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workbookAlgorithmName="SHA-512" workbookHashValue="7D5EKo0MVOHvlTGBVtHeKfmJ6WsbZWJp70Z35T5RqBPxvG4EeDUMcrqmoejqYYvD/bDlSrW2j1115NJ8h+d7+w==" workbookSaltValue="UaB7Q5/YP4XrICsfgoK7rA==" workbookSpinCount="100000" lockStructure="1"/>
  <bookViews>
    <workbookView xWindow="0" yWindow="0" windowWidth="21840" windowHeight="9060" tabRatio="413" firstSheet="2" activeTab="2"/>
  </bookViews>
  <sheets>
    <sheet name="PROJECT DOC MATRIX" sheetId="4" r:id="rId1"/>
    <sheet name="Inputs" sheetId="10" r:id="rId2"/>
    <sheet name="PDL" sheetId="11" r:id="rId3"/>
    <sheet name="PROGRESS REPORT" sheetId="36" r:id="rId4"/>
    <sheet name="sent by week" sheetId="37" r:id="rId5"/>
    <sheet name="CRS" sheetId="38" r:id="rId6"/>
    <sheet name="RFI" sheetId="39" r:id="rId7"/>
    <sheet name="DATA" sheetId="8" state="hidden" r:id="rId8"/>
    <sheet name="Auxiliary" sheetId="9" state="hidden" r:id="rId9"/>
    <sheet name="PDL0 (MODEL)" sheetId="33" state="hidden" r:id="rId10"/>
  </sheets>
  <definedNames>
    <definedName name="_xlnm._FilterDatabase" localSheetId="7" hidden="1">DATA!$B$7:$AT$852</definedName>
    <definedName name="_xlnm._FilterDatabase" localSheetId="2" hidden="1">PDL!$A$2:$S$21</definedName>
    <definedName name="_xlnm._FilterDatabase" localSheetId="0" hidden="1">'PROJECT DOC MATRIX'!$A$11:$BL$1118</definedName>
    <definedName name="_xlnm.Criteria" localSheetId="2">PDL!#REF!</definedName>
    <definedName name="DURATIONM">Inputs!$D$7</definedName>
    <definedName name="DURATIONW">Inputs!$M$7</definedName>
    <definedName name="FDATE">Inputs!$D$8</definedName>
    <definedName name="HTAG1">Inputs!$M$13</definedName>
    <definedName name="HTAG10" localSheetId="9">Inputs!#REF!</definedName>
    <definedName name="HTAG10">Inputs!#REF!</definedName>
    <definedName name="HTAG2" localSheetId="9">Inputs!#REF!</definedName>
    <definedName name="HTAG2">Inputs!#REF!</definedName>
    <definedName name="HTAG3">Inputs!$M$21</definedName>
    <definedName name="HTAG4">Inputs!$M$22</definedName>
    <definedName name="HTAG5">Inputs!$M$23</definedName>
    <definedName name="HTAG6">Inputs!$M$25</definedName>
    <definedName name="HTAG7">Inputs!$M$26</definedName>
    <definedName name="HTAG8">Inputs!$M$27</definedName>
    <definedName name="HTAG9" localSheetId="9">Inputs!#REF!</definedName>
    <definedName name="HTAG9">Inputs!#REF!</definedName>
    <definedName name="_xlnm.Print_Titles" localSheetId="2">PDL!$1:$2</definedName>
    <definedName name="_xlnm.Print_Titles" localSheetId="9">'PDL0 (MODEL)'!$1:$11</definedName>
    <definedName name="JOB">Inputs!$D$5</definedName>
    <definedName name="SDATE">Inputs!$D$6</definedName>
    <definedName name="_xlnm.Print_Area" localSheetId="5">CRS!#REF!</definedName>
    <definedName name="_xlnm.Print_Area" localSheetId="2">PDL!$A$1:$O$21</definedName>
    <definedName name="_xlnm.Print_Area" localSheetId="3">'PROGRESS REPORT'!#REF!</definedName>
  </definedNames>
  <calcPr calcId="145621"/>
</workbook>
</file>

<file path=xl/calcChain.xml><?xml version="1.0" encoding="utf-8"?>
<calcChain xmlns="http://schemas.openxmlformats.org/spreadsheetml/2006/main">
  <c r="R20" i="11" l="1"/>
  <c r="R19" i="11"/>
  <c r="R18" i="11"/>
  <c r="R17" i="11"/>
  <c r="R15" i="11"/>
  <c r="R10" i="11"/>
  <c r="R9" i="11"/>
  <c r="R6" i="11"/>
  <c r="R5" i="11"/>
  <c r="R3" i="11"/>
  <c r="S20" i="11"/>
  <c r="S19" i="11"/>
  <c r="S18" i="11"/>
  <c r="S17" i="11"/>
  <c r="S15" i="11"/>
  <c r="S10" i="11"/>
  <c r="S9" i="11"/>
  <c r="S6" i="11"/>
  <c r="S5" i="11"/>
  <c r="S3" i="11"/>
  <c r="G16" i="11" l="1"/>
  <c r="P16" i="11"/>
  <c r="Q16" i="11"/>
  <c r="G11" i="11"/>
  <c r="P11" i="11"/>
  <c r="Q11" i="11"/>
  <c r="Q10" i="11"/>
  <c r="P10" i="11"/>
  <c r="G10" i="11"/>
  <c r="S11" i="11" l="1"/>
  <c r="R11" i="11"/>
  <c r="S16" i="11"/>
  <c r="R16" i="11"/>
  <c r="G15" i="11"/>
  <c r="P15" i="11"/>
  <c r="Q15" i="11"/>
  <c r="Q20" i="11" l="1"/>
  <c r="Q21" i="11"/>
  <c r="Q19" i="11"/>
  <c r="Q6" i="11"/>
  <c r="Q3" i="11"/>
  <c r="Q18" i="11"/>
  <c r="G21" i="11"/>
  <c r="P6" i="11" l="1"/>
  <c r="G6" i="11"/>
  <c r="Q4" i="11" l="1"/>
  <c r="Q7" i="11"/>
  <c r="Q8" i="11"/>
  <c r="Q5" i="11"/>
  <c r="Q12" i="11"/>
  <c r="Q13" i="11"/>
  <c r="Q14" i="11"/>
  <c r="Q17" i="11"/>
  <c r="Q9" i="11"/>
  <c r="P18" i="11" l="1"/>
  <c r="G18" i="11" l="1"/>
  <c r="P20" i="11" l="1"/>
  <c r="G20" i="11"/>
  <c r="G8" i="11" l="1"/>
  <c r="G14" i="11"/>
  <c r="G13" i="11"/>
  <c r="G12" i="11"/>
  <c r="G7" i="11"/>
  <c r="G4" i="11"/>
  <c r="G19" i="11"/>
  <c r="G17" i="11" l="1"/>
  <c r="G9" i="11"/>
  <c r="G5" i="11"/>
  <c r="G3" i="11"/>
  <c r="P19" i="11" l="1"/>
  <c r="P4" i="11" l="1"/>
  <c r="P3" i="11"/>
  <c r="P9" i="11"/>
  <c r="P12" i="11"/>
  <c r="P13" i="11"/>
  <c r="P14" i="11"/>
  <c r="P17" i="11"/>
  <c r="P21" i="11"/>
  <c r="P5" i="11"/>
  <c r="P7" i="11"/>
  <c r="P8" i="11"/>
  <c r="S13" i="11" l="1"/>
  <c r="R13" i="11"/>
  <c r="S4" i="11"/>
  <c r="R4" i="11"/>
  <c r="S21" i="11"/>
  <c r="R21" i="11"/>
  <c r="S12" i="11"/>
  <c r="R12" i="11"/>
  <c r="S8" i="11"/>
  <c r="R8" i="11"/>
  <c r="S7" i="11"/>
  <c r="R7" i="11"/>
  <c r="S14" i="11"/>
  <c r="R14" i="11"/>
  <c r="C8" i="33"/>
  <c r="C7" i="33"/>
  <c r="J6" i="33"/>
  <c r="C6" i="33"/>
  <c r="C5" i="33"/>
  <c r="C82" i="9"/>
  <c r="C81" i="9"/>
  <c r="C80" i="9"/>
  <c r="C79" i="9"/>
  <c r="C78" i="9"/>
  <c r="C77" i="9"/>
  <c r="C76" i="9"/>
  <c r="C75" i="9"/>
  <c r="C74" i="9"/>
  <c r="C73" i="9"/>
  <c r="C72" i="9"/>
  <c r="C71" i="9"/>
  <c r="C70" i="9"/>
  <c r="C69" i="9"/>
  <c r="C68" i="9"/>
  <c r="C67" i="9"/>
  <c r="C66" i="9"/>
  <c r="C65" i="9"/>
  <c r="C64" i="9"/>
  <c r="C63" i="9"/>
  <c r="C62" i="9"/>
  <c r="C61" i="9"/>
  <c r="C60" i="9"/>
  <c r="I833" i="8" s="1"/>
  <c r="C59" i="9"/>
  <c r="C58" i="9"/>
  <c r="C57" i="9"/>
  <c r="C56" i="9"/>
  <c r="I795" i="8" s="1"/>
  <c r="C55" i="9"/>
  <c r="C54" i="9"/>
  <c r="C53" i="9"/>
  <c r="C52" i="9"/>
  <c r="C51" i="9"/>
  <c r="C50" i="9"/>
  <c r="C49" i="9"/>
  <c r="C48" i="9"/>
  <c r="I837" i="8" s="1"/>
  <c r="C47" i="9"/>
  <c r="C46" i="9"/>
  <c r="C45" i="9"/>
  <c r="C44" i="9"/>
  <c r="I785" i="8" s="1"/>
  <c r="C43" i="9"/>
  <c r="C42" i="9"/>
  <c r="C41" i="9"/>
  <c r="I839" i="8" s="1"/>
  <c r="C40" i="9"/>
  <c r="I811" i="8" s="1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I789" i="8" s="1"/>
  <c r="C23" i="9"/>
  <c r="C22" i="9"/>
  <c r="C21" i="9"/>
  <c r="C20" i="9"/>
  <c r="I842" i="8" s="1"/>
  <c r="C19" i="9"/>
  <c r="C18" i="9"/>
  <c r="C17" i="9"/>
  <c r="C16" i="9"/>
  <c r="C15" i="9"/>
  <c r="C14" i="9"/>
  <c r="C13" i="9"/>
  <c r="C12" i="9"/>
  <c r="C11" i="9"/>
  <c r="C10" i="9"/>
  <c r="C9" i="9"/>
  <c r="I849" i="8" s="1"/>
  <c r="C8" i="9"/>
  <c r="C7" i="9"/>
  <c r="C6" i="9"/>
  <c r="C5" i="9"/>
  <c r="C4" i="9"/>
  <c r="I808" i="8" s="1"/>
  <c r="C3" i="9"/>
  <c r="C2" i="9"/>
  <c r="AS852" i="8"/>
  <c r="AT852" i="8" s="1"/>
  <c r="AP852" i="8"/>
  <c r="F852" i="8"/>
  <c r="AU851" i="8"/>
  <c r="AT851" i="8"/>
  <c r="AP851" i="8"/>
  <c r="F851" i="8"/>
  <c r="AU850" i="8"/>
  <c r="AT850" i="8"/>
  <c r="AP850" i="8"/>
  <c r="I850" i="8"/>
  <c r="F850" i="8"/>
  <c r="AU849" i="8"/>
  <c r="AT849" i="8"/>
  <c r="AP849" i="8"/>
  <c r="F849" i="8"/>
  <c r="AU848" i="8"/>
  <c r="AT848" i="8"/>
  <c r="AP848" i="8"/>
  <c r="I848" i="8"/>
  <c r="F848" i="8"/>
  <c r="AU847" i="8"/>
  <c r="AT847" i="8"/>
  <c r="AP847" i="8"/>
  <c r="I847" i="8"/>
  <c r="F847" i="8"/>
  <c r="AU846" i="8"/>
  <c r="AT846" i="8"/>
  <c r="AP846" i="8"/>
  <c r="I846" i="8"/>
  <c r="F846" i="8"/>
  <c r="AU845" i="8"/>
  <c r="AT845" i="8"/>
  <c r="AP845" i="8"/>
  <c r="I845" i="8"/>
  <c r="F845" i="8"/>
  <c r="AU844" i="8"/>
  <c r="AT844" i="8"/>
  <c r="AP844" i="8"/>
  <c r="I844" i="8"/>
  <c r="F844" i="8"/>
  <c r="AU843" i="8"/>
  <c r="AT843" i="8"/>
  <c r="AP843" i="8"/>
  <c r="I843" i="8"/>
  <c r="F843" i="8"/>
  <c r="AU842" i="8"/>
  <c r="AT842" i="8"/>
  <c r="AP842" i="8"/>
  <c r="F842" i="8"/>
  <c r="AU841" i="8"/>
  <c r="AT841" i="8"/>
  <c r="AP841" i="8"/>
  <c r="I841" i="8"/>
  <c r="F841" i="8"/>
  <c r="AU840" i="8"/>
  <c r="AT840" i="8"/>
  <c r="AP840" i="8"/>
  <c r="I840" i="8"/>
  <c r="F840" i="8"/>
  <c r="AU839" i="8"/>
  <c r="AT839" i="8"/>
  <c r="AP839" i="8"/>
  <c r="F839" i="8"/>
  <c r="AU838" i="8"/>
  <c r="AT838" i="8"/>
  <c r="AP838" i="8"/>
  <c r="I838" i="8"/>
  <c r="F838" i="8"/>
  <c r="AU837" i="8"/>
  <c r="AT837" i="8"/>
  <c r="AP837" i="8"/>
  <c r="F837" i="8"/>
  <c r="AU836" i="8"/>
  <c r="AT836" i="8"/>
  <c r="AP836" i="8"/>
  <c r="I836" i="8"/>
  <c r="F836" i="8"/>
  <c r="AU835" i="8"/>
  <c r="AT835" i="8"/>
  <c r="AP835" i="8"/>
  <c r="F835" i="8"/>
  <c r="AU834" i="8"/>
  <c r="AT834" i="8"/>
  <c r="AP834" i="8"/>
  <c r="I834" i="8"/>
  <c r="F834" i="8"/>
  <c r="AU833" i="8"/>
  <c r="AT833" i="8"/>
  <c r="AP833" i="8"/>
  <c r="F833" i="8"/>
  <c r="AU832" i="8"/>
  <c r="AT832" i="8"/>
  <c r="AP832" i="8"/>
  <c r="I832" i="8"/>
  <c r="F832" i="8"/>
  <c r="AU831" i="8"/>
  <c r="AT831" i="8"/>
  <c r="AP831" i="8"/>
  <c r="I831" i="8"/>
  <c r="F831" i="8"/>
  <c r="AS830" i="8"/>
  <c r="AU830" i="8" s="1"/>
  <c r="AP830" i="8"/>
  <c r="I830" i="8"/>
  <c r="F830" i="8"/>
  <c r="AS829" i="8"/>
  <c r="AP829" i="8"/>
  <c r="I829" i="8"/>
  <c r="F829" i="8"/>
  <c r="AU828" i="8"/>
  <c r="AT828" i="8"/>
  <c r="AP828" i="8"/>
  <c r="I828" i="8"/>
  <c r="F828" i="8"/>
  <c r="AU827" i="8"/>
  <c r="AT827" i="8"/>
  <c r="AP827" i="8"/>
  <c r="I827" i="8"/>
  <c r="F827" i="8"/>
  <c r="AS826" i="8"/>
  <c r="AP826" i="8"/>
  <c r="I826" i="8"/>
  <c r="F826" i="8"/>
  <c r="AS825" i="8"/>
  <c r="AU825" i="8" s="1"/>
  <c r="AP825" i="8"/>
  <c r="I825" i="8"/>
  <c r="F825" i="8"/>
  <c r="AU824" i="8"/>
  <c r="AT824" i="8"/>
  <c r="AP824" i="8"/>
  <c r="I824" i="8"/>
  <c r="F824" i="8"/>
  <c r="AU823" i="8"/>
  <c r="AT823" i="8"/>
  <c r="AP823" i="8"/>
  <c r="I823" i="8"/>
  <c r="F823" i="8"/>
  <c r="AU822" i="8"/>
  <c r="AT822" i="8"/>
  <c r="AP822" i="8"/>
  <c r="I822" i="8"/>
  <c r="F822" i="8"/>
  <c r="AU821" i="8"/>
  <c r="AT821" i="8"/>
  <c r="AP821" i="8"/>
  <c r="I821" i="8"/>
  <c r="F821" i="8"/>
  <c r="AU820" i="8"/>
  <c r="AT820" i="8"/>
  <c r="AP820" i="8"/>
  <c r="I820" i="8"/>
  <c r="F820" i="8"/>
  <c r="AU819" i="8"/>
  <c r="AT819" i="8"/>
  <c r="AP819" i="8"/>
  <c r="I819" i="8"/>
  <c r="F819" i="8"/>
  <c r="AU818" i="8"/>
  <c r="AT818" i="8"/>
  <c r="AP818" i="8"/>
  <c r="I818" i="8"/>
  <c r="F818" i="8"/>
  <c r="AU817" i="8"/>
  <c r="AT817" i="8"/>
  <c r="AP817" i="8"/>
  <c r="I817" i="8"/>
  <c r="F817" i="8"/>
  <c r="AU816" i="8"/>
  <c r="AT816" i="8"/>
  <c r="AP816" i="8"/>
  <c r="I816" i="8"/>
  <c r="F816" i="8"/>
  <c r="AU815" i="8"/>
  <c r="AT815" i="8"/>
  <c r="AP815" i="8"/>
  <c r="F815" i="8"/>
  <c r="AU814" i="8"/>
  <c r="AT814" i="8"/>
  <c r="AP814" i="8"/>
  <c r="I814" i="8"/>
  <c r="F814" i="8"/>
  <c r="AU813" i="8"/>
  <c r="AT813" i="8"/>
  <c r="AP813" i="8"/>
  <c r="I813" i="8"/>
  <c r="F813" i="8"/>
  <c r="AU812" i="8"/>
  <c r="AT812" i="8"/>
  <c r="AP812" i="8"/>
  <c r="I812" i="8"/>
  <c r="F812" i="8"/>
  <c r="AU811" i="8"/>
  <c r="AT811" i="8"/>
  <c r="AP811" i="8"/>
  <c r="F811" i="8"/>
  <c r="AU810" i="8"/>
  <c r="AT810" i="8"/>
  <c r="AP810" i="8"/>
  <c r="I810" i="8"/>
  <c r="F810" i="8"/>
  <c r="AU809" i="8"/>
  <c r="AT809" i="8"/>
  <c r="AP809" i="8"/>
  <c r="I809" i="8"/>
  <c r="F809" i="8"/>
  <c r="AU808" i="8"/>
  <c r="AT808" i="8"/>
  <c r="AP808" i="8"/>
  <c r="F808" i="8"/>
  <c r="AU807" i="8"/>
  <c r="AT807" i="8"/>
  <c r="AP807" i="8"/>
  <c r="I807" i="8"/>
  <c r="F807" i="8"/>
  <c r="AU806" i="8"/>
  <c r="AT806" i="8"/>
  <c r="AP806" i="8"/>
  <c r="I806" i="8"/>
  <c r="F806" i="8"/>
  <c r="AU805" i="8"/>
  <c r="AT805" i="8"/>
  <c r="AP805" i="8"/>
  <c r="F805" i="8"/>
  <c r="AU804" i="8"/>
  <c r="AT804" i="8"/>
  <c r="AP804" i="8"/>
  <c r="I804" i="8"/>
  <c r="F804" i="8"/>
  <c r="AU803" i="8"/>
  <c r="AT803" i="8"/>
  <c r="AP803" i="8"/>
  <c r="I803" i="8"/>
  <c r="F803" i="8"/>
  <c r="AU802" i="8"/>
  <c r="AT802" i="8"/>
  <c r="AP802" i="8"/>
  <c r="F802" i="8"/>
  <c r="AU801" i="8"/>
  <c r="AT801" i="8"/>
  <c r="AP801" i="8"/>
  <c r="I801" i="8"/>
  <c r="F801" i="8"/>
  <c r="AU800" i="8"/>
  <c r="AT800" i="8"/>
  <c r="AP800" i="8"/>
  <c r="I800" i="8"/>
  <c r="F800" i="8"/>
  <c r="AU799" i="8"/>
  <c r="AT799" i="8"/>
  <c r="AP799" i="8"/>
  <c r="I799" i="8"/>
  <c r="F799" i="8"/>
  <c r="AU798" i="8"/>
  <c r="AT798" i="8"/>
  <c r="AP798" i="8"/>
  <c r="I798" i="8"/>
  <c r="F798" i="8"/>
  <c r="AU797" i="8"/>
  <c r="AT797" i="8"/>
  <c r="AP797" i="8"/>
  <c r="I797" i="8"/>
  <c r="F797" i="8"/>
  <c r="AU796" i="8"/>
  <c r="AT796" i="8"/>
  <c r="AP796" i="8"/>
  <c r="I796" i="8"/>
  <c r="F796" i="8"/>
  <c r="AU795" i="8"/>
  <c r="AT795" i="8"/>
  <c r="AP795" i="8"/>
  <c r="F795" i="8"/>
  <c r="AU794" i="8"/>
  <c r="AT794" i="8"/>
  <c r="AP794" i="8"/>
  <c r="F794" i="8"/>
  <c r="AU793" i="8"/>
  <c r="AT793" i="8"/>
  <c r="AP793" i="8"/>
  <c r="I793" i="8"/>
  <c r="F793" i="8"/>
  <c r="AU792" i="8"/>
  <c r="AT792" i="8"/>
  <c r="AP792" i="8"/>
  <c r="I792" i="8"/>
  <c r="F792" i="8"/>
  <c r="AU791" i="8"/>
  <c r="AT791" i="8"/>
  <c r="AP791" i="8"/>
  <c r="I791" i="8"/>
  <c r="F791" i="8"/>
  <c r="AS790" i="8"/>
  <c r="AU790" i="8" s="1"/>
  <c r="AP790" i="8"/>
  <c r="I790" i="8"/>
  <c r="F790" i="8"/>
  <c r="AU789" i="8"/>
  <c r="AT789" i="8"/>
  <c r="AS789" i="8"/>
  <c r="AP789" i="8"/>
  <c r="F789" i="8"/>
  <c r="AS788" i="8"/>
  <c r="AU788" i="8" s="1"/>
  <c r="AP788" i="8"/>
  <c r="F788" i="8"/>
  <c r="AS787" i="8"/>
  <c r="AT787" i="8" s="1"/>
  <c r="AP787" i="8"/>
  <c r="I787" i="8"/>
  <c r="F787" i="8"/>
  <c r="AT786" i="8"/>
  <c r="AS786" i="8"/>
  <c r="AU786" i="8" s="1"/>
  <c r="AP786" i="8"/>
  <c r="I786" i="8"/>
  <c r="F786" i="8"/>
  <c r="AS785" i="8"/>
  <c r="AU785" i="8" s="1"/>
  <c r="AP785" i="8"/>
  <c r="F785" i="8"/>
  <c r="AS784" i="8"/>
  <c r="AU784" i="8" s="1"/>
  <c r="AP784" i="8"/>
  <c r="I784" i="8"/>
  <c r="F784" i="8"/>
  <c r="AU783" i="8"/>
  <c r="AT783" i="8"/>
  <c r="AP783" i="8"/>
  <c r="I783" i="8"/>
  <c r="F783" i="8"/>
  <c r="AU782" i="8"/>
  <c r="AT782" i="8"/>
  <c r="AP782" i="8"/>
  <c r="I782" i="8"/>
  <c r="F782" i="8"/>
  <c r="AU781" i="8"/>
  <c r="AT781" i="8"/>
  <c r="AP781" i="8"/>
  <c r="I781" i="8"/>
  <c r="F781" i="8"/>
  <c r="AU780" i="8"/>
  <c r="AT780" i="8"/>
  <c r="AP780" i="8"/>
  <c r="I780" i="8"/>
  <c r="F780" i="8"/>
  <c r="AU779" i="8"/>
  <c r="AT779" i="8"/>
  <c r="AP779" i="8"/>
  <c r="I779" i="8"/>
  <c r="F779" i="8"/>
  <c r="AU778" i="8"/>
  <c r="AT778" i="8"/>
  <c r="AP778" i="8"/>
  <c r="I778" i="8"/>
  <c r="F778" i="8"/>
  <c r="AU777" i="8"/>
  <c r="AT777" i="8"/>
  <c r="AP777" i="8"/>
  <c r="I777" i="8"/>
  <c r="F777" i="8"/>
  <c r="AU776" i="8"/>
  <c r="AT776" i="8"/>
  <c r="AP776" i="8"/>
  <c r="I776" i="8"/>
  <c r="F776" i="8"/>
  <c r="AU775" i="8"/>
  <c r="AT775" i="8"/>
  <c r="AP775" i="8"/>
  <c r="I775" i="8"/>
  <c r="F775" i="8"/>
  <c r="AU774" i="8"/>
  <c r="AT774" i="8"/>
  <c r="AP774" i="8"/>
  <c r="I774" i="8"/>
  <c r="F774" i="8"/>
  <c r="AU773" i="8"/>
  <c r="AT773" i="8"/>
  <c r="AP773" i="8"/>
  <c r="I773" i="8"/>
  <c r="F773" i="8"/>
  <c r="AU772" i="8"/>
  <c r="AT772" i="8"/>
  <c r="AP772" i="8"/>
  <c r="I772" i="8"/>
  <c r="F772" i="8"/>
  <c r="AU771" i="8"/>
  <c r="AT771" i="8"/>
  <c r="AP771" i="8"/>
  <c r="I771" i="8"/>
  <c r="F771" i="8"/>
  <c r="AU770" i="8"/>
  <c r="AT770" i="8"/>
  <c r="AP770" i="8"/>
  <c r="I770" i="8"/>
  <c r="F770" i="8"/>
  <c r="AU769" i="8"/>
  <c r="AT769" i="8"/>
  <c r="AP769" i="8"/>
  <c r="I769" i="8"/>
  <c r="F769" i="8"/>
  <c r="AU768" i="8"/>
  <c r="AT768" i="8"/>
  <c r="AP768" i="8"/>
  <c r="I768" i="8"/>
  <c r="F768" i="8"/>
  <c r="AU767" i="8"/>
  <c r="AT767" i="8"/>
  <c r="AP767" i="8"/>
  <c r="I767" i="8"/>
  <c r="F767" i="8"/>
  <c r="AU766" i="8"/>
  <c r="AT766" i="8"/>
  <c r="AP766" i="8"/>
  <c r="I766" i="8"/>
  <c r="F766" i="8"/>
  <c r="AU765" i="8"/>
  <c r="AT765" i="8"/>
  <c r="AP765" i="8"/>
  <c r="I765" i="8"/>
  <c r="F765" i="8"/>
  <c r="AU764" i="8"/>
  <c r="AT764" i="8"/>
  <c r="AP764" i="8"/>
  <c r="I764" i="8"/>
  <c r="F764" i="8"/>
  <c r="AU763" i="8"/>
  <c r="AT763" i="8"/>
  <c r="AP763" i="8"/>
  <c r="I763" i="8"/>
  <c r="F763" i="8"/>
  <c r="AU762" i="8"/>
  <c r="AT762" i="8"/>
  <c r="AP762" i="8"/>
  <c r="I762" i="8"/>
  <c r="F762" i="8"/>
  <c r="AU761" i="8"/>
  <c r="AT761" i="8"/>
  <c r="AP761" i="8"/>
  <c r="I761" i="8"/>
  <c r="F761" i="8"/>
  <c r="AU760" i="8"/>
  <c r="AT760" i="8"/>
  <c r="AP760" i="8"/>
  <c r="I760" i="8"/>
  <c r="F760" i="8"/>
  <c r="AU759" i="8"/>
  <c r="AT759" i="8"/>
  <c r="AP759" i="8"/>
  <c r="I759" i="8"/>
  <c r="F759" i="8"/>
  <c r="AU758" i="8"/>
  <c r="AT758" i="8"/>
  <c r="AP758" i="8"/>
  <c r="I758" i="8"/>
  <c r="F758" i="8"/>
  <c r="AU757" i="8"/>
  <c r="AT757" i="8"/>
  <c r="AP757" i="8"/>
  <c r="I757" i="8"/>
  <c r="F757" i="8"/>
  <c r="AU756" i="8"/>
  <c r="AT756" i="8"/>
  <c r="AP756" i="8"/>
  <c r="I756" i="8"/>
  <c r="F756" i="8"/>
  <c r="AU755" i="8"/>
  <c r="AT755" i="8"/>
  <c r="AP755" i="8"/>
  <c r="I755" i="8"/>
  <c r="F755" i="8"/>
  <c r="AU754" i="8"/>
  <c r="AT754" i="8"/>
  <c r="AP754" i="8"/>
  <c r="I754" i="8"/>
  <c r="F754" i="8"/>
  <c r="AU753" i="8"/>
  <c r="AT753" i="8"/>
  <c r="AP753" i="8"/>
  <c r="I753" i="8"/>
  <c r="F753" i="8"/>
  <c r="AU752" i="8"/>
  <c r="AT752" i="8"/>
  <c r="AP752" i="8"/>
  <c r="I752" i="8"/>
  <c r="F752" i="8"/>
  <c r="AU751" i="8"/>
  <c r="AT751" i="8"/>
  <c r="AP751" i="8"/>
  <c r="I751" i="8"/>
  <c r="F751" i="8"/>
  <c r="AU750" i="8"/>
  <c r="AT750" i="8"/>
  <c r="AP750" i="8"/>
  <c r="I750" i="8"/>
  <c r="F750" i="8"/>
  <c r="AU749" i="8"/>
  <c r="AT749" i="8"/>
  <c r="AP749" i="8"/>
  <c r="I749" i="8"/>
  <c r="F749" i="8"/>
  <c r="AU748" i="8"/>
  <c r="AT748" i="8"/>
  <c r="AP748" i="8"/>
  <c r="I748" i="8"/>
  <c r="F748" i="8"/>
  <c r="AU747" i="8"/>
  <c r="AT747" i="8"/>
  <c r="AP747" i="8"/>
  <c r="F747" i="8"/>
  <c r="AU746" i="8"/>
  <c r="AT746" i="8"/>
  <c r="AP746" i="8"/>
  <c r="I746" i="8"/>
  <c r="F746" i="8"/>
  <c r="AU745" i="8"/>
  <c r="AT745" i="8"/>
  <c r="AP745" i="8"/>
  <c r="I745" i="8"/>
  <c r="F745" i="8"/>
  <c r="AU744" i="8"/>
  <c r="AT744" i="8"/>
  <c r="AP744" i="8"/>
  <c r="I744" i="8"/>
  <c r="F744" i="8"/>
  <c r="AU743" i="8"/>
  <c r="AT743" i="8"/>
  <c r="AP743" i="8"/>
  <c r="I743" i="8"/>
  <c r="F743" i="8"/>
  <c r="AU742" i="8"/>
  <c r="AT742" i="8"/>
  <c r="AP742" i="8"/>
  <c r="I742" i="8"/>
  <c r="F742" i="8"/>
  <c r="AU741" i="8"/>
  <c r="AT741" i="8"/>
  <c r="AP741" i="8"/>
  <c r="I741" i="8"/>
  <c r="F741" i="8"/>
  <c r="AU740" i="8"/>
  <c r="AT740" i="8"/>
  <c r="AP740" i="8"/>
  <c r="I740" i="8"/>
  <c r="F740" i="8"/>
  <c r="AU739" i="8"/>
  <c r="AT739" i="8"/>
  <c r="AP739" i="8"/>
  <c r="I739" i="8"/>
  <c r="F739" i="8"/>
  <c r="AU738" i="8"/>
  <c r="AT738" i="8"/>
  <c r="AP738" i="8"/>
  <c r="I738" i="8"/>
  <c r="F738" i="8"/>
  <c r="AU737" i="8"/>
  <c r="AT737" i="8"/>
  <c r="AP737" i="8"/>
  <c r="I737" i="8"/>
  <c r="F737" i="8"/>
  <c r="AU736" i="8"/>
  <c r="AT736" i="8"/>
  <c r="AP736" i="8"/>
  <c r="I736" i="8"/>
  <c r="F736" i="8"/>
  <c r="AU735" i="8"/>
  <c r="AT735" i="8"/>
  <c r="AP735" i="8"/>
  <c r="I735" i="8"/>
  <c r="F735" i="8"/>
  <c r="AU734" i="8"/>
  <c r="AT734" i="8"/>
  <c r="AP734" i="8"/>
  <c r="I734" i="8"/>
  <c r="F734" i="8"/>
  <c r="AU733" i="8"/>
  <c r="AT733" i="8"/>
  <c r="AP733" i="8"/>
  <c r="I733" i="8"/>
  <c r="F733" i="8"/>
  <c r="AU732" i="8"/>
  <c r="AT732" i="8"/>
  <c r="AP732" i="8"/>
  <c r="I732" i="8"/>
  <c r="F732" i="8"/>
  <c r="AU731" i="8"/>
  <c r="AT731" i="8"/>
  <c r="AP731" i="8"/>
  <c r="I731" i="8"/>
  <c r="F731" i="8"/>
  <c r="AU730" i="8"/>
  <c r="AT730" i="8"/>
  <c r="AP730" i="8"/>
  <c r="I730" i="8"/>
  <c r="F730" i="8"/>
  <c r="AU729" i="8"/>
  <c r="AT729" i="8"/>
  <c r="AP729" i="8"/>
  <c r="I729" i="8"/>
  <c r="F729" i="8"/>
  <c r="AU728" i="8"/>
  <c r="AT728" i="8"/>
  <c r="AP728" i="8"/>
  <c r="I728" i="8"/>
  <c r="F728" i="8"/>
  <c r="AU727" i="8"/>
  <c r="AT727" i="8"/>
  <c r="AP727" i="8"/>
  <c r="I727" i="8"/>
  <c r="F727" i="8"/>
  <c r="AU726" i="8"/>
  <c r="AT726" i="8"/>
  <c r="AP726" i="8"/>
  <c r="I726" i="8"/>
  <c r="F726" i="8"/>
  <c r="AU725" i="8"/>
  <c r="AT725" i="8"/>
  <c r="AP725" i="8"/>
  <c r="I725" i="8"/>
  <c r="F725" i="8"/>
  <c r="AU724" i="8"/>
  <c r="AT724" i="8"/>
  <c r="AP724" i="8"/>
  <c r="I724" i="8"/>
  <c r="F724" i="8"/>
  <c r="AU723" i="8"/>
  <c r="AT723" i="8"/>
  <c r="AP723" i="8"/>
  <c r="I723" i="8"/>
  <c r="F723" i="8"/>
  <c r="AU722" i="8"/>
  <c r="AT722" i="8"/>
  <c r="AP722" i="8"/>
  <c r="I722" i="8"/>
  <c r="F722" i="8"/>
  <c r="AU721" i="8"/>
  <c r="AT721" i="8"/>
  <c r="AP721" i="8"/>
  <c r="I721" i="8"/>
  <c r="F721" i="8"/>
  <c r="AU720" i="8"/>
  <c r="AT720" i="8"/>
  <c r="AP720" i="8"/>
  <c r="I720" i="8"/>
  <c r="F720" i="8"/>
  <c r="AU719" i="8"/>
  <c r="AT719" i="8"/>
  <c r="AP719" i="8"/>
  <c r="I719" i="8"/>
  <c r="F719" i="8"/>
  <c r="AU718" i="8"/>
  <c r="AT718" i="8"/>
  <c r="AP718" i="8"/>
  <c r="I718" i="8"/>
  <c r="F718" i="8"/>
  <c r="AU717" i="8"/>
  <c r="AT717" i="8"/>
  <c r="AP717" i="8"/>
  <c r="I717" i="8"/>
  <c r="F717" i="8"/>
  <c r="AU716" i="8"/>
  <c r="AT716" i="8"/>
  <c r="AP716" i="8"/>
  <c r="I716" i="8"/>
  <c r="F716" i="8"/>
  <c r="AU715" i="8"/>
  <c r="AT715" i="8"/>
  <c r="AP715" i="8"/>
  <c r="I715" i="8"/>
  <c r="F715" i="8"/>
  <c r="AU714" i="8"/>
  <c r="AT714" i="8"/>
  <c r="AP714" i="8"/>
  <c r="I714" i="8"/>
  <c r="F714" i="8"/>
  <c r="AU713" i="8"/>
  <c r="AT713" i="8"/>
  <c r="AP713" i="8"/>
  <c r="I713" i="8"/>
  <c r="F713" i="8"/>
  <c r="AU712" i="8"/>
  <c r="AT712" i="8"/>
  <c r="AP712" i="8"/>
  <c r="I712" i="8"/>
  <c r="F712" i="8"/>
  <c r="AU711" i="8"/>
  <c r="AT711" i="8"/>
  <c r="AP711" i="8"/>
  <c r="I711" i="8"/>
  <c r="F711" i="8"/>
  <c r="AU710" i="8"/>
  <c r="AT710" i="8"/>
  <c r="AP710" i="8"/>
  <c r="I710" i="8"/>
  <c r="F710" i="8"/>
  <c r="AU709" i="8"/>
  <c r="AT709" i="8"/>
  <c r="AP709" i="8"/>
  <c r="I709" i="8"/>
  <c r="F709" i="8"/>
  <c r="AU708" i="8"/>
  <c r="AT708" i="8"/>
  <c r="AP708" i="8"/>
  <c r="I708" i="8"/>
  <c r="F708" i="8"/>
  <c r="AU707" i="8"/>
  <c r="AT707" i="8"/>
  <c r="AP707" i="8"/>
  <c r="I707" i="8"/>
  <c r="F707" i="8"/>
  <c r="AU706" i="8"/>
  <c r="AT706" i="8"/>
  <c r="AP706" i="8"/>
  <c r="I706" i="8"/>
  <c r="F706" i="8"/>
  <c r="AU705" i="8"/>
  <c r="AT705" i="8"/>
  <c r="AP705" i="8"/>
  <c r="I705" i="8"/>
  <c r="F705" i="8"/>
  <c r="AU704" i="8"/>
  <c r="AT704" i="8"/>
  <c r="AP704" i="8"/>
  <c r="I704" i="8"/>
  <c r="F704" i="8"/>
  <c r="AU703" i="8"/>
  <c r="AT703" i="8"/>
  <c r="AP703" i="8"/>
  <c r="I703" i="8"/>
  <c r="F703" i="8"/>
  <c r="AU702" i="8"/>
  <c r="AT702" i="8"/>
  <c r="AP702" i="8"/>
  <c r="I702" i="8"/>
  <c r="F702" i="8"/>
  <c r="AU701" i="8"/>
  <c r="AT701" i="8"/>
  <c r="AP701" i="8"/>
  <c r="I701" i="8"/>
  <c r="F701" i="8"/>
  <c r="AU700" i="8"/>
  <c r="AT700" i="8"/>
  <c r="AP700" i="8"/>
  <c r="I700" i="8"/>
  <c r="F700" i="8"/>
  <c r="AU699" i="8"/>
  <c r="AT699" i="8"/>
  <c r="AP699" i="8"/>
  <c r="I699" i="8"/>
  <c r="F699" i="8"/>
  <c r="AU698" i="8"/>
  <c r="AT698" i="8"/>
  <c r="AP698" i="8"/>
  <c r="I698" i="8"/>
  <c r="F698" i="8"/>
  <c r="AU697" i="8"/>
  <c r="AT697" i="8"/>
  <c r="AP697" i="8"/>
  <c r="I697" i="8"/>
  <c r="F697" i="8"/>
  <c r="AU696" i="8"/>
  <c r="AT696" i="8"/>
  <c r="AP696" i="8"/>
  <c r="F696" i="8"/>
  <c r="AU695" i="8"/>
  <c r="AT695" i="8"/>
  <c r="AP695" i="8"/>
  <c r="I695" i="8"/>
  <c r="F695" i="8"/>
  <c r="AU694" i="8"/>
  <c r="AT694" i="8"/>
  <c r="AP694" i="8"/>
  <c r="I694" i="8"/>
  <c r="F694" i="8"/>
  <c r="AU693" i="8"/>
  <c r="AT693" i="8"/>
  <c r="AP693" i="8"/>
  <c r="I693" i="8"/>
  <c r="F693" i="8"/>
  <c r="AU692" i="8"/>
  <c r="AT692" i="8"/>
  <c r="AP692" i="8"/>
  <c r="I692" i="8"/>
  <c r="F692" i="8"/>
  <c r="AU691" i="8"/>
  <c r="AT691" i="8"/>
  <c r="AP691" i="8"/>
  <c r="I691" i="8"/>
  <c r="F691" i="8"/>
  <c r="AU690" i="8"/>
  <c r="AT690" i="8"/>
  <c r="AP690" i="8"/>
  <c r="I690" i="8"/>
  <c r="F690" i="8"/>
  <c r="AU689" i="8"/>
  <c r="AT689" i="8"/>
  <c r="AP689" i="8"/>
  <c r="I689" i="8"/>
  <c r="F689" i="8"/>
  <c r="AU688" i="8"/>
  <c r="AT688" i="8"/>
  <c r="AP688" i="8"/>
  <c r="I688" i="8"/>
  <c r="F688" i="8"/>
  <c r="AU687" i="8"/>
  <c r="AT687" i="8"/>
  <c r="AP687" i="8"/>
  <c r="I687" i="8"/>
  <c r="F687" i="8"/>
  <c r="AU686" i="8"/>
  <c r="AT686" i="8"/>
  <c r="AP686" i="8"/>
  <c r="I686" i="8"/>
  <c r="F686" i="8"/>
  <c r="AU685" i="8"/>
  <c r="AT685" i="8"/>
  <c r="AP685" i="8"/>
  <c r="I685" i="8"/>
  <c r="F685" i="8"/>
  <c r="AU684" i="8"/>
  <c r="AT684" i="8"/>
  <c r="AP684" i="8"/>
  <c r="I684" i="8"/>
  <c r="F684" i="8"/>
  <c r="AU683" i="8"/>
  <c r="AT683" i="8"/>
  <c r="AP683" i="8"/>
  <c r="I683" i="8"/>
  <c r="F683" i="8"/>
  <c r="AU682" i="8"/>
  <c r="AT682" i="8"/>
  <c r="AP682" i="8"/>
  <c r="I682" i="8"/>
  <c r="F682" i="8"/>
  <c r="AU681" i="8"/>
  <c r="AT681" i="8"/>
  <c r="AP681" i="8"/>
  <c r="I681" i="8"/>
  <c r="F681" i="8"/>
  <c r="AU680" i="8"/>
  <c r="AT680" i="8"/>
  <c r="AP680" i="8"/>
  <c r="I680" i="8"/>
  <c r="F680" i="8"/>
  <c r="AU679" i="8"/>
  <c r="AT679" i="8"/>
  <c r="AP679" i="8"/>
  <c r="I679" i="8"/>
  <c r="F679" i="8"/>
  <c r="AU678" i="8"/>
  <c r="AT678" i="8"/>
  <c r="AP678" i="8"/>
  <c r="I678" i="8"/>
  <c r="F678" i="8"/>
  <c r="AU677" i="8"/>
  <c r="AT677" i="8"/>
  <c r="AP677" i="8"/>
  <c r="I677" i="8"/>
  <c r="F677" i="8"/>
  <c r="AU676" i="8"/>
  <c r="AT676" i="8"/>
  <c r="AP676" i="8"/>
  <c r="I676" i="8"/>
  <c r="F676" i="8"/>
  <c r="AU675" i="8"/>
  <c r="AT675" i="8"/>
  <c r="AP675" i="8"/>
  <c r="I675" i="8"/>
  <c r="F675" i="8"/>
  <c r="AU674" i="8"/>
  <c r="AT674" i="8"/>
  <c r="AP674" i="8"/>
  <c r="I674" i="8"/>
  <c r="F674" i="8"/>
  <c r="AU673" i="8"/>
  <c r="AT673" i="8"/>
  <c r="AP673" i="8"/>
  <c r="I673" i="8"/>
  <c r="F673" i="8"/>
  <c r="AU672" i="8"/>
  <c r="AT672" i="8"/>
  <c r="AP672" i="8"/>
  <c r="I672" i="8"/>
  <c r="F672" i="8"/>
  <c r="AU671" i="8"/>
  <c r="AT671" i="8"/>
  <c r="AP671" i="8"/>
  <c r="I671" i="8"/>
  <c r="F671" i="8"/>
  <c r="AU670" i="8"/>
  <c r="AT670" i="8"/>
  <c r="AP670" i="8"/>
  <c r="I670" i="8"/>
  <c r="F670" i="8"/>
  <c r="AU669" i="8"/>
  <c r="AT669" i="8"/>
  <c r="AP669" i="8"/>
  <c r="I669" i="8"/>
  <c r="F669" i="8"/>
  <c r="AU668" i="8"/>
  <c r="AT668" i="8"/>
  <c r="AP668" i="8"/>
  <c r="I668" i="8"/>
  <c r="F668" i="8"/>
  <c r="AU667" i="8"/>
  <c r="AT667" i="8"/>
  <c r="AP667" i="8"/>
  <c r="I667" i="8"/>
  <c r="F667" i="8"/>
  <c r="AU666" i="8"/>
  <c r="AT666" i="8"/>
  <c r="AP666" i="8"/>
  <c r="I666" i="8"/>
  <c r="F666" i="8"/>
  <c r="AU665" i="8"/>
  <c r="AT665" i="8"/>
  <c r="AP665" i="8"/>
  <c r="I665" i="8"/>
  <c r="F665" i="8"/>
  <c r="AU664" i="8"/>
  <c r="AT664" i="8"/>
  <c r="AP664" i="8"/>
  <c r="I664" i="8"/>
  <c r="F664" i="8"/>
  <c r="AU663" i="8"/>
  <c r="AT663" i="8"/>
  <c r="AP663" i="8"/>
  <c r="I663" i="8"/>
  <c r="F663" i="8"/>
  <c r="AU662" i="8"/>
  <c r="AT662" i="8"/>
  <c r="AP662" i="8"/>
  <c r="I662" i="8"/>
  <c r="F662" i="8"/>
  <c r="AU661" i="8"/>
  <c r="AT661" i="8"/>
  <c r="AP661" i="8"/>
  <c r="I661" i="8"/>
  <c r="F661" i="8"/>
  <c r="AU660" i="8"/>
  <c r="AT660" i="8"/>
  <c r="AP660" i="8"/>
  <c r="I660" i="8"/>
  <c r="F660" i="8"/>
  <c r="AU659" i="8"/>
  <c r="AT659" i="8"/>
  <c r="AP659" i="8"/>
  <c r="I659" i="8"/>
  <c r="F659" i="8"/>
  <c r="AU658" i="8"/>
  <c r="AT658" i="8"/>
  <c r="AP658" i="8"/>
  <c r="I658" i="8"/>
  <c r="F658" i="8"/>
  <c r="AU657" i="8"/>
  <c r="AT657" i="8"/>
  <c r="AP657" i="8"/>
  <c r="I657" i="8"/>
  <c r="F657" i="8"/>
  <c r="AU656" i="8"/>
  <c r="AT656" i="8"/>
  <c r="AP656" i="8"/>
  <c r="I656" i="8"/>
  <c r="F656" i="8"/>
  <c r="AU655" i="8"/>
  <c r="AT655" i="8"/>
  <c r="AP655" i="8"/>
  <c r="I655" i="8"/>
  <c r="F655" i="8"/>
  <c r="AU654" i="8"/>
  <c r="AT654" i="8"/>
  <c r="AP654" i="8"/>
  <c r="I654" i="8"/>
  <c r="F654" i="8"/>
  <c r="AU653" i="8"/>
  <c r="AT653" i="8"/>
  <c r="AP653" i="8"/>
  <c r="I653" i="8"/>
  <c r="F653" i="8"/>
  <c r="AU652" i="8"/>
  <c r="AT652" i="8"/>
  <c r="AP652" i="8"/>
  <c r="I652" i="8"/>
  <c r="F652" i="8"/>
  <c r="AU651" i="8"/>
  <c r="AT651" i="8"/>
  <c r="AP651" i="8"/>
  <c r="I651" i="8"/>
  <c r="F651" i="8"/>
  <c r="AU650" i="8"/>
  <c r="AT650" i="8"/>
  <c r="AP650" i="8"/>
  <c r="I650" i="8"/>
  <c r="F650" i="8"/>
  <c r="AU649" i="8"/>
  <c r="AT649" i="8"/>
  <c r="AP649" i="8"/>
  <c r="I649" i="8"/>
  <c r="F649" i="8"/>
  <c r="AU648" i="8"/>
  <c r="AT648" i="8"/>
  <c r="AP648" i="8"/>
  <c r="I648" i="8"/>
  <c r="F648" i="8"/>
  <c r="AU647" i="8"/>
  <c r="AT647" i="8"/>
  <c r="AP647" i="8"/>
  <c r="I647" i="8"/>
  <c r="F647" i="8"/>
  <c r="AU646" i="8"/>
  <c r="AT646" i="8"/>
  <c r="AP646" i="8"/>
  <c r="I646" i="8"/>
  <c r="F646" i="8"/>
  <c r="AU645" i="8"/>
  <c r="AT645" i="8"/>
  <c r="AP645" i="8"/>
  <c r="I645" i="8"/>
  <c r="F645" i="8"/>
  <c r="AU644" i="8"/>
  <c r="AT644" i="8"/>
  <c r="AP644" i="8"/>
  <c r="I644" i="8"/>
  <c r="F644" i="8"/>
  <c r="AU643" i="8"/>
  <c r="AT643" i="8"/>
  <c r="AP643" i="8"/>
  <c r="I643" i="8"/>
  <c r="F643" i="8"/>
  <c r="AU642" i="8"/>
  <c r="AT642" i="8"/>
  <c r="AP642" i="8"/>
  <c r="I642" i="8"/>
  <c r="F642" i="8"/>
  <c r="AU641" i="8"/>
  <c r="AT641" i="8"/>
  <c r="AP641" i="8"/>
  <c r="I641" i="8"/>
  <c r="F641" i="8"/>
  <c r="AU640" i="8"/>
  <c r="AT640" i="8"/>
  <c r="AP640" i="8"/>
  <c r="I640" i="8"/>
  <c r="F640" i="8"/>
  <c r="AU639" i="8"/>
  <c r="AT639" i="8"/>
  <c r="AP639" i="8"/>
  <c r="I639" i="8"/>
  <c r="F639" i="8"/>
  <c r="AU638" i="8"/>
  <c r="AT638" i="8"/>
  <c r="AP638" i="8"/>
  <c r="I638" i="8"/>
  <c r="F638" i="8"/>
  <c r="AU637" i="8"/>
  <c r="AT637" i="8"/>
  <c r="AP637" i="8"/>
  <c r="I637" i="8"/>
  <c r="F637" i="8"/>
  <c r="AU636" i="8"/>
  <c r="AT636" i="8"/>
  <c r="AP636" i="8"/>
  <c r="I636" i="8"/>
  <c r="F636" i="8"/>
  <c r="AU635" i="8"/>
  <c r="AT635" i="8"/>
  <c r="AP635" i="8"/>
  <c r="I635" i="8"/>
  <c r="F635" i="8"/>
  <c r="AU634" i="8"/>
  <c r="AT634" i="8"/>
  <c r="AP634" i="8"/>
  <c r="I634" i="8"/>
  <c r="F634" i="8"/>
  <c r="AU633" i="8"/>
  <c r="AT633" i="8"/>
  <c r="AP633" i="8"/>
  <c r="I633" i="8"/>
  <c r="F633" i="8"/>
  <c r="AU632" i="8"/>
  <c r="AT632" i="8"/>
  <c r="AP632" i="8"/>
  <c r="I632" i="8"/>
  <c r="F632" i="8"/>
  <c r="AU631" i="8"/>
  <c r="AT631" i="8"/>
  <c r="AP631" i="8"/>
  <c r="I631" i="8"/>
  <c r="F631" i="8"/>
  <c r="AU630" i="8"/>
  <c r="AT630" i="8"/>
  <c r="AP630" i="8"/>
  <c r="I630" i="8"/>
  <c r="F630" i="8"/>
  <c r="AU629" i="8"/>
  <c r="AT629" i="8"/>
  <c r="AP629" i="8"/>
  <c r="I629" i="8"/>
  <c r="F629" i="8"/>
  <c r="AU628" i="8"/>
  <c r="AT628" i="8"/>
  <c r="AP628" i="8"/>
  <c r="I628" i="8"/>
  <c r="F628" i="8"/>
  <c r="AU627" i="8"/>
  <c r="AT627" i="8"/>
  <c r="AP627" i="8"/>
  <c r="I627" i="8"/>
  <c r="F627" i="8"/>
  <c r="AU626" i="8"/>
  <c r="AT626" i="8"/>
  <c r="AP626" i="8"/>
  <c r="I626" i="8"/>
  <c r="F626" i="8"/>
  <c r="AU625" i="8"/>
  <c r="AT625" i="8"/>
  <c r="AP625" i="8"/>
  <c r="I625" i="8"/>
  <c r="F625" i="8"/>
  <c r="AU624" i="8"/>
  <c r="AT624" i="8"/>
  <c r="AP624" i="8"/>
  <c r="I624" i="8"/>
  <c r="F624" i="8"/>
  <c r="AU623" i="8"/>
  <c r="AT623" i="8"/>
  <c r="AP623" i="8"/>
  <c r="I623" i="8"/>
  <c r="F623" i="8"/>
  <c r="AU622" i="8"/>
  <c r="AT622" i="8"/>
  <c r="AP622" i="8"/>
  <c r="I622" i="8"/>
  <c r="F622" i="8"/>
  <c r="AU621" i="8"/>
  <c r="AT621" i="8"/>
  <c r="AP621" i="8"/>
  <c r="I621" i="8"/>
  <c r="F621" i="8"/>
  <c r="AU620" i="8"/>
  <c r="AT620" i="8"/>
  <c r="AP620" i="8"/>
  <c r="I620" i="8"/>
  <c r="F620" i="8"/>
  <c r="AU619" i="8"/>
  <c r="AT619" i="8"/>
  <c r="AP619" i="8"/>
  <c r="I619" i="8"/>
  <c r="F619" i="8"/>
  <c r="AU618" i="8"/>
  <c r="AT618" i="8"/>
  <c r="AP618" i="8"/>
  <c r="I618" i="8"/>
  <c r="F618" i="8"/>
  <c r="AU617" i="8"/>
  <c r="AT617" i="8"/>
  <c r="AP617" i="8"/>
  <c r="I617" i="8"/>
  <c r="F617" i="8"/>
  <c r="AU616" i="8"/>
  <c r="AT616" i="8"/>
  <c r="AP616" i="8"/>
  <c r="I616" i="8"/>
  <c r="F616" i="8"/>
  <c r="AU615" i="8"/>
  <c r="AT615" i="8"/>
  <c r="AP615" i="8"/>
  <c r="I615" i="8"/>
  <c r="F615" i="8"/>
  <c r="AU614" i="8"/>
  <c r="AT614" i="8"/>
  <c r="AP614" i="8"/>
  <c r="I614" i="8"/>
  <c r="F614" i="8"/>
  <c r="AU613" i="8"/>
  <c r="AT613" i="8"/>
  <c r="AP613" i="8"/>
  <c r="I613" i="8"/>
  <c r="F613" i="8"/>
  <c r="AU612" i="8"/>
  <c r="AT612" i="8"/>
  <c r="AP612" i="8"/>
  <c r="I612" i="8"/>
  <c r="F612" i="8"/>
  <c r="AU611" i="8"/>
  <c r="AT611" i="8"/>
  <c r="AP611" i="8"/>
  <c r="I611" i="8"/>
  <c r="F611" i="8"/>
  <c r="AU610" i="8"/>
  <c r="AT610" i="8"/>
  <c r="AP610" i="8"/>
  <c r="I610" i="8"/>
  <c r="F610" i="8"/>
  <c r="AU609" i="8"/>
  <c r="AT609" i="8"/>
  <c r="AP609" i="8"/>
  <c r="I609" i="8"/>
  <c r="F609" i="8"/>
  <c r="AU608" i="8"/>
  <c r="AT608" i="8"/>
  <c r="AP608" i="8"/>
  <c r="I608" i="8"/>
  <c r="F608" i="8"/>
  <c r="AU607" i="8"/>
  <c r="AT607" i="8"/>
  <c r="AP607" i="8"/>
  <c r="I607" i="8"/>
  <c r="F607" i="8"/>
  <c r="AU606" i="8"/>
  <c r="AT606" i="8"/>
  <c r="AP606" i="8"/>
  <c r="I606" i="8"/>
  <c r="F606" i="8"/>
  <c r="AU605" i="8"/>
  <c r="AT605" i="8"/>
  <c r="AP605" i="8"/>
  <c r="I605" i="8"/>
  <c r="F605" i="8"/>
  <c r="AU604" i="8"/>
  <c r="AT604" i="8"/>
  <c r="AP604" i="8"/>
  <c r="I604" i="8"/>
  <c r="F604" i="8"/>
  <c r="AU603" i="8"/>
  <c r="AT603" i="8"/>
  <c r="AP603" i="8"/>
  <c r="I603" i="8"/>
  <c r="F603" i="8"/>
  <c r="AU602" i="8"/>
  <c r="AT602" i="8"/>
  <c r="AP602" i="8"/>
  <c r="I602" i="8"/>
  <c r="F602" i="8"/>
  <c r="AU601" i="8"/>
  <c r="AT601" i="8"/>
  <c r="AP601" i="8"/>
  <c r="I601" i="8"/>
  <c r="F601" i="8"/>
  <c r="AU600" i="8"/>
  <c r="AT600" i="8"/>
  <c r="AP600" i="8"/>
  <c r="I600" i="8"/>
  <c r="F600" i="8"/>
  <c r="AU599" i="8"/>
  <c r="AT599" i="8"/>
  <c r="AP599" i="8"/>
  <c r="I599" i="8"/>
  <c r="F599" i="8"/>
  <c r="AU598" i="8"/>
  <c r="AT598" i="8"/>
  <c r="AP598" i="8"/>
  <c r="I598" i="8"/>
  <c r="F598" i="8"/>
  <c r="AU597" i="8"/>
  <c r="AT597" i="8"/>
  <c r="AP597" i="8"/>
  <c r="I597" i="8"/>
  <c r="F597" i="8"/>
  <c r="AU596" i="8"/>
  <c r="AT596" i="8"/>
  <c r="AP596" i="8"/>
  <c r="I596" i="8"/>
  <c r="F596" i="8"/>
  <c r="AU595" i="8"/>
  <c r="AT595" i="8"/>
  <c r="AP595" i="8"/>
  <c r="I595" i="8"/>
  <c r="F595" i="8"/>
  <c r="AU594" i="8"/>
  <c r="AT594" i="8"/>
  <c r="AP594" i="8"/>
  <c r="I594" i="8"/>
  <c r="F594" i="8"/>
  <c r="AU593" i="8"/>
  <c r="AT593" i="8"/>
  <c r="AP593" i="8"/>
  <c r="I593" i="8"/>
  <c r="F593" i="8"/>
  <c r="AU592" i="8"/>
  <c r="AT592" i="8"/>
  <c r="AP592" i="8"/>
  <c r="I592" i="8"/>
  <c r="F592" i="8"/>
  <c r="AU591" i="8"/>
  <c r="AT591" i="8"/>
  <c r="AP591" i="8"/>
  <c r="I591" i="8"/>
  <c r="F591" i="8"/>
  <c r="AU590" i="8"/>
  <c r="AT590" i="8"/>
  <c r="AP590" i="8"/>
  <c r="I590" i="8"/>
  <c r="F590" i="8"/>
  <c r="AU589" i="8"/>
  <c r="AT589" i="8"/>
  <c r="AP589" i="8"/>
  <c r="I589" i="8"/>
  <c r="F589" i="8"/>
  <c r="AU588" i="8"/>
  <c r="AT588" i="8"/>
  <c r="AP588" i="8"/>
  <c r="I588" i="8"/>
  <c r="F588" i="8"/>
  <c r="AU587" i="8"/>
  <c r="AT587" i="8"/>
  <c r="AP587" i="8"/>
  <c r="I587" i="8"/>
  <c r="F587" i="8"/>
  <c r="AU586" i="8"/>
  <c r="AT586" i="8"/>
  <c r="AP586" i="8"/>
  <c r="I586" i="8"/>
  <c r="F586" i="8"/>
  <c r="AU585" i="8"/>
  <c r="AT585" i="8"/>
  <c r="AP585" i="8"/>
  <c r="I585" i="8"/>
  <c r="F585" i="8"/>
  <c r="AU584" i="8"/>
  <c r="AT584" i="8"/>
  <c r="AP584" i="8"/>
  <c r="I584" i="8"/>
  <c r="F584" i="8"/>
  <c r="AU583" i="8"/>
  <c r="AT583" i="8"/>
  <c r="AP583" i="8"/>
  <c r="I583" i="8"/>
  <c r="F583" i="8"/>
  <c r="AU582" i="8"/>
  <c r="AT582" i="8"/>
  <c r="AP582" i="8"/>
  <c r="I582" i="8"/>
  <c r="F582" i="8"/>
  <c r="AU581" i="8"/>
  <c r="AT581" i="8"/>
  <c r="AP581" i="8"/>
  <c r="I581" i="8"/>
  <c r="F581" i="8"/>
  <c r="AU580" i="8"/>
  <c r="AT580" i="8"/>
  <c r="AP580" i="8"/>
  <c r="I580" i="8"/>
  <c r="F580" i="8"/>
  <c r="AU579" i="8"/>
  <c r="AT579" i="8"/>
  <c r="AP579" i="8"/>
  <c r="I579" i="8"/>
  <c r="F579" i="8"/>
  <c r="AU578" i="8"/>
  <c r="AT578" i="8"/>
  <c r="AP578" i="8"/>
  <c r="I578" i="8"/>
  <c r="F578" i="8"/>
  <c r="AU577" i="8"/>
  <c r="AT577" i="8"/>
  <c r="AP577" i="8"/>
  <c r="I577" i="8"/>
  <c r="F577" i="8"/>
  <c r="AU576" i="8"/>
  <c r="AT576" i="8"/>
  <c r="AP576" i="8"/>
  <c r="I576" i="8"/>
  <c r="F576" i="8"/>
  <c r="AU575" i="8"/>
  <c r="AT575" i="8"/>
  <c r="AP575" i="8"/>
  <c r="I575" i="8"/>
  <c r="F575" i="8"/>
  <c r="AU574" i="8"/>
  <c r="AT574" i="8"/>
  <c r="AP574" i="8"/>
  <c r="I574" i="8"/>
  <c r="F574" i="8"/>
  <c r="AU573" i="8"/>
  <c r="AT573" i="8"/>
  <c r="AP573" i="8"/>
  <c r="I573" i="8"/>
  <c r="F573" i="8"/>
  <c r="AU572" i="8"/>
  <c r="AT572" i="8"/>
  <c r="AP572" i="8"/>
  <c r="I572" i="8"/>
  <c r="F572" i="8"/>
  <c r="AU571" i="8"/>
  <c r="AT571" i="8"/>
  <c r="AP571" i="8"/>
  <c r="I571" i="8"/>
  <c r="F571" i="8"/>
  <c r="AU570" i="8"/>
  <c r="AT570" i="8"/>
  <c r="AP570" i="8"/>
  <c r="I570" i="8"/>
  <c r="F570" i="8"/>
  <c r="AU569" i="8"/>
  <c r="AT569" i="8"/>
  <c r="AP569" i="8"/>
  <c r="I569" i="8"/>
  <c r="F569" i="8"/>
  <c r="AU568" i="8"/>
  <c r="AT568" i="8"/>
  <c r="AP568" i="8"/>
  <c r="I568" i="8"/>
  <c r="F568" i="8"/>
  <c r="AU567" i="8"/>
  <c r="AT567" i="8"/>
  <c r="AP567" i="8"/>
  <c r="I567" i="8"/>
  <c r="F567" i="8"/>
  <c r="AU566" i="8"/>
  <c r="AT566" i="8"/>
  <c r="AP566" i="8"/>
  <c r="I566" i="8"/>
  <c r="F566" i="8"/>
  <c r="AU565" i="8"/>
  <c r="AT565" i="8"/>
  <c r="AP565" i="8"/>
  <c r="I565" i="8"/>
  <c r="F565" i="8"/>
  <c r="AU564" i="8"/>
  <c r="AT564" i="8"/>
  <c r="AP564" i="8"/>
  <c r="I564" i="8"/>
  <c r="F564" i="8"/>
  <c r="AU563" i="8"/>
  <c r="AT563" i="8"/>
  <c r="AP563" i="8"/>
  <c r="I563" i="8"/>
  <c r="F563" i="8"/>
  <c r="AU562" i="8"/>
  <c r="AT562" i="8"/>
  <c r="AP562" i="8"/>
  <c r="I562" i="8"/>
  <c r="F562" i="8"/>
  <c r="AU561" i="8"/>
  <c r="AT561" i="8"/>
  <c r="AP561" i="8"/>
  <c r="I561" i="8"/>
  <c r="F561" i="8"/>
  <c r="AU560" i="8"/>
  <c r="AT560" i="8"/>
  <c r="AP560" i="8"/>
  <c r="I560" i="8"/>
  <c r="F560" i="8"/>
  <c r="AU559" i="8"/>
  <c r="AT559" i="8"/>
  <c r="AP559" i="8"/>
  <c r="I559" i="8"/>
  <c r="F559" i="8"/>
  <c r="AU558" i="8"/>
  <c r="AT558" i="8"/>
  <c r="AP558" i="8"/>
  <c r="I558" i="8"/>
  <c r="F558" i="8"/>
  <c r="AU557" i="8"/>
  <c r="AT557" i="8"/>
  <c r="AP557" i="8"/>
  <c r="I557" i="8"/>
  <c r="F557" i="8"/>
  <c r="AU556" i="8"/>
  <c r="AT556" i="8"/>
  <c r="AP556" i="8"/>
  <c r="I556" i="8"/>
  <c r="F556" i="8"/>
  <c r="AU555" i="8"/>
  <c r="AT555" i="8"/>
  <c r="AP555" i="8"/>
  <c r="I555" i="8"/>
  <c r="F555" i="8"/>
  <c r="AU554" i="8"/>
  <c r="AT554" i="8"/>
  <c r="AP554" i="8"/>
  <c r="I554" i="8"/>
  <c r="F554" i="8"/>
  <c r="AU553" i="8"/>
  <c r="AT553" i="8"/>
  <c r="AP553" i="8"/>
  <c r="I553" i="8"/>
  <c r="F553" i="8"/>
  <c r="AU552" i="8"/>
  <c r="AT552" i="8"/>
  <c r="AP552" i="8"/>
  <c r="I552" i="8"/>
  <c r="F552" i="8"/>
  <c r="AU551" i="8"/>
  <c r="AT551" i="8"/>
  <c r="AP551" i="8"/>
  <c r="I551" i="8"/>
  <c r="F551" i="8"/>
  <c r="AU550" i="8"/>
  <c r="AT550" i="8"/>
  <c r="AP550" i="8"/>
  <c r="I550" i="8"/>
  <c r="F550" i="8"/>
  <c r="AU549" i="8"/>
  <c r="AT549" i="8"/>
  <c r="AP549" i="8"/>
  <c r="I549" i="8"/>
  <c r="F549" i="8"/>
  <c r="AU548" i="8"/>
  <c r="AT548" i="8"/>
  <c r="AP548" i="8"/>
  <c r="I548" i="8"/>
  <c r="F548" i="8"/>
  <c r="AU547" i="8"/>
  <c r="AT547" i="8"/>
  <c r="AP547" i="8"/>
  <c r="I547" i="8"/>
  <c r="F547" i="8"/>
  <c r="AU546" i="8"/>
  <c r="AT546" i="8"/>
  <c r="AP546" i="8"/>
  <c r="I546" i="8"/>
  <c r="F546" i="8"/>
  <c r="AU545" i="8"/>
  <c r="AT545" i="8"/>
  <c r="AP545" i="8"/>
  <c r="I545" i="8"/>
  <c r="F545" i="8"/>
  <c r="AU544" i="8"/>
  <c r="AT544" i="8"/>
  <c r="AP544" i="8"/>
  <c r="I544" i="8"/>
  <c r="F544" i="8"/>
  <c r="AU543" i="8"/>
  <c r="AT543" i="8"/>
  <c r="AP543" i="8"/>
  <c r="I543" i="8"/>
  <c r="F543" i="8"/>
  <c r="AU542" i="8"/>
  <c r="AT542" i="8"/>
  <c r="AP542" i="8"/>
  <c r="I542" i="8"/>
  <c r="F542" i="8"/>
  <c r="AU541" i="8"/>
  <c r="AT541" i="8"/>
  <c r="AP541" i="8"/>
  <c r="I541" i="8"/>
  <c r="F541" i="8"/>
  <c r="AU540" i="8"/>
  <c r="AT540" i="8"/>
  <c r="AP540" i="8"/>
  <c r="I540" i="8"/>
  <c r="F540" i="8"/>
  <c r="AU539" i="8"/>
  <c r="AT539" i="8"/>
  <c r="AP539" i="8"/>
  <c r="I539" i="8"/>
  <c r="F539" i="8"/>
  <c r="AU538" i="8"/>
  <c r="AT538" i="8"/>
  <c r="AP538" i="8"/>
  <c r="I538" i="8"/>
  <c r="F538" i="8"/>
  <c r="AU537" i="8"/>
  <c r="AT537" i="8"/>
  <c r="AP537" i="8"/>
  <c r="I537" i="8"/>
  <c r="F537" i="8"/>
  <c r="AU536" i="8"/>
  <c r="AT536" i="8"/>
  <c r="AP536" i="8"/>
  <c r="I536" i="8"/>
  <c r="F536" i="8"/>
  <c r="AU535" i="8"/>
  <c r="AT535" i="8"/>
  <c r="AP535" i="8"/>
  <c r="I535" i="8"/>
  <c r="F535" i="8"/>
  <c r="AU534" i="8"/>
  <c r="AT534" i="8"/>
  <c r="AP534" i="8"/>
  <c r="I534" i="8"/>
  <c r="F534" i="8"/>
  <c r="AU533" i="8"/>
  <c r="AT533" i="8"/>
  <c r="AP533" i="8"/>
  <c r="I533" i="8"/>
  <c r="F533" i="8"/>
  <c r="AU532" i="8"/>
  <c r="AT532" i="8"/>
  <c r="AP532" i="8"/>
  <c r="I532" i="8"/>
  <c r="F532" i="8"/>
  <c r="AU531" i="8"/>
  <c r="AT531" i="8"/>
  <c r="AP531" i="8"/>
  <c r="I531" i="8"/>
  <c r="F531" i="8"/>
  <c r="AU530" i="8"/>
  <c r="AT530" i="8"/>
  <c r="AP530" i="8"/>
  <c r="I530" i="8"/>
  <c r="F530" i="8"/>
  <c r="AU529" i="8"/>
  <c r="AT529" i="8"/>
  <c r="AP529" i="8"/>
  <c r="I529" i="8"/>
  <c r="F529" i="8"/>
  <c r="AU528" i="8"/>
  <c r="AT528" i="8"/>
  <c r="AP528" i="8"/>
  <c r="I528" i="8"/>
  <c r="F528" i="8"/>
  <c r="AU527" i="8"/>
  <c r="AT527" i="8"/>
  <c r="AP527" i="8"/>
  <c r="I527" i="8"/>
  <c r="F527" i="8"/>
  <c r="AU526" i="8"/>
  <c r="AT526" i="8"/>
  <c r="AP526" i="8"/>
  <c r="I526" i="8"/>
  <c r="F526" i="8"/>
  <c r="AU525" i="8"/>
  <c r="AT525" i="8"/>
  <c r="AP525" i="8"/>
  <c r="I525" i="8"/>
  <c r="F525" i="8"/>
  <c r="AU524" i="8"/>
  <c r="AT524" i="8"/>
  <c r="AP524" i="8"/>
  <c r="I524" i="8"/>
  <c r="F524" i="8"/>
  <c r="AU523" i="8"/>
  <c r="AT523" i="8"/>
  <c r="AP523" i="8"/>
  <c r="I523" i="8"/>
  <c r="F523" i="8"/>
  <c r="AU522" i="8"/>
  <c r="AT522" i="8"/>
  <c r="AP522" i="8"/>
  <c r="I522" i="8"/>
  <c r="F522" i="8"/>
  <c r="AU521" i="8"/>
  <c r="AT521" i="8"/>
  <c r="AP521" i="8"/>
  <c r="I521" i="8"/>
  <c r="F521" i="8"/>
  <c r="AU520" i="8"/>
  <c r="AT520" i="8"/>
  <c r="AP520" i="8"/>
  <c r="I520" i="8"/>
  <c r="F520" i="8"/>
  <c r="AU519" i="8"/>
  <c r="AT519" i="8"/>
  <c r="AP519" i="8"/>
  <c r="I519" i="8"/>
  <c r="F519" i="8"/>
  <c r="AU518" i="8"/>
  <c r="AT518" i="8"/>
  <c r="AP518" i="8"/>
  <c r="I518" i="8"/>
  <c r="F518" i="8"/>
  <c r="AU517" i="8"/>
  <c r="AT517" i="8"/>
  <c r="AP517" i="8"/>
  <c r="I517" i="8"/>
  <c r="F517" i="8"/>
  <c r="AU516" i="8"/>
  <c r="AT516" i="8"/>
  <c r="AP516" i="8"/>
  <c r="I516" i="8"/>
  <c r="F516" i="8"/>
  <c r="AU515" i="8"/>
  <c r="AT515" i="8"/>
  <c r="AP515" i="8"/>
  <c r="I515" i="8"/>
  <c r="F515" i="8"/>
  <c r="AU514" i="8"/>
  <c r="AT514" i="8"/>
  <c r="AP514" i="8"/>
  <c r="I514" i="8"/>
  <c r="F514" i="8"/>
  <c r="AU513" i="8"/>
  <c r="AT513" i="8"/>
  <c r="AP513" i="8"/>
  <c r="I513" i="8"/>
  <c r="F513" i="8"/>
  <c r="AU512" i="8"/>
  <c r="AT512" i="8"/>
  <c r="AP512" i="8"/>
  <c r="I512" i="8"/>
  <c r="F512" i="8"/>
  <c r="AU511" i="8"/>
  <c r="AT511" i="8"/>
  <c r="AP511" i="8"/>
  <c r="I511" i="8"/>
  <c r="F511" i="8"/>
  <c r="AU510" i="8"/>
  <c r="AT510" i="8"/>
  <c r="AP510" i="8"/>
  <c r="I510" i="8"/>
  <c r="F510" i="8"/>
  <c r="AU509" i="8"/>
  <c r="AT509" i="8"/>
  <c r="AP509" i="8"/>
  <c r="I509" i="8"/>
  <c r="F509" i="8"/>
  <c r="AU508" i="8"/>
  <c r="AT508" i="8"/>
  <c r="AP508" i="8"/>
  <c r="I508" i="8"/>
  <c r="F508" i="8"/>
  <c r="AU507" i="8"/>
  <c r="AT507" i="8"/>
  <c r="AP507" i="8"/>
  <c r="I507" i="8"/>
  <c r="F507" i="8"/>
  <c r="AU506" i="8"/>
  <c r="AT506" i="8"/>
  <c r="AP506" i="8"/>
  <c r="I506" i="8"/>
  <c r="F506" i="8"/>
  <c r="AU505" i="8"/>
  <c r="AT505" i="8"/>
  <c r="AP505" i="8"/>
  <c r="I505" i="8"/>
  <c r="F505" i="8"/>
  <c r="AU504" i="8"/>
  <c r="AT504" i="8"/>
  <c r="AP504" i="8"/>
  <c r="I504" i="8"/>
  <c r="F504" i="8"/>
  <c r="AU503" i="8"/>
  <c r="AT503" i="8"/>
  <c r="AP503" i="8"/>
  <c r="I503" i="8"/>
  <c r="F503" i="8"/>
  <c r="AU502" i="8"/>
  <c r="AT502" i="8"/>
  <c r="AP502" i="8"/>
  <c r="I502" i="8"/>
  <c r="F502" i="8"/>
  <c r="AU501" i="8"/>
  <c r="AT501" i="8"/>
  <c r="AP501" i="8"/>
  <c r="I501" i="8"/>
  <c r="F501" i="8"/>
  <c r="AU500" i="8"/>
  <c r="AT500" i="8"/>
  <c r="AP500" i="8"/>
  <c r="I500" i="8"/>
  <c r="F500" i="8"/>
  <c r="AU499" i="8"/>
  <c r="AT499" i="8"/>
  <c r="AP499" i="8"/>
  <c r="I499" i="8"/>
  <c r="F499" i="8"/>
  <c r="AU498" i="8"/>
  <c r="AT498" i="8"/>
  <c r="AP498" i="8"/>
  <c r="I498" i="8"/>
  <c r="F498" i="8"/>
  <c r="AU497" i="8"/>
  <c r="AT497" i="8"/>
  <c r="AP497" i="8"/>
  <c r="I497" i="8"/>
  <c r="F497" i="8"/>
  <c r="AU496" i="8"/>
  <c r="AT496" i="8"/>
  <c r="AP496" i="8"/>
  <c r="I496" i="8"/>
  <c r="F496" i="8"/>
  <c r="AU495" i="8"/>
  <c r="AT495" i="8"/>
  <c r="AP495" i="8"/>
  <c r="I495" i="8"/>
  <c r="F495" i="8"/>
  <c r="AU494" i="8"/>
  <c r="AT494" i="8"/>
  <c r="AP494" i="8"/>
  <c r="I494" i="8"/>
  <c r="F494" i="8"/>
  <c r="AU493" i="8"/>
  <c r="AT493" i="8"/>
  <c r="AP493" i="8"/>
  <c r="I493" i="8"/>
  <c r="F493" i="8"/>
  <c r="AU492" i="8"/>
  <c r="AT492" i="8"/>
  <c r="AP492" i="8"/>
  <c r="I492" i="8"/>
  <c r="F492" i="8"/>
  <c r="AU491" i="8"/>
  <c r="AT491" i="8"/>
  <c r="AP491" i="8"/>
  <c r="I491" i="8"/>
  <c r="F491" i="8"/>
  <c r="AU490" i="8"/>
  <c r="AT490" i="8"/>
  <c r="AP490" i="8"/>
  <c r="I490" i="8"/>
  <c r="F490" i="8"/>
  <c r="AU489" i="8"/>
  <c r="AT489" i="8"/>
  <c r="AP489" i="8"/>
  <c r="I489" i="8"/>
  <c r="F489" i="8"/>
  <c r="AU488" i="8"/>
  <c r="AT488" i="8"/>
  <c r="AP488" i="8"/>
  <c r="I488" i="8"/>
  <c r="F488" i="8"/>
  <c r="AU487" i="8"/>
  <c r="AT487" i="8"/>
  <c r="AP487" i="8"/>
  <c r="I487" i="8"/>
  <c r="F487" i="8"/>
  <c r="AU486" i="8"/>
  <c r="AT486" i="8"/>
  <c r="AP486" i="8"/>
  <c r="I486" i="8"/>
  <c r="F486" i="8"/>
  <c r="AU485" i="8"/>
  <c r="AT485" i="8"/>
  <c r="AP485" i="8"/>
  <c r="I485" i="8"/>
  <c r="F485" i="8"/>
  <c r="AU484" i="8"/>
  <c r="AT484" i="8"/>
  <c r="AP484" i="8"/>
  <c r="I484" i="8"/>
  <c r="F484" i="8"/>
  <c r="AU483" i="8"/>
  <c r="AT483" i="8"/>
  <c r="AP483" i="8"/>
  <c r="I483" i="8"/>
  <c r="F483" i="8"/>
  <c r="AU482" i="8"/>
  <c r="AT482" i="8"/>
  <c r="AP482" i="8"/>
  <c r="I482" i="8"/>
  <c r="F482" i="8"/>
  <c r="AU481" i="8"/>
  <c r="AT481" i="8"/>
  <c r="AP481" i="8"/>
  <c r="I481" i="8"/>
  <c r="F481" i="8"/>
  <c r="AU480" i="8"/>
  <c r="AT480" i="8"/>
  <c r="AP480" i="8"/>
  <c r="I480" i="8"/>
  <c r="F480" i="8"/>
  <c r="AU479" i="8"/>
  <c r="AT479" i="8"/>
  <c r="AP479" i="8"/>
  <c r="I479" i="8"/>
  <c r="F479" i="8"/>
  <c r="AU478" i="8"/>
  <c r="AT478" i="8"/>
  <c r="AP478" i="8"/>
  <c r="I478" i="8"/>
  <c r="F478" i="8"/>
  <c r="AU477" i="8"/>
  <c r="AT477" i="8"/>
  <c r="AP477" i="8"/>
  <c r="I477" i="8"/>
  <c r="F477" i="8"/>
  <c r="AU476" i="8"/>
  <c r="AT476" i="8"/>
  <c r="AP476" i="8"/>
  <c r="I476" i="8"/>
  <c r="F476" i="8"/>
  <c r="AU475" i="8"/>
  <c r="AT475" i="8"/>
  <c r="AP475" i="8"/>
  <c r="I475" i="8"/>
  <c r="F475" i="8"/>
  <c r="AU474" i="8"/>
  <c r="AT474" i="8"/>
  <c r="AP474" i="8"/>
  <c r="I474" i="8"/>
  <c r="F474" i="8"/>
  <c r="AU473" i="8"/>
  <c r="AT473" i="8"/>
  <c r="AP473" i="8"/>
  <c r="I473" i="8"/>
  <c r="F473" i="8"/>
  <c r="AU472" i="8"/>
  <c r="AT472" i="8"/>
  <c r="AP472" i="8"/>
  <c r="I472" i="8"/>
  <c r="F472" i="8"/>
  <c r="AU471" i="8"/>
  <c r="AT471" i="8"/>
  <c r="AP471" i="8"/>
  <c r="I471" i="8"/>
  <c r="F471" i="8"/>
  <c r="AU470" i="8"/>
  <c r="AT470" i="8"/>
  <c r="AP470" i="8"/>
  <c r="I470" i="8"/>
  <c r="F470" i="8"/>
  <c r="AU469" i="8"/>
  <c r="AT469" i="8"/>
  <c r="AP469" i="8"/>
  <c r="I469" i="8"/>
  <c r="F469" i="8"/>
  <c r="AU468" i="8"/>
  <c r="AT468" i="8"/>
  <c r="AP468" i="8"/>
  <c r="I468" i="8"/>
  <c r="F468" i="8"/>
  <c r="AU467" i="8"/>
  <c r="AT467" i="8"/>
  <c r="AP467" i="8"/>
  <c r="I467" i="8"/>
  <c r="F467" i="8"/>
  <c r="AU466" i="8"/>
  <c r="AT466" i="8"/>
  <c r="AP466" i="8"/>
  <c r="I466" i="8"/>
  <c r="F466" i="8"/>
  <c r="AU465" i="8"/>
  <c r="AT465" i="8"/>
  <c r="AP465" i="8"/>
  <c r="I465" i="8"/>
  <c r="F465" i="8"/>
  <c r="AU464" i="8"/>
  <c r="AT464" i="8"/>
  <c r="AP464" i="8"/>
  <c r="I464" i="8"/>
  <c r="F464" i="8"/>
  <c r="AU463" i="8"/>
  <c r="AT463" i="8"/>
  <c r="AP463" i="8"/>
  <c r="I463" i="8"/>
  <c r="F463" i="8"/>
  <c r="AU462" i="8"/>
  <c r="AT462" i="8"/>
  <c r="AP462" i="8"/>
  <c r="I462" i="8"/>
  <c r="F462" i="8"/>
  <c r="AU461" i="8"/>
  <c r="AT461" i="8"/>
  <c r="AP461" i="8"/>
  <c r="I461" i="8"/>
  <c r="F461" i="8"/>
  <c r="AU460" i="8"/>
  <c r="AT460" i="8"/>
  <c r="AP460" i="8"/>
  <c r="I460" i="8"/>
  <c r="F460" i="8"/>
  <c r="AU459" i="8"/>
  <c r="AT459" i="8"/>
  <c r="AP459" i="8"/>
  <c r="I459" i="8"/>
  <c r="F459" i="8"/>
  <c r="AU458" i="8"/>
  <c r="AT458" i="8"/>
  <c r="AP458" i="8"/>
  <c r="I458" i="8"/>
  <c r="F458" i="8"/>
  <c r="AU457" i="8"/>
  <c r="AT457" i="8"/>
  <c r="AP457" i="8"/>
  <c r="I457" i="8"/>
  <c r="F457" i="8"/>
  <c r="AU456" i="8"/>
  <c r="AT456" i="8"/>
  <c r="AP456" i="8"/>
  <c r="I456" i="8"/>
  <c r="F456" i="8"/>
  <c r="AU455" i="8"/>
  <c r="AT455" i="8"/>
  <c r="AP455" i="8"/>
  <c r="I455" i="8"/>
  <c r="F455" i="8"/>
  <c r="AU454" i="8"/>
  <c r="AT454" i="8"/>
  <c r="AP454" i="8"/>
  <c r="I454" i="8"/>
  <c r="F454" i="8"/>
  <c r="AU453" i="8"/>
  <c r="AT453" i="8"/>
  <c r="AP453" i="8"/>
  <c r="I453" i="8"/>
  <c r="F453" i="8"/>
  <c r="AU452" i="8"/>
  <c r="AT452" i="8"/>
  <c r="AP452" i="8"/>
  <c r="I452" i="8"/>
  <c r="F452" i="8"/>
  <c r="AU451" i="8"/>
  <c r="AT451" i="8"/>
  <c r="AP451" i="8"/>
  <c r="I451" i="8"/>
  <c r="F451" i="8"/>
  <c r="AU450" i="8"/>
  <c r="AT450" i="8"/>
  <c r="AP450" i="8"/>
  <c r="I450" i="8"/>
  <c r="F450" i="8"/>
  <c r="AU449" i="8"/>
  <c r="AT449" i="8"/>
  <c r="AP449" i="8"/>
  <c r="I449" i="8"/>
  <c r="F449" i="8"/>
  <c r="AU448" i="8"/>
  <c r="AT448" i="8"/>
  <c r="AP448" i="8"/>
  <c r="I448" i="8"/>
  <c r="F448" i="8"/>
  <c r="AU447" i="8"/>
  <c r="AT447" i="8"/>
  <c r="AP447" i="8"/>
  <c r="I447" i="8"/>
  <c r="F447" i="8"/>
  <c r="AU446" i="8"/>
  <c r="AT446" i="8"/>
  <c r="AP446" i="8"/>
  <c r="I446" i="8"/>
  <c r="F446" i="8"/>
  <c r="AU445" i="8"/>
  <c r="AT445" i="8"/>
  <c r="AP445" i="8"/>
  <c r="I445" i="8"/>
  <c r="F445" i="8"/>
  <c r="AU444" i="8"/>
  <c r="AT444" i="8"/>
  <c r="AP444" i="8"/>
  <c r="I444" i="8"/>
  <c r="F444" i="8"/>
  <c r="AU443" i="8"/>
  <c r="AT443" i="8"/>
  <c r="AP443" i="8"/>
  <c r="I443" i="8"/>
  <c r="F443" i="8"/>
  <c r="AU442" i="8"/>
  <c r="AT442" i="8"/>
  <c r="AP442" i="8"/>
  <c r="I442" i="8"/>
  <c r="F442" i="8"/>
  <c r="AU441" i="8"/>
  <c r="AT441" i="8"/>
  <c r="AP441" i="8"/>
  <c r="I441" i="8"/>
  <c r="F441" i="8"/>
  <c r="AU440" i="8"/>
  <c r="AT440" i="8"/>
  <c r="AP440" i="8"/>
  <c r="I440" i="8"/>
  <c r="F440" i="8"/>
  <c r="AU439" i="8"/>
  <c r="AT439" i="8"/>
  <c r="AP439" i="8"/>
  <c r="I439" i="8"/>
  <c r="F439" i="8"/>
  <c r="AU438" i="8"/>
  <c r="AT438" i="8"/>
  <c r="AP438" i="8"/>
  <c r="I438" i="8"/>
  <c r="F438" i="8"/>
  <c r="AU437" i="8"/>
  <c r="AT437" i="8"/>
  <c r="AP437" i="8"/>
  <c r="I437" i="8"/>
  <c r="F437" i="8"/>
  <c r="AU436" i="8"/>
  <c r="AT436" i="8"/>
  <c r="AP436" i="8"/>
  <c r="I436" i="8"/>
  <c r="F436" i="8"/>
  <c r="AU435" i="8"/>
  <c r="AT435" i="8"/>
  <c r="AP435" i="8"/>
  <c r="I435" i="8"/>
  <c r="F435" i="8"/>
  <c r="AU434" i="8"/>
  <c r="AT434" i="8"/>
  <c r="AP434" i="8"/>
  <c r="I434" i="8"/>
  <c r="F434" i="8"/>
  <c r="AU433" i="8"/>
  <c r="AT433" i="8"/>
  <c r="AP433" i="8"/>
  <c r="I433" i="8"/>
  <c r="F433" i="8"/>
  <c r="AU432" i="8"/>
  <c r="AT432" i="8"/>
  <c r="AP432" i="8"/>
  <c r="I432" i="8"/>
  <c r="F432" i="8"/>
  <c r="AU431" i="8"/>
  <c r="AT431" i="8"/>
  <c r="AP431" i="8"/>
  <c r="I431" i="8"/>
  <c r="F431" i="8"/>
  <c r="AU430" i="8"/>
  <c r="AT430" i="8"/>
  <c r="AP430" i="8"/>
  <c r="I430" i="8"/>
  <c r="F430" i="8"/>
  <c r="AU429" i="8"/>
  <c r="AT429" i="8"/>
  <c r="AP429" i="8"/>
  <c r="I429" i="8"/>
  <c r="F429" i="8"/>
  <c r="AU428" i="8"/>
  <c r="AT428" i="8"/>
  <c r="AP428" i="8"/>
  <c r="I428" i="8"/>
  <c r="F428" i="8"/>
  <c r="AU427" i="8"/>
  <c r="AT427" i="8"/>
  <c r="AP427" i="8"/>
  <c r="I427" i="8"/>
  <c r="F427" i="8"/>
  <c r="AU426" i="8"/>
  <c r="AT426" i="8"/>
  <c r="AP426" i="8"/>
  <c r="I426" i="8"/>
  <c r="F426" i="8"/>
  <c r="AU425" i="8"/>
  <c r="AT425" i="8"/>
  <c r="AP425" i="8"/>
  <c r="I425" i="8"/>
  <c r="F425" i="8"/>
  <c r="AU424" i="8"/>
  <c r="AT424" i="8"/>
  <c r="AP424" i="8"/>
  <c r="I424" i="8"/>
  <c r="F424" i="8"/>
  <c r="AU423" i="8"/>
  <c r="AT423" i="8"/>
  <c r="AP423" i="8"/>
  <c r="I423" i="8"/>
  <c r="F423" i="8"/>
  <c r="AU422" i="8"/>
  <c r="AT422" i="8"/>
  <c r="AP422" i="8"/>
  <c r="I422" i="8"/>
  <c r="F422" i="8"/>
  <c r="AU421" i="8"/>
  <c r="AT421" i="8"/>
  <c r="AP421" i="8"/>
  <c r="I421" i="8"/>
  <c r="F421" i="8"/>
  <c r="AU420" i="8"/>
  <c r="AT420" i="8"/>
  <c r="AP420" i="8"/>
  <c r="I420" i="8"/>
  <c r="F420" i="8"/>
  <c r="AU419" i="8"/>
  <c r="AT419" i="8"/>
  <c r="AP419" i="8"/>
  <c r="I419" i="8"/>
  <c r="F419" i="8"/>
  <c r="AU418" i="8"/>
  <c r="AT418" i="8"/>
  <c r="AP418" i="8"/>
  <c r="I418" i="8"/>
  <c r="F418" i="8"/>
  <c r="AU417" i="8"/>
  <c r="AT417" i="8"/>
  <c r="AP417" i="8"/>
  <c r="I417" i="8"/>
  <c r="F417" i="8"/>
  <c r="AU416" i="8"/>
  <c r="AT416" i="8"/>
  <c r="AP416" i="8"/>
  <c r="I416" i="8"/>
  <c r="F416" i="8"/>
  <c r="AU415" i="8"/>
  <c r="AT415" i="8"/>
  <c r="AP415" i="8"/>
  <c r="I415" i="8"/>
  <c r="F415" i="8"/>
  <c r="AU414" i="8"/>
  <c r="AT414" i="8"/>
  <c r="AP414" i="8"/>
  <c r="I414" i="8"/>
  <c r="F414" i="8"/>
  <c r="AU413" i="8"/>
  <c r="AT413" i="8"/>
  <c r="AP413" i="8"/>
  <c r="I413" i="8"/>
  <c r="F413" i="8"/>
  <c r="AU412" i="8"/>
  <c r="AT412" i="8"/>
  <c r="AP412" i="8"/>
  <c r="I412" i="8"/>
  <c r="F412" i="8"/>
  <c r="AU411" i="8"/>
  <c r="AT411" i="8"/>
  <c r="AP411" i="8"/>
  <c r="I411" i="8"/>
  <c r="F411" i="8"/>
  <c r="AU410" i="8"/>
  <c r="AT410" i="8"/>
  <c r="AP410" i="8"/>
  <c r="I410" i="8"/>
  <c r="F410" i="8"/>
  <c r="AU409" i="8"/>
  <c r="AT409" i="8"/>
  <c r="AP409" i="8"/>
  <c r="I409" i="8"/>
  <c r="F409" i="8"/>
  <c r="AU408" i="8"/>
  <c r="AT408" i="8"/>
  <c r="AP408" i="8"/>
  <c r="I408" i="8"/>
  <c r="F408" i="8"/>
  <c r="AU407" i="8"/>
  <c r="AT407" i="8"/>
  <c r="AP407" i="8"/>
  <c r="I407" i="8"/>
  <c r="F407" i="8"/>
  <c r="AU406" i="8"/>
  <c r="AT406" i="8"/>
  <c r="AP406" i="8"/>
  <c r="I406" i="8"/>
  <c r="F406" i="8"/>
  <c r="AU405" i="8"/>
  <c r="AT405" i="8"/>
  <c r="AP405" i="8"/>
  <c r="I405" i="8"/>
  <c r="F405" i="8"/>
  <c r="AU404" i="8"/>
  <c r="AT404" i="8"/>
  <c r="AP404" i="8"/>
  <c r="I404" i="8"/>
  <c r="F404" i="8"/>
  <c r="AU403" i="8"/>
  <c r="AT403" i="8"/>
  <c r="AP403" i="8"/>
  <c r="I403" i="8"/>
  <c r="F403" i="8"/>
  <c r="AU402" i="8"/>
  <c r="AT402" i="8"/>
  <c r="AP402" i="8"/>
  <c r="I402" i="8"/>
  <c r="F402" i="8"/>
  <c r="AU401" i="8"/>
  <c r="AT401" i="8"/>
  <c r="AP401" i="8"/>
  <c r="I401" i="8"/>
  <c r="F401" i="8"/>
  <c r="AU400" i="8"/>
  <c r="AT400" i="8"/>
  <c r="AP400" i="8"/>
  <c r="I400" i="8"/>
  <c r="F400" i="8"/>
  <c r="AU399" i="8"/>
  <c r="AT399" i="8"/>
  <c r="AP399" i="8"/>
  <c r="I399" i="8"/>
  <c r="F399" i="8"/>
  <c r="AU398" i="8"/>
  <c r="AT398" i="8"/>
  <c r="AP398" i="8"/>
  <c r="I398" i="8"/>
  <c r="F398" i="8"/>
  <c r="AU397" i="8"/>
  <c r="AT397" i="8"/>
  <c r="AP397" i="8"/>
  <c r="I397" i="8"/>
  <c r="F397" i="8"/>
  <c r="AU396" i="8"/>
  <c r="AT396" i="8"/>
  <c r="AP396" i="8"/>
  <c r="I396" i="8"/>
  <c r="F396" i="8"/>
  <c r="AU395" i="8"/>
  <c r="AT395" i="8"/>
  <c r="AP395" i="8"/>
  <c r="I395" i="8"/>
  <c r="F395" i="8"/>
  <c r="AU394" i="8"/>
  <c r="AT394" i="8"/>
  <c r="AP394" i="8"/>
  <c r="I394" i="8"/>
  <c r="F394" i="8"/>
  <c r="AU393" i="8"/>
  <c r="AT393" i="8"/>
  <c r="AP393" i="8"/>
  <c r="I393" i="8"/>
  <c r="F393" i="8"/>
  <c r="AU392" i="8"/>
  <c r="AT392" i="8"/>
  <c r="AP392" i="8"/>
  <c r="I392" i="8"/>
  <c r="F392" i="8"/>
  <c r="AU391" i="8"/>
  <c r="AT391" i="8"/>
  <c r="AP391" i="8"/>
  <c r="I391" i="8"/>
  <c r="F391" i="8"/>
  <c r="AU390" i="8"/>
  <c r="AT390" i="8"/>
  <c r="AP390" i="8"/>
  <c r="I390" i="8"/>
  <c r="F390" i="8"/>
  <c r="AU389" i="8"/>
  <c r="AT389" i="8"/>
  <c r="AP389" i="8"/>
  <c r="I389" i="8"/>
  <c r="F389" i="8"/>
  <c r="AU388" i="8"/>
  <c r="AT388" i="8"/>
  <c r="AP388" i="8"/>
  <c r="I388" i="8"/>
  <c r="F388" i="8"/>
  <c r="AU387" i="8"/>
  <c r="AT387" i="8"/>
  <c r="AP387" i="8"/>
  <c r="I387" i="8"/>
  <c r="F387" i="8"/>
  <c r="AU386" i="8"/>
  <c r="AT386" i="8"/>
  <c r="AP386" i="8"/>
  <c r="I386" i="8"/>
  <c r="F386" i="8"/>
  <c r="AU385" i="8"/>
  <c r="AT385" i="8"/>
  <c r="AP385" i="8"/>
  <c r="I385" i="8"/>
  <c r="F385" i="8"/>
  <c r="AU384" i="8"/>
  <c r="AT384" i="8"/>
  <c r="AP384" i="8"/>
  <c r="I384" i="8"/>
  <c r="F384" i="8"/>
  <c r="AU383" i="8"/>
  <c r="AT383" i="8"/>
  <c r="AP383" i="8"/>
  <c r="I383" i="8"/>
  <c r="F383" i="8"/>
  <c r="AU382" i="8"/>
  <c r="AT382" i="8"/>
  <c r="AP382" i="8"/>
  <c r="I382" i="8"/>
  <c r="F382" i="8"/>
  <c r="AU381" i="8"/>
  <c r="AT381" i="8"/>
  <c r="AP381" i="8"/>
  <c r="I381" i="8"/>
  <c r="F381" i="8"/>
  <c r="AU380" i="8"/>
  <c r="AT380" i="8"/>
  <c r="AP380" i="8"/>
  <c r="I380" i="8"/>
  <c r="F380" i="8"/>
  <c r="AU379" i="8"/>
  <c r="AT379" i="8"/>
  <c r="AP379" i="8"/>
  <c r="I379" i="8"/>
  <c r="F379" i="8"/>
  <c r="AU378" i="8"/>
  <c r="AT378" i="8"/>
  <c r="AP378" i="8"/>
  <c r="I378" i="8"/>
  <c r="F378" i="8"/>
  <c r="AU377" i="8"/>
  <c r="AT377" i="8"/>
  <c r="AP377" i="8"/>
  <c r="I377" i="8"/>
  <c r="F377" i="8"/>
  <c r="AU376" i="8"/>
  <c r="AT376" i="8"/>
  <c r="AP376" i="8"/>
  <c r="I376" i="8"/>
  <c r="F376" i="8"/>
  <c r="AU375" i="8"/>
  <c r="AT375" i="8"/>
  <c r="AP375" i="8"/>
  <c r="I375" i="8"/>
  <c r="F375" i="8"/>
  <c r="AU374" i="8"/>
  <c r="AT374" i="8"/>
  <c r="AP374" i="8"/>
  <c r="I374" i="8"/>
  <c r="F374" i="8"/>
  <c r="AU373" i="8"/>
  <c r="AT373" i="8"/>
  <c r="AP373" i="8"/>
  <c r="I373" i="8"/>
  <c r="F373" i="8"/>
  <c r="AU372" i="8"/>
  <c r="AT372" i="8"/>
  <c r="AP372" i="8"/>
  <c r="I372" i="8"/>
  <c r="F372" i="8"/>
  <c r="AU371" i="8"/>
  <c r="AT371" i="8"/>
  <c r="AP371" i="8"/>
  <c r="I371" i="8"/>
  <c r="F371" i="8"/>
  <c r="AU370" i="8"/>
  <c r="AT370" i="8"/>
  <c r="AP370" i="8"/>
  <c r="I370" i="8"/>
  <c r="F370" i="8"/>
  <c r="AU369" i="8"/>
  <c r="AT369" i="8"/>
  <c r="AP369" i="8"/>
  <c r="I369" i="8"/>
  <c r="F369" i="8"/>
  <c r="AU368" i="8"/>
  <c r="AT368" i="8"/>
  <c r="AP368" i="8"/>
  <c r="I368" i="8"/>
  <c r="F368" i="8"/>
  <c r="AU367" i="8"/>
  <c r="AT367" i="8"/>
  <c r="AP367" i="8"/>
  <c r="I367" i="8"/>
  <c r="F367" i="8"/>
  <c r="AU366" i="8"/>
  <c r="AT366" i="8"/>
  <c r="AP366" i="8"/>
  <c r="I366" i="8"/>
  <c r="F366" i="8"/>
  <c r="AU365" i="8"/>
  <c r="AT365" i="8"/>
  <c r="AP365" i="8"/>
  <c r="I365" i="8"/>
  <c r="F365" i="8"/>
  <c r="AU364" i="8"/>
  <c r="AT364" i="8"/>
  <c r="AP364" i="8"/>
  <c r="I364" i="8"/>
  <c r="F364" i="8"/>
  <c r="AU363" i="8"/>
  <c r="AT363" i="8"/>
  <c r="AP363" i="8"/>
  <c r="I363" i="8"/>
  <c r="F363" i="8"/>
  <c r="AU362" i="8"/>
  <c r="AT362" i="8"/>
  <c r="AP362" i="8"/>
  <c r="I362" i="8"/>
  <c r="F362" i="8"/>
  <c r="AU361" i="8"/>
  <c r="AT361" i="8"/>
  <c r="AP361" i="8"/>
  <c r="I361" i="8"/>
  <c r="F361" i="8"/>
  <c r="AU360" i="8"/>
  <c r="AT360" i="8"/>
  <c r="AP360" i="8"/>
  <c r="I360" i="8"/>
  <c r="F360" i="8"/>
  <c r="AU359" i="8"/>
  <c r="AT359" i="8"/>
  <c r="AP359" i="8"/>
  <c r="I359" i="8"/>
  <c r="F359" i="8"/>
  <c r="AU358" i="8"/>
  <c r="AT358" i="8"/>
  <c r="AP358" i="8"/>
  <c r="I358" i="8"/>
  <c r="F358" i="8"/>
  <c r="AU357" i="8"/>
  <c r="AT357" i="8"/>
  <c r="AP357" i="8"/>
  <c r="I357" i="8"/>
  <c r="F357" i="8"/>
  <c r="AU356" i="8"/>
  <c r="AT356" i="8"/>
  <c r="AP356" i="8"/>
  <c r="I356" i="8"/>
  <c r="F356" i="8"/>
  <c r="AU355" i="8"/>
  <c r="AT355" i="8"/>
  <c r="AP355" i="8"/>
  <c r="I355" i="8"/>
  <c r="F355" i="8"/>
  <c r="AU354" i="8"/>
  <c r="AT354" i="8"/>
  <c r="AP354" i="8"/>
  <c r="I354" i="8"/>
  <c r="F354" i="8"/>
  <c r="AU353" i="8"/>
  <c r="AT353" i="8"/>
  <c r="AP353" i="8"/>
  <c r="I353" i="8"/>
  <c r="F353" i="8"/>
  <c r="AU352" i="8"/>
  <c r="AT352" i="8"/>
  <c r="AP352" i="8"/>
  <c r="I352" i="8"/>
  <c r="F352" i="8"/>
  <c r="AU351" i="8"/>
  <c r="AT351" i="8"/>
  <c r="AP351" i="8"/>
  <c r="I351" i="8"/>
  <c r="F351" i="8"/>
  <c r="AU350" i="8"/>
  <c r="AT350" i="8"/>
  <c r="AP350" i="8"/>
  <c r="I350" i="8"/>
  <c r="F350" i="8"/>
  <c r="AU349" i="8"/>
  <c r="AT349" i="8"/>
  <c r="AP349" i="8"/>
  <c r="I349" i="8"/>
  <c r="F349" i="8"/>
  <c r="AU348" i="8"/>
  <c r="AT348" i="8"/>
  <c r="AP348" i="8"/>
  <c r="I348" i="8"/>
  <c r="F348" i="8"/>
  <c r="AU347" i="8"/>
  <c r="AT347" i="8"/>
  <c r="AP347" i="8"/>
  <c r="I347" i="8"/>
  <c r="F347" i="8"/>
  <c r="AU346" i="8"/>
  <c r="AT346" i="8"/>
  <c r="AP346" i="8"/>
  <c r="I346" i="8"/>
  <c r="F346" i="8"/>
  <c r="AU345" i="8"/>
  <c r="AT345" i="8"/>
  <c r="AP345" i="8"/>
  <c r="I345" i="8"/>
  <c r="F345" i="8"/>
  <c r="AU344" i="8"/>
  <c r="AT344" i="8"/>
  <c r="AP344" i="8"/>
  <c r="I344" i="8"/>
  <c r="F344" i="8"/>
  <c r="AU343" i="8"/>
  <c r="AT343" i="8"/>
  <c r="AP343" i="8"/>
  <c r="I343" i="8"/>
  <c r="F343" i="8"/>
  <c r="AU342" i="8"/>
  <c r="AT342" i="8"/>
  <c r="AP342" i="8"/>
  <c r="I342" i="8"/>
  <c r="F342" i="8"/>
  <c r="AU341" i="8"/>
  <c r="AT341" i="8"/>
  <c r="AP341" i="8"/>
  <c r="I341" i="8"/>
  <c r="F341" i="8"/>
  <c r="AU340" i="8"/>
  <c r="AT340" i="8"/>
  <c r="AP340" i="8"/>
  <c r="I340" i="8"/>
  <c r="F340" i="8"/>
  <c r="AU339" i="8"/>
  <c r="AT339" i="8"/>
  <c r="AP339" i="8"/>
  <c r="I339" i="8"/>
  <c r="F339" i="8"/>
  <c r="AU338" i="8"/>
  <c r="AT338" i="8"/>
  <c r="AP338" i="8"/>
  <c r="I338" i="8"/>
  <c r="F338" i="8"/>
  <c r="AU337" i="8"/>
  <c r="AT337" i="8"/>
  <c r="AP337" i="8"/>
  <c r="I337" i="8"/>
  <c r="F337" i="8"/>
  <c r="AU336" i="8"/>
  <c r="AT336" i="8"/>
  <c r="AP336" i="8"/>
  <c r="I336" i="8"/>
  <c r="F336" i="8"/>
  <c r="AU335" i="8"/>
  <c r="AT335" i="8"/>
  <c r="AP335" i="8"/>
  <c r="I335" i="8"/>
  <c r="F335" i="8"/>
  <c r="AU334" i="8"/>
  <c r="AT334" i="8"/>
  <c r="AP334" i="8"/>
  <c r="I334" i="8"/>
  <c r="F334" i="8"/>
  <c r="AU333" i="8"/>
  <c r="AT333" i="8"/>
  <c r="AP333" i="8"/>
  <c r="I333" i="8"/>
  <c r="F333" i="8"/>
  <c r="AU332" i="8"/>
  <c r="AT332" i="8"/>
  <c r="AP332" i="8"/>
  <c r="I332" i="8"/>
  <c r="F332" i="8"/>
  <c r="AU331" i="8"/>
  <c r="AT331" i="8"/>
  <c r="AP331" i="8"/>
  <c r="I331" i="8"/>
  <c r="F331" i="8"/>
  <c r="AU330" i="8"/>
  <c r="AT330" i="8"/>
  <c r="AP330" i="8"/>
  <c r="I330" i="8"/>
  <c r="F330" i="8"/>
  <c r="AU329" i="8"/>
  <c r="AT329" i="8"/>
  <c r="AP329" i="8"/>
  <c r="I329" i="8"/>
  <c r="F329" i="8"/>
  <c r="AU328" i="8"/>
  <c r="AT328" i="8"/>
  <c r="AP328" i="8"/>
  <c r="I328" i="8"/>
  <c r="F328" i="8"/>
  <c r="AU327" i="8"/>
  <c r="AT327" i="8"/>
  <c r="AP327" i="8"/>
  <c r="I327" i="8"/>
  <c r="F327" i="8"/>
  <c r="AU326" i="8"/>
  <c r="AT326" i="8"/>
  <c r="AP326" i="8"/>
  <c r="I326" i="8"/>
  <c r="F326" i="8"/>
  <c r="AU325" i="8"/>
  <c r="AT325" i="8"/>
  <c r="AP325" i="8"/>
  <c r="I325" i="8"/>
  <c r="F325" i="8"/>
  <c r="AU324" i="8"/>
  <c r="AT324" i="8"/>
  <c r="AP324" i="8"/>
  <c r="I324" i="8"/>
  <c r="F324" i="8"/>
  <c r="AU323" i="8"/>
  <c r="AT323" i="8"/>
  <c r="AP323" i="8"/>
  <c r="I323" i="8"/>
  <c r="F323" i="8"/>
  <c r="AU322" i="8"/>
  <c r="AT322" i="8"/>
  <c r="AP322" i="8"/>
  <c r="I322" i="8"/>
  <c r="F322" i="8"/>
  <c r="AU321" i="8"/>
  <c r="AT321" i="8"/>
  <c r="AP321" i="8"/>
  <c r="I321" i="8"/>
  <c r="F321" i="8"/>
  <c r="AU320" i="8"/>
  <c r="AT320" i="8"/>
  <c r="AP320" i="8"/>
  <c r="I320" i="8"/>
  <c r="F320" i="8"/>
  <c r="AU319" i="8"/>
  <c r="AT319" i="8"/>
  <c r="AP319" i="8"/>
  <c r="I319" i="8"/>
  <c r="F319" i="8"/>
  <c r="AU318" i="8"/>
  <c r="AT318" i="8"/>
  <c r="AP318" i="8"/>
  <c r="I318" i="8"/>
  <c r="F318" i="8"/>
  <c r="AU317" i="8"/>
  <c r="AT317" i="8"/>
  <c r="AP317" i="8"/>
  <c r="I317" i="8"/>
  <c r="F317" i="8"/>
  <c r="AU316" i="8"/>
  <c r="AT316" i="8"/>
  <c r="AP316" i="8"/>
  <c r="I316" i="8"/>
  <c r="F316" i="8"/>
  <c r="AU315" i="8"/>
  <c r="AT315" i="8"/>
  <c r="AP315" i="8"/>
  <c r="I315" i="8"/>
  <c r="F315" i="8"/>
  <c r="AU314" i="8"/>
  <c r="AT314" i="8"/>
  <c r="AP314" i="8"/>
  <c r="I314" i="8"/>
  <c r="F314" i="8"/>
  <c r="AU313" i="8"/>
  <c r="AT313" i="8"/>
  <c r="AP313" i="8"/>
  <c r="I313" i="8"/>
  <c r="F313" i="8"/>
  <c r="AU312" i="8"/>
  <c r="AT312" i="8"/>
  <c r="AP312" i="8"/>
  <c r="I312" i="8"/>
  <c r="F312" i="8"/>
  <c r="AU311" i="8"/>
  <c r="AT311" i="8"/>
  <c r="AP311" i="8"/>
  <c r="I311" i="8"/>
  <c r="F311" i="8"/>
  <c r="AU310" i="8"/>
  <c r="AT310" i="8"/>
  <c r="AP310" i="8"/>
  <c r="I310" i="8"/>
  <c r="F310" i="8"/>
  <c r="AU309" i="8"/>
  <c r="AT309" i="8"/>
  <c r="AP309" i="8"/>
  <c r="I309" i="8"/>
  <c r="F309" i="8"/>
  <c r="AU308" i="8"/>
  <c r="AT308" i="8"/>
  <c r="AP308" i="8"/>
  <c r="I308" i="8"/>
  <c r="F308" i="8"/>
  <c r="AU307" i="8"/>
  <c r="AT307" i="8"/>
  <c r="AP307" i="8"/>
  <c r="I307" i="8"/>
  <c r="F307" i="8"/>
  <c r="AU306" i="8"/>
  <c r="AT306" i="8"/>
  <c r="AP306" i="8"/>
  <c r="I306" i="8"/>
  <c r="F306" i="8"/>
  <c r="AU305" i="8"/>
  <c r="AT305" i="8"/>
  <c r="AP305" i="8"/>
  <c r="I305" i="8"/>
  <c r="F305" i="8"/>
  <c r="AU304" i="8"/>
  <c r="AT304" i="8"/>
  <c r="AP304" i="8"/>
  <c r="I304" i="8"/>
  <c r="F304" i="8"/>
  <c r="AU303" i="8"/>
  <c r="AT303" i="8"/>
  <c r="AP303" i="8"/>
  <c r="I303" i="8"/>
  <c r="F303" i="8"/>
  <c r="AU302" i="8"/>
  <c r="AT302" i="8"/>
  <c r="AP302" i="8"/>
  <c r="I302" i="8"/>
  <c r="F302" i="8"/>
  <c r="AU301" i="8"/>
  <c r="AT301" i="8"/>
  <c r="AP301" i="8"/>
  <c r="I301" i="8"/>
  <c r="F301" i="8"/>
  <c r="AU300" i="8"/>
  <c r="AT300" i="8"/>
  <c r="AP300" i="8"/>
  <c r="I300" i="8"/>
  <c r="F300" i="8"/>
  <c r="AU299" i="8"/>
  <c r="AT299" i="8"/>
  <c r="AP299" i="8"/>
  <c r="I299" i="8"/>
  <c r="F299" i="8"/>
  <c r="AU298" i="8"/>
  <c r="AT298" i="8"/>
  <c r="AP298" i="8"/>
  <c r="I298" i="8"/>
  <c r="F298" i="8"/>
  <c r="AU297" i="8"/>
  <c r="AT297" i="8"/>
  <c r="AP297" i="8"/>
  <c r="I297" i="8"/>
  <c r="F297" i="8"/>
  <c r="AU296" i="8"/>
  <c r="AT296" i="8"/>
  <c r="AP296" i="8"/>
  <c r="I296" i="8"/>
  <c r="F296" i="8"/>
  <c r="AU295" i="8"/>
  <c r="AT295" i="8"/>
  <c r="AP295" i="8"/>
  <c r="I295" i="8"/>
  <c r="F295" i="8"/>
  <c r="AU294" i="8"/>
  <c r="AT294" i="8"/>
  <c r="AP294" i="8"/>
  <c r="I294" i="8"/>
  <c r="F294" i="8"/>
  <c r="AU293" i="8"/>
  <c r="AT293" i="8"/>
  <c r="AP293" i="8"/>
  <c r="I293" i="8"/>
  <c r="F293" i="8"/>
  <c r="AU292" i="8"/>
  <c r="AT292" i="8"/>
  <c r="AP292" i="8"/>
  <c r="I292" i="8"/>
  <c r="F292" i="8"/>
  <c r="AU291" i="8"/>
  <c r="AT291" i="8"/>
  <c r="AP291" i="8"/>
  <c r="I291" i="8"/>
  <c r="F291" i="8"/>
  <c r="AU290" i="8"/>
  <c r="AT290" i="8"/>
  <c r="AP290" i="8"/>
  <c r="I290" i="8"/>
  <c r="F290" i="8"/>
  <c r="AU289" i="8"/>
  <c r="AT289" i="8"/>
  <c r="AP289" i="8"/>
  <c r="I289" i="8"/>
  <c r="F289" i="8"/>
  <c r="AU288" i="8"/>
  <c r="AT288" i="8"/>
  <c r="AP288" i="8"/>
  <c r="I288" i="8"/>
  <c r="F288" i="8"/>
  <c r="AU287" i="8"/>
  <c r="AT287" i="8"/>
  <c r="AP287" i="8"/>
  <c r="I287" i="8"/>
  <c r="F287" i="8"/>
  <c r="AU286" i="8"/>
  <c r="AT286" i="8"/>
  <c r="AP286" i="8"/>
  <c r="I286" i="8"/>
  <c r="F286" i="8"/>
  <c r="AU285" i="8"/>
  <c r="AT285" i="8"/>
  <c r="AP285" i="8"/>
  <c r="I285" i="8"/>
  <c r="F285" i="8"/>
  <c r="AU284" i="8"/>
  <c r="AT284" i="8"/>
  <c r="AP284" i="8"/>
  <c r="I284" i="8"/>
  <c r="F284" i="8"/>
  <c r="AU283" i="8"/>
  <c r="AT283" i="8"/>
  <c r="AP283" i="8"/>
  <c r="I283" i="8"/>
  <c r="F283" i="8"/>
  <c r="AU282" i="8"/>
  <c r="AT282" i="8"/>
  <c r="AP282" i="8"/>
  <c r="I282" i="8"/>
  <c r="F282" i="8"/>
  <c r="AU281" i="8"/>
  <c r="AT281" i="8"/>
  <c r="AP281" i="8"/>
  <c r="I281" i="8"/>
  <c r="F281" i="8"/>
  <c r="AU280" i="8"/>
  <c r="AT280" i="8"/>
  <c r="AP280" i="8"/>
  <c r="I280" i="8"/>
  <c r="F280" i="8"/>
  <c r="AU279" i="8"/>
  <c r="AT279" i="8"/>
  <c r="AP279" i="8"/>
  <c r="I279" i="8"/>
  <c r="F279" i="8"/>
  <c r="AU278" i="8"/>
  <c r="AT278" i="8"/>
  <c r="AP278" i="8"/>
  <c r="I278" i="8"/>
  <c r="F278" i="8"/>
  <c r="AU277" i="8"/>
  <c r="AT277" i="8"/>
  <c r="AP277" i="8"/>
  <c r="I277" i="8"/>
  <c r="F277" i="8"/>
  <c r="AU276" i="8"/>
  <c r="AT276" i="8"/>
  <c r="AP276" i="8"/>
  <c r="I276" i="8"/>
  <c r="F276" i="8"/>
  <c r="AU275" i="8"/>
  <c r="AT275" i="8"/>
  <c r="AP275" i="8"/>
  <c r="I275" i="8"/>
  <c r="F275" i="8"/>
  <c r="AU274" i="8"/>
  <c r="AT274" i="8"/>
  <c r="AP274" i="8"/>
  <c r="I274" i="8"/>
  <c r="F274" i="8"/>
  <c r="AU273" i="8"/>
  <c r="AT273" i="8"/>
  <c r="AP273" i="8"/>
  <c r="I273" i="8"/>
  <c r="F273" i="8"/>
  <c r="AU272" i="8"/>
  <c r="AT272" i="8"/>
  <c r="AP272" i="8"/>
  <c r="I272" i="8"/>
  <c r="F272" i="8"/>
  <c r="AU271" i="8"/>
  <c r="AT271" i="8"/>
  <c r="AP271" i="8"/>
  <c r="I271" i="8"/>
  <c r="F271" i="8"/>
  <c r="AU270" i="8"/>
  <c r="AT270" i="8"/>
  <c r="AP270" i="8"/>
  <c r="I270" i="8"/>
  <c r="F270" i="8"/>
  <c r="AU269" i="8"/>
  <c r="AT269" i="8"/>
  <c r="AP269" i="8"/>
  <c r="I269" i="8"/>
  <c r="F269" i="8"/>
  <c r="AU268" i="8"/>
  <c r="AT268" i="8"/>
  <c r="AP268" i="8"/>
  <c r="I268" i="8"/>
  <c r="F268" i="8"/>
  <c r="AU267" i="8"/>
  <c r="AT267" i="8"/>
  <c r="AP267" i="8"/>
  <c r="I267" i="8"/>
  <c r="F267" i="8"/>
  <c r="AU266" i="8"/>
  <c r="AT266" i="8"/>
  <c r="AP266" i="8"/>
  <c r="I266" i="8"/>
  <c r="F266" i="8"/>
  <c r="AU265" i="8"/>
  <c r="AT265" i="8"/>
  <c r="AP265" i="8"/>
  <c r="I265" i="8"/>
  <c r="F265" i="8"/>
  <c r="AU264" i="8"/>
  <c r="AT264" i="8"/>
  <c r="AP264" i="8"/>
  <c r="I264" i="8"/>
  <c r="F264" i="8"/>
  <c r="AU263" i="8"/>
  <c r="AT263" i="8"/>
  <c r="AP263" i="8"/>
  <c r="I263" i="8"/>
  <c r="F263" i="8"/>
  <c r="AU262" i="8"/>
  <c r="AT262" i="8"/>
  <c r="AP262" i="8"/>
  <c r="I262" i="8"/>
  <c r="F262" i="8"/>
  <c r="AU261" i="8"/>
  <c r="AT261" i="8"/>
  <c r="AP261" i="8"/>
  <c r="I261" i="8"/>
  <c r="F261" i="8"/>
  <c r="AU260" i="8"/>
  <c r="AT260" i="8"/>
  <c r="AP260" i="8"/>
  <c r="I260" i="8"/>
  <c r="F260" i="8"/>
  <c r="AU259" i="8"/>
  <c r="AT259" i="8"/>
  <c r="AP259" i="8"/>
  <c r="I259" i="8"/>
  <c r="F259" i="8"/>
  <c r="AU258" i="8"/>
  <c r="AT258" i="8"/>
  <c r="AP258" i="8"/>
  <c r="I258" i="8"/>
  <c r="F258" i="8"/>
  <c r="AU257" i="8"/>
  <c r="AT257" i="8"/>
  <c r="AP257" i="8"/>
  <c r="I257" i="8"/>
  <c r="F257" i="8"/>
  <c r="AU256" i="8"/>
  <c r="AT256" i="8"/>
  <c r="AP256" i="8"/>
  <c r="I256" i="8"/>
  <c r="F256" i="8"/>
  <c r="AU255" i="8"/>
  <c r="AT255" i="8"/>
  <c r="AP255" i="8"/>
  <c r="I255" i="8"/>
  <c r="F255" i="8"/>
  <c r="AU254" i="8"/>
  <c r="AT254" i="8"/>
  <c r="AP254" i="8"/>
  <c r="I254" i="8"/>
  <c r="F254" i="8"/>
  <c r="AU253" i="8"/>
  <c r="AT253" i="8"/>
  <c r="AP253" i="8"/>
  <c r="I253" i="8"/>
  <c r="F253" i="8"/>
  <c r="AU252" i="8"/>
  <c r="AT252" i="8"/>
  <c r="AP252" i="8"/>
  <c r="I252" i="8"/>
  <c r="F252" i="8"/>
  <c r="AU251" i="8"/>
  <c r="AT251" i="8"/>
  <c r="AP251" i="8"/>
  <c r="I251" i="8"/>
  <c r="F251" i="8"/>
  <c r="AU250" i="8"/>
  <c r="AT250" i="8"/>
  <c r="AP250" i="8"/>
  <c r="I250" i="8"/>
  <c r="F250" i="8"/>
  <c r="AU249" i="8"/>
  <c r="AT249" i="8"/>
  <c r="AP249" i="8"/>
  <c r="I249" i="8"/>
  <c r="F249" i="8"/>
  <c r="AU248" i="8"/>
  <c r="AT248" i="8"/>
  <c r="AP248" i="8"/>
  <c r="I248" i="8"/>
  <c r="F248" i="8"/>
  <c r="AU247" i="8"/>
  <c r="AT247" i="8"/>
  <c r="AP247" i="8"/>
  <c r="I247" i="8"/>
  <c r="F247" i="8"/>
  <c r="AU246" i="8"/>
  <c r="AT246" i="8"/>
  <c r="AP246" i="8"/>
  <c r="I246" i="8"/>
  <c r="F246" i="8"/>
  <c r="AU245" i="8"/>
  <c r="AT245" i="8"/>
  <c r="AP245" i="8"/>
  <c r="I245" i="8"/>
  <c r="F245" i="8"/>
  <c r="AU244" i="8"/>
  <c r="AT244" i="8"/>
  <c r="AP244" i="8"/>
  <c r="I244" i="8"/>
  <c r="F244" i="8"/>
  <c r="AU243" i="8"/>
  <c r="AT243" i="8"/>
  <c r="AP243" i="8"/>
  <c r="I243" i="8"/>
  <c r="F243" i="8"/>
  <c r="AU242" i="8"/>
  <c r="AT242" i="8"/>
  <c r="AP242" i="8"/>
  <c r="I242" i="8"/>
  <c r="F242" i="8"/>
  <c r="AU241" i="8"/>
  <c r="AT241" i="8"/>
  <c r="AP241" i="8"/>
  <c r="I241" i="8"/>
  <c r="F241" i="8"/>
  <c r="AU240" i="8"/>
  <c r="AT240" i="8"/>
  <c r="AP240" i="8"/>
  <c r="I240" i="8"/>
  <c r="F240" i="8"/>
  <c r="AU239" i="8"/>
  <c r="AT239" i="8"/>
  <c r="AP239" i="8"/>
  <c r="I239" i="8"/>
  <c r="F239" i="8"/>
  <c r="AU238" i="8"/>
  <c r="AT238" i="8"/>
  <c r="AP238" i="8"/>
  <c r="I238" i="8"/>
  <c r="F238" i="8"/>
  <c r="AU237" i="8"/>
  <c r="AT237" i="8"/>
  <c r="AP237" i="8"/>
  <c r="I237" i="8"/>
  <c r="F237" i="8"/>
  <c r="AU236" i="8"/>
  <c r="AT236" i="8"/>
  <c r="AP236" i="8"/>
  <c r="I236" i="8"/>
  <c r="F236" i="8"/>
  <c r="AU235" i="8"/>
  <c r="AT235" i="8"/>
  <c r="AP235" i="8"/>
  <c r="I235" i="8"/>
  <c r="F235" i="8"/>
  <c r="AU234" i="8"/>
  <c r="AT234" i="8"/>
  <c r="AP234" i="8"/>
  <c r="I234" i="8"/>
  <c r="F234" i="8"/>
  <c r="AU233" i="8"/>
  <c r="AT233" i="8"/>
  <c r="AP233" i="8"/>
  <c r="I233" i="8"/>
  <c r="F233" i="8"/>
  <c r="AU232" i="8"/>
  <c r="AT232" i="8"/>
  <c r="AP232" i="8"/>
  <c r="I232" i="8"/>
  <c r="F232" i="8"/>
  <c r="AU231" i="8"/>
  <c r="AT231" i="8"/>
  <c r="AP231" i="8"/>
  <c r="I231" i="8"/>
  <c r="F231" i="8"/>
  <c r="AU230" i="8"/>
  <c r="AT230" i="8"/>
  <c r="AP230" i="8"/>
  <c r="I230" i="8"/>
  <c r="F230" i="8"/>
  <c r="AU229" i="8"/>
  <c r="AT229" i="8"/>
  <c r="AP229" i="8"/>
  <c r="I229" i="8"/>
  <c r="F229" i="8"/>
  <c r="AU228" i="8"/>
  <c r="AT228" i="8"/>
  <c r="AP228" i="8"/>
  <c r="I228" i="8"/>
  <c r="F228" i="8"/>
  <c r="AU227" i="8"/>
  <c r="AT227" i="8"/>
  <c r="AP227" i="8"/>
  <c r="I227" i="8"/>
  <c r="F227" i="8"/>
  <c r="AU226" i="8"/>
  <c r="AT226" i="8"/>
  <c r="AP226" i="8"/>
  <c r="I226" i="8"/>
  <c r="F226" i="8"/>
  <c r="AU225" i="8"/>
  <c r="AT225" i="8"/>
  <c r="AP225" i="8"/>
  <c r="I225" i="8"/>
  <c r="F225" i="8"/>
  <c r="AU224" i="8"/>
  <c r="AT224" i="8"/>
  <c r="AP224" i="8"/>
  <c r="I224" i="8"/>
  <c r="F224" i="8"/>
  <c r="AU223" i="8"/>
  <c r="AT223" i="8"/>
  <c r="AP223" i="8"/>
  <c r="I223" i="8"/>
  <c r="F223" i="8"/>
  <c r="AU222" i="8"/>
  <c r="AT222" i="8"/>
  <c r="AP222" i="8"/>
  <c r="I222" i="8"/>
  <c r="F222" i="8"/>
  <c r="AU221" i="8"/>
  <c r="AT221" i="8"/>
  <c r="AP221" i="8"/>
  <c r="I221" i="8"/>
  <c r="F221" i="8"/>
  <c r="AU220" i="8"/>
  <c r="AT220" i="8"/>
  <c r="AP220" i="8"/>
  <c r="I220" i="8"/>
  <c r="F220" i="8"/>
  <c r="AU219" i="8"/>
  <c r="AT219" i="8"/>
  <c r="AP219" i="8"/>
  <c r="I219" i="8"/>
  <c r="F219" i="8"/>
  <c r="AU218" i="8"/>
  <c r="AT218" i="8"/>
  <c r="AP218" i="8"/>
  <c r="I218" i="8"/>
  <c r="F218" i="8"/>
  <c r="AU217" i="8"/>
  <c r="AT217" i="8"/>
  <c r="AP217" i="8"/>
  <c r="I217" i="8"/>
  <c r="F217" i="8"/>
  <c r="AU216" i="8"/>
  <c r="AT216" i="8"/>
  <c r="AP216" i="8"/>
  <c r="I216" i="8"/>
  <c r="F216" i="8"/>
  <c r="AU215" i="8"/>
  <c r="AT215" i="8"/>
  <c r="AP215" i="8"/>
  <c r="I215" i="8"/>
  <c r="F215" i="8"/>
  <c r="AU214" i="8"/>
  <c r="AT214" i="8"/>
  <c r="AP214" i="8"/>
  <c r="I214" i="8"/>
  <c r="F214" i="8"/>
  <c r="AU213" i="8"/>
  <c r="AT213" i="8"/>
  <c r="AP213" i="8"/>
  <c r="I213" i="8"/>
  <c r="F213" i="8"/>
  <c r="AU212" i="8"/>
  <c r="AT212" i="8"/>
  <c r="AP212" i="8"/>
  <c r="I212" i="8"/>
  <c r="F212" i="8"/>
  <c r="AU211" i="8"/>
  <c r="AT211" i="8"/>
  <c r="AP211" i="8"/>
  <c r="I211" i="8"/>
  <c r="F211" i="8"/>
  <c r="AU210" i="8"/>
  <c r="AT210" i="8"/>
  <c r="AP210" i="8"/>
  <c r="I210" i="8"/>
  <c r="F210" i="8"/>
  <c r="AU209" i="8"/>
  <c r="AT209" i="8"/>
  <c r="AP209" i="8"/>
  <c r="I209" i="8"/>
  <c r="F209" i="8"/>
  <c r="AU208" i="8"/>
  <c r="AT208" i="8"/>
  <c r="AP208" i="8"/>
  <c r="I208" i="8"/>
  <c r="F208" i="8"/>
  <c r="AU207" i="8"/>
  <c r="AT207" i="8"/>
  <c r="AP207" i="8"/>
  <c r="I207" i="8"/>
  <c r="F207" i="8"/>
  <c r="AU206" i="8"/>
  <c r="AT206" i="8"/>
  <c r="AP206" i="8"/>
  <c r="I206" i="8"/>
  <c r="F206" i="8"/>
  <c r="AU205" i="8"/>
  <c r="AT205" i="8"/>
  <c r="AP205" i="8"/>
  <c r="I205" i="8"/>
  <c r="F205" i="8"/>
  <c r="AU204" i="8"/>
  <c r="AT204" i="8"/>
  <c r="AP204" i="8"/>
  <c r="I204" i="8"/>
  <c r="F204" i="8"/>
  <c r="AU203" i="8"/>
  <c r="AT203" i="8"/>
  <c r="AP203" i="8"/>
  <c r="I203" i="8"/>
  <c r="F203" i="8"/>
  <c r="AU202" i="8"/>
  <c r="AT202" i="8"/>
  <c r="AP202" i="8"/>
  <c r="I202" i="8"/>
  <c r="F202" i="8"/>
  <c r="AU201" i="8"/>
  <c r="AT201" i="8"/>
  <c r="AP201" i="8"/>
  <c r="I201" i="8"/>
  <c r="F201" i="8"/>
  <c r="AU200" i="8"/>
  <c r="AT200" i="8"/>
  <c r="AP200" i="8"/>
  <c r="I200" i="8"/>
  <c r="F200" i="8"/>
  <c r="AU199" i="8"/>
  <c r="AT199" i="8"/>
  <c r="AP199" i="8"/>
  <c r="I199" i="8"/>
  <c r="F199" i="8"/>
  <c r="AU198" i="8"/>
  <c r="AT198" i="8"/>
  <c r="AP198" i="8"/>
  <c r="I198" i="8"/>
  <c r="F198" i="8"/>
  <c r="AU197" i="8"/>
  <c r="AT197" i="8"/>
  <c r="AP197" i="8"/>
  <c r="I197" i="8"/>
  <c r="F197" i="8"/>
  <c r="AU196" i="8"/>
  <c r="AT196" i="8"/>
  <c r="AP196" i="8"/>
  <c r="I196" i="8"/>
  <c r="F196" i="8"/>
  <c r="AU195" i="8"/>
  <c r="AT195" i="8"/>
  <c r="AP195" i="8"/>
  <c r="I195" i="8"/>
  <c r="F195" i="8"/>
  <c r="AU194" i="8"/>
  <c r="AT194" i="8"/>
  <c r="AP194" i="8"/>
  <c r="I194" i="8"/>
  <c r="F194" i="8"/>
  <c r="AU193" i="8"/>
  <c r="AT193" i="8"/>
  <c r="AP193" i="8"/>
  <c r="I193" i="8"/>
  <c r="F193" i="8"/>
  <c r="AU192" i="8"/>
  <c r="AT192" i="8"/>
  <c r="AP192" i="8"/>
  <c r="I192" i="8"/>
  <c r="F192" i="8"/>
  <c r="AU191" i="8"/>
  <c r="AT191" i="8"/>
  <c r="AP191" i="8"/>
  <c r="I191" i="8"/>
  <c r="F191" i="8"/>
  <c r="AU190" i="8"/>
  <c r="AT190" i="8"/>
  <c r="AP190" i="8"/>
  <c r="I190" i="8"/>
  <c r="F190" i="8"/>
  <c r="AU189" i="8"/>
  <c r="AT189" i="8"/>
  <c r="AP189" i="8"/>
  <c r="I189" i="8"/>
  <c r="F189" i="8"/>
  <c r="AU188" i="8"/>
  <c r="AT188" i="8"/>
  <c r="AP188" i="8"/>
  <c r="I188" i="8"/>
  <c r="F188" i="8"/>
  <c r="AU187" i="8"/>
  <c r="AT187" i="8"/>
  <c r="AP187" i="8"/>
  <c r="I187" i="8"/>
  <c r="F187" i="8"/>
  <c r="AU186" i="8"/>
  <c r="AT186" i="8"/>
  <c r="AP186" i="8"/>
  <c r="I186" i="8"/>
  <c r="F186" i="8"/>
  <c r="AU185" i="8"/>
  <c r="AT185" i="8"/>
  <c r="AP185" i="8"/>
  <c r="I185" i="8"/>
  <c r="F185" i="8"/>
  <c r="AU184" i="8"/>
  <c r="AT184" i="8"/>
  <c r="AP184" i="8"/>
  <c r="I184" i="8"/>
  <c r="F184" i="8"/>
  <c r="AU183" i="8"/>
  <c r="AT183" i="8"/>
  <c r="AP183" i="8"/>
  <c r="I183" i="8"/>
  <c r="F183" i="8"/>
  <c r="AU182" i="8"/>
  <c r="AT182" i="8"/>
  <c r="AP182" i="8"/>
  <c r="I182" i="8"/>
  <c r="F182" i="8"/>
  <c r="AU181" i="8"/>
  <c r="AT181" i="8"/>
  <c r="AP181" i="8"/>
  <c r="I181" i="8"/>
  <c r="F181" i="8"/>
  <c r="AU180" i="8"/>
  <c r="AT180" i="8"/>
  <c r="AP180" i="8"/>
  <c r="I180" i="8"/>
  <c r="F180" i="8"/>
  <c r="AU179" i="8"/>
  <c r="AT179" i="8"/>
  <c r="AP179" i="8"/>
  <c r="I179" i="8"/>
  <c r="F179" i="8"/>
  <c r="AU178" i="8"/>
  <c r="AT178" i="8"/>
  <c r="AP178" i="8"/>
  <c r="I178" i="8"/>
  <c r="F178" i="8"/>
  <c r="AU177" i="8"/>
  <c r="AT177" i="8"/>
  <c r="AP177" i="8"/>
  <c r="I177" i="8"/>
  <c r="F177" i="8"/>
  <c r="AU176" i="8"/>
  <c r="AT176" i="8"/>
  <c r="AP176" i="8"/>
  <c r="I176" i="8"/>
  <c r="F176" i="8"/>
  <c r="AU175" i="8"/>
  <c r="AT175" i="8"/>
  <c r="AP175" i="8"/>
  <c r="I175" i="8"/>
  <c r="F175" i="8"/>
  <c r="AU174" i="8"/>
  <c r="AT174" i="8"/>
  <c r="AP174" i="8"/>
  <c r="I174" i="8"/>
  <c r="F174" i="8"/>
  <c r="AU173" i="8"/>
  <c r="AT173" i="8"/>
  <c r="AP173" i="8"/>
  <c r="I173" i="8"/>
  <c r="F173" i="8"/>
  <c r="AU172" i="8"/>
  <c r="AT172" i="8"/>
  <c r="AP172" i="8"/>
  <c r="I172" i="8"/>
  <c r="F172" i="8"/>
  <c r="AU171" i="8"/>
  <c r="AT171" i="8"/>
  <c r="AP171" i="8"/>
  <c r="I171" i="8"/>
  <c r="F171" i="8"/>
  <c r="AU170" i="8"/>
  <c r="AT170" i="8"/>
  <c r="AP170" i="8"/>
  <c r="I170" i="8"/>
  <c r="F170" i="8"/>
  <c r="AU169" i="8"/>
  <c r="AT169" i="8"/>
  <c r="AP169" i="8"/>
  <c r="I169" i="8"/>
  <c r="F169" i="8"/>
  <c r="AU168" i="8"/>
  <c r="AT168" i="8"/>
  <c r="AP168" i="8"/>
  <c r="I168" i="8"/>
  <c r="F168" i="8"/>
  <c r="AU167" i="8"/>
  <c r="AT167" i="8"/>
  <c r="AP167" i="8"/>
  <c r="I167" i="8"/>
  <c r="F167" i="8"/>
  <c r="AU166" i="8"/>
  <c r="AT166" i="8"/>
  <c r="AP166" i="8"/>
  <c r="I166" i="8"/>
  <c r="F166" i="8"/>
  <c r="AU165" i="8"/>
  <c r="AT165" i="8"/>
  <c r="AP165" i="8"/>
  <c r="I165" i="8"/>
  <c r="F165" i="8"/>
  <c r="AU164" i="8"/>
  <c r="AT164" i="8"/>
  <c r="AP164" i="8"/>
  <c r="I164" i="8"/>
  <c r="F164" i="8"/>
  <c r="AU163" i="8"/>
  <c r="AT163" i="8"/>
  <c r="AP163" i="8"/>
  <c r="I163" i="8"/>
  <c r="F163" i="8"/>
  <c r="AU162" i="8"/>
  <c r="AT162" i="8"/>
  <c r="AP162" i="8"/>
  <c r="I162" i="8"/>
  <c r="F162" i="8"/>
  <c r="AU161" i="8"/>
  <c r="AT161" i="8"/>
  <c r="AP161" i="8"/>
  <c r="I161" i="8"/>
  <c r="F161" i="8"/>
  <c r="AU160" i="8"/>
  <c r="AT160" i="8"/>
  <c r="AP160" i="8"/>
  <c r="I160" i="8"/>
  <c r="F160" i="8"/>
  <c r="AU159" i="8"/>
  <c r="AT159" i="8"/>
  <c r="AP159" i="8"/>
  <c r="I159" i="8"/>
  <c r="F159" i="8"/>
  <c r="AU158" i="8"/>
  <c r="AT158" i="8"/>
  <c r="AP158" i="8"/>
  <c r="I158" i="8"/>
  <c r="F158" i="8"/>
  <c r="AU157" i="8"/>
  <c r="AT157" i="8"/>
  <c r="AP157" i="8"/>
  <c r="I157" i="8"/>
  <c r="F157" i="8"/>
  <c r="AU156" i="8"/>
  <c r="AT156" i="8"/>
  <c r="AP156" i="8"/>
  <c r="I156" i="8"/>
  <c r="F156" i="8"/>
  <c r="AU155" i="8"/>
  <c r="AT155" i="8"/>
  <c r="AP155" i="8"/>
  <c r="I155" i="8"/>
  <c r="F155" i="8"/>
  <c r="AU154" i="8"/>
  <c r="AT154" i="8"/>
  <c r="AP154" i="8"/>
  <c r="I154" i="8"/>
  <c r="F154" i="8"/>
  <c r="AU153" i="8"/>
  <c r="AT153" i="8"/>
  <c r="AP153" i="8"/>
  <c r="I153" i="8"/>
  <c r="F153" i="8"/>
  <c r="AU152" i="8"/>
  <c r="AT152" i="8"/>
  <c r="AP152" i="8"/>
  <c r="I152" i="8"/>
  <c r="F152" i="8"/>
  <c r="AU151" i="8"/>
  <c r="AT151" i="8"/>
  <c r="AP151" i="8"/>
  <c r="I151" i="8"/>
  <c r="F151" i="8"/>
  <c r="AU150" i="8"/>
  <c r="AT150" i="8"/>
  <c r="AP150" i="8"/>
  <c r="I150" i="8"/>
  <c r="F150" i="8"/>
  <c r="AU149" i="8"/>
  <c r="AT149" i="8"/>
  <c r="AP149" i="8"/>
  <c r="I149" i="8"/>
  <c r="F149" i="8"/>
  <c r="AU148" i="8"/>
  <c r="AT148" i="8"/>
  <c r="AP148" i="8"/>
  <c r="I148" i="8"/>
  <c r="F148" i="8"/>
  <c r="AU147" i="8"/>
  <c r="AT147" i="8"/>
  <c r="AP147" i="8"/>
  <c r="I147" i="8"/>
  <c r="F147" i="8"/>
  <c r="AU146" i="8"/>
  <c r="AT146" i="8"/>
  <c r="AP146" i="8"/>
  <c r="I146" i="8"/>
  <c r="F146" i="8"/>
  <c r="AU145" i="8"/>
  <c r="AT145" i="8"/>
  <c r="AP145" i="8"/>
  <c r="I145" i="8"/>
  <c r="F145" i="8"/>
  <c r="AU144" i="8"/>
  <c r="AT144" i="8"/>
  <c r="AP144" i="8"/>
  <c r="I144" i="8"/>
  <c r="F144" i="8"/>
  <c r="AU143" i="8"/>
  <c r="AT143" i="8"/>
  <c r="AP143" i="8"/>
  <c r="I143" i="8"/>
  <c r="F143" i="8"/>
  <c r="AU142" i="8"/>
  <c r="AT142" i="8"/>
  <c r="AP142" i="8"/>
  <c r="I142" i="8"/>
  <c r="F142" i="8"/>
  <c r="AU141" i="8"/>
  <c r="AT141" i="8"/>
  <c r="AP141" i="8"/>
  <c r="I141" i="8"/>
  <c r="F141" i="8"/>
  <c r="AU140" i="8"/>
  <c r="AT140" i="8"/>
  <c r="AP140" i="8"/>
  <c r="I140" i="8"/>
  <c r="F140" i="8"/>
  <c r="AU139" i="8"/>
  <c r="AT139" i="8"/>
  <c r="AP139" i="8"/>
  <c r="I139" i="8"/>
  <c r="F139" i="8"/>
  <c r="AU138" i="8"/>
  <c r="AT138" i="8"/>
  <c r="AP138" i="8"/>
  <c r="I138" i="8"/>
  <c r="F138" i="8"/>
  <c r="AU137" i="8"/>
  <c r="AT137" i="8"/>
  <c r="AP137" i="8"/>
  <c r="I137" i="8"/>
  <c r="F137" i="8"/>
  <c r="AU136" i="8"/>
  <c r="AT136" i="8"/>
  <c r="AP136" i="8"/>
  <c r="I136" i="8"/>
  <c r="F136" i="8"/>
  <c r="AU135" i="8"/>
  <c r="AT135" i="8"/>
  <c r="AP135" i="8"/>
  <c r="I135" i="8"/>
  <c r="F135" i="8"/>
  <c r="AU134" i="8"/>
  <c r="AT134" i="8"/>
  <c r="AP134" i="8"/>
  <c r="I134" i="8"/>
  <c r="F134" i="8"/>
  <c r="AU133" i="8"/>
  <c r="AT133" i="8"/>
  <c r="AP133" i="8"/>
  <c r="I133" i="8"/>
  <c r="F133" i="8"/>
  <c r="AU132" i="8"/>
  <c r="AT132" i="8"/>
  <c r="AP132" i="8"/>
  <c r="I132" i="8"/>
  <c r="F132" i="8"/>
  <c r="AU131" i="8"/>
  <c r="AT131" i="8"/>
  <c r="AP131" i="8"/>
  <c r="I131" i="8"/>
  <c r="F131" i="8"/>
  <c r="AU130" i="8"/>
  <c r="AT130" i="8"/>
  <c r="AP130" i="8"/>
  <c r="I130" i="8"/>
  <c r="F130" i="8"/>
  <c r="AU129" i="8"/>
  <c r="AT129" i="8"/>
  <c r="AP129" i="8"/>
  <c r="I129" i="8"/>
  <c r="F129" i="8"/>
  <c r="AU128" i="8"/>
  <c r="AT128" i="8"/>
  <c r="AP128" i="8"/>
  <c r="I128" i="8"/>
  <c r="F128" i="8"/>
  <c r="AU127" i="8"/>
  <c r="AT127" i="8"/>
  <c r="AP127" i="8"/>
  <c r="I127" i="8"/>
  <c r="F127" i="8"/>
  <c r="AU126" i="8"/>
  <c r="AT126" i="8"/>
  <c r="AP126" i="8"/>
  <c r="I126" i="8"/>
  <c r="F126" i="8"/>
  <c r="AU125" i="8"/>
  <c r="AT125" i="8"/>
  <c r="AP125" i="8"/>
  <c r="I125" i="8"/>
  <c r="F125" i="8"/>
  <c r="AU124" i="8"/>
  <c r="AT124" i="8"/>
  <c r="AP124" i="8"/>
  <c r="I124" i="8"/>
  <c r="F124" i="8"/>
  <c r="AU123" i="8"/>
  <c r="AT123" i="8"/>
  <c r="AP123" i="8"/>
  <c r="I123" i="8"/>
  <c r="F123" i="8"/>
  <c r="AU122" i="8"/>
  <c r="AT122" i="8"/>
  <c r="AP122" i="8"/>
  <c r="I122" i="8"/>
  <c r="F122" i="8"/>
  <c r="AU121" i="8"/>
  <c r="AT121" i="8"/>
  <c r="AP121" i="8"/>
  <c r="I121" i="8"/>
  <c r="F121" i="8"/>
  <c r="AU120" i="8"/>
  <c r="AT120" i="8"/>
  <c r="AP120" i="8"/>
  <c r="I120" i="8"/>
  <c r="F120" i="8"/>
  <c r="AU119" i="8"/>
  <c r="AT119" i="8"/>
  <c r="AP119" i="8"/>
  <c r="I119" i="8"/>
  <c r="F119" i="8"/>
  <c r="AU118" i="8"/>
  <c r="AT118" i="8"/>
  <c r="AP118" i="8"/>
  <c r="I118" i="8"/>
  <c r="F118" i="8"/>
  <c r="AU117" i="8"/>
  <c r="AT117" i="8"/>
  <c r="AP117" i="8"/>
  <c r="I117" i="8"/>
  <c r="F117" i="8"/>
  <c r="AU116" i="8"/>
  <c r="AT116" i="8"/>
  <c r="AP116" i="8"/>
  <c r="I116" i="8"/>
  <c r="F116" i="8"/>
  <c r="AU115" i="8"/>
  <c r="AT115" i="8"/>
  <c r="AP115" i="8"/>
  <c r="I115" i="8"/>
  <c r="F115" i="8"/>
  <c r="AU114" i="8"/>
  <c r="AT114" i="8"/>
  <c r="AP114" i="8"/>
  <c r="I114" i="8"/>
  <c r="F114" i="8"/>
  <c r="AU113" i="8"/>
  <c r="AT113" i="8"/>
  <c r="AP113" i="8"/>
  <c r="I113" i="8"/>
  <c r="F113" i="8"/>
  <c r="AU112" i="8"/>
  <c r="AT112" i="8"/>
  <c r="AP112" i="8"/>
  <c r="I112" i="8"/>
  <c r="F112" i="8"/>
  <c r="AU111" i="8"/>
  <c r="AT111" i="8"/>
  <c r="AP111" i="8"/>
  <c r="I111" i="8"/>
  <c r="F111" i="8"/>
  <c r="AU110" i="8"/>
  <c r="AT110" i="8"/>
  <c r="AP110" i="8"/>
  <c r="I110" i="8"/>
  <c r="F110" i="8"/>
  <c r="AU109" i="8"/>
  <c r="AT109" i="8"/>
  <c r="AP109" i="8"/>
  <c r="I109" i="8"/>
  <c r="F109" i="8"/>
  <c r="AU108" i="8"/>
  <c r="AT108" i="8"/>
  <c r="AP108" i="8"/>
  <c r="I108" i="8"/>
  <c r="F108" i="8"/>
  <c r="AU107" i="8"/>
  <c r="AT107" i="8"/>
  <c r="AP107" i="8"/>
  <c r="I107" i="8"/>
  <c r="F107" i="8"/>
  <c r="AU106" i="8"/>
  <c r="AT106" i="8"/>
  <c r="AP106" i="8"/>
  <c r="I106" i="8"/>
  <c r="F106" i="8"/>
  <c r="AU105" i="8"/>
  <c r="AT105" i="8"/>
  <c r="AP105" i="8"/>
  <c r="I105" i="8"/>
  <c r="F105" i="8"/>
  <c r="AU104" i="8"/>
  <c r="AT104" i="8"/>
  <c r="AP104" i="8"/>
  <c r="I104" i="8"/>
  <c r="F104" i="8"/>
  <c r="AU103" i="8"/>
  <c r="AT103" i="8"/>
  <c r="AP103" i="8"/>
  <c r="I103" i="8"/>
  <c r="F103" i="8"/>
  <c r="AU102" i="8"/>
  <c r="AT102" i="8"/>
  <c r="AP102" i="8"/>
  <c r="I102" i="8"/>
  <c r="F102" i="8"/>
  <c r="AU101" i="8"/>
  <c r="AT101" i="8"/>
  <c r="AP101" i="8"/>
  <c r="I101" i="8"/>
  <c r="F101" i="8"/>
  <c r="AU100" i="8"/>
  <c r="AT100" i="8"/>
  <c r="AP100" i="8"/>
  <c r="I100" i="8"/>
  <c r="F100" i="8"/>
  <c r="AU99" i="8"/>
  <c r="AT99" i="8"/>
  <c r="AP99" i="8"/>
  <c r="I99" i="8"/>
  <c r="F99" i="8"/>
  <c r="AU98" i="8"/>
  <c r="AT98" i="8"/>
  <c r="AP98" i="8"/>
  <c r="I98" i="8"/>
  <c r="F98" i="8"/>
  <c r="AU97" i="8"/>
  <c r="AT97" i="8"/>
  <c r="AP97" i="8"/>
  <c r="I97" i="8"/>
  <c r="F97" i="8"/>
  <c r="AU96" i="8"/>
  <c r="AT96" i="8"/>
  <c r="AP96" i="8"/>
  <c r="I96" i="8"/>
  <c r="F96" i="8"/>
  <c r="AU95" i="8"/>
  <c r="AT95" i="8"/>
  <c r="AP95" i="8"/>
  <c r="I95" i="8"/>
  <c r="F95" i="8"/>
  <c r="AU94" i="8"/>
  <c r="AT94" i="8"/>
  <c r="AP94" i="8"/>
  <c r="I94" i="8"/>
  <c r="F94" i="8"/>
  <c r="AU93" i="8"/>
  <c r="AT93" i="8"/>
  <c r="AP93" i="8"/>
  <c r="I93" i="8"/>
  <c r="F93" i="8"/>
  <c r="AU92" i="8"/>
  <c r="AT92" i="8"/>
  <c r="AP92" i="8"/>
  <c r="I92" i="8"/>
  <c r="F92" i="8"/>
  <c r="AU91" i="8"/>
  <c r="AT91" i="8"/>
  <c r="AP91" i="8"/>
  <c r="I91" i="8"/>
  <c r="F91" i="8"/>
  <c r="AU90" i="8"/>
  <c r="AT90" i="8"/>
  <c r="AP90" i="8"/>
  <c r="I90" i="8"/>
  <c r="F90" i="8"/>
  <c r="AU89" i="8"/>
  <c r="AT89" i="8"/>
  <c r="AP89" i="8"/>
  <c r="I89" i="8"/>
  <c r="F89" i="8"/>
  <c r="AU88" i="8"/>
  <c r="AT88" i="8"/>
  <c r="AP88" i="8"/>
  <c r="I88" i="8"/>
  <c r="F88" i="8"/>
  <c r="AU87" i="8"/>
  <c r="AT87" i="8"/>
  <c r="AP87" i="8"/>
  <c r="I87" i="8"/>
  <c r="F87" i="8"/>
  <c r="AU86" i="8"/>
  <c r="AT86" i="8"/>
  <c r="AP86" i="8"/>
  <c r="I86" i="8"/>
  <c r="F86" i="8"/>
  <c r="AU85" i="8"/>
  <c r="AT85" i="8"/>
  <c r="AP85" i="8"/>
  <c r="I85" i="8"/>
  <c r="F85" i="8"/>
  <c r="AU84" i="8"/>
  <c r="AT84" i="8"/>
  <c r="AP84" i="8"/>
  <c r="I84" i="8"/>
  <c r="F84" i="8"/>
  <c r="AU83" i="8"/>
  <c r="AT83" i="8"/>
  <c r="AP83" i="8"/>
  <c r="I83" i="8"/>
  <c r="F83" i="8"/>
  <c r="AU82" i="8"/>
  <c r="AT82" i="8"/>
  <c r="AP82" i="8"/>
  <c r="I82" i="8"/>
  <c r="F82" i="8"/>
  <c r="AU81" i="8"/>
  <c r="AT81" i="8"/>
  <c r="AP81" i="8"/>
  <c r="I81" i="8"/>
  <c r="F81" i="8"/>
  <c r="AU80" i="8"/>
  <c r="AT80" i="8"/>
  <c r="AP80" i="8"/>
  <c r="I80" i="8"/>
  <c r="F80" i="8"/>
  <c r="AU79" i="8"/>
  <c r="AT79" i="8"/>
  <c r="AP79" i="8"/>
  <c r="I79" i="8"/>
  <c r="F79" i="8"/>
  <c r="AS78" i="8"/>
  <c r="AT78" i="8" s="1"/>
  <c r="AP78" i="8"/>
  <c r="I78" i="8"/>
  <c r="F78" i="8"/>
  <c r="AU77" i="8"/>
  <c r="AT77" i="8"/>
  <c r="AP77" i="8"/>
  <c r="I77" i="8"/>
  <c r="F77" i="8"/>
  <c r="AU76" i="8"/>
  <c r="AT76" i="8"/>
  <c r="AP76" i="8"/>
  <c r="I76" i="8"/>
  <c r="F76" i="8"/>
  <c r="AU75" i="8"/>
  <c r="AT75" i="8"/>
  <c r="AP75" i="8"/>
  <c r="I75" i="8"/>
  <c r="F75" i="8"/>
  <c r="AU74" i="8"/>
  <c r="AT74" i="8"/>
  <c r="AP74" i="8"/>
  <c r="I74" i="8"/>
  <c r="F74" i="8"/>
  <c r="AU73" i="8"/>
  <c r="AT73" i="8"/>
  <c r="AP73" i="8"/>
  <c r="I73" i="8"/>
  <c r="F73" i="8"/>
  <c r="AU72" i="8"/>
  <c r="AT72" i="8"/>
  <c r="AP72" i="8"/>
  <c r="I72" i="8"/>
  <c r="F72" i="8"/>
  <c r="AU71" i="8"/>
  <c r="AT71" i="8"/>
  <c r="AP71" i="8"/>
  <c r="I71" i="8"/>
  <c r="F71" i="8"/>
  <c r="AU70" i="8"/>
  <c r="AT70" i="8"/>
  <c r="AP70" i="8"/>
  <c r="F70" i="8"/>
  <c r="AU69" i="8"/>
  <c r="AT69" i="8"/>
  <c r="AP69" i="8"/>
  <c r="I69" i="8"/>
  <c r="F69" i="8"/>
  <c r="AU68" i="8"/>
  <c r="AT68" i="8"/>
  <c r="AP68" i="8"/>
  <c r="I68" i="8"/>
  <c r="F68" i="8"/>
  <c r="AU67" i="8"/>
  <c r="AT67" i="8"/>
  <c r="AP67" i="8"/>
  <c r="F67" i="8"/>
  <c r="AU66" i="8"/>
  <c r="AT66" i="8"/>
  <c r="AP66" i="8"/>
  <c r="I66" i="8"/>
  <c r="F66" i="8"/>
  <c r="AU65" i="8"/>
  <c r="AT65" i="8"/>
  <c r="AP65" i="8"/>
  <c r="I65" i="8"/>
  <c r="F65" i="8"/>
  <c r="AU64" i="8"/>
  <c r="AT64" i="8"/>
  <c r="AP64" i="8"/>
  <c r="I64" i="8"/>
  <c r="F64" i="8"/>
  <c r="AU63" i="8"/>
  <c r="AT63" i="8"/>
  <c r="AP63" i="8"/>
  <c r="I63" i="8"/>
  <c r="F63" i="8"/>
  <c r="AU62" i="8"/>
  <c r="AT62" i="8"/>
  <c r="AP62" i="8"/>
  <c r="I62" i="8"/>
  <c r="F62" i="8"/>
  <c r="AU61" i="8"/>
  <c r="AT61" i="8"/>
  <c r="AP61" i="8"/>
  <c r="I61" i="8"/>
  <c r="F61" i="8"/>
  <c r="AU60" i="8"/>
  <c r="AT60" i="8"/>
  <c r="AP60" i="8"/>
  <c r="I60" i="8"/>
  <c r="F60" i="8"/>
  <c r="AU59" i="8"/>
  <c r="AT59" i="8"/>
  <c r="AP59" i="8"/>
  <c r="I59" i="8"/>
  <c r="F59" i="8"/>
  <c r="AU58" i="8"/>
  <c r="AT58" i="8"/>
  <c r="AP58" i="8"/>
  <c r="I58" i="8"/>
  <c r="F58" i="8"/>
  <c r="AU57" i="8"/>
  <c r="AT57" i="8"/>
  <c r="AP57" i="8"/>
  <c r="I57" i="8"/>
  <c r="F57" i="8"/>
  <c r="AU56" i="8"/>
  <c r="AT56" i="8"/>
  <c r="AP56" i="8"/>
  <c r="I56" i="8"/>
  <c r="F56" i="8"/>
  <c r="AU55" i="8"/>
  <c r="AT55" i="8"/>
  <c r="AP55" i="8"/>
  <c r="I55" i="8"/>
  <c r="F55" i="8"/>
  <c r="AU54" i="8"/>
  <c r="AT54" i="8"/>
  <c r="AP54" i="8"/>
  <c r="I54" i="8"/>
  <c r="F54" i="8"/>
  <c r="AU53" i="8"/>
  <c r="AT53" i="8"/>
  <c r="AP53" i="8"/>
  <c r="I53" i="8"/>
  <c r="F53" i="8"/>
  <c r="AU52" i="8"/>
  <c r="AT52" i="8"/>
  <c r="AP52" i="8"/>
  <c r="I52" i="8"/>
  <c r="F52" i="8"/>
  <c r="AU51" i="8"/>
  <c r="AT51" i="8"/>
  <c r="AP51" i="8"/>
  <c r="I51" i="8"/>
  <c r="F51" i="8"/>
  <c r="AU50" i="8"/>
  <c r="AT50" i="8"/>
  <c r="AP50" i="8"/>
  <c r="I50" i="8"/>
  <c r="F50" i="8"/>
  <c r="AU49" i="8"/>
  <c r="AT49" i="8"/>
  <c r="AP49" i="8"/>
  <c r="I49" i="8"/>
  <c r="F49" i="8"/>
  <c r="AU48" i="8"/>
  <c r="AT48" i="8"/>
  <c r="AP48" i="8"/>
  <c r="I48" i="8"/>
  <c r="F48" i="8"/>
  <c r="AU47" i="8"/>
  <c r="AT47" i="8"/>
  <c r="AP47" i="8"/>
  <c r="I47" i="8"/>
  <c r="F47" i="8"/>
  <c r="AU46" i="8"/>
  <c r="AT46" i="8"/>
  <c r="AP46" i="8"/>
  <c r="I46" i="8"/>
  <c r="F46" i="8"/>
  <c r="AU45" i="8"/>
  <c r="AT45" i="8"/>
  <c r="AP45" i="8"/>
  <c r="I45" i="8"/>
  <c r="F45" i="8"/>
  <c r="AU44" i="8"/>
  <c r="AT44" i="8"/>
  <c r="AP44" i="8"/>
  <c r="I44" i="8"/>
  <c r="F44" i="8"/>
  <c r="AU43" i="8"/>
  <c r="AT43" i="8"/>
  <c r="AP43" i="8"/>
  <c r="F43" i="8"/>
  <c r="AU42" i="8"/>
  <c r="AT42" i="8"/>
  <c r="AP42" i="8"/>
  <c r="F42" i="8"/>
  <c r="AU41" i="8"/>
  <c r="AT41" i="8"/>
  <c r="AP41" i="8"/>
  <c r="I41" i="8"/>
  <c r="F41" i="8"/>
  <c r="AU40" i="8"/>
  <c r="AT40" i="8"/>
  <c r="AP40" i="8"/>
  <c r="I40" i="8"/>
  <c r="F40" i="8"/>
  <c r="AU39" i="8"/>
  <c r="AT39" i="8"/>
  <c r="AP39" i="8"/>
  <c r="I39" i="8"/>
  <c r="F39" i="8"/>
  <c r="AU38" i="8"/>
  <c r="AT38" i="8"/>
  <c r="AP38" i="8"/>
  <c r="I38" i="8"/>
  <c r="F38" i="8"/>
  <c r="AU37" i="8"/>
  <c r="AT37" i="8"/>
  <c r="AP37" i="8"/>
  <c r="I37" i="8"/>
  <c r="F37" i="8"/>
  <c r="AU36" i="8"/>
  <c r="AT36" i="8"/>
  <c r="AP36" i="8"/>
  <c r="I36" i="8"/>
  <c r="F36" i="8"/>
  <c r="AU35" i="8"/>
  <c r="AT35" i="8"/>
  <c r="AP35" i="8"/>
  <c r="F35" i="8"/>
  <c r="AU34" i="8"/>
  <c r="AT34" i="8"/>
  <c r="AP34" i="8"/>
  <c r="I34" i="8"/>
  <c r="F34" i="8"/>
  <c r="AU33" i="8"/>
  <c r="AT33" i="8"/>
  <c r="AP33" i="8"/>
  <c r="I33" i="8"/>
  <c r="F33" i="8"/>
  <c r="AU32" i="8"/>
  <c r="AT32" i="8"/>
  <c r="AP32" i="8"/>
  <c r="I32" i="8"/>
  <c r="F32" i="8"/>
  <c r="AU31" i="8"/>
  <c r="AT31" i="8"/>
  <c r="AP31" i="8"/>
  <c r="I31" i="8"/>
  <c r="F31" i="8"/>
  <c r="AU30" i="8"/>
  <c r="AT30" i="8"/>
  <c r="AP30" i="8"/>
  <c r="I30" i="8"/>
  <c r="F30" i="8"/>
  <c r="AU29" i="8"/>
  <c r="AT29" i="8"/>
  <c r="AP29" i="8"/>
  <c r="I29" i="8"/>
  <c r="F29" i="8"/>
  <c r="AU28" i="8"/>
  <c r="AT28" i="8"/>
  <c r="AP28" i="8"/>
  <c r="I28" i="8"/>
  <c r="F28" i="8"/>
  <c r="AU27" i="8"/>
  <c r="AT27" i="8"/>
  <c r="AP27" i="8"/>
  <c r="I27" i="8"/>
  <c r="F27" i="8"/>
  <c r="AU26" i="8"/>
  <c r="AT26" i="8"/>
  <c r="AP26" i="8"/>
  <c r="I26" i="8"/>
  <c r="F26" i="8"/>
  <c r="AU25" i="8"/>
  <c r="AT25" i="8"/>
  <c r="AP25" i="8"/>
  <c r="I25" i="8"/>
  <c r="F25" i="8"/>
  <c r="AU24" i="8"/>
  <c r="AT24" i="8"/>
  <c r="AP24" i="8"/>
  <c r="I24" i="8"/>
  <c r="F24" i="8"/>
  <c r="AU23" i="8"/>
  <c r="AT23" i="8"/>
  <c r="AP23" i="8"/>
  <c r="I23" i="8"/>
  <c r="F23" i="8"/>
  <c r="AU22" i="8"/>
  <c r="AT22" i="8"/>
  <c r="AP22" i="8"/>
  <c r="I22" i="8"/>
  <c r="F22" i="8"/>
  <c r="AU21" i="8"/>
  <c r="AT21" i="8"/>
  <c r="AP21" i="8"/>
  <c r="I21" i="8"/>
  <c r="F21" i="8"/>
  <c r="AU20" i="8"/>
  <c r="AT20" i="8"/>
  <c r="AP20" i="8"/>
  <c r="I20" i="8"/>
  <c r="F20" i="8"/>
  <c r="AU19" i="8"/>
  <c r="AT19" i="8"/>
  <c r="AP19" i="8"/>
  <c r="I19" i="8"/>
  <c r="F19" i="8"/>
  <c r="AU18" i="8"/>
  <c r="AT18" i="8"/>
  <c r="AP18" i="8"/>
  <c r="I18" i="8"/>
  <c r="F18" i="8"/>
  <c r="AU17" i="8"/>
  <c r="AT17" i="8"/>
  <c r="AP17" i="8"/>
  <c r="I17" i="8"/>
  <c r="F17" i="8"/>
  <c r="AU16" i="8"/>
  <c r="AT16" i="8"/>
  <c r="AP16" i="8"/>
  <c r="I16" i="8"/>
  <c r="F16" i="8"/>
  <c r="AU15" i="8"/>
  <c r="AT15" i="8"/>
  <c r="AP15" i="8"/>
  <c r="I15" i="8"/>
  <c r="F15" i="8"/>
  <c r="AU14" i="8"/>
  <c r="AT14" i="8"/>
  <c r="AP14" i="8"/>
  <c r="I14" i="8"/>
  <c r="F14" i="8"/>
  <c r="AU13" i="8"/>
  <c r="AT13" i="8"/>
  <c r="AP13" i="8"/>
  <c r="I13" i="8"/>
  <c r="F13" i="8"/>
  <c r="AU12" i="8"/>
  <c r="AT12" i="8"/>
  <c r="AP12" i="8"/>
  <c r="I12" i="8"/>
  <c r="F12" i="8"/>
  <c r="AU11" i="8"/>
  <c r="AT11" i="8"/>
  <c r="AP11" i="8"/>
  <c r="I11" i="8"/>
  <c r="F11" i="8"/>
  <c r="AU10" i="8"/>
  <c r="AT10" i="8"/>
  <c r="AP10" i="8"/>
  <c r="I10" i="8"/>
  <c r="F10" i="8"/>
  <c r="AU9" i="8"/>
  <c r="AT9" i="8"/>
  <c r="AP9" i="8"/>
  <c r="I9" i="8"/>
  <c r="F9" i="8"/>
  <c r="AU8" i="8"/>
  <c r="AT8" i="8"/>
  <c r="AP8" i="8"/>
  <c r="I8" i="8"/>
  <c r="F8" i="8"/>
  <c r="AA6" i="8"/>
  <c r="AO127" i="8" s="1"/>
  <c r="Z6" i="8"/>
  <c r="AN131" i="8" s="1"/>
  <c r="Y6" i="8"/>
  <c r="X6" i="8"/>
  <c r="AL129" i="8" s="1"/>
  <c r="W6" i="8"/>
  <c r="AK127" i="8" s="1"/>
  <c r="V6" i="8"/>
  <c r="AJ127" i="8" s="1"/>
  <c r="U6" i="8"/>
  <c r="T6" i="8"/>
  <c r="AH127" i="8" s="1"/>
  <c r="S6" i="8"/>
  <c r="AG130" i="8" s="1"/>
  <c r="R6" i="8"/>
  <c r="AF128" i="8" s="1"/>
  <c r="Q6" i="8"/>
  <c r="P6" i="8"/>
  <c r="AD127" i="8" s="1"/>
  <c r="O6" i="8"/>
  <c r="AC127" i="8" s="1"/>
  <c r="N6" i="8"/>
  <c r="AB127" i="8" s="1"/>
  <c r="M6" i="8"/>
  <c r="G28" i="10"/>
  <c r="G27" i="10"/>
  <c r="G26" i="10"/>
  <c r="G24" i="10"/>
  <c r="G23" i="10"/>
  <c r="G22" i="10"/>
  <c r="D8" i="10"/>
  <c r="J7" i="33" s="1"/>
  <c r="N7" i="10"/>
  <c r="BL1118" i="4"/>
  <c r="BL1117" i="4"/>
  <c r="BL1116" i="4"/>
  <c r="BL1114" i="4"/>
  <c r="BL1103" i="4"/>
  <c r="BL1101" i="4"/>
  <c r="BL1100" i="4"/>
  <c r="BL1099" i="4"/>
  <c r="BL1098" i="4"/>
  <c r="BL1097" i="4"/>
  <c r="BL1096" i="4"/>
  <c r="BL1095" i="4"/>
  <c r="BL1094" i="4"/>
  <c r="BL1093" i="4"/>
  <c r="BL1092" i="4"/>
  <c r="BL1091" i="4"/>
  <c r="BL1090" i="4"/>
  <c r="BL1089" i="4"/>
  <c r="BL1087" i="4"/>
  <c r="BL1086" i="4"/>
  <c r="BL1085" i="4"/>
  <c r="BL1084" i="4"/>
  <c r="BL1083" i="4"/>
  <c r="BL1082" i="4"/>
  <c r="BL1081" i="4"/>
  <c r="BL1079" i="4"/>
  <c r="BL1077" i="4"/>
  <c r="BL1076" i="4"/>
  <c r="BL1075" i="4"/>
  <c r="BL1071" i="4"/>
  <c r="BL1067" i="4"/>
  <c r="BL1065" i="4"/>
  <c r="BL1063" i="4"/>
  <c r="BL1059" i="4"/>
  <c r="BL1057" i="4"/>
  <c r="BL1055" i="4"/>
  <c r="BL1053" i="4"/>
  <c r="BL1052" i="4"/>
  <c r="BL1051" i="4"/>
  <c r="BL1050" i="4"/>
  <c r="BL1041" i="4"/>
  <c r="BL1039" i="4"/>
  <c r="BL1037" i="4"/>
  <c r="BL1036" i="4"/>
  <c r="BL1035" i="4"/>
  <c r="BL1034" i="4"/>
  <c r="BL1033" i="4"/>
  <c r="BL1032" i="4"/>
  <c r="BL1031" i="4"/>
  <c r="BL1030" i="4"/>
  <c r="BL1029" i="4"/>
  <c r="BL1028" i="4"/>
  <c r="BL1027" i="4"/>
  <c r="BL1026" i="4"/>
  <c r="BL1025" i="4"/>
  <c r="BL1024" i="4"/>
  <c r="BL1023" i="4"/>
  <c r="BL1022" i="4"/>
  <c r="BL1021" i="4"/>
  <c r="BL1019" i="4"/>
  <c r="BL1017" i="4"/>
  <c r="BL1016" i="4"/>
  <c r="BL1015" i="4"/>
  <c r="BL1014" i="4"/>
  <c r="BL1013" i="4"/>
  <c r="BL1012" i="4"/>
  <c r="BL1011" i="4"/>
  <c r="BL1010" i="4"/>
  <c r="BL1009" i="4"/>
  <c r="BL1008" i="4"/>
  <c r="BL1007" i="4"/>
  <c r="BL1006" i="4"/>
  <c r="BL1005" i="4"/>
  <c r="BL1004" i="4"/>
  <c r="BL1003" i="4"/>
  <c r="BL1002" i="4"/>
  <c r="BL1001" i="4"/>
  <c r="BL1000" i="4"/>
  <c r="BL999" i="4"/>
  <c r="BL998" i="4"/>
  <c r="BL997" i="4"/>
  <c r="BL995" i="4"/>
  <c r="BL993" i="4"/>
  <c r="BL992" i="4"/>
  <c r="BL991" i="4"/>
  <c r="BL990" i="4"/>
  <c r="BL989" i="4"/>
  <c r="BL988" i="4"/>
  <c r="BL986" i="4"/>
  <c r="BL984" i="4"/>
  <c r="BL982" i="4"/>
  <c r="BL981" i="4"/>
  <c r="BL980" i="4"/>
  <c r="BL979" i="4"/>
  <c r="BL978" i="4"/>
  <c r="BL976" i="4"/>
  <c r="BL975" i="4"/>
  <c r="BL974" i="4"/>
  <c r="BL973" i="4"/>
  <c r="BL972" i="4"/>
  <c r="BL971" i="4"/>
  <c r="BL970" i="4"/>
  <c r="BL969" i="4"/>
  <c r="BL968" i="4"/>
  <c r="BL966" i="4"/>
  <c r="BL964" i="4"/>
  <c r="BL963" i="4"/>
  <c r="BL962" i="4"/>
  <c r="BL961" i="4"/>
  <c r="BL960" i="4"/>
  <c r="BL959" i="4"/>
  <c r="BL958" i="4"/>
  <c r="BL957" i="4"/>
  <c r="BL956" i="4"/>
  <c r="BL955" i="4"/>
  <c r="BL954" i="4"/>
  <c r="BL953" i="4"/>
  <c r="BL952" i="4"/>
  <c r="BL951" i="4"/>
  <c r="BL950" i="4"/>
  <c r="BL949" i="4"/>
  <c r="BL948" i="4"/>
  <c r="BL947" i="4"/>
  <c r="BL946" i="4"/>
  <c r="BL945" i="4"/>
  <c r="BL944" i="4"/>
  <c r="BL943" i="4"/>
  <c r="BL941" i="4"/>
  <c r="BL939" i="4"/>
  <c r="BL937" i="4"/>
  <c r="BL925" i="4"/>
  <c r="BL924" i="4"/>
  <c r="BL145" i="4" s="1"/>
  <c r="BL920" i="4"/>
  <c r="BL918" i="4"/>
  <c r="BL916" i="4"/>
  <c r="BL915" i="4"/>
  <c r="BL914" i="4"/>
  <c r="BL913" i="4"/>
  <c r="BL912" i="4"/>
  <c r="BL911" i="4"/>
  <c r="BL910" i="4"/>
  <c r="BL909" i="4"/>
  <c r="BL908" i="4"/>
  <c r="BL907" i="4"/>
  <c r="BL906" i="4"/>
  <c r="BL904" i="4"/>
  <c r="BL902" i="4"/>
  <c r="BL901" i="4"/>
  <c r="BL900" i="4"/>
  <c r="BL899" i="4"/>
  <c r="BL898" i="4"/>
  <c r="BL896" i="4"/>
  <c r="BL892" i="4"/>
  <c r="BL878" i="4"/>
  <c r="BL870" i="4"/>
  <c r="BL868" i="4"/>
  <c r="BL865" i="4"/>
  <c r="BL863" i="4"/>
  <c r="BL861" i="4"/>
  <c r="BL859" i="4"/>
  <c r="BL858" i="4"/>
  <c r="BL857" i="4"/>
  <c r="BL849" i="4"/>
  <c r="BL848" i="4"/>
  <c r="BL847" i="4"/>
  <c r="BL845" i="4"/>
  <c r="BL835" i="4"/>
  <c r="BL834" i="4"/>
  <c r="BL833" i="4"/>
  <c r="BL831" i="4"/>
  <c r="BL829" i="4"/>
  <c r="BL828" i="4"/>
  <c r="BL843" i="4" s="1"/>
  <c r="BL820" i="4"/>
  <c r="BL819" i="4"/>
  <c r="BL818" i="4"/>
  <c r="BL816" i="4"/>
  <c r="BL814" i="4"/>
  <c r="BL813" i="4"/>
  <c r="BL812" i="4"/>
  <c r="BL804" i="4"/>
  <c r="BL803" i="4"/>
  <c r="BL802" i="4"/>
  <c r="BL800" i="4"/>
  <c r="BL798" i="4"/>
  <c r="BL797" i="4"/>
  <c r="BL796" i="4"/>
  <c r="BL788" i="4"/>
  <c r="BL787" i="4"/>
  <c r="BL786" i="4"/>
  <c r="BL782" i="4"/>
  <c r="BL772" i="4"/>
  <c r="BL771" i="4"/>
  <c r="BL770" i="4"/>
  <c r="BL768" i="4"/>
  <c r="BL783" i="4" s="1"/>
  <c r="BL766" i="4"/>
  <c r="BL781" i="4" s="1"/>
  <c r="BL765" i="4"/>
  <c r="BL780" i="4" s="1"/>
  <c r="BL757" i="4"/>
  <c r="BL756" i="4"/>
  <c r="BL755" i="4"/>
  <c r="BL753" i="4"/>
  <c r="BL751" i="4"/>
  <c r="BL749" i="4"/>
  <c r="BL748" i="4"/>
  <c r="BL747" i="4"/>
  <c r="BL739" i="4"/>
  <c r="BL738" i="4"/>
  <c r="BL737" i="4"/>
  <c r="BL735" i="4"/>
  <c r="BL733" i="4"/>
  <c r="BL725" i="4"/>
  <c r="BL724" i="4"/>
  <c r="BL723" i="4"/>
  <c r="BL711" i="4"/>
  <c r="BL710" i="4"/>
  <c r="BL709" i="4"/>
  <c r="BL707" i="4"/>
  <c r="BL705" i="4"/>
  <c r="BL704" i="4"/>
  <c r="BL721" i="4" s="1"/>
  <c r="BL703" i="4"/>
  <c r="BL720" i="4" s="1"/>
  <c r="BL702" i="4"/>
  <c r="BL719" i="4" s="1"/>
  <c r="BL694" i="4"/>
  <c r="BL693" i="4"/>
  <c r="BL692" i="4"/>
  <c r="BL690" i="4"/>
  <c r="BL688" i="4"/>
  <c r="BL680" i="4"/>
  <c r="BL698" i="4" s="1"/>
  <c r="BL715" i="4" s="1"/>
  <c r="BL729" i="4" s="1"/>
  <c r="BL743" i="4" s="1"/>
  <c r="BL761" i="4" s="1"/>
  <c r="BL776" i="4" s="1"/>
  <c r="BL792" i="4" s="1"/>
  <c r="BL808" i="4" s="1"/>
  <c r="BL824" i="4" s="1"/>
  <c r="BL839" i="4" s="1"/>
  <c r="BL853" i="4" s="1"/>
  <c r="BL678" i="4"/>
  <c r="BL696" i="4" s="1"/>
  <c r="BL713" i="4" s="1"/>
  <c r="BL727" i="4" s="1"/>
  <c r="BL741" i="4" s="1"/>
  <c r="BL759" i="4" s="1"/>
  <c r="BL774" i="4" s="1"/>
  <c r="BL790" i="4" s="1"/>
  <c r="BL806" i="4" s="1"/>
  <c r="BL822" i="4" s="1"/>
  <c r="BL837" i="4" s="1"/>
  <c r="BL851" i="4" s="1"/>
  <c r="BL676" i="4"/>
  <c r="BL675" i="4"/>
  <c r="BL674" i="4"/>
  <c r="BL672" i="4"/>
  <c r="BL670" i="4"/>
  <c r="BL669" i="4"/>
  <c r="BL687" i="4" s="1"/>
  <c r="BL668" i="4"/>
  <c r="BL686" i="4" s="1"/>
  <c r="BL667" i="4"/>
  <c r="BL685" i="4" s="1"/>
  <c r="BL666" i="4"/>
  <c r="BL684" i="4" s="1"/>
  <c r="BL665" i="4"/>
  <c r="BL683" i="4" s="1"/>
  <c r="BL701" i="4" s="1"/>
  <c r="BL718" i="4" s="1"/>
  <c r="BL732" i="4" s="1"/>
  <c r="BL746" i="4" s="1"/>
  <c r="BL764" i="4" s="1"/>
  <c r="BL779" i="4" s="1"/>
  <c r="BL795" i="4" s="1"/>
  <c r="BL811" i="4" s="1"/>
  <c r="BL827" i="4" s="1"/>
  <c r="BL842" i="4" s="1"/>
  <c r="BL856" i="4" s="1"/>
  <c r="BL664" i="4"/>
  <c r="BL682" i="4" s="1"/>
  <c r="BL700" i="4" s="1"/>
  <c r="BL717" i="4" s="1"/>
  <c r="BL731" i="4" s="1"/>
  <c r="BL745" i="4" s="1"/>
  <c r="BL763" i="4" s="1"/>
  <c r="BL778" i="4" s="1"/>
  <c r="BL794" i="4" s="1"/>
  <c r="BL810" i="4" s="1"/>
  <c r="BL826" i="4" s="1"/>
  <c r="BL841" i="4" s="1"/>
  <c r="BL855" i="4" s="1"/>
  <c r="BL663" i="4"/>
  <c r="BL681" i="4" s="1"/>
  <c r="BL699" i="4" s="1"/>
  <c r="BL716" i="4" s="1"/>
  <c r="BL730" i="4" s="1"/>
  <c r="BL744" i="4" s="1"/>
  <c r="BL762" i="4" s="1"/>
  <c r="BL777" i="4" s="1"/>
  <c r="BL793" i="4" s="1"/>
  <c r="BL809" i="4" s="1"/>
  <c r="BL825" i="4" s="1"/>
  <c r="BL840" i="4" s="1"/>
  <c r="BL854" i="4" s="1"/>
  <c r="BL661" i="4"/>
  <c r="BL679" i="4" s="1"/>
  <c r="BL697" i="4" s="1"/>
  <c r="BL714" i="4" s="1"/>
  <c r="BL728" i="4" s="1"/>
  <c r="BL742" i="4" s="1"/>
  <c r="BL760" i="4" s="1"/>
  <c r="BL775" i="4" s="1"/>
  <c r="BL791" i="4" s="1"/>
  <c r="BL807" i="4" s="1"/>
  <c r="BL823" i="4" s="1"/>
  <c r="BL838" i="4" s="1"/>
  <c r="BL852" i="4" s="1"/>
  <c r="BL659" i="4"/>
  <c r="BL677" i="4" s="1"/>
  <c r="BL695" i="4" s="1"/>
  <c r="BL712" i="4" s="1"/>
  <c r="BL726" i="4" s="1"/>
  <c r="BL740" i="4" s="1"/>
  <c r="BL758" i="4" s="1"/>
  <c r="BL773" i="4" s="1"/>
  <c r="BL789" i="4" s="1"/>
  <c r="BL805" i="4" s="1"/>
  <c r="BL821" i="4" s="1"/>
  <c r="BL836" i="4" s="1"/>
  <c r="BL850" i="4" s="1"/>
  <c r="BL658" i="4"/>
  <c r="BL657" i="4"/>
  <c r="BL656" i="4"/>
  <c r="BL654" i="4"/>
  <c r="BL652" i="4"/>
  <c r="BL651" i="4"/>
  <c r="BL650" i="4"/>
  <c r="BL649" i="4"/>
  <c r="BL647" i="4"/>
  <c r="BL645" i="4"/>
  <c r="BL644" i="4"/>
  <c r="BL643" i="4"/>
  <c r="BL642" i="4"/>
  <c r="BL640" i="4"/>
  <c r="BL638" i="4"/>
  <c r="BL637" i="4"/>
  <c r="BL636" i="4"/>
  <c r="BL633" i="4"/>
  <c r="BL631" i="4"/>
  <c r="BL628" i="4"/>
  <c r="BL627" i="4"/>
  <c r="BL626" i="4"/>
  <c r="BL624" i="4"/>
  <c r="BL622" i="4"/>
  <c r="BL621" i="4"/>
  <c r="BL620" i="4"/>
  <c r="BL619" i="4"/>
  <c r="BL618" i="4"/>
  <c r="BL635" i="4" s="1"/>
  <c r="BL617" i="4"/>
  <c r="BL634" i="4" s="1"/>
  <c r="BL616" i="4"/>
  <c r="BL614" i="4"/>
  <c r="BL612" i="4"/>
  <c r="BL629" i="4" s="1"/>
  <c r="BL611" i="4"/>
  <c r="BL610" i="4"/>
  <c r="BL609" i="4"/>
  <c r="BL607" i="4"/>
  <c r="BL605" i="4"/>
  <c r="BL604" i="4"/>
  <c r="BL603" i="4"/>
  <c r="BL602" i="4"/>
  <c r="BL601" i="4"/>
  <c r="BL600" i="4"/>
  <c r="BL599" i="4"/>
  <c r="BL598" i="4"/>
  <c r="BL597" i="4"/>
  <c r="BL595" i="4"/>
  <c r="BL593" i="4"/>
  <c r="BL592" i="4"/>
  <c r="BL591" i="4"/>
  <c r="BL590" i="4"/>
  <c r="BL588" i="4"/>
  <c r="BL586" i="4"/>
  <c r="BL584" i="4"/>
  <c r="BL583" i="4"/>
  <c r="BL578" i="4"/>
  <c r="BL576" i="4"/>
  <c r="BL573" i="4"/>
  <c r="BL572" i="4"/>
  <c r="BL571" i="4"/>
  <c r="BL569" i="4"/>
  <c r="BL567" i="4"/>
  <c r="BL565" i="4"/>
  <c r="BL564" i="4"/>
  <c r="BL562" i="4"/>
  <c r="BL561" i="4"/>
  <c r="BL560" i="4"/>
  <c r="BL559" i="4"/>
  <c r="BL581" i="4" s="1"/>
  <c r="BL558" i="4"/>
  <c r="BL580" i="4" s="1"/>
  <c r="BL556" i="4"/>
  <c r="BL554" i="4"/>
  <c r="BL551" i="4"/>
  <c r="BL550" i="4"/>
  <c r="BL549" i="4"/>
  <c r="BL547" i="4"/>
  <c r="BL545" i="4"/>
  <c r="BL544" i="4"/>
  <c r="BL579" i="4" s="1"/>
  <c r="BL543" i="4"/>
  <c r="BL541" i="4"/>
  <c r="BL539" i="4"/>
  <c r="BL538" i="4"/>
  <c r="BL552" i="4" s="1"/>
  <c r="BL574" i="4" s="1"/>
  <c r="BL537" i="4"/>
  <c r="BL566" i="4" s="1"/>
  <c r="BL585" i="4" s="1"/>
  <c r="BL536" i="4"/>
  <c r="BL535" i="4"/>
  <c r="BL534" i="4"/>
  <c r="BL532" i="4"/>
  <c r="BL531" i="4"/>
  <c r="BL528" i="4"/>
  <c r="BL527" i="4"/>
  <c r="BL526" i="4"/>
  <c r="BL522" i="4"/>
  <c r="BL517" i="4"/>
  <c r="BL505" i="4"/>
  <c r="BL504" i="4"/>
  <c r="BL503" i="4"/>
  <c r="BL502" i="4"/>
  <c r="BL518" i="4" s="1"/>
  <c r="BL501" i="4"/>
  <c r="BL500" i="4"/>
  <c r="BL499" i="4"/>
  <c r="BL497" i="4"/>
  <c r="BL472" i="4"/>
  <c r="BL471" i="4"/>
  <c r="BL470" i="4"/>
  <c r="BL469" i="4"/>
  <c r="BL465" i="4"/>
  <c r="BL464" i="4"/>
  <c r="BL463" i="4"/>
  <c r="BL462" i="4"/>
  <c r="BL461" i="4"/>
  <c r="BL460" i="4"/>
  <c r="BL459" i="4"/>
  <c r="BL457" i="4"/>
  <c r="BL455" i="4"/>
  <c r="BL452" i="4"/>
  <c r="BL450" i="4"/>
  <c r="BL449" i="4"/>
  <c r="BL448" i="4"/>
  <c r="BL447" i="4"/>
  <c r="BL446" i="4"/>
  <c r="BL445" i="4"/>
  <c r="BL444" i="4"/>
  <c r="BL443" i="4"/>
  <c r="BL442" i="4"/>
  <c r="BL441" i="4"/>
  <c r="BL440" i="4"/>
  <c r="BL454" i="4" s="1"/>
  <c r="BL468" i="4" s="1"/>
  <c r="BL439" i="4"/>
  <c r="BL478" i="4" s="1"/>
  <c r="BL485" i="4" s="1"/>
  <c r="BL492" i="4" s="1"/>
  <c r="BL438" i="4"/>
  <c r="BL477" i="4" s="1"/>
  <c r="BL484" i="4" s="1"/>
  <c r="BL491" i="4" s="1"/>
  <c r="BL437" i="4"/>
  <c r="BL476" i="4" s="1"/>
  <c r="BL483" i="4" s="1"/>
  <c r="BL490" i="4" s="1"/>
  <c r="BL436" i="4"/>
  <c r="BL475" i="4" s="1"/>
  <c r="BL482" i="4" s="1"/>
  <c r="BL489" i="4" s="1"/>
  <c r="BL435" i="4"/>
  <c r="BL474" i="4" s="1"/>
  <c r="BL481" i="4" s="1"/>
  <c r="BL488" i="4" s="1"/>
  <c r="BL495" i="4" s="1"/>
  <c r="BL434" i="4"/>
  <c r="BL473" i="4" s="1"/>
  <c r="BL480" i="4" s="1"/>
  <c r="BL487" i="4" s="1"/>
  <c r="BL494" i="4" s="1"/>
  <c r="BL433" i="4"/>
  <c r="BL432" i="4"/>
  <c r="BL431" i="4"/>
  <c r="BL429" i="4"/>
  <c r="BL411" i="4"/>
  <c r="BL410" i="4"/>
  <c r="BL409" i="4"/>
  <c r="BL407" i="4"/>
  <c r="BL391" i="4"/>
  <c r="BL414" i="4" s="1"/>
  <c r="BL390" i="4"/>
  <c r="BL413" i="4" s="1"/>
  <c r="BL389" i="4"/>
  <c r="BL405" i="4" s="1"/>
  <c r="BL388" i="4"/>
  <c r="BL387" i="4"/>
  <c r="BL386" i="4"/>
  <c r="BL384" i="4"/>
  <c r="BL379" i="4"/>
  <c r="BL377" i="4"/>
  <c r="BL374" i="4"/>
  <c r="BL372" i="4"/>
  <c r="BL371" i="4"/>
  <c r="BL370" i="4"/>
  <c r="BL369" i="4"/>
  <c r="BL363" i="4"/>
  <c r="BL362" i="4"/>
  <c r="BL361" i="4"/>
  <c r="BL359" i="4"/>
  <c r="BL337" i="4"/>
  <c r="BL336" i="4"/>
  <c r="BL335" i="4"/>
  <c r="BL334" i="4"/>
  <c r="BL333" i="4"/>
  <c r="BL332" i="4"/>
  <c r="BL331" i="4"/>
  <c r="BL330" i="4"/>
  <c r="BL329" i="4"/>
  <c r="BL355" i="4" s="1"/>
  <c r="BL328" i="4"/>
  <c r="BL327" i="4"/>
  <c r="BL326" i="4"/>
  <c r="BL324" i="4"/>
  <c r="BL320" i="4"/>
  <c r="BL319" i="4"/>
  <c r="BL318" i="4"/>
  <c r="BL317" i="4"/>
  <c r="BL316" i="4"/>
  <c r="BL315" i="4"/>
  <c r="BL314" i="4"/>
  <c r="BL313" i="4"/>
  <c r="BL312" i="4"/>
  <c r="BL311" i="4"/>
  <c r="BL310" i="4"/>
  <c r="BL309" i="4"/>
  <c r="BL308" i="4"/>
  <c r="BL307" i="4"/>
  <c r="BL306" i="4"/>
  <c r="BL305" i="4"/>
  <c r="BL304" i="4"/>
  <c r="BL303" i="4"/>
  <c r="BL302" i="4"/>
  <c r="BL301" i="4"/>
  <c r="BL300" i="4"/>
  <c r="BL298" i="4"/>
  <c r="BL296" i="4"/>
  <c r="BL295" i="4"/>
  <c r="BL294" i="4"/>
  <c r="BL293" i="4"/>
  <c r="BL292" i="4"/>
  <c r="BL291" i="4"/>
  <c r="BL290" i="4"/>
  <c r="BL289" i="4"/>
  <c r="BL288" i="4"/>
  <c r="BL287" i="4"/>
  <c r="BL286" i="4"/>
  <c r="BL285" i="4"/>
  <c r="BL284" i="4"/>
  <c r="BL283" i="4"/>
  <c r="BL282" i="4"/>
  <c r="BL281" i="4"/>
  <c r="BL280" i="4"/>
  <c r="BL279" i="4"/>
  <c r="BL278" i="4"/>
  <c r="BL277" i="4"/>
  <c r="BL276" i="4"/>
  <c r="BL274" i="4"/>
  <c r="BL270" i="4"/>
  <c r="BL266" i="4"/>
  <c r="BL260" i="4"/>
  <c r="BL257" i="4"/>
  <c r="BL256" i="4"/>
  <c r="BL255" i="4"/>
  <c r="BL254" i="4"/>
  <c r="BL253" i="4"/>
  <c r="BL251" i="4"/>
  <c r="BL249" i="4"/>
  <c r="BL248" i="4"/>
  <c r="BL247" i="4"/>
  <c r="BL246" i="4"/>
  <c r="BL245" i="4"/>
  <c r="BL244" i="4"/>
  <c r="BL243" i="4"/>
  <c r="BL242" i="4"/>
  <c r="BL241" i="4"/>
  <c r="BL240" i="4"/>
  <c r="BL239" i="4"/>
  <c r="BL238" i="4"/>
  <c r="BL237" i="4"/>
  <c r="BL236" i="4"/>
  <c r="BL235" i="4"/>
  <c r="BL234" i="4"/>
  <c r="BL233" i="4"/>
  <c r="BL232" i="4"/>
  <c r="BL231" i="4"/>
  <c r="BL230" i="4"/>
  <c r="BL229" i="4"/>
  <c r="BL228" i="4"/>
  <c r="BL227" i="4"/>
  <c r="BL226" i="4"/>
  <c r="BL224" i="4"/>
  <c r="BL218" i="4"/>
  <c r="BL215" i="4"/>
  <c r="BL211" i="4"/>
  <c r="BL210" i="4"/>
  <c r="BL199" i="4"/>
  <c r="BL198" i="4"/>
  <c r="BL197" i="4"/>
  <c r="BL195" i="4"/>
  <c r="BL189" i="4"/>
  <c r="BL188" i="4"/>
  <c r="BL187" i="4"/>
  <c r="BL186" i="4"/>
  <c r="BL184" i="4"/>
  <c r="BL183" i="4"/>
  <c r="BL182" i="4"/>
  <c r="BL181" i="4"/>
  <c r="BL180" i="4"/>
  <c r="BL179" i="4"/>
  <c r="BL178" i="4"/>
  <c r="BL177" i="4"/>
  <c r="BL176" i="4"/>
  <c r="BL175" i="4"/>
  <c r="BL174" i="4"/>
  <c r="BL173" i="4"/>
  <c r="BL172" i="4"/>
  <c r="BL171" i="4"/>
  <c r="BL170" i="4"/>
  <c r="BL167" i="4"/>
  <c r="BL166" i="4"/>
  <c r="BL165" i="4"/>
  <c r="BL164" i="4"/>
  <c r="BL162" i="4"/>
  <c r="BL160" i="4"/>
  <c r="BL158" i="4"/>
  <c r="BL157" i="4"/>
  <c r="BL156" i="4"/>
  <c r="BL155" i="4"/>
  <c r="BL154" i="4"/>
  <c r="BL150" i="4"/>
  <c r="BL149" i="4"/>
  <c r="BL147" i="4"/>
  <c r="BL146" i="4"/>
  <c r="BL143" i="4"/>
  <c r="BL138" i="4"/>
  <c r="BL136" i="4"/>
  <c r="BL135" i="4"/>
  <c r="BL134" i="4"/>
  <c r="BL132" i="4"/>
  <c r="BL129" i="4"/>
  <c r="BL127" i="4"/>
  <c r="BL125" i="4"/>
  <c r="BL131" i="4" s="1"/>
  <c r="BL124" i="4"/>
  <c r="BL130" i="4" s="1"/>
  <c r="BL114" i="4"/>
  <c r="BL112" i="4"/>
  <c r="BL111" i="4"/>
  <c r="BL109" i="4"/>
  <c r="BL105" i="4"/>
  <c r="BL101" i="4"/>
  <c r="BL100" i="4"/>
  <c r="BL99" i="4"/>
  <c r="BL97" i="4"/>
  <c r="BL93" i="4"/>
  <c r="BL92" i="4"/>
  <c r="BL90" i="4"/>
  <c r="BM86" i="4"/>
  <c r="BM84" i="4"/>
  <c r="BM83" i="4"/>
  <c r="BL82" i="4"/>
  <c r="BL79" i="4"/>
  <c r="BL78" i="4"/>
  <c r="BL77" i="4"/>
  <c r="BL1069" i="4" s="1"/>
  <c r="BL75" i="4"/>
  <c r="BL73" i="4"/>
  <c r="BL69" i="4"/>
  <c r="BL67" i="4"/>
  <c r="BL66" i="4"/>
  <c r="BL64" i="4"/>
  <c r="BL60" i="4"/>
  <c r="BL56" i="4"/>
  <c r="BL54" i="4"/>
  <c r="BL52" i="4"/>
  <c r="BL50" i="4"/>
  <c r="BL49" i="4"/>
  <c r="BL47" i="4"/>
  <c r="BL45" i="4"/>
  <c r="BL37" i="4"/>
  <c r="BL31" i="4"/>
  <c r="BL25" i="4"/>
  <c r="BL23" i="4"/>
  <c r="BL21" i="4"/>
  <c r="BL19" i="4"/>
  <c r="BL18" i="4"/>
  <c r="BL17" i="4"/>
  <c r="BL16" i="4"/>
  <c r="BL12" i="4"/>
  <c r="BL509" i="4" l="1"/>
  <c r="AU787" i="8"/>
  <c r="AT830" i="8"/>
  <c r="BL41" i="4"/>
  <c r="BL513" i="4"/>
  <c r="AT790" i="8"/>
  <c r="AT825" i="8"/>
  <c r="AT785" i="8"/>
  <c r="BL394" i="4"/>
  <c r="BL417" i="4" s="1"/>
  <c r="BL399" i="4"/>
  <c r="BL422" i="4" s="1"/>
  <c r="BL404" i="4"/>
  <c r="BL344" i="4"/>
  <c r="BL349" i="4"/>
  <c r="BL354" i="4"/>
  <c r="BL40" i="4"/>
  <c r="BL148" i="4"/>
  <c r="BL340" i="4"/>
  <c r="BL345" i="4"/>
  <c r="BL350" i="4"/>
  <c r="BL395" i="4"/>
  <c r="BL418" i="4" s="1"/>
  <c r="BL400" i="4"/>
  <c r="BL423" i="4" s="1"/>
  <c r="BL412" i="4"/>
  <c r="BL427" i="4" s="1"/>
  <c r="BL508" i="4"/>
  <c r="BL516" i="4"/>
  <c r="AT788" i="8"/>
  <c r="I794" i="8"/>
  <c r="I815" i="8"/>
  <c r="I835" i="8"/>
  <c r="AU852" i="8"/>
  <c r="BL341" i="4"/>
  <c r="BL346" i="4"/>
  <c r="BL352" i="4"/>
  <c r="BL396" i="4"/>
  <c r="BL419" i="4" s="1"/>
  <c r="BL402" i="4"/>
  <c r="I788" i="8"/>
  <c r="BL479" i="4"/>
  <c r="BL486" i="4" s="1"/>
  <c r="BL493" i="4" s="1"/>
  <c r="BL87" i="4"/>
  <c r="BL88" i="4" s="1"/>
  <c r="BL35" i="4"/>
  <c r="BL43" i="4"/>
  <c r="BL342" i="4"/>
  <c r="BL348" i="4"/>
  <c r="BL353" i="4"/>
  <c r="BL392" i="4"/>
  <c r="BL415" i="4" s="1"/>
  <c r="BL398" i="4"/>
  <c r="BL421" i="4" s="1"/>
  <c r="BL403" i="4"/>
  <c r="BL512" i="4"/>
  <c r="AU78" i="8"/>
  <c r="AT784" i="8"/>
  <c r="I805" i="8"/>
  <c r="BL71" i="4"/>
  <c r="BL343" i="4"/>
  <c r="BL347" i="4"/>
  <c r="BL351" i="4"/>
  <c r="BL393" i="4"/>
  <c r="BL416" i="4" s="1"/>
  <c r="BL397" i="4"/>
  <c r="BL420" i="4" s="1"/>
  <c r="BL401" i="4"/>
  <c r="BL424" i="4" s="1"/>
  <c r="BL507" i="4"/>
  <c r="BL511" i="4"/>
  <c r="BL515" i="4"/>
  <c r="BL519" i="4"/>
  <c r="BL557" i="4"/>
  <c r="S849" i="8"/>
  <c r="S847" i="8"/>
  <c r="S845" i="8"/>
  <c r="S843" i="8"/>
  <c r="S841" i="8"/>
  <c r="S848" i="8"/>
  <c r="S846" i="8"/>
  <c r="S844" i="8"/>
  <c r="S842" i="8"/>
  <c r="S840" i="8"/>
  <c r="S837" i="8"/>
  <c r="S834" i="8"/>
  <c r="S832" i="8"/>
  <c r="S822" i="8"/>
  <c r="S831" i="8"/>
  <c r="S820" i="8"/>
  <c r="S818" i="8"/>
  <c r="S816" i="8"/>
  <c r="S821" i="8"/>
  <c r="S819" i="8"/>
  <c r="S817" i="8"/>
  <c r="S815" i="8"/>
  <c r="S813" i="8"/>
  <c r="S810" i="8"/>
  <c r="S814" i="8"/>
  <c r="S805" i="8"/>
  <c r="S803" i="8"/>
  <c r="S808" i="8"/>
  <c r="S807" i="8"/>
  <c r="S804" i="8"/>
  <c r="S764" i="8"/>
  <c r="S710" i="8"/>
  <c r="S705" i="8"/>
  <c r="S712" i="8"/>
  <c r="S707" i="8"/>
  <c r="S709" i="8"/>
  <c r="S713" i="8"/>
  <c r="AE849" i="8"/>
  <c r="AE847" i="8"/>
  <c r="AE845" i="8"/>
  <c r="AE843" i="8"/>
  <c r="AE841" i="8"/>
  <c r="AE839" i="8"/>
  <c r="AE848" i="8"/>
  <c r="AE846" i="8"/>
  <c r="AE844" i="8"/>
  <c r="AE842" i="8"/>
  <c r="AE840" i="8"/>
  <c r="AE837" i="8"/>
  <c r="AE834" i="8"/>
  <c r="AE852" i="8"/>
  <c r="AE851" i="8"/>
  <c r="AE850" i="8"/>
  <c r="AE835" i="8"/>
  <c r="AE833" i="8"/>
  <c r="AE829" i="8"/>
  <c r="AE826" i="8"/>
  <c r="AE838" i="8"/>
  <c r="AE832" i="8"/>
  <c r="AE828" i="8"/>
  <c r="AE822" i="8"/>
  <c r="AE836" i="8"/>
  <c r="AE831" i="8"/>
  <c r="AE827" i="8"/>
  <c r="AE823" i="8"/>
  <c r="AE825" i="8"/>
  <c r="AE820" i="8"/>
  <c r="AE818" i="8"/>
  <c r="AE816" i="8"/>
  <c r="AE830" i="8"/>
  <c r="AE824" i="8"/>
  <c r="AE821" i="8"/>
  <c r="AE819" i="8"/>
  <c r="AE817" i="8"/>
  <c r="AE815" i="8"/>
  <c r="AE813" i="8"/>
  <c r="AE810" i="8"/>
  <c r="AE812" i="8"/>
  <c r="AE809" i="8"/>
  <c r="AE805" i="8"/>
  <c r="AE803" i="8"/>
  <c r="AE799" i="8"/>
  <c r="AE795" i="8"/>
  <c r="AE814" i="8"/>
  <c r="AE798" i="8"/>
  <c r="AE794" i="8"/>
  <c r="AE811" i="8"/>
  <c r="AE808" i="8"/>
  <c r="AE804" i="8"/>
  <c r="AE802" i="8"/>
  <c r="AE801" i="8"/>
  <c r="AE797" i="8"/>
  <c r="AE793" i="8"/>
  <c r="AE807" i="8"/>
  <c r="AE806" i="8"/>
  <c r="AE800" i="8"/>
  <c r="AE792" i="8"/>
  <c r="AE783" i="8"/>
  <c r="AE779" i="8"/>
  <c r="AE775" i="8"/>
  <c r="AE771" i="8"/>
  <c r="AE767" i="8"/>
  <c r="AE791" i="8"/>
  <c r="AE789" i="8"/>
  <c r="AE787" i="8"/>
  <c r="AE785" i="8"/>
  <c r="AE782" i="8"/>
  <c r="AE778" i="8"/>
  <c r="AE774" i="8"/>
  <c r="AE770" i="8"/>
  <c r="AE766" i="8"/>
  <c r="AE763" i="8"/>
  <c r="AE781" i="8"/>
  <c r="AE777" i="8"/>
  <c r="AE773" i="8"/>
  <c r="AE769" i="8"/>
  <c r="AE765" i="8"/>
  <c r="AE762" i="8"/>
  <c r="AE758" i="8"/>
  <c r="AE796" i="8"/>
  <c r="AE790" i="8"/>
  <c r="AE788" i="8"/>
  <c r="AE786" i="8"/>
  <c r="AE784" i="8"/>
  <c r="AE780" i="8"/>
  <c r="AE776" i="8"/>
  <c r="AE772" i="8"/>
  <c r="AE768" i="8"/>
  <c r="AE764" i="8"/>
  <c r="AE761" i="8"/>
  <c r="AE757" i="8"/>
  <c r="AE754" i="8"/>
  <c r="AE753" i="8"/>
  <c r="AE749" i="8"/>
  <c r="AE744" i="8"/>
  <c r="AE740" i="8"/>
  <c r="AE736" i="8"/>
  <c r="AE732" i="8"/>
  <c r="AE728" i="8"/>
  <c r="AE724" i="8"/>
  <c r="AE720" i="8"/>
  <c r="AE756" i="8"/>
  <c r="AE752" i="8"/>
  <c r="AE748" i="8"/>
  <c r="AE743" i="8"/>
  <c r="AE739" i="8"/>
  <c r="AE735" i="8"/>
  <c r="AE731" i="8"/>
  <c r="AE727" i="8"/>
  <c r="AE723" i="8"/>
  <c r="AE760" i="8"/>
  <c r="AE755" i="8"/>
  <c r="AE751" i="8"/>
  <c r="AE747" i="8"/>
  <c r="AE746" i="8"/>
  <c r="AE742" i="8"/>
  <c r="AE738" i="8"/>
  <c r="AE734" i="8"/>
  <c r="AE730" i="8"/>
  <c r="AE726" i="8"/>
  <c r="AE722" i="8"/>
  <c r="AE718" i="8"/>
  <c r="AE759" i="8"/>
  <c r="AE750" i="8"/>
  <c r="AE745" i="8"/>
  <c r="AE741" i="8"/>
  <c r="AE737" i="8"/>
  <c r="AE733" i="8"/>
  <c r="AE729" i="8"/>
  <c r="AE725" i="8"/>
  <c r="AE721" i="8"/>
  <c r="AE716" i="8"/>
  <c r="AE710" i="8"/>
  <c r="AE708" i="8"/>
  <c r="AE705" i="8"/>
  <c r="AE702" i="8"/>
  <c r="AE698" i="8"/>
  <c r="AE693" i="8"/>
  <c r="AE689" i="8"/>
  <c r="AE685" i="8"/>
  <c r="AE681" i="8"/>
  <c r="AE677" i="8"/>
  <c r="AE719" i="8"/>
  <c r="AE715" i="8"/>
  <c r="AE712" i="8"/>
  <c r="AE707" i="8"/>
  <c r="AE701" i="8"/>
  <c r="AE697" i="8"/>
  <c r="AE692" i="8"/>
  <c r="AE688" i="8"/>
  <c r="AE684" i="8"/>
  <c r="AE680" i="8"/>
  <c r="AE714" i="8"/>
  <c r="AE709" i="8"/>
  <c r="AE704" i="8"/>
  <c r="AE700" i="8"/>
  <c r="AE696" i="8"/>
  <c r="AE695" i="8"/>
  <c r="AE691" i="8"/>
  <c r="AE687" i="8"/>
  <c r="AE683" i="8"/>
  <c r="AE679" i="8"/>
  <c r="AE717" i="8"/>
  <c r="AE713" i="8"/>
  <c r="AE711" i="8"/>
  <c r="AE706" i="8"/>
  <c r="AE703" i="8"/>
  <c r="AE699" i="8"/>
  <c r="AE694" i="8"/>
  <c r="AE690" i="8"/>
  <c r="AE686" i="8"/>
  <c r="AE674" i="8"/>
  <c r="AE670" i="8"/>
  <c r="AE666" i="8"/>
  <c r="AE662" i="8"/>
  <c r="AE658" i="8"/>
  <c r="AE654" i="8"/>
  <c r="AE650" i="8"/>
  <c r="AE646" i="8"/>
  <c r="AE642" i="8"/>
  <c r="AE638" i="8"/>
  <c r="AE673" i="8"/>
  <c r="AE669" i="8"/>
  <c r="AE665" i="8"/>
  <c r="AE661" i="8"/>
  <c r="AE657" i="8"/>
  <c r="AE653" i="8"/>
  <c r="AE649" i="8"/>
  <c r="AE645" i="8"/>
  <c r="AE641" i="8"/>
  <c r="AE637" i="8"/>
  <c r="AE682" i="8"/>
  <c r="AE678" i="8"/>
  <c r="AE676" i="8"/>
  <c r="AE672" i="8"/>
  <c r="AE668" i="8"/>
  <c r="AE664" i="8"/>
  <c r="AE660" i="8"/>
  <c r="AE656" i="8"/>
  <c r="AE652" i="8"/>
  <c r="AE648" i="8"/>
  <c r="AE644" i="8"/>
  <c r="AE640" i="8"/>
  <c r="AE675" i="8"/>
  <c r="AE671" i="8"/>
  <c r="AE667" i="8"/>
  <c r="AE663" i="8"/>
  <c r="AE659" i="8"/>
  <c r="AE655" i="8"/>
  <c r="AE651" i="8"/>
  <c r="AE647" i="8"/>
  <c r="AE643" i="8"/>
  <c r="AE639" i="8"/>
  <c r="AE636" i="8"/>
  <c r="AE632" i="8"/>
  <c r="AE628" i="8"/>
  <c r="AE624" i="8"/>
  <c r="AE620" i="8"/>
  <c r="AE616" i="8"/>
  <c r="AE612" i="8"/>
  <c r="AE608" i="8"/>
  <c r="AE604" i="8"/>
  <c r="AE600" i="8"/>
  <c r="AE596" i="8"/>
  <c r="AE592" i="8"/>
  <c r="AE588" i="8"/>
  <c r="AE584" i="8"/>
  <c r="AE580" i="8"/>
  <c r="AE576" i="8"/>
  <c r="AE572" i="8"/>
  <c r="AE568" i="8"/>
  <c r="AE564" i="8"/>
  <c r="AE560" i="8"/>
  <c r="AE556" i="8"/>
  <c r="AE635" i="8"/>
  <c r="AE631" i="8"/>
  <c r="AE627" i="8"/>
  <c r="AE623" i="8"/>
  <c r="AE619" i="8"/>
  <c r="AE615" i="8"/>
  <c r="AE611" i="8"/>
  <c r="AE607" i="8"/>
  <c r="AE603" i="8"/>
  <c r="AE599" i="8"/>
  <c r="AE595" i="8"/>
  <c r="AE591" i="8"/>
  <c r="AE587" i="8"/>
  <c r="AE583" i="8"/>
  <c r="AE579" i="8"/>
  <c r="AE575" i="8"/>
  <c r="AE571" i="8"/>
  <c r="AE567" i="8"/>
  <c r="AE563" i="8"/>
  <c r="AE559" i="8"/>
  <c r="AE555" i="8"/>
  <c r="AE634" i="8"/>
  <c r="AE630" i="8"/>
  <c r="AE626" i="8"/>
  <c r="AE622" i="8"/>
  <c r="AE618" i="8"/>
  <c r="AE614" i="8"/>
  <c r="AE610" i="8"/>
  <c r="AE606" i="8"/>
  <c r="AE602" i="8"/>
  <c r="AE598" i="8"/>
  <c r="AE594" i="8"/>
  <c r="AE590" i="8"/>
  <c r="AE586" i="8"/>
  <c r="AE582" i="8"/>
  <c r="AE578" i="8"/>
  <c r="AE574" i="8"/>
  <c r="AE570" i="8"/>
  <c r="AE566" i="8"/>
  <c r="AE562" i="8"/>
  <c r="AE558" i="8"/>
  <c r="AE554" i="8"/>
  <c r="AE633" i="8"/>
  <c r="AE629" i="8"/>
  <c r="AE625" i="8"/>
  <c r="AE621" i="8"/>
  <c r="AE617" i="8"/>
  <c r="AE613" i="8"/>
  <c r="AE609" i="8"/>
  <c r="AE605" i="8"/>
  <c r="AE601" i="8"/>
  <c r="AE597" i="8"/>
  <c r="AE593" i="8"/>
  <c r="AE589" i="8"/>
  <c r="AE585" i="8"/>
  <c r="AE581" i="8"/>
  <c r="AE577" i="8"/>
  <c r="AE573" i="8"/>
  <c r="AE569" i="8"/>
  <c r="AE565" i="8"/>
  <c r="AE561" i="8"/>
  <c r="AE557" i="8"/>
  <c r="AE553" i="8"/>
  <c r="AE549" i="8"/>
  <c r="AE545" i="8"/>
  <c r="AE541" i="8"/>
  <c r="AE537" i="8"/>
  <c r="AE533" i="8"/>
  <c r="AE529" i="8"/>
  <c r="AE525" i="8"/>
  <c r="AE521" i="8"/>
  <c r="AE517" i="8"/>
  <c r="AE513" i="8"/>
  <c r="AE509" i="8"/>
  <c r="AE505" i="8"/>
  <c r="AE501" i="8"/>
  <c r="AE497" i="8"/>
  <c r="AE493" i="8"/>
  <c r="AE489" i="8"/>
  <c r="AE485" i="8"/>
  <c r="AE481" i="8"/>
  <c r="AE477" i="8"/>
  <c r="AE473" i="8"/>
  <c r="AE469" i="8"/>
  <c r="AE552" i="8"/>
  <c r="AE548" i="8"/>
  <c r="AE544" i="8"/>
  <c r="AE540" i="8"/>
  <c r="AE536" i="8"/>
  <c r="AE532" i="8"/>
  <c r="AE528" i="8"/>
  <c r="AE524" i="8"/>
  <c r="AE520" i="8"/>
  <c r="AE516" i="8"/>
  <c r="AE512" i="8"/>
  <c r="AE508" i="8"/>
  <c r="AE504" i="8"/>
  <c r="AE500" i="8"/>
  <c r="AE496" i="8"/>
  <c r="AE492" i="8"/>
  <c r="AE488" i="8"/>
  <c r="AE484" i="8"/>
  <c r="AE480" i="8"/>
  <c r="AE476" i="8"/>
  <c r="AE472" i="8"/>
  <c r="AE551" i="8"/>
  <c r="AE547" i="8"/>
  <c r="AE543" i="8"/>
  <c r="AE539" i="8"/>
  <c r="AE535" i="8"/>
  <c r="AE531" i="8"/>
  <c r="AE527" i="8"/>
  <c r="AE523" i="8"/>
  <c r="AE519" i="8"/>
  <c r="AE515" i="8"/>
  <c r="AE511" i="8"/>
  <c r="AE507" i="8"/>
  <c r="AE503" i="8"/>
  <c r="AE499" i="8"/>
  <c r="AE495" i="8"/>
  <c r="AE491" i="8"/>
  <c r="AE487" i="8"/>
  <c r="AE483" i="8"/>
  <c r="AE479" i="8"/>
  <c r="AE475" i="8"/>
  <c r="AE471" i="8"/>
  <c r="AE550" i="8"/>
  <c r="AE546" i="8"/>
  <c r="AE542" i="8"/>
  <c r="AE538" i="8"/>
  <c r="AE534" i="8"/>
  <c r="AE530" i="8"/>
  <c r="AE526" i="8"/>
  <c r="AE522" i="8"/>
  <c r="AE518" i="8"/>
  <c r="AE514" i="8"/>
  <c r="AE510" i="8"/>
  <c r="AE506" i="8"/>
  <c r="AE502" i="8"/>
  <c r="AE498" i="8"/>
  <c r="AE494" i="8"/>
  <c r="AE490" i="8"/>
  <c r="AE486" i="8"/>
  <c r="AE482" i="8"/>
  <c r="AE478" i="8"/>
  <c r="AE474" i="8"/>
  <c r="AE467" i="8"/>
  <c r="AE463" i="8"/>
  <c r="AE459" i="8"/>
  <c r="AE455" i="8"/>
  <c r="AE451" i="8"/>
  <c r="AE447" i="8"/>
  <c r="AE443" i="8"/>
  <c r="AE439" i="8"/>
  <c r="AE435" i="8"/>
  <c r="AE431" i="8"/>
  <c r="AE427" i="8"/>
  <c r="AE423" i="8"/>
  <c r="AE419" i="8"/>
  <c r="AE415" i="8"/>
  <c r="AE411" i="8"/>
  <c r="AE407" i="8"/>
  <c r="AE403" i="8"/>
  <c r="AE399" i="8"/>
  <c r="AE395" i="8"/>
  <c r="AE391" i="8"/>
  <c r="AE387" i="8"/>
  <c r="AE468" i="8"/>
  <c r="AE466" i="8"/>
  <c r="AE462" i="8"/>
  <c r="AE458" i="8"/>
  <c r="AE454" i="8"/>
  <c r="AE450" i="8"/>
  <c r="AE446" i="8"/>
  <c r="AE442" i="8"/>
  <c r="AE438" i="8"/>
  <c r="AE434" i="8"/>
  <c r="AE430" i="8"/>
  <c r="AE426" i="8"/>
  <c r="AE422" i="8"/>
  <c r="AE418" i="8"/>
  <c r="AE414" i="8"/>
  <c r="AE410" i="8"/>
  <c r="AE406" i="8"/>
  <c r="AE402" i="8"/>
  <c r="AE398" i="8"/>
  <c r="AE394" i="8"/>
  <c r="AE390" i="8"/>
  <c r="AE386" i="8"/>
  <c r="AE470" i="8"/>
  <c r="AE465" i="8"/>
  <c r="AE461" i="8"/>
  <c r="AE457" i="8"/>
  <c r="AE453" i="8"/>
  <c r="AE449" i="8"/>
  <c r="AE445" i="8"/>
  <c r="AE441" i="8"/>
  <c r="AE437" i="8"/>
  <c r="AE433" i="8"/>
  <c r="AE429" i="8"/>
  <c r="AE425" i="8"/>
  <c r="AE421" i="8"/>
  <c r="AE417" i="8"/>
  <c r="AE413" i="8"/>
  <c r="AE409" i="8"/>
  <c r="AE405" i="8"/>
  <c r="AE401" i="8"/>
  <c r="AE397" i="8"/>
  <c r="AE393" i="8"/>
  <c r="AE389" i="8"/>
  <c r="AE385" i="8"/>
  <c r="AE464" i="8"/>
  <c r="AE460" i="8"/>
  <c r="AE456" i="8"/>
  <c r="AE452" i="8"/>
  <c r="AE448" i="8"/>
  <c r="AE444" i="8"/>
  <c r="AE440" i="8"/>
  <c r="AE436" i="8"/>
  <c r="AE432" i="8"/>
  <c r="AE428" i="8"/>
  <c r="AE424" i="8"/>
  <c r="AE420" i="8"/>
  <c r="AE416" i="8"/>
  <c r="AE412" i="8"/>
  <c r="AE408" i="8"/>
  <c r="AE404" i="8"/>
  <c r="AE400" i="8"/>
  <c r="AE396" i="8"/>
  <c r="AE392" i="8"/>
  <c r="AE388" i="8"/>
  <c r="AE382" i="8"/>
  <c r="AE378" i="8"/>
  <c r="AE374" i="8"/>
  <c r="AE370" i="8"/>
  <c r="AE366" i="8"/>
  <c r="AE362" i="8"/>
  <c r="AE358" i="8"/>
  <c r="AE354" i="8"/>
  <c r="AE350" i="8"/>
  <c r="AE346" i="8"/>
  <c r="AE342" i="8"/>
  <c r="AE338" i="8"/>
  <c r="AE334" i="8"/>
  <c r="AE330" i="8"/>
  <c r="AE326" i="8"/>
  <c r="AE322" i="8"/>
  <c r="AE318" i="8"/>
  <c r="AE314" i="8"/>
  <c r="AE310" i="8"/>
  <c r="AE306" i="8"/>
  <c r="AE302" i="8"/>
  <c r="AE298" i="8"/>
  <c r="AE381" i="8"/>
  <c r="AE377" i="8"/>
  <c r="AE373" i="8"/>
  <c r="AE369" i="8"/>
  <c r="AE365" i="8"/>
  <c r="AE361" i="8"/>
  <c r="AE357" i="8"/>
  <c r="AE353" i="8"/>
  <c r="AE349" i="8"/>
  <c r="AE345" i="8"/>
  <c r="AE341" i="8"/>
  <c r="AE337" i="8"/>
  <c r="AE333" i="8"/>
  <c r="AE329" i="8"/>
  <c r="AE325" i="8"/>
  <c r="AE321" i="8"/>
  <c r="AE317" i="8"/>
  <c r="AE313" i="8"/>
  <c r="AE309" i="8"/>
  <c r="AE305" i="8"/>
  <c r="AE301" i="8"/>
  <c r="AE380" i="8"/>
  <c r="AE376" i="8"/>
  <c r="AE372" i="8"/>
  <c r="AE368" i="8"/>
  <c r="AE364" i="8"/>
  <c r="AE360" i="8"/>
  <c r="AE356" i="8"/>
  <c r="AE352" i="8"/>
  <c r="AE348" i="8"/>
  <c r="AE344" i="8"/>
  <c r="AE340" i="8"/>
  <c r="AE336" i="8"/>
  <c r="AE332" i="8"/>
  <c r="AE328" i="8"/>
  <c r="AE324" i="8"/>
  <c r="AE320" i="8"/>
  <c r="AE316" i="8"/>
  <c r="AE312" i="8"/>
  <c r="AE308" i="8"/>
  <c r="AE304" i="8"/>
  <c r="AE300" i="8"/>
  <c r="AE384" i="8"/>
  <c r="AE383" i="8"/>
  <c r="AE379" i="8"/>
  <c r="AE375" i="8"/>
  <c r="AE371" i="8"/>
  <c r="AE367" i="8"/>
  <c r="AE363" i="8"/>
  <c r="AE359" i="8"/>
  <c r="AE355" i="8"/>
  <c r="AE351" i="8"/>
  <c r="AE347" i="8"/>
  <c r="AE343" i="8"/>
  <c r="AE339" i="8"/>
  <c r="AE335" i="8"/>
  <c r="AE331" i="8"/>
  <c r="AE327" i="8"/>
  <c r="AE323" i="8"/>
  <c r="AE319" i="8"/>
  <c r="AE315" i="8"/>
  <c r="AE311" i="8"/>
  <c r="AE307" i="8"/>
  <c r="AE303" i="8"/>
  <c r="AE299" i="8"/>
  <c r="AE297" i="8"/>
  <c r="AE293" i="8"/>
  <c r="AE289" i="8"/>
  <c r="AE285" i="8"/>
  <c r="AE281" i="8"/>
  <c r="AE277" i="8"/>
  <c r="AE273" i="8"/>
  <c r="AE269" i="8"/>
  <c r="AE265" i="8"/>
  <c r="AE261" i="8"/>
  <c r="AE257" i="8"/>
  <c r="AE253" i="8"/>
  <c r="AE249" i="8"/>
  <c r="AE245" i="8"/>
  <c r="AE241" i="8"/>
  <c r="AE237" i="8"/>
  <c r="AE233" i="8"/>
  <c r="AE229" i="8"/>
  <c r="AE225" i="8"/>
  <c r="AE221" i="8"/>
  <c r="AE217" i="8"/>
  <c r="AE213" i="8"/>
  <c r="AE209" i="8"/>
  <c r="AE205" i="8"/>
  <c r="AE201" i="8"/>
  <c r="AE197" i="8"/>
  <c r="AE193" i="8"/>
  <c r="AE189" i="8"/>
  <c r="AE185" i="8"/>
  <c r="AE181" i="8"/>
  <c r="AE177" i="8"/>
  <c r="AE173" i="8"/>
  <c r="AE169" i="8"/>
  <c r="AE165" i="8"/>
  <c r="AE161" i="8"/>
  <c r="AE157" i="8"/>
  <c r="AE153" i="8"/>
  <c r="AE149" i="8"/>
  <c r="AE145" i="8"/>
  <c r="AE141" i="8"/>
  <c r="AE137" i="8"/>
  <c r="AE133" i="8"/>
  <c r="AE296" i="8"/>
  <c r="AE292" i="8"/>
  <c r="AE288" i="8"/>
  <c r="AE284" i="8"/>
  <c r="AE280" i="8"/>
  <c r="AE276" i="8"/>
  <c r="AE272" i="8"/>
  <c r="AE268" i="8"/>
  <c r="AE264" i="8"/>
  <c r="AE260" i="8"/>
  <c r="AE256" i="8"/>
  <c r="AE252" i="8"/>
  <c r="AE248" i="8"/>
  <c r="AE244" i="8"/>
  <c r="AE240" i="8"/>
  <c r="AE236" i="8"/>
  <c r="AE232" i="8"/>
  <c r="AE228" i="8"/>
  <c r="AE224" i="8"/>
  <c r="AE220" i="8"/>
  <c r="AE216" i="8"/>
  <c r="AE212" i="8"/>
  <c r="AE208" i="8"/>
  <c r="AE204" i="8"/>
  <c r="AE200" i="8"/>
  <c r="AE196" i="8"/>
  <c r="AE192" i="8"/>
  <c r="AE188" i="8"/>
  <c r="AE184" i="8"/>
  <c r="AE180" i="8"/>
  <c r="AE176" i="8"/>
  <c r="AE172" i="8"/>
  <c r="AE168" i="8"/>
  <c r="AE164" i="8"/>
  <c r="AE160" i="8"/>
  <c r="AE156" i="8"/>
  <c r="AE152" i="8"/>
  <c r="AE148" i="8"/>
  <c r="AE144" i="8"/>
  <c r="AE140" i="8"/>
  <c r="AE136" i="8"/>
  <c r="AE132" i="8"/>
  <c r="AE295" i="8"/>
  <c r="AE291" i="8"/>
  <c r="AE287" i="8"/>
  <c r="AE283" i="8"/>
  <c r="AE279" i="8"/>
  <c r="AE275" i="8"/>
  <c r="AE271" i="8"/>
  <c r="AE267" i="8"/>
  <c r="AE263" i="8"/>
  <c r="AE259" i="8"/>
  <c r="AE255" i="8"/>
  <c r="AE251" i="8"/>
  <c r="AE247" i="8"/>
  <c r="AE243" i="8"/>
  <c r="AE239" i="8"/>
  <c r="AE235" i="8"/>
  <c r="AE231" i="8"/>
  <c r="AE227" i="8"/>
  <c r="AE223" i="8"/>
  <c r="AE219" i="8"/>
  <c r="AE215" i="8"/>
  <c r="AE211" i="8"/>
  <c r="AE207" i="8"/>
  <c r="AE203" i="8"/>
  <c r="AE199" i="8"/>
  <c r="AE195" i="8"/>
  <c r="AE191" i="8"/>
  <c r="AE187" i="8"/>
  <c r="AE183" i="8"/>
  <c r="AE179" i="8"/>
  <c r="AE175" i="8"/>
  <c r="AE171" i="8"/>
  <c r="AE167" i="8"/>
  <c r="AE163" i="8"/>
  <c r="AE159" i="8"/>
  <c r="AE155" i="8"/>
  <c r="AE151" i="8"/>
  <c r="AE147" i="8"/>
  <c r="AE143" i="8"/>
  <c r="AE139" i="8"/>
  <c r="AE135" i="8"/>
  <c r="AE131" i="8"/>
  <c r="AE294" i="8"/>
  <c r="AE290" i="8"/>
  <c r="AE286" i="8"/>
  <c r="AE282" i="8"/>
  <c r="AE278" i="8"/>
  <c r="AE274" i="8"/>
  <c r="AE270" i="8"/>
  <c r="AE266" i="8"/>
  <c r="AE262" i="8"/>
  <c r="AE258" i="8"/>
  <c r="AE254" i="8"/>
  <c r="AE250" i="8"/>
  <c r="AE246" i="8"/>
  <c r="AE242" i="8"/>
  <c r="AE238" i="8"/>
  <c r="AE234" i="8"/>
  <c r="AE230" i="8"/>
  <c r="AE226" i="8"/>
  <c r="AE222" i="8"/>
  <c r="AE218" i="8"/>
  <c r="AE214" i="8"/>
  <c r="AE210" i="8"/>
  <c r="AE206" i="8"/>
  <c r="AE202" i="8"/>
  <c r="AE198" i="8"/>
  <c r="AE194" i="8"/>
  <c r="AE190" i="8"/>
  <c r="AE186" i="8"/>
  <c r="AE182" i="8"/>
  <c r="AE178" i="8"/>
  <c r="AE174" i="8"/>
  <c r="AE170" i="8"/>
  <c r="AE166" i="8"/>
  <c r="AE162" i="8"/>
  <c r="AE158" i="8"/>
  <c r="AE154" i="8"/>
  <c r="AE150" i="8"/>
  <c r="AE146" i="8"/>
  <c r="AE142" i="8"/>
  <c r="AE138" i="8"/>
  <c r="AE134" i="8"/>
  <c r="AE130" i="8"/>
  <c r="AI849" i="8"/>
  <c r="AI847" i="8"/>
  <c r="AI845" i="8"/>
  <c r="AI843" i="8"/>
  <c r="AI841" i="8"/>
  <c r="AI839" i="8"/>
  <c r="AI848" i="8"/>
  <c r="AI846" i="8"/>
  <c r="AI844" i="8"/>
  <c r="AI842" i="8"/>
  <c r="AI840" i="8"/>
  <c r="AI837" i="8"/>
  <c r="AI834" i="8"/>
  <c r="AI833" i="8"/>
  <c r="AI829" i="8"/>
  <c r="AI826" i="8"/>
  <c r="AI835" i="8"/>
  <c r="AI832" i="8"/>
  <c r="AI828" i="8"/>
  <c r="AI822" i="8"/>
  <c r="AI852" i="8"/>
  <c r="AI851" i="8"/>
  <c r="AI850" i="8"/>
  <c r="AI838" i="8"/>
  <c r="AI836" i="8"/>
  <c r="AI831" i="8"/>
  <c r="AI824" i="8"/>
  <c r="AI823" i="8"/>
  <c r="AI820" i="8"/>
  <c r="AI818" i="8"/>
  <c r="AI816" i="8"/>
  <c r="AI830" i="8"/>
  <c r="AI827" i="8"/>
  <c r="AI825" i="8"/>
  <c r="AI821" i="8"/>
  <c r="AI819" i="8"/>
  <c r="AI817" i="8"/>
  <c r="AI815" i="8"/>
  <c r="AI813" i="8"/>
  <c r="AI810" i="8"/>
  <c r="AI807" i="8"/>
  <c r="AI805" i="8"/>
  <c r="AI803" i="8"/>
  <c r="AI799" i="8"/>
  <c r="AI795" i="8"/>
  <c r="AI812" i="8"/>
  <c r="AI809" i="8"/>
  <c r="AI798" i="8"/>
  <c r="AI794" i="8"/>
  <c r="AI814" i="8"/>
  <c r="AI804" i="8"/>
  <c r="AI802" i="8"/>
  <c r="AI801" i="8"/>
  <c r="AI797" i="8"/>
  <c r="AI793" i="8"/>
  <c r="AI811" i="8"/>
  <c r="AI808" i="8"/>
  <c r="AI806" i="8"/>
  <c r="AI800" i="8"/>
  <c r="AI792" i="8"/>
  <c r="AI783" i="8"/>
  <c r="AI779" i="8"/>
  <c r="AI775" i="8"/>
  <c r="AI771" i="8"/>
  <c r="AI767" i="8"/>
  <c r="AI791" i="8"/>
  <c r="AI789" i="8"/>
  <c r="AI787" i="8"/>
  <c r="AI785" i="8"/>
  <c r="AI782" i="8"/>
  <c r="AI778" i="8"/>
  <c r="AI774" i="8"/>
  <c r="AI770" i="8"/>
  <c r="AI766" i="8"/>
  <c r="AI763" i="8"/>
  <c r="AI796" i="8"/>
  <c r="AI781" i="8"/>
  <c r="AI777" i="8"/>
  <c r="AI773" i="8"/>
  <c r="AI769" i="8"/>
  <c r="AI765" i="8"/>
  <c r="AI762" i="8"/>
  <c r="AI758" i="8"/>
  <c r="AI790" i="8"/>
  <c r="AI788" i="8"/>
  <c r="AI786" i="8"/>
  <c r="AI784" i="8"/>
  <c r="AI780" i="8"/>
  <c r="AI776" i="8"/>
  <c r="AI772" i="8"/>
  <c r="AI768" i="8"/>
  <c r="AI764" i="8"/>
  <c r="AI761" i="8"/>
  <c r="AI757" i="8"/>
  <c r="AI753" i="8"/>
  <c r="AI749" i="8"/>
  <c r="AI744" i="8"/>
  <c r="AI740" i="8"/>
  <c r="AI736" i="8"/>
  <c r="AI732" i="8"/>
  <c r="AI728" i="8"/>
  <c r="AI724" i="8"/>
  <c r="AI720" i="8"/>
  <c r="AI760" i="8"/>
  <c r="AI759" i="8"/>
  <c r="AI754" i="8"/>
  <c r="AI752" i="8"/>
  <c r="AI748" i="8"/>
  <c r="AI743" i="8"/>
  <c r="AI739" i="8"/>
  <c r="AI735" i="8"/>
  <c r="AI731" i="8"/>
  <c r="AI727" i="8"/>
  <c r="AI723" i="8"/>
  <c r="AI756" i="8"/>
  <c r="AI751" i="8"/>
  <c r="AI747" i="8"/>
  <c r="AI746" i="8"/>
  <c r="AI742" i="8"/>
  <c r="AI738" i="8"/>
  <c r="AI734" i="8"/>
  <c r="AI730" i="8"/>
  <c r="AI726" i="8"/>
  <c r="AI722" i="8"/>
  <c r="AI718" i="8"/>
  <c r="AI755" i="8"/>
  <c r="AI750" i="8"/>
  <c r="AI745" i="8"/>
  <c r="AI741" i="8"/>
  <c r="AI737" i="8"/>
  <c r="AI733" i="8"/>
  <c r="AI729" i="8"/>
  <c r="AI725" i="8"/>
  <c r="AI721" i="8"/>
  <c r="AI716" i="8"/>
  <c r="AI710" i="8"/>
  <c r="AI708" i="8"/>
  <c r="AI705" i="8"/>
  <c r="AI702" i="8"/>
  <c r="AI698" i="8"/>
  <c r="AI693" i="8"/>
  <c r="AI689" i="8"/>
  <c r="AI685" i="8"/>
  <c r="AI681" i="8"/>
  <c r="AI677" i="8"/>
  <c r="AI717" i="8"/>
  <c r="AI715" i="8"/>
  <c r="AI712" i="8"/>
  <c r="AI707" i="8"/>
  <c r="AI701" i="8"/>
  <c r="AI697" i="8"/>
  <c r="AI692" i="8"/>
  <c r="AI688" i="8"/>
  <c r="AI684" i="8"/>
  <c r="AI680" i="8"/>
  <c r="AI714" i="8"/>
  <c r="AI709" i="8"/>
  <c r="AI704" i="8"/>
  <c r="AI700" i="8"/>
  <c r="AI696" i="8"/>
  <c r="AI695" i="8"/>
  <c r="AI691" i="8"/>
  <c r="AI687" i="8"/>
  <c r="AI683" i="8"/>
  <c r="AI679" i="8"/>
  <c r="AI719" i="8"/>
  <c r="AI713" i="8"/>
  <c r="AI711" i="8"/>
  <c r="AI706" i="8"/>
  <c r="AI703" i="8"/>
  <c r="AI699" i="8"/>
  <c r="AI694" i="8"/>
  <c r="AI690" i="8"/>
  <c r="AI686" i="8"/>
  <c r="AI678" i="8"/>
  <c r="AI674" i="8"/>
  <c r="AI670" i="8"/>
  <c r="AI666" i="8"/>
  <c r="AI662" i="8"/>
  <c r="AI658" i="8"/>
  <c r="AI654" i="8"/>
  <c r="AI650" i="8"/>
  <c r="AI646" i="8"/>
  <c r="AI642" i="8"/>
  <c r="AI638" i="8"/>
  <c r="AI682" i="8"/>
  <c r="AI673" i="8"/>
  <c r="AI669" i="8"/>
  <c r="AI665" i="8"/>
  <c r="AI661" i="8"/>
  <c r="AI657" i="8"/>
  <c r="AI653" i="8"/>
  <c r="AI649" i="8"/>
  <c r="AI645" i="8"/>
  <c r="AI641" i="8"/>
  <c r="AI637" i="8"/>
  <c r="AI676" i="8"/>
  <c r="AI672" i="8"/>
  <c r="AI668" i="8"/>
  <c r="AI664" i="8"/>
  <c r="AI660" i="8"/>
  <c r="AI656" i="8"/>
  <c r="AI652" i="8"/>
  <c r="AI648" i="8"/>
  <c r="AI644" i="8"/>
  <c r="AI640" i="8"/>
  <c r="AI675" i="8"/>
  <c r="AI671" i="8"/>
  <c r="AI667" i="8"/>
  <c r="AI663" i="8"/>
  <c r="AI659" i="8"/>
  <c r="AI655" i="8"/>
  <c r="AI651" i="8"/>
  <c r="AI647" i="8"/>
  <c r="AI643" i="8"/>
  <c r="AI639" i="8"/>
  <c r="AI636" i="8"/>
  <c r="AI632" i="8"/>
  <c r="AI628" i="8"/>
  <c r="AI624" i="8"/>
  <c r="AI620" i="8"/>
  <c r="AI616" i="8"/>
  <c r="AI612" i="8"/>
  <c r="AI608" i="8"/>
  <c r="AI604" i="8"/>
  <c r="AI600" i="8"/>
  <c r="AI596" i="8"/>
  <c r="AI592" i="8"/>
  <c r="AI588" i="8"/>
  <c r="AI584" i="8"/>
  <c r="AI580" i="8"/>
  <c r="AI576" i="8"/>
  <c r="AI572" i="8"/>
  <c r="AI568" i="8"/>
  <c r="AI564" i="8"/>
  <c r="AI560" i="8"/>
  <c r="AI556" i="8"/>
  <c r="AI635" i="8"/>
  <c r="AI631" i="8"/>
  <c r="AI627" i="8"/>
  <c r="AI623" i="8"/>
  <c r="AI619" i="8"/>
  <c r="AI615" i="8"/>
  <c r="AI611" i="8"/>
  <c r="AI607" i="8"/>
  <c r="AI603" i="8"/>
  <c r="AI599" i="8"/>
  <c r="AI595" i="8"/>
  <c r="AI591" i="8"/>
  <c r="AI587" i="8"/>
  <c r="AI583" i="8"/>
  <c r="AI579" i="8"/>
  <c r="AI575" i="8"/>
  <c r="AI571" i="8"/>
  <c r="AI567" i="8"/>
  <c r="AI563" i="8"/>
  <c r="AI559" i="8"/>
  <c r="AI555" i="8"/>
  <c r="AI634" i="8"/>
  <c r="AI630" i="8"/>
  <c r="AI626" i="8"/>
  <c r="AI622" i="8"/>
  <c r="AI618" i="8"/>
  <c r="AI614" i="8"/>
  <c r="AI610" i="8"/>
  <c r="AI606" i="8"/>
  <c r="AI602" i="8"/>
  <c r="AI598" i="8"/>
  <c r="AI594" i="8"/>
  <c r="AI590" i="8"/>
  <c r="AI586" i="8"/>
  <c r="AI582" i="8"/>
  <c r="AI578" i="8"/>
  <c r="AI574" i="8"/>
  <c r="AI570" i="8"/>
  <c r="AI566" i="8"/>
  <c r="AI562" i="8"/>
  <c r="AI558" i="8"/>
  <c r="AI554" i="8"/>
  <c r="AI633" i="8"/>
  <c r="AI629" i="8"/>
  <c r="AI625" i="8"/>
  <c r="AI621" i="8"/>
  <c r="AI617" i="8"/>
  <c r="AI613" i="8"/>
  <c r="AI609" i="8"/>
  <c r="AI605" i="8"/>
  <c r="AI601" i="8"/>
  <c r="AI597" i="8"/>
  <c r="AI593" i="8"/>
  <c r="AI589" i="8"/>
  <c r="AI585" i="8"/>
  <c r="AI581" i="8"/>
  <c r="AI577" i="8"/>
  <c r="AI573" i="8"/>
  <c r="AI569" i="8"/>
  <c r="AI565" i="8"/>
  <c r="AI561" i="8"/>
  <c r="AI557" i="8"/>
  <c r="AI553" i="8"/>
  <c r="AI549" i="8"/>
  <c r="AI545" i="8"/>
  <c r="AI541" i="8"/>
  <c r="AI537" i="8"/>
  <c r="AI533" i="8"/>
  <c r="AI529" i="8"/>
  <c r="AI525" i="8"/>
  <c r="AI521" i="8"/>
  <c r="AI517" i="8"/>
  <c r="AI513" i="8"/>
  <c r="AI509" i="8"/>
  <c r="AI505" i="8"/>
  <c r="AI501" i="8"/>
  <c r="AI497" i="8"/>
  <c r="AI493" i="8"/>
  <c r="AI489" i="8"/>
  <c r="AI485" i="8"/>
  <c r="AI481" i="8"/>
  <c r="AI477" i="8"/>
  <c r="AI473" i="8"/>
  <c r="AI469" i="8"/>
  <c r="AI552" i="8"/>
  <c r="AI548" i="8"/>
  <c r="AI544" i="8"/>
  <c r="AI540" i="8"/>
  <c r="AI536" i="8"/>
  <c r="AI532" i="8"/>
  <c r="AI528" i="8"/>
  <c r="AI524" i="8"/>
  <c r="AI520" i="8"/>
  <c r="AI516" i="8"/>
  <c r="AI512" i="8"/>
  <c r="AI508" i="8"/>
  <c r="AI504" i="8"/>
  <c r="AI500" i="8"/>
  <c r="AI496" i="8"/>
  <c r="AI492" i="8"/>
  <c r="AI488" i="8"/>
  <c r="AI484" i="8"/>
  <c r="AI480" i="8"/>
  <c r="AI476" i="8"/>
  <c r="AI472" i="8"/>
  <c r="AI468" i="8"/>
  <c r="AI551" i="8"/>
  <c r="AI547" i="8"/>
  <c r="AI543" i="8"/>
  <c r="AI539" i="8"/>
  <c r="AI535" i="8"/>
  <c r="AI531" i="8"/>
  <c r="AI527" i="8"/>
  <c r="AI523" i="8"/>
  <c r="AI519" i="8"/>
  <c r="AI515" i="8"/>
  <c r="AI511" i="8"/>
  <c r="AI507" i="8"/>
  <c r="AI503" i="8"/>
  <c r="AI499" i="8"/>
  <c r="AI495" i="8"/>
  <c r="AI491" i="8"/>
  <c r="AI487" i="8"/>
  <c r="AI483" i="8"/>
  <c r="AI479" i="8"/>
  <c r="AI475" i="8"/>
  <c r="AI471" i="8"/>
  <c r="AI550" i="8"/>
  <c r="AI546" i="8"/>
  <c r="AI542" i="8"/>
  <c r="AI538" i="8"/>
  <c r="AI534" i="8"/>
  <c r="AI530" i="8"/>
  <c r="AI526" i="8"/>
  <c r="AI522" i="8"/>
  <c r="AI518" i="8"/>
  <c r="AI514" i="8"/>
  <c r="AI510" i="8"/>
  <c r="AI506" i="8"/>
  <c r="AI502" i="8"/>
  <c r="AI498" i="8"/>
  <c r="AI494" i="8"/>
  <c r="AI490" i="8"/>
  <c r="AI486" i="8"/>
  <c r="AI482" i="8"/>
  <c r="AI478" i="8"/>
  <c r="AI474" i="8"/>
  <c r="AI467" i="8"/>
  <c r="AI463" i="8"/>
  <c r="AI459" i="8"/>
  <c r="AI455" i="8"/>
  <c r="AI451" i="8"/>
  <c r="AI447" i="8"/>
  <c r="AI443" i="8"/>
  <c r="AI439" i="8"/>
  <c r="AI435" i="8"/>
  <c r="AI431" i="8"/>
  <c r="AI427" i="8"/>
  <c r="AI423" i="8"/>
  <c r="AI419" i="8"/>
  <c r="AI415" i="8"/>
  <c r="AI411" i="8"/>
  <c r="AI407" i="8"/>
  <c r="AI403" i="8"/>
  <c r="AI399" i="8"/>
  <c r="AI395" i="8"/>
  <c r="AI391" i="8"/>
  <c r="AI387" i="8"/>
  <c r="AI470" i="8"/>
  <c r="AI466" i="8"/>
  <c r="AI462" i="8"/>
  <c r="AI458" i="8"/>
  <c r="AI454" i="8"/>
  <c r="AI450" i="8"/>
  <c r="AI446" i="8"/>
  <c r="AI442" i="8"/>
  <c r="AI438" i="8"/>
  <c r="AI434" i="8"/>
  <c r="AI430" i="8"/>
  <c r="AI426" i="8"/>
  <c r="AI422" i="8"/>
  <c r="AI418" i="8"/>
  <c r="AI414" i="8"/>
  <c r="AI410" i="8"/>
  <c r="AI406" i="8"/>
  <c r="AI402" i="8"/>
  <c r="AI398" i="8"/>
  <c r="AI394" i="8"/>
  <c r="AI390" i="8"/>
  <c r="AI386" i="8"/>
  <c r="AI465" i="8"/>
  <c r="AI461" i="8"/>
  <c r="AI457" i="8"/>
  <c r="AI453" i="8"/>
  <c r="AI449" i="8"/>
  <c r="AI445" i="8"/>
  <c r="AI441" i="8"/>
  <c r="AI437" i="8"/>
  <c r="AI433" i="8"/>
  <c r="AI429" i="8"/>
  <c r="AI425" i="8"/>
  <c r="AI421" i="8"/>
  <c r="AI417" i="8"/>
  <c r="AI413" i="8"/>
  <c r="AI409" i="8"/>
  <c r="AI405" i="8"/>
  <c r="AI401" i="8"/>
  <c r="AI397" i="8"/>
  <c r="AI393" i="8"/>
  <c r="AI389" i="8"/>
  <c r="AI385" i="8"/>
  <c r="AI464" i="8"/>
  <c r="AI460" i="8"/>
  <c r="AI456" i="8"/>
  <c r="AI452" i="8"/>
  <c r="AI448" i="8"/>
  <c r="AI444" i="8"/>
  <c r="AI440" i="8"/>
  <c r="AI436" i="8"/>
  <c r="AI432" i="8"/>
  <c r="AI428" i="8"/>
  <c r="AI424" i="8"/>
  <c r="AI420" i="8"/>
  <c r="AI416" i="8"/>
  <c r="AI412" i="8"/>
  <c r="AI408" i="8"/>
  <c r="AI404" i="8"/>
  <c r="AI400" i="8"/>
  <c r="AI396" i="8"/>
  <c r="AI392" i="8"/>
  <c r="AI388" i="8"/>
  <c r="AI384" i="8"/>
  <c r="AI382" i="8"/>
  <c r="AI378" i="8"/>
  <c r="AI374" i="8"/>
  <c r="AI370" i="8"/>
  <c r="AI366" i="8"/>
  <c r="AI362" i="8"/>
  <c r="AI358" i="8"/>
  <c r="AI354" i="8"/>
  <c r="AI350" i="8"/>
  <c r="AI346" i="8"/>
  <c r="AI342" i="8"/>
  <c r="AI338" i="8"/>
  <c r="AI334" i="8"/>
  <c r="AI330" i="8"/>
  <c r="AI326" i="8"/>
  <c r="AI322" i="8"/>
  <c r="AI318" i="8"/>
  <c r="AI314" i="8"/>
  <c r="AI310" i="8"/>
  <c r="AI306" i="8"/>
  <c r="AI302" i="8"/>
  <c r="AI298" i="8"/>
  <c r="AI381" i="8"/>
  <c r="AI377" i="8"/>
  <c r="AI373" i="8"/>
  <c r="AI369" i="8"/>
  <c r="AI365" i="8"/>
  <c r="AI361" i="8"/>
  <c r="AI357" i="8"/>
  <c r="AI353" i="8"/>
  <c r="AI349" i="8"/>
  <c r="AI345" i="8"/>
  <c r="AI341" i="8"/>
  <c r="AI337" i="8"/>
  <c r="AI333" i="8"/>
  <c r="AI329" i="8"/>
  <c r="AI325" i="8"/>
  <c r="AI321" i="8"/>
  <c r="AI317" i="8"/>
  <c r="AI313" i="8"/>
  <c r="AI309" i="8"/>
  <c r="AI305" i="8"/>
  <c r="AI301" i="8"/>
  <c r="AI380" i="8"/>
  <c r="AI376" i="8"/>
  <c r="AI372" i="8"/>
  <c r="AI368" i="8"/>
  <c r="AI364" i="8"/>
  <c r="AI360" i="8"/>
  <c r="AI356" i="8"/>
  <c r="AI352" i="8"/>
  <c r="AI348" i="8"/>
  <c r="AI344" i="8"/>
  <c r="AI340" i="8"/>
  <c r="AI336" i="8"/>
  <c r="AI332" i="8"/>
  <c r="AI328" i="8"/>
  <c r="AI324" i="8"/>
  <c r="AI320" i="8"/>
  <c r="AI316" i="8"/>
  <c r="AI312" i="8"/>
  <c r="AI308" i="8"/>
  <c r="AI304" i="8"/>
  <c r="AI300" i="8"/>
  <c r="AI383" i="8"/>
  <c r="AI379" i="8"/>
  <c r="AI375" i="8"/>
  <c r="AI371" i="8"/>
  <c r="AI367" i="8"/>
  <c r="AI363" i="8"/>
  <c r="AI359" i="8"/>
  <c r="AI355" i="8"/>
  <c r="AI351" i="8"/>
  <c r="AI347" i="8"/>
  <c r="AI343" i="8"/>
  <c r="AI339" i="8"/>
  <c r="AI335" i="8"/>
  <c r="AI331" i="8"/>
  <c r="AI327" i="8"/>
  <c r="AI323" i="8"/>
  <c r="AI319" i="8"/>
  <c r="AI315" i="8"/>
  <c r="AI311" i="8"/>
  <c r="AI307" i="8"/>
  <c r="AI303" i="8"/>
  <c r="AI297" i="8"/>
  <c r="AI293" i="8"/>
  <c r="AI289" i="8"/>
  <c r="AI285" i="8"/>
  <c r="AI281" i="8"/>
  <c r="AI277" i="8"/>
  <c r="AI273" i="8"/>
  <c r="AI269" i="8"/>
  <c r="AI265" i="8"/>
  <c r="AI261" i="8"/>
  <c r="AI257" i="8"/>
  <c r="AI253" i="8"/>
  <c r="AI249" i="8"/>
  <c r="AI245" i="8"/>
  <c r="AI241" i="8"/>
  <c r="AI237" i="8"/>
  <c r="AI233" i="8"/>
  <c r="AI229" i="8"/>
  <c r="AI225" i="8"/>
  <c r="AI221" i="8"/>
  <c r="AI217" i="8"/>
  <c r="AI213" i="8"/>
  <c r="AI209" i="8"/>
  <c r="AI205" i="8"/>
  <c r="AI201" i="8"/>
  <c r="AI197" i="8"/>
  <c r="AI193" i="8"/>
  <c r="AI189" i="8"/>
  <c r="AI185" i="8"/>
  <c r="AI181" i="8"/>
  <c r="AI177" i="8"/>
  <c r="AI173" i="8"/>
  <c r="AI169" i="8"/>
  <c r="AI165" i="8"/>
  <c r="AI161" i="8"/>
  <c r="AI157" i="8"/>
  <c r="AI153" i="8"/>
  <c r="AI149" i="8"/>
  <c r="AI145" i="8"/>
  <c r="AI141" i="8"/>
  <c r="AI137" i="8"/>
  <c r="AI133" i="8"/>
  <c r="AI296" i="8"/>
  <c r="AI292" i="8"/>
  <c r="AI288" i="8"/>
  <c r="AI284" i="8"/>
  <c r="AI280" i="8"/>
  <c r="AI276" i="8"/>
  <c r="AI272" i="8"/>
  <c r="AI268" i="8"/>
  <c r="AI264" i="8"/>
  <c r="AI260" i="8"/>
  <c r="AI256" i="8"/>
  <c r="AI252" i="8"/>
  <c r="AI248" i="8"/>
  <c r="AI244" i="8"/>
  <c r="AI240" i="8"/>
  <c r="AI236" i="8"/>
  <c r="AI232" i="8"/>
  <c r="AI228" i="8"/>
  <c r="AI224" i="8"/>
  <c r="AI220" i="8"/>
  <c r="AI216" i="8"/>
  <c r="AI212" i="8"/>
  <c r="AI208" i="8"/>
  <c r="AI204" i="8"/>
  <c r="AI200" i="8"/>
  <c r="AI196" i="8"/>
  <c r="AI192" i="8"/>
  <c r="AI188" i="8"/>
  <c r="AI184" i="8"/>
  <c r="AI180" i="8"/>
  <c r="AI176" i="8"/>
  <c r="AI172" i="8"/>
  <c r="AI168" i="8"/>
  <c r="AI164" i="8"/>
  <c r="AI160" i="8"/>
  <c r="AI156" i="8"/>
  <c r="AI152" i="8"/>
  <c r="AI148" i="8"/>
  <c r="AI144" i="8"/>
  <c r="AI140" i="8"/>
  <c r="AI136" i="8"/>
  <c r="AI132" i="8"/>
  <c r="AI295" i="8"/>
  <c r="AI291" i="8"/>
  <c r="AI287" i="8"/>
  <c r="AI283" i="8"/>
  <c r="AI279" i="8"/>
  <c r="AI275" i="8"/>
  <c r="AI271" i="8"/>
  <c r="AI267" i="8"/>
  <c r="AI263" i="8"/>
  <c r="AI259" i="8"/>
  <c r="AI255" i="8"/>
  <c r="AI251" i="8"/>
  <c r="AI247" i="8"/>
  <c r="AI243" i="8"/>
  <c r="AI239" i="8"/>
  <c r="AI235" i="8"/>
  <c r="AI231" i="8"/>
  <c r="AI227" i="8"/>
  <c r="AI223" i="8"/>
  <c r="AI219" i="8"/>
  <c r="AI215" i="8"/>
  <c r="AI211" i="8"/>
  <c r="AI207" i="8"/>
  <c r="AI203" i="8"/>
  <c r="AI199" i="8"/>
  <c r="AI195" i="8"/>
  <c r="AI191" i="8"/>
  <c r="AI187" i="8"/>
  <c r="AI183" i="8"/>
  <c r="AI179" i="8"/>
  <c r="AI175" i="8"/>
  <c r="AI171" i="8"/>
  <c r="AI167" i="8"/>
  <c r="AI163" i="8"/>
  <c r="AI159" i="8"/>
  <c r="AI155" i="8"/>
  <c r="AI151" i="8"/>
  <c r="AI147" i="8"/>
  <c r="AI143" i="8"/>
  <c r="AI139" i="8"/>
  <c r="AI135" i="8"/>
  <c r="AI131" i="8"/>
  <c r="AI299" i="8"/>
  <c r="AI294" i="8"/>
  <c r="AI290" i="8"/>
  <c r="AI286" i="8"/>
  <c r="AI282" i="8"/>
  <c r="AI278" i="8"/>
  <c r="AI274" i="8"/>
  <c r="AI270" i="8"/>
  <c r="AI266" i="8"/>
  <c r="AI262" i="8"/>
  <c r="AI258" i="8"/>
  <c r="AI254" i="8"/>
  <c r="AI250" i="8"/>
  <c r="AI246" i="8"/>
  <c r="AI242" i="8"/>
  <c r="AI238" i="8"/>
  <c r="AI234" i="8"/>
  <c r="AI230" i="8"/>
  <c r="AI226" i="8"/>
  <c r="AI222" i="8"/>
  <c r="AI218" i="8"/>
  <c r="AI214" i="8"/>
  <c r="AI210" i="8"/>
  <c r="AI206" i="8"/>
  <c r="AI202" i="8"/>
  <c r="AI198" i="8"/>
  <c r="AI194" i="8"/>
  <c r="AI190" i="8"/>
  <c r="AI186" i="8"/>
  <c r="AI182" i="8"/>
  <c r="AI178" i="8"/>
  <c r="AI174" i="8"/>
  <c r="AI170" i="8"/>
  <c r="AI166" i="8"/>
  <c r="AI162" i="8"/>
  <c r="AI158" i="8"/>
  <c r="AI154" i="8"/>
  <c r="AI150" i="8"/>
  <c r="AI146" i="8"/>
  <c r="AI142" i="8"/>
  <c r="AI138" i="8"/>
  <c r="AI134" i="8"/>
  <c r="AI130" i="8"/>
  <c r="AM849" i="8"/>
  <c r="AM847" i="8"/>
  <c r="AM845" i="8"/>
  <c r="AM843" i="8"/>
  <c r="AM841" i="8"/>
  <c r="AM839" i="8"/>
  <c r="AM848" i="8"/>
  <c r="AM846" i="8"/>
  <c r="AM844" i="8"/>
  <c r="AM842" i="8"/>
  <c r="AM840" i="8"/>
  <c r="AM837" i="8"/>
  <c r="AM834" i="8"/>
  <c r="AM836" i="8"/>
  <c r="AM833" i="8"/>
  <c r="AM829" i="8"/>
  <c r="AM826" i="8"/>
  <c r="AM838" i="8"/>
  <c r="AM832" i="8"/>
  <c r="AM828" i="8"/>
  <c r="AM822" i="8"/>
  <c r="AM852" i="8"/>
  <c r="AM851" i="8"/>
  <c r="AM850" i="8"/>
  <c r="AM835" i="8"/>
  <c r="AM831" i="8"/>
  <c r="AM821" i="8"/>
  <c r="AM830" i="8"/>
  <c r="AM825" i="8"/>
  <c r="AM820" i="8"/>
  <c r="AM818" i="8"/>
  <c r="AM816" i="8"/>
  <c r="AM827" i="8"/>
  <c r="AM823" i="8"/>
  <c r="AM824" i="8"/>
  <c r="AM819" i="8"/>
  <c r="AM817" i="8"/>
  <c r="AM815" i="8"/>
  <c r="AM813" i="8"/>
  <c r="AM810" i="8"/>
  <c r="AM811" i="8"/>
  <c r="AM808" i="8"/>
  <c r="AM806" i="8"/>
  <c r="AM805" i="8"/>
  <c r="AM803" i="8"/>
  <c r="AM799" i="8"/>
  <c r="AM795" i="8"/>
  <c r="AM807" i="8"/>
  <c r="AM798" i="8"/>
  <c r="AM794" i="8"/>
  <c r="AM812" i="8"/>
  <c r="AM809" i="8"/>
  <c r="AM804" i="8"/>
  <c r="AM802" i="8"/>
  <c r="AM801" i="8"/>
  <c r="AM797" i="8"/>
  <c r="AM793" i="8"/>
  <c r="AM814" i="8"/>
  <c r="AM800" i="8"/>
  <c r="AM792" i="8"/>
  <c r="AM783" i="8"/>
  <c r="AM779" i="8"/>
  <c r="AM775" i="8"/>
  <c r="AM771" i="8"/>
  <c r="AM767" i="8"/>
  <c r="AM796" i="8"/>
  <c r="AM791" i="8"/>
  <c r="AM789" i="8"/>
  <c r="AM787" i="8"/>
  <c r="AM785" i="8"/>
  <c r="AM782" i="8"/>
  <c r="AM778" i="8"/>
  <c r="AM774" i="8"/>
  <c r="AM770" i="8"/>
  <c r="AM766" i="8"/>
  <c r="AM763" i="8"/>
  <c r="AM781" i="8"/>
  <c r="AM777" i="8"/>
  <c r="AM773" i="8"/>
  <c r="AM769" i="8"/>
  <c r="AM765" i="8"/>
  <c r="AM762" i="8"/>
  <c r="AM758" i="8"/>
  <c r="AM790" i="8"/>
  <c r="AM788" i="8"/>
  <c r="AM786" i="8"/>
  <c r="AM784" i="8"/>
  <c r="AM780" i="8"/>
  <c r="AM776" i="8"/>
  <c r="AM772" i="8"/>
  <c r="AM768" i="8"/>
  <c r="AM764" i="8"/>
  <c r="AM761" i="8"/>
  <c r="AM757" i="8"/>
  <c r="AM760" i="8"/>
  <c r="AM755" i="8"/>
  <c r="AM753" i="8"/>
  <c r="AM749" i="8"/>
  <c r="AM744" i="8"/>
  <c r="AM740" i="8"/>
  <c r="AM736" i="8"/>
  <c r="AM732" i="8"/>
  <c r="AM728" i="8"/>
  <c r="AM724" i="8"/>
  <c r="AM720" i="8"/>
  <c r="AM752" i="8"/>
  <c r="AM748" i="8"/>
  <c r="AM743" i="8"/>
  <c r="AM739" i="8"/>
  <c r="AM735" i="8"/>
  <c r="AM731" i="8"/>
  <c r="AM727" i="8"/>
  <c r="AM723" i="8"/>
  <c r="AM754" i="8"/>
  <c r="AM751" i="8"/>
  <c r="AM747" i="8"/>
  <c r="AM746" i="8"/>
  <c r="AM742" i="8"/>
  <c r="AM738" i="8"/>
  <c r="AM734" i="8"/>
  <c r="AM730" i="8"/>
  <c r="AM726" i="8"/>
  <c r="AM722" i="8"/>
  <c r="AM718" i="8"/>
  <c r="AM759" i="8"/>
  <c r="AM756" i="8"/>
  <c r="AM750" i="8"/>
  <c r="AM745" i="8"/>
  <c r="AM741" i="8"/>
  <c r="AM737" i="8"/>
  <c r="AM733" i="8"/>
  <c r="AM729" i="8"/>
  <c r="AM725" i="8"/>
  <c r="AM721" i="8"/>
  <c r="AM710" i="8"/>
  <c r="AM708" i="8"/>
  <c r="AM705" i="8"/>
  <c r="AM702" i="8"/>
  <c r="AM698" i="8"/>
  <c r="AM693" i="8"/>
  <c r="AM689" i="8"/>
  <c r="AM685" i="8"/>
  <c r="AM681" i="8"/>
  <c r="AM677" i="8"/>
  <c r="AM719" i="8"/>
  <c r="AM716" i="8"/>
  <c r="AM715" i="8"/>
  <c r="AM712" i="8"/>
  <c r="AM707" i="8"/>
  <c r="AM701" i="8"/>
  <c r="AM697" i="8"/>
  <c r="AM692" i="8"/>
  <c r="AM688" i="8"/>
  <c r="AM684" i="8"/>
  <c r="AM680" i="8"/>
  <c r="AM714" i="8"/>
  <c r="AM709" i="8"/>
  <c r="AM704" i="8"/>
  <c r="AM700" i="8"/>
  <c r="AM696" i="8"/>
  <c r="AM695" i="8"/>
  <c r="AM691" i="8"/>
  <c r="AM687" i="8"/>
  <c r="AM683" i="8"/>
  <c r="AM679" i="8"/>
  <c r="AM717" i="8"/>
  <c r="AM713" i="8"/>
  <c r="AM711" i="8"/>
  <c r="AM706" i="8"/>
  <c r="AM703" i="8"/>
  <c r="AM699" i="8"/>
  <c r="AM694" i="8"/>
  <c r="AM690" i="8"/>
  <c r="AM686" i="8"/>
  <c r="AM682" i="8"/>
  <c r="AM674" i="8"/>
  <c r="AM670" i="8"/>
  <c r="AM666" i="8"/>
  <c r="AM662" i="8"/>
  <c r="AM658" i="8"/>
  <c r="AM654" i="8"/>
  <c r="AM650" i="8"/>
  <c r="AM646" i="8"/>
  <c r="AM642" i="8"/>
  <c r="AM638" i="8"/>
  <c r="AM673" i="8"/>
  <c r="AM669" i="8"/>
  <c r="AM665" i="8"/>
  <c r="AM661" i="8"/>
  <c r="AM657" i="8"/>
  <c r="AM653" i="8"/>
  <c r="AM649" i="8"/>
  <c r="AM645" i="8"/>
  <c r="AM641" i="8"/>
  <c r="AM637" i="8"/>
  <c r="AM678" i="8"/>
  <c r="AM676" i="8"/>
  <c r="AM672" i="8"/>
  <c r="AM668" i="8"/>
  <c r="AM664" i="8"/>
  <c r="AM660" i="8"/>
  <c r="AM656" i="8"/>
  <c r="AM652" i="8"/>
  <c r="AM648" i="8"/>
  <c r="AM644" i="8"/>
  <c r="AM640" i="8"/>
  <c r="AM675" i="8"/>
  <c r="AM671" i="8"/>
  <c r="AM667" i="8"/>
  <c r="AM663" i="8"/>
  <c r="AM659" i="8"/>
  <c r="AM655" i="8"/>
  <c r="AM651" i="8"/>
  <c r="AM647" i="8"/>
  <c r="AM643" i="8"/>
  <c r="AM639" i="8"/>
  <c r="AM636" i="8"/>
  <c r="AM632" i="8"/>
  <c r="AM628" i="8"/>
  <c r="AM624" i="8"/>
  <c r="AM620" i="8"/>
  <c r="AM616" i="8"/>
  <c r="AM612" i="8"/>
  <c r="AM608" i="8"/>
  <c r="AM604" i="8"/>
  <c r="AM600" i="8"/>
  <c r="AM596" i="8"/>
  <c r="AM592" i="8"/>
  <c r="AM588" i="8"/>
  <c r="AM584" i="8"/>
  <c r="AM580" i="8"/>
  <c r="AM576" i="8"/>
  <c r="AM572" i="8"/>
  <c r="AM568" i="8"/>
  <c r="AM564" i="8"/>
  <c r="AM560" i="8"/>
  <c r="AM556" i="8"/>
  <c r="AM635" i="8"/>
  <c r="AM631" i="8"/>
  <c r="AM627" i="8"/>
  <c r="AM623" i="8"/>
  <c r="AM619" i="8"/>
  <c r="AM615" i="8"/>
  <c r="AM611" i="8"/>
  <c r="AM607" i="8"/>
  <c r="AM603" i="8"/>
  <c r="AM599" i="8"/>
  <c r="AM595" i="8"/>
  <c r="AM591" i="8"/>
  <c r="AM587" i="8"/>
  <c r="AM583" i="8"/>
  <c r="AM579" i="8"/>
  <c r="AM575" i="8"/>
  <c r="AM571" i="8"/>
  <c r="AM567" i="8"/>
  <c r="AM563" i="8"/>
  <c r="AM559" i="8"/>
  <c r="AM555" i="8"/>
  <c r="AM634" i="8"/>
  <c r="AM630" i="8"/>
  <c r="AM626" i="8"/>
  <c r="AM622" i="8"/>
  <c r="AM618" i="8"/>
  <c r="AM614" i="8"/>
  <c r="AM610" i="8"/>
  <c r="AM606" i="8"/>
  <c r="AM602" i="8"/>
  <c r="AM598" i="8"/>
  <c r="AM594" i="8"/>
  <c r="AM590" i="8"/>
  <c r="AM586" i="8"/>
  <c r="AM582" i="8"/>
  <c r="AM578" i="8"/>
  <c r="AM574" i="8"/>
  <c r="AM570" i="8"/>
  <c r="AM566" i="8"/>
  <c r="AM562" i="8"/>
  <c r="AM558" i="8"/>
  <c r="AM554" i="8"/>
  <c r="AM633" i="8"/>
  <c r="AM629" i="8"/>
  <c r="AM625" i="8"/>
  <c r="AM621" i="8"/>
  <c r="AM617" i="8"/>
  <c r="AM613" i="8"/>
  <c r="AM609" i="8"/>
  <c r="AM605" i="8"/>
  <c r="AM601" i="8"/>
  <c r="AM597" i="8"/>
  <c r="AM593" i="8"/>
  <c r="AM589" i="8"/>
  <c r="AM585" i="8"/>
  <c r="AM581" i="8"/>
  <c r="AM577" i="8"/>
  <c r="AM573" i="8"/>
  <c r="AM569" i="8"/>
  <c r="AM565" i="8"/>
  <c r="AM561" i="8"/>
  <c r="AM557" i="8"/>
  <c r="AM553" i="8"/>
  <c r="AM549" i="8"/>
  <c r="AM545" i="8"/>
  <c r="AM541" i="8"/>
  <c r="AM537" i="8"/>
  <c r="AM533" i="8"/>
  <c r="AM529" i="8"/>
  <c r="AM525" i="8"/>
  <c r="AM521" i="8"/>
  <c r="AM517" i="8"/>
  <c r="AM513" i="8"/>
  <c r="AM509" i="8"/>
  <c r="AM505" i="8"/>
  <c r="AM501" i="8"/>
  <c r="AM497" i="8"/>
  <c r="AM493" i="8"/>
  <c r="AM489" i="8"/>
  <c r="AM485" i="8"/>
  <c r="AM481" i="8"/>
  <c r="AM477" i="8"/>
  <c r="AM473" i="8"/>
  <c r="AM469" i="8"/>
  <c r="AM552" i="8"/>
  <c r="AM548" i="8"/>
  <c r="AM544" i="8"/>
  <c r="AM540" i="8"/>
  <c r="AM536" i="8"/>
  <c r="AM532" i="8"/>
  <c r="AM528" i="8"/>
  <c r="AM524" i="8"/>
  <c r="AM520" i="8"/>
  <c r="AM516" i="8"/>
  <c r="AM512" i="8"/>
  <c r="AM508" i="8"/>
  <c r="AM504" i="8"/>
  <c r="AM500" i="8"/>
  <c r="AM496" i="8"/>
  <c r="AM492" i="8"/>
  <c r="AM488" i="8"/>
  <c r="AM484" i="8"/>
  <c r="AM480" i="8"/>
  <c r="AM476" i="8"/>
  <c r="AM472" i="8"/>
  <c r="AM468" i="8"/>
  <c r="AM551" i="8"/>
  <c r="AM547" i="8"/>
  <c r="AM543" i="8"/>
  <c r="AM539" i="8"/>
  <c r="AM535" i="8"/>
  <c r="AM531" i="8"/>
  <c r="AM527" i="8"/>
  <c r="AM523" i="8"/>
  <c r="AM519" i="8"/>
  <c r="AM515" i="8"/>
  <c r="AM511" i="8"/>
  <c r="AM507" i="8"/>
  <c r="AM503" i="8"/>
  <c r="AM499" i="8"/>
  <c r="AM495" i="8"/>
  <c r="AM491" i="8"/>
  <c r="AM487" i="8"/>
  <c r="AM483" i="8"/>
  <c r="AM479" i="8"/>
  <c r="AM475" i="8"/>
  <c r="AM471" i="8"/>
  <c r="AM550" i="8"/>
  <c r="AM546" i="8"/>
  <c r="AM542" i="8"/>
  <c r="AM538" i="8"/>
  <c r="AM534" i="8"/>
  <c r="AM530" i="8"/>
  <c r="AM526" i="8"/>
  <c r="AM522" i="8"/>
  <c r="AM518" i="8"/>
  <c r="AM514" i="8"/>
  <c r="AM510" i="8"/>
  <c r="AM506" i="8"/>
  <c r="AM502" i="8"/>
  <c r="AM498" i="8"/>
  <c r="AM494" i="8"/>
  <c r="AM490" i="8"/>
  <c r="AM486" i="8"/>
  <c r="AM482" i="8"/>
  <c r="AM478" i="8"/>
  <c r="AM474" i="8"/>
  <c r="AM470" i="8"/>
  <c r="AM467" i="8"/>
  <c r="AM463" i="8"/>
  <c r="AM459" i="8"/>
  <c r="AM455" i="8"/>
  <c r="AM451" i="8"/>
  <c r="AM447" i="8"/>
  <c r="AM443" i="8"/>
  <c r="AM439" i="8"/>
  <c r="AM435" i="8"/>
  <c r="AM431" i="8"/>
  <c r="AM427" i="8"/>
  <c r="AM423" i="8"/>
  <c r="AM419" i="8"/>
  <c r="AM415" i="8"/>
  <c r="AM411" i="8"/>
  <c r="AM407" i="8"/>
  <c r="AM403" i="8"/>
  <c r="AM399" i="8"/>
  <c r="AM395" i="8"/>
  <c r="AM391" i="8"/>
  <c r="AM387" i="8"/>
  <c r="AM466" i="8"/>
  <c r="AM462" i="8"/>
  <c r="AM458" i="8"/>
  <c r="AM454" i="8"/>
  <c r="AM450" i="8"/>
  <c r="AM446" i="8"/>
  <c r="AM442" i="8"/>
  <c r="AM438" i="8"/>
  <c r="AM434" i="8"/>
  <c r="AM430" i="8"/>
  <c r="AM426" i="8"/>
  <c r="AM422" i="8"/>
  <c r="AM418" i="8"/>
  <c r="AM414" i="8"/>
  <c r="AM410" i="8"/>
  <c r="AM406" i="8"/>
  <c r="AM402" i="8"/>
  <c r="AM398" i="8"/>
  <c r="AM394" i="8"/>
  <c r="AM390" i="8"/>
  <c r="AM386" i="8"/>
  <c r="AM465" i="8"/>
  <c r="AM461" i="8"/>
  <c r="AM457" i="8"/>
  <c r="AM453" i="8"/>
  <c r="AM449" i="8"/>
  <c r="AM445" i="8"/>
  <c r="AM441" i="8"/>
  <c r="AM437" i="8"/>
  <c r="AM433" i="8"/>
  <c r="AM429" i="8"/>
  <c r="AM425" i="8"/>
  <c r="AM421" i="8"/>
  <c r="AM417" i="8"/>
  <c r="AM413" i="8"/>
  <c r="AM409" i="8"/>
  <c r="AM405" i="8"/>
  <c r="AM401" i="8"/>
  <c r="AM397" i="8"/>
  <c r="AM393" i="8"/>
  <c r="AM389" i="8"/>
  <c r="AM385" i="8"/>
  <c r="AM464" i="8"/>
  <c r="AM460" i="8"/>
  <c r="AM456" i="8"/>
  <c r="AM452" i="8"/>
  <c r="AM448" i="8"/>
  <c r="AM444" i="8"/>
  <c r="AM440" i="8"/>
  <c r="AM436" i="8"/>
  <c r="AM432" i="8"/>
  <c r="AM428" i="8"/>
  <c r="AM424" i="8"/>
  <c r="AM420" i="8"/>
  <c r="AM416" i="8"/>
  <c r="AM412" i="8"/>
  <c r="AM408" i="8"/>
  <c r="AM404" i="8"/>
  <c r="AM400" i="8"/>
  <c r="AM396" i="8"/>
  <c r="AM392" i="8"/>
  <c r="AM388" i="8"/>
  <c r="AM382" i="8"/>
  <c r="AM378" i="8"/>
  <c r="AM374" i="8"/>
  <c r="AM370" i="8"/>
  <c r="AM366" i="8"/>
  <c r="AM362" i="8"/>
  <c r="AM358" i="8"/>
  <c r="AM354" i="8"/>
  <c r="AM350" i="8"/>
  <c r="AM346" i="8"/>
  <c r="AM342" i="8"/>
  <c r="AM338" i="8"/>
  <c r="AM334" i="8"/>
  <c r="AM330" i="8"/>
  <c r="AM326" i="8"/>
  <c r="AM322" i="8"/>
  <c r="AM318" i="8"/>
  <c r="AM314" i="8"/>
  <c r="AM310" i="8"/>
  <c r="AM306" i="8"/>
  <c r="AM302" i="8"/>
  <c r="AM298" i="8"/>
  <c r="AM384" i="8"/>
  <c r="AM381" i="8"/>
  <c r="AM377" i="8"/>
  <c r="AM373" i="8"/>
  <c r="AM369" i="8"/>
  <c r="AM365" i="8"/>
  <c r="AM361" i="8"/>
  <c r="AM357" i="8"/>
  <c r="AM353" i="8"/>
  <c r="AM349" i="8"/>
  <c r="AM345" i="8"/>
  <c r="AM341" i="8"/>
  <c r="AM337" i="8"/>
  <c r="AM333" i="8"/>
  <c r="AM329" i="8"/>
  <c r="AM325" i="8"/>
  <c r="AM321" i="8"/>
  <c r="AM317" i="8"/>
  <c r="AM313" i="8"/>
  <c r="AM309" i="8"/>
  <c r="AM305" i="8"/>
  <c r="AM301" i="8"/>
  <c r="AM380" i="8"/>
  <c r="AM376" i="8"/>
  <c r="AM372" i="8"/>
  <c r="AM368" i="8"/>
  <c r="AM364" i="8"/>
  <c r="AM360" i="8"/>
  <c r="AM356" i="8"/>
  <c r="AM352" i="8"/>
  <c r="AM348" i="8"/>
  <c r="AM344" i="8"/>
  <c r="AM340" i="8"/>
  <c r="AM336" i="8"/>
  <c r="AM332" i="8"/>
  <c r="AM328" i="8"/>
  <c r="AM324" i="8"/>
  <c r="AM320" i="8"/>
  <c r="AM316" i="8"/>
  <c r="AM312" i="8"/>
  <c r="AM308" i="8"/>
  <c r="AM304" i="8"/>
  <c r="AM300" i="8"/>
  <c r="AM383" i="8"/>
  <c r="AM379" i="8"/>
  <c r="AM375" i="8"/>
  <c r="AM371" i="8"/>
  <c r="AM367" i="8"/>
  <c r="AM363" i="8"/>
  <c r="AM359" i="8"/>
  <c r="AM355" i="8"/>
  <c r="AM351" i="8"/>
  <c r="AM347" i="8"/>
  <c r="AM343" i="8"/>
  <c r="AM339" i="8"/>
  <c r="AM335" i="8"/>
  <c r="AM331" i="8"/>
  <c r="AM327" i="8"/>
  <c r="AM323" i="8"/>
  <c r="AM319" i="8"/>
  <c r="AM315" i="8"/>
  <c r="AM311" i="8"/>
  <c r="AM307" i="8"/>
  <c r="AM303" i="8"/>
  <c r="AM297" i="8"/>
  <c r="AM293" i="8"/>
  <c r="AM289" i="8"/>
  <c r="AM285" i="8"/>
  <c r="AM281" i="8"/>
  <c r="AM277" i="8"/>
  <c r="AM273" i="8"/>
  <c r="AM269" i="8"/>
  <c r="AM265" i="8"/>
  <c r="AM261" i="8"/>
  <c r="AM257" i="8"/>
  <c r="AM253" i="8"/>
  <c r="AM249" i="8"/>
  <c r="AM245" i="8"/>
  <c r="AM241" i="8"/>
  <c r="AM237" i="8"/>
  <c r="AM233" i="8"/>
  <c r="AM229" i="8"/>
  <c r="AM225" i="8"/>
  <c r="AM221" i="8"/>
  <c r="AM217" i="8"/>
  <c r="AM213" i="8"/>
  <c r="AM209" i="8"/>
  <c r="AM205" i="8"/>
  <c r="AM201" i="8"/>
  <c r="AM197" i="8"/>
  <c r="AM193" i="8"/>
  <c r="AM189" i="8"/>
  <c r="AM185" i="8"/>
  <c r="AM181" i="8"/>
  <c r="AM177" i="8"/>
  <c r="AM173" i="8"/>
  <c r="AM169" i="8"/>
  <c r="AM165" i="8"/>
  <c r="AM161" i="8"/>
  <c r="AM157" i="8"/>
  <c r="AM153" i="8"/>
  <c r="AM149" i="8"/>
  <c r="AM145" i="8"/>
  <c r="AM141" i="8"/>
  <c r="AM137" i="8"/>
  <c r="AM133" i="8"/>
  <c r="AM296" i="8"/>
  <c r="AM292" i="8"/>
  <c r="AM288" i="8"/>
  <c r="AM284" i="8"/>
  <c r="AM280" i="8"/>
  <c r="AM276" i="8"/>
  <c r="AM272" i="8"/>
  <c r="AM268" i="8"/>
  <c r="AM264" i="8"/>
  <c r="AM260" i="8"/>
  <c r="AM256" i="8"/>
  <c r="AM252" i="8"/>
  <c r="AM248" i="8"/>
  <c r="AM244" i="8"/>
  <c r="AM240" i="8"/>
  <c r="AM236" i="8"/>
  <c r="AM232" i="8"/>
  <c r="AM228" i="8"/>
  <c r="AM224" i="8"/>
  <c r="AM220" i="8"/>
  <c r="AM216" i="8"/>
  <c r="AM212" i="8"/>
  <c r="AM208" i="8"/>
  <c r="AM204" i="8"/>
  <c r="AM200" i="8"/>
  <c r="AM196" i="8"/>
  <c r="AM192" i="8"/>
  <c r="AM188" i="8"/>
  <c r="AM184" i="8"/>
  <c r="AM180" i="8"/>
  <c r="AM176" i="8"/>
  <c r="AM172" i="8"/>
  <c r="AM168" i="8"/>
  <c r="AM164" i="8"/>
  <c r="AM160" i="8"/>
  <c r="AM156" i="8"/>
  <c r="AM152" i="8"/>
  <c r="AM148" i="8"/>
  <c r="AM144" i="8"/>
  <c r="AM140" i="8"/>
  <c r="AM136" i="8"/>
  <c r="AM132" i="8"/>
  <c r="AM299" i="8"/>
  <c r="AM295" i="8"/>
  <c r="AM291" i="8"/>
  <c r="AM287" i="8"/>
  <c r="AM283" i="8"/>
  <c r="AM279" i="8"/>
  <c r="AM275" i="8"/>
  <c r="AM271" i="8"/>
  <c r="AM267" i="8"/>
  <c r="AM263" i="8"/>
  <c r="AM259" i="8"/>
  <c r="AM255" i="8"/>
  <c r="AM251" i="8"/>
  <c r="AM247" i="8"/>
  <c r="AM243" i="8"/>
  <c r="AM239" i="8"/>
  <c r="AM235" i="8"/>
  <c r="AM231" i="8"/>
  <c r="AM227" i="8"/>
  <c r="AM223" i="8"/>
  <c r="AM219" i="8"/>
  <c r="AM215" i="8"/>
  <c r="AM211" i="8"/>
  <c r="AM207" i="8"/>
  <c r="AM203" i="8"/>
  <c r="AM199" i="8"/>
  <c r="AM195" i="8"/>
  <c r="AM191" i="8"/>
  <c r="AM187" i="8"/>
  <c r="AM183" i="8"/>
  <c r="AM179" i="8"/>
  <c r="AM175" i="8"/>
  <c r="AM171" i="8"/>
  <c r="AM167" i="8"/>
  <c r="AM163" i="8"/>
  <c r="AM159" i="8"/>
  <c r="AM155" i="8"/>
  <c r="AM151" i="8"/>
  <c r="AM147" i="8"/>
  <c r="AM143" i="8"/>
  <c r="AM139" i="8"/>
  <c r="AM135" i="8"/>
  <c r="AM131" i="8"/>
  <c r="AM294" i="8"/>
  <c r="AM290" i="8"/>
  <c r="AM286" i="8"/>
  <c r="AM282" i="8"/>
  <c r="AM278" i="8"/>
  <c r="AM274" i="8"/>
  <c r="AM270" i="8"/>
  <c r="AM266" i="8"/>
  <c r="AM262" i="8"/>
  <c r="AM258" i="8"/>
  <c r="AM254" i="8"/>
  <c r="AM250" i="8"/>
  <c r="AM246" i="8"/>
  <c r="AM242" i="8"/>
  <c r="AM238" i="8"/>
  <c r="AM234" i="8"/>
  <c r="AM230" i="8"/>
  <c r="AM226" i="8"/>
  <c r="AM222" i="8"/>
  <c r="AM218" i="8"/>
  <c r="AM214" i="8"/>
  <c r="AM210" i="8"/>
  <c r="AM206" i="8"/>
  <c r="AM202" i="8"/>
  <c r="AM198" i="8"/>
  <c r="AM194" i="8"/>
  <c r="AM190" i="8"/>
  <c r="AM186" i="8"/>
  <c r="AM182" i="8"/>
  <c r="AM178" i="8"/>
  <c r="AM174" i="8"/>
  <c r="AM170" i="8"/>
  <c r="AM166" i="8"/>
  <c r="AM162" i="8"/>
  <c r="AM158" i="8"/>
  <c r="AM154" i="8"/>
  <c r="AM150" i="8"/>
  <c r="AM146" i="8"/>
  <c r="AM142" i="8"/>
  <c r="AM138" i="8"/>
  <c r="AM134" i="8"/>
  <c r="AM130" i="8"/>
  <c r="AE8" i="8"/>
  <c r="AI8" i="8"/>
  <c r="AM8" i="8"/>
  <c r="AD9" i="8"/>
  <c r="AH9" i="8"/>
  <c r="AL9" i="8"/>
  <c r="AC10" i="8"/>
  <c r="AG10" i="8"/>
  <c r="AK10" i="8"/>
  <c r="AO10" i="8"/>
  <c r="AB11" i="8"/>
  <c r="AF11" i="8"/>
  <c r="AJ11" i="8"/>
  <c r="AN11" i="8"/>
  <c r="AE12" i="8"/>
  <c r="AI12" i="8"/>
  <c r="AM12" i="8"/>
  <c r="AD13" i="8"/>
  <c r="AH13" i="8"/>
  <c r="AL13" i="8"/>
  <c r="AC14" i="8"/>
  <c r="AG14" i="8"/>
  <c r="AK14" i="8"/>
  <c r="AO14" i="8"/>
  <c r="AB15" i="8"/>
  <c r="AF15" i="8"/>
  <c r="AJ15" i="8"/>
  <c r="AN15" i="8"/>
  <c r="AE16" i="8"/>
  <c r="AI16" i="8"/>
  <c r="AM16" i="8"/>
  <c r="AD17" i="8"/>
  <c r="AH17" i="8"/>
  <c r="AL17" i="8"/>
  <c r="AC18" i="8"/>
  <c r="AG18" i="8"/>
  <c r="AK18" i="8"/>
  <c r="AO18" i="8"/>
  <c r="AB19" i="8"/>
  <c r="AF19" i="8"/>
  <c r="AJ19" i="8"/>
  <c r="AN19" i="8"/>
  <c r="AE20" i="8"/>
  <c r="AI20" i="8"/>
  <c r="AM20" i="8"/>
  <c r="AD21" i="8"/>
  <c r="AH21" i="8"/>
  <c r="AL21" i="8"/>
  <c r="AC22" i="8"/>
  <c r="AG22" i="8"/>
  <c r="AK22" i="8"/>
  <c r="AO22" i="8"/>
  <c r="AB23" i="8"/>
  <c r="AF23" i="8"/>
  <c r="AJ23" i="8"/>
  <c r="AN23" i="8"/>
  <c r="AE24" i="8"/>
  <c r="AI24" i="8"/>
  <c r="AM24" i="8"/>
  <c r="AD25" i="8"/>
  <c r="AH25" i="8"/>
  <c r="AL25" i="8"/>
  <c r="AC26" i="8"/>
  <c r="AG26" i="8"/>
  <c r="AK26" i="8"/>
  <c r="AO26" i="8"/>
  <c r="AB27" i="8"/>
  <c r="AF27" i="8"/>
  <c r="AJ27" i="8"/>
  <c r="AN27" i="8"/>
  <c r="AE28" i="8"/>
  <c r="AI28" i="8"/>
  <c r="AM28" i="8"/>
  <c r="AD29" i="8"/>
  <c r="AH29" i="8"/>
  <c r="AL29" i="8"/>
  <c r="AC30" i="8"/>
  <c r="AG30" i="8"/>
  <c r="AK30" i="8"/>
  <c r="AO30" i="8"/>
  <c r="AB31" i="8"/>
  <c r="AF31" i="8"/>
  <c r="AJ31" i="8"/>
  <c r="AN31" i="8"/>
  <c r="AE32" i="8"/>
  <c r="AI32" i="8"/>
  <c r="AM32" i="8"/>
  <c r="AD33" i="8"/>
  <c r="AH33" i="8"/>
  <c r="AL33" i="8"/>
  <c r="AC34" i="8"/>
  <c r="AG34" i="8"/>
  <c r="AK34" i="8"/>
  <c r="AO34" i="8"/>
  <c r="AC35" i="8"/>
  <c r="AG35" i="8"/>
  <c r="AK35" i="8"/>
  <c r="AO35" i="8"/>
  <c r="AB36" i="8"/>
  <c r="AF36" i="8"/>
  <c r="AJ36" i="8"/>
  <c r="AN36" i="8"/>
  <c r="AE37" i="8"/>
  <c r="AI37" i="8"/>
  <c r="AM37" i="8"/>
  <c r="AD38" i="8"/>
  <c r="AH38" i="8"/>
  <c r="AL38" i="8"/>
  <c r="AC39" i="8"/>
  <c r="AG39" i="8"/>
  <c r="AK39" i="8"/>
  <c r="AO39" i="8"/>
  <c r="AB40" i="8"/>
  <c r="AF40" i="8"/>
  <c r="AJ40" i="8"/>
  <c r="AN40" i="8"/>
  <c r="AE41" i="8"/>
  <c r="AI41" i="8"/>
  <c r="AM41" i="8"/>
  <c r="AE42" i="8"/>
  <c r="AI42" i="8"/>
  <c r="AM42" i="8"/>
  <c r="AE43" i="8"/>
  <c r="AI43" i="8"/>
  <c r="AM43" i="8"/>
  <c r="AD44" i="8"/>
  <c r="AH44" i="8"/>
  <c r="AL44" i="8"/>
  <c r="AC45" i="8"/>
  <c r="AG45" i="8"/>
  <c r="AK45" i="8"/>
  <c r="AO45" i="8"/>
  <c r="AB46" i="8"/>
  <c r="AF46" i="8"/>
  <c r="AJ46" i="8"/>
  <c r="AN46" i="8"/>
  <c r="AE47" i="8"/>
  <c r="AI47" i="8"/>
  <c r="AM47" i="8"/>
  <c r="AD48" i="8"/>
  <c r="AH48" i="8"/>
  <c r="AL48" i="8"/>
  <c r="AC49" i="8"/>
  <c r="AG49" i="8"/>
  <c r="AK49" i="8"/>
  <c r="AO49" i="8"/>
  <c r="AB50" i="8"/>
  <c r="AF50" i="8"/>
  <c r="AJ50" i="8"/>
  <c r="AN50" i="8"/>
  <c r="AE51" i="8"/>
  <c r="AI51" i="8"/>
  <c r="AM51" i="8"/>
  <c r="AD52" i="8"/>
  <c r="AH52" i="8"/>
  <c r="AL52" i="8"/>
  <c r="AC53" i="8"/>
  <c r="AG53" i="8"/>
  <c r="AK53" i="8"/>
  <c r="AO53" i="8"/>
  <c r="AB54" i="8"/>
  <c r="AF54" i="8"/>
  <c r="AJ54" i="8"/>
  <c r="AN54" i="8"/>
  <c r="AE55" i="8"/>
  <c r="AI55" i="8"/>
  <c r="AM55" i="8"/>
  <c r="AD56" i="8"/>
  <c r="AH56" i="8"/>
  <c r="AL56" i="8"/>
  <c r="AC57" i="8"/>
  <c r="AG57" i="8"/>
  <c r="AK57" i="8"/>
  <c r="AO57" i="8"/>
  <c r="AB58" i="8"/>
  <c r="AF58" i="8"/>
  <c r="AJ58" i="8"/>
  <c r="AN58" i="8"/>
  <c r="AE59" i="8"/>
  <c r="AI59" i="8"/>
  <c r="AM59" i="8"/>
  <c r="AD60" i="8"/>
  <c r="AH60" i="8"/>
  <c r="AL60" i="8"/>
  <c r="AC61" i="8"/>
  <c r="AG61" i="8"/>
  <c r="AK61" i="8"/>
  <c r="AO61" i="8"/>
  <c r="AB62" i="8"/>
  <c r="AF62" i="8"/>
  <c r="AJ62" i="8"/>
  <c r="AN62" i="8"/>
  <c r="AE63" i="8"/>
  <c r="AI63" i="8"/>
  <c r="AM63" i="8"/>
  <c r="AD64" i="8"/>
  <c r="AH64" i="8"/>
  <c r="AL64" i="8"/>
  <c r="AC65" i="8"/>
  <c r="AG65" i="8"/>
  <c r="AK65" i="8"/>
  <c r="AO65" i="8"/>
  <c r="AB66" i="8"/>
  <c r="AF66" i="8"/>
  <c r="AJ66" i="8"/>
  <c r="AN66" i="8"/>
  <c r="AB67" i="8"/>
  <c r="AF67" i="8"/>
  <c r="AJ67" i="8"/>
  <c r="AN67" i="8"/>
  <c r="AE68" i="8"/>
  <c r="AI68" i="8"/>
  <c r="AM68" i="8"/>
  <c r="AD69" i="8"/>
  <c r="AH69" i="8"/>
  <c r="AL69" i="8"/>
  <c r="AD70" i="8"/>
  <c r="AH70" i="8"/>
  <c r="AL70" i="8"/>
  <c r="AC71" i="8"/>
  <c r="AG71" i="8"/>
  <c r="AK71" i="8"/>
  <c r="AO71" i="8"/>
  <c r="AB72" i="8"/>
  <c r="AF72" i="8"/>
  <c r="AJ72" i="8"/>
  <c r="AN72" i="8"/>
  <c r="AE73" i="8"/>
  <c r="AI73" i="8"/>
  <c r="AM73" i="8"/>
  <c r="AD74" i="8"/>
  <c r="AH74" i="8"/>
  <c r="AL74" i="8"/>
  <c r="AC75" i="8"/>
  <c r="AG75" i="8"/>
  <c r="AK75" i="8"/>
  <c r="AO75" i="8"/>
  <c r="AB76" i="8"/>
  <c r="AF76" i="8"/>
  <c r="AJ76" i="8"/>
  <c r="AN76" i="8"/>
  <c r="AE77" i="8"/>
  <c r="AI77" i="8"/>
  <c r="AM77" i="8"/>
  <c r="AD78" i="8"/>
  <c r="AH78" i="8"/>
  <c r="AL78" i="8"/>
  <c r="AB79" i="8"/>
  <c r="AF79" i="8"/>
  <c r="AJ79" i="8"/>
  <c r="AN79" i="8"/>
  <c r="AE80" i="8"/>
  <c r="AI80" i="8"/>
  <c r="AM80" i="8"/>
  <c r="AD81" i="8"/>
  <c r="AH81" i="8"/>
  <c r="AL81" i="8"/>
  <c r="AC82" i="8"/>
  <c r="AG82" i="8"/>
  <c r="AK82" i="8"/>
  <c r="AO82" i="8"/>
  <c r="AB83" i="8"/>
  <c r="AF83" i="8"/>
  <c r="AJ83" i="8"/>
  <c r="AN83" i="8"/>
  <c r="AE84" i="8"/>
  <c r="AI84" i="8"/>
  <c r="AM84" i="8"/>
  <c r="AD85" i="8"/>
  <c r="AH85" i="8"/>
  <c r="AL85" i="8"/>
  <c r="AC86" i="8"/>
  <c r="AG86" i="8"/>
  <c r="AK86" i="8"/>
  <c r="AO86" i="8"/>
  <c r="AB87" i="8"/>
  <c r="AF87" i="8"/>
  <c r="AJ87" i="8"/>
  <c r="AN87" i="8"/>
  <c r="AE88" i="8"/>
  <c r="AI88" i="8"/>
  <c r="AM88" i="8"/>
  <c r="AD89" i="8"/>
  <c r="AH89" i="8"/>
  <c r="AL89" i="8"/>
  <c r="AC90" i="8"/>
  <c r="AG90" i="8"/>
  <c r="AK90" i="8"/>
  <c r="AO90" i="8"/>
  <c r="AB91" i="8"/>
  <c r="AF91" i="8"/>
  <c r="AJ91" i="8"/>
  <c r="AN91" i="8"/>
  <c r="AE92" i="8"/>
  <c r="AI92" i="8"/>
  <c r="AM92" i="8"/>
  <c r="AD93" i="8"/>
  <c r="AH93" i="8"/>
  <c r="AL93" i="8"/>
  <c r="AC94" i="8"/>
  <c r="AG94" i="8"/>
  <c r="AK94" i="8"/>
  <c r="AO94" i="8"/>
  <c r="AB95" i="8"/>
  <c r="AF95" i="8"/>
  <c r="AJ95" i="8"/>
  <c r="AN95" i="8"/>
  <c r="AE96" i="8"/>
  <c r="AI96" i="8"/>
  <c r="AM96" i="8"/>
  <c r="AD97" i="8"/>
  <c r="AH97" i="8"/>
  <c r="AL97" i="8"/>
  <c r="AC98" i="8"/>
  <c r="AG98" i="8"/>
  <c r="AK98" i="8"/>
  <c r="AO98" i="8"/>
  <c r="AB99" i="8"/>
  <c r="AF99" i="8"/>
  <c r="AJ99" i="8"/>
  <c r="AN99" i="8"/>
  <c r="AE100" i="8"/>
  <c r="AI100" i="8"/>
  <c r="AM100" i="8"/>
  <c r="AD101" i="8"/>
  <c r="AH101" i="8"/>
  <c r="AL101" i="8"/>
  <c r="AC102" i="8"/>
  <c r="AG102" i="8"/>
  <c r="AK102" i="8"/>
  <c r="AO102" i="8"/>
  <c r="AB103" i="8"/>
  <c r="AF103" i="8"/>
  <c r="AJ103" i="8"/>
  <c r="AN103" i="8"/>
  <c r="AE104" i="8"/>
  <c r="AI104" i="8"/>
  <c r="AM104" i="8"/>
  <c r="AD105" i="8"/>
  <c r="AH105" i="8"/>
  <c r="AL105" i="8"/>
  <c r="AC106" i="8"/>
  <c r="AG106" i="8"/>
  <c r="AK106" i="8"/>
  <c r="AO106" i="8"/>
  <c r="AB107" i="8"/>
  <c r="AF107" i="8"/>
  <c r="AJ107" i="8"/>
  <c r="AN107" i="8"/>
  <c r="AE108" i="8"/>
  <c r="AI108" i="8"/>
  <c r="AM108" i="8"/>
  <c r="AD109" i="8"/>
  <c r="AH109" i="8"/>
  <c r="AL109" i="8"/>
  <c r="AC110" i="8"/>
  <c r="AG110" i="8"/>
  <c r="AK110" i="8"/>
  <c r="AO110" i="8"/>
  <c r="AB111" i="8"/>
  <c r="AF111" i="8"/>
  <c r="AJ111" i="8"/>
  <c r="AN111" i="8"/>
  <c r="AE112" i="8"/>
  <c r="AI112" i="8"/>
  <c r="AM112" i="8"/>
  <c r="AD113" i="8"/>
  <c r="AH113" i="8"/>
  <c r="AL113" i="8"/>
  <c r="AC114" i="8"/>
  <c r="AG114" i="8"/>
  <c r="AK114" i="8"/>
  <c r="AO114" i="8"/>
  <c r="AB115" i="8"/>
  <c r="AF115" i="8"/>
  <c r="AJ115" i="8"/>
  <c r="AN115" i="8"/>
  <c r="AE116" i="8"/>
  <c r="AI116" i="8"/>
  <c r="AM116" i="8"/>
  <c r="AD117" i="8"/>
  <c r="AH117" i="8"/>
  <c r="AL117" i="8"/>
  <c r="AC118" i="8"/>
  <c r="AG118" i="8"/>
  <c r="AK118" i="8"/>
  <c r="AO118" i="8"/>
  <c r="AB119" i="8"/>
  <c r="AF119" i="8"/>
  <c r="AJ119" i="8"/>
  <c r="AN119" i="8"/>
  <c r="AE120" i="8"/>
  <c r="AI120" i="8"/>
  <c r="AM120" i="8"/>
  <c r="AD121" i="8"/>
  <c r="AH121" i="8"/>
  <c r="AL121" i="8"/>
  <c r="AC122" i="8"/>
  <c r="AG122" i="8"/>
  <c r="AK122" i="8"/>
  <c r="AO122" i="8"/>
  <c r="AB123" i="8"/>
  <c r="AF123" i="8"/>
  <c r="AJ123" i="8"/>
  <c r="AN123" i="8"/>
  <c r="AE124" i="8"/>
  <c r="AI124" i="8"/>
  <c r="AM124" i="8"/>
  <c r="AD125" i="8"/>
  <c r="AH125" i="8"/>
  <c r="AL125" i="8"/>
  <c r="AC126" i="8"/>
  <c r="AG126" i="8"/>
  <c r="AK126" i="8"/>
  <c r="AO126" i="8"/>
  <c r="AF127" i="8"/>
  <c r="AN127" i="8"/>
  <c r="AK128" i="8"/>
  <c r="AD129" i="8"/>
  <c r="AI129" i="8"/>
  <c r="AN129" i="8"/>
  <c r="AC130" i="8"/>
  <c r="AB838" i="8"/>
  <c r="AB848" i="8"/>
  <c r="AB846" i="8"/>
  <c r="AB844" i="8"/>
  <c r="AB852" i="8"/>
  <c r="AB851" i="8"/>
  <c r="AB850" i="8"/>
  <c r="AB841" i="8"/>
  <c r="AB836" i="8"/>
  <c r="AB832" i="8"/>
  <c r="AB828" i="8"/>
  <c r="AB845" i="8"/>
  <c r="AB840" i="8"/>
  <c r="AB830" i="8"/>
  <c r="AB827" i="8"/>
  <c r="AB825" i="8"/>
  <c r="AB849" i="8"/>
  <c r="AB843" i="8"/>
  <c r="AB839" i="8"/>
  <c r="AB835" i="8"/>
  <c r="AB847" i="8"/>
  <c r="AB842" i="8"/>
  <c r="AB837" i="8"/>
  <c r="AB834" i="8"/>
  <c r="AB833" i="8"/>
  <c r="AB829" i="8"/>
  <c r="AB824" i="8"/>
  <c r="AB820" i="8"/>
  <c r="AB818" i="8"/>
  <c r="AB831" i="8"/>
  <c r="AB826" i="8"/>
  <c r="AB823" i="8"/>
  <c r="AB821" i="8"/>
  <c r="AB819" i="8"/>
  <c r="AB817" i="8"/>
  <c r="AB822" i="8"/>
  <c r="AB807" i="8"/>
  <c r="AB811" i="8"/>
  <c r="AB808" i="8"/>
  <c r="AB798" i="8"/>
  <c r="AB794" i="8"/>
  <c r="AB816" i="8"/>
  <c r="AB813" i="8"/>
  <c r="AB810" i="8"/>
  <c r="AB804" i="8"/>
  <c r="AB802" i="8"/>
  <c r="AB801" i="8"/>
  <c r="AB797" i="8"/>
  <c r="AB815" i="8"/>
  <c r="AB812" i="8"/>
  <c r="AB809" i="8"/>
  <c r="AB806" i="8"/>
  <c r="AB800" i="8"/>
  <c r="AB796" i="8"/>
  <c r="AB814" i="8"/>
  <c r="AB805" i="8"/>
  <c r="AB803" i="8"/>
  <c r="AB791" i="8"/>
  <c r="AB789" i="8"/>
  <c r="AB787" i="8"/>
  <c r="AB785" i="8"/>
  <c r="AB782" i="8"/>
  <c r="AB778" i="8"/>
  <c r="AB774" i="8"/>
  <c r="AB770" i="8"/>
  <c r="AB766" i="8"/>
  <c r="AB799" i="8"/>
  <c r="AB795" i="8"/>
  <c r="AB781" i="8"/>
  <c r="AB777" i="8"/>
  <c r="AB773" i="8"/>
  <c r="AB769" i="8"/>
  <c r="AB765" i="8"/>
  <c r="AB762" i="8"/>
  <c r="AB793" i="8"/>
  <c r="AB790" i="8"/>
  <c r="AB788" i="8"/>
  <c r="AB786" i="8"/>
  <c r="AB784" i="8"/>
  <c r="AB780" i="8"/>
  <c r="AB776" i="8"/>
  <c r="AB772" i="8"/>
  <c r="AB768" i="8"/>
  <c r="AB764" i="8"/>
  <c r="AB761" i="8"/>
  <c r="AB792" i="8"/>
  <c r="AB783" i="8"/>
  <c r="AB779" i="8"/>
  <c r="AB775" i="8"/>
  <c r="AB771" i="8"/>
  <c r="AB767" i="8"/>
  <c r="AB760" i="8"/>
  <c r="AB756" i="8"/>
  <c r="AB763" i="8"/>
  <c r="AB759" i="8"/>
  <c r="AB755" i="8"/>
  <c r="AB752" i="8"/>
  <c r="AB748" i="8"/>
  <c r="AB743" i="8"/>
  <c r="AB739" i="8"/>
  <c r="AB735" i="8"/>
  <c r="AB731" i="8"/>
  <c r="AB727" i="8"/>
  <c r="AB723" i="8"/>
  <c r="AB719" i="8"/>
  <c r="AB751" i="8"/>
  <c r="AB747" i="8"/>
  <c r="AB746" i="8"/>
  <c r="AB742" i="8"/>
  <c r="AB738" i="8"/>
  <c r="AB734" i="8"/>
  <c r="AB730" i="8"/>
  <c r="AB726" i="8"/>
  <c r="AB722" i="8"/>
  <c r="AB758" i="8"/>
  <c r="AB754" i="8"/>
  <c r="AB750" i="8"/>
  <c r="AB745" i="8"/>
  <c r="AB741" i="8"/>
  <c r="AB737" i="8"/>
  <c r="AB733" i="8"/>
  <c r="AB729" i="8"/>
  <c r="AB725" i="8"/>
  <c r="AB721" i="8"/>
  <c r="AB717" i="8"/>
  <c r="AB757" i="8"/>
  <c r="AB753" i="8"/>
  <c r="AB749" i="8"/>
  <c r="AB744" i="8"/>
  <c r="AB740" i="8"/>
  <c r="AB736" i="8"/>
  <c r="AB732" i="8"/>
  <c r="AB728" i="8"/>
  <c r="AB724" i="8"/>
  <c r="AB715" i="8"/>
  <c r="AB712" i="8"/>
  <c r="AB707" i="8"/>
  <c r="AB701" i="8"/>
  <c r="AB697" i="8"/>
  <c r="AB692" i="8"/>
  <c r="AB688" i="8"/>
  <c r="AB684" i="8"/>
  <c r="AB680" i="8"/>
  <c r="AB720" i="8"/>
  <c r="AB714" i="8"/>
  <c r="AB709" i="8"/>
  <c r="AB704" i="8"/>
  <c r="AB700" i="8"/>
  <c r="AB696" i="8"/>
  <c r="AB695" i="8"/>
  <c r="AB691" i="8"/>
  <c r="AB687" i="8"/>
  <c r="AB683" i="8"/>
  <c r="AB713" i="8"/>
  <c r="AB711" i="8"/>
  <c r="AB706" i="8"/>
  <c r="AB703" i="8"/>
  <c r="AB699" i="8"/>
  <c r="AB694" i="8"/>
  <c r="AB690" i="8"/>
  <c r="AB686" i="8"/>
  <c r="AB682" i="8"/>
  <c r="AB718" i="8"/>
  <c r="AB716" i="8"/>
  <c r="AB710" i="8"/>
  <c r="AB708" i="8"/>
  <c r="AB705" i="8"/>
  <c r="AB702" i="8"/>
  <c r="AB698" i="8"/>
  <c r="AB693" i="8"/>
  <c r="AB689" i="8"/>
  <c r="AB685" i="8"/>
  <c r="AB681" i="8"/>
  <c r="AB678" i="8"/>
  <c r="AB673" i="8"/>
  <c r="AB669" i="8"/>
  <c r="AB665" i="8"/>
  <c r="AB661" i="8"/>
  <c r="AB657" i="8"/>
  <c r="AB653" i="8"/>
  <c r="AB649" i="8"/>
  <c r="AB645" i="8"/>
  <c r="AB641" i="8"/>
  <c r="AB677" i="8"/>
  <c r="AB676" i="8"/>
  <c r="AB672" i="8"/>
  <c r="AB668" i="8"/>
  <c r="AB664" i="8"/>
  <c r="AB660" i="8"/>
  <c r="AB656" i="8"/>
  <c r="AB652" i="8"/>
  <c r="AB648" i="8"/>
  <c r="AB644" i="8"/>
  <c r="AB640" i="8"/>
  <c r="AB679" i="8"/>
  <c r="AB675" i="8"/>
  <c r="AB671" i="8"/>
  <c r="AB667" i="8"/>
  <c r="AB663" i="8"/>
  <c r="AB659" i="8"/>
  <c r="AB655" i="8"/>
  <c r="AB651" i="8"/>
  <c r="AB647" i="8"/>
  <c r="AB643" i="8"/>
  <c r="AB639" i="8"/>
  <c r="AB674" i="8"/>
  <c r="AB670" i="8"/>
  <c r="AB666" i="8"/>
  <c r="AB662" i="8"/>
  <c r="AB658" i="8"/>
  <c r="AB654" i="8"/>
  <c r="AB650" i="8"/>
  <c r="AB646" i="8"/>
  <c r="AB642" i="8"/>
  <c r="AB635" i="8"/>
  <c r="AB631" i="8"/>
  <c r="AB627" i="8"/>
  <c r="AB623" i="8"/>
  <c r="AB619" i="8"/>
  <c r="AB615" i="8"/>
  <c r="AB611" i="8"/>
  <c r="AB607" i="8"/>
  <c r="AB603" i="8"/>
  <c r="AB599" i="8"/>
  <c r="AB595" i="8"/>
  <c r="AB591" i="8"/>
  <c r="AB587" i="8"/>
  <c r="AB583" i="8"/>
  <c r="AB579" i="8"/>
  <c r="AB575" i="8"/>
  <c r="AB571" i="8"/>
  <c r="AB567" i="8"/>
  <c r="AB563" i="8"/>
  <c r="AB559" i="8"/>
  <c r="AB555" i="8"/>
  <c r="AB634" i="8"/>
  <c r="AB630" i="8"/>
  <c r="AB626" i="8"/>
  <c r="AB622" i="8"/>
  <c r="AB618" i="8"/>
  <c r="AB614" i="8"/>
  <c r="AB610" i="8"/>
  <c r="AB606" i="8"/>
  <c r="AB602" i="8"/>
  <c r="AB598" i="8"/>
  <c r="AB594" i="8"/>
  <c r="AB590" i="8"/>
  <c r="AB586" i="8"/>
  <c r="AB582" i="8"/>
  <c r="AB578" i="8"/>
  <c r="AB574" i="8"/>
  <c r="AB570" i="8"/>
  <c r="AB566" i="8"/>
  <c r="AB562" i="8"/>
  <c r="AB558" i="8"/>
  <c r="AB554" i="8"/>
  <c r="AB637" i="8"/>
  <c r="AB633" i="8"/>
  <c r="AB629" i="8"/>
  <c r="AB625" i="8"/>
  <c r="AB621" i="8"/>
  <c r="AB617" i="8"/>
  <c r="AB613" i="8"/>
  <c r="AB609" i="8"/>
  <c r="AB605" i="8"/>
  <c r="AB601" i="8"/>
  <c r="AB597" i="8"/>
  <c r="AB593" i="8"/>
  <c r="AB589" i="8"/>
  <c r="AB585" i="8"/>
  <c r="AB581" i="8"/>
  <c r="AB577" i="8"/>
  <c r="AB573" i="8"/>
  <c r="AB569" i="8"/>
  <c r="AB565" i="8"/>
  <c r="AB561" i="8"/>
  <c r="AB557" i="8"/>
  <c r="AB638" i="8"/>
  <c r="AB636" i="8"/>
  <c r="AB632" i="8"/>
  <c r="AB628" i="8"/>
  <c r="AB624" i="8"/>
  <c r="AB620" i="8"/>
  <c r="AB616" i="8"/>
  <c r="AB612" i="8"/>
  <c r="AB608" i="8"/>
  <c r="AB604" i="8"/>
  <c r="AB600" i="8"/>
  <c r="AB596" i="8"/>
  <c r="AB592" i="8"/>
  <c r="AB588" i="8"/>
  <c r="AB584" i="8"/>
  <c r="AB580" i="8"/>
  <c r="AB576" i="8"/>
  <c r="AB572" i="8"/>
  <c r="AB568" i="8"/>
  <c r="AB564" i="8"/>
  <c r="AB560" i="8"/>
  <c r="AB556" i="8"/>
  <c r="AB553" i="8"/>
  <c r="AB552" i="8"/>
  <c r="AB548" i="8"/>
  <c r="AB544" i="8"/>
  <c r="AB540" i="8"/>
  <c r="AB536" i="8"/>
  <c r="AB532" i="8"/>
  <c r="AB528" i="8"/>
  <c r="AB524" i="8"/>
  <c r="AB520" i="8"/>
  <c r="AB516" i="8"/>
  <c r="AB512" i="8"/>
  <c r="AB508" i="8"/>
  <c r="AB504" i="8"/>
  <c r="AB500" i="8"/>
  <c r="AB496" i="8"/>
  <c r="AB492" i="8"/>
  <c r="AB488" i="8"/>
  <c r="AB484" i="8"/>
  <c r="AB480" i="8"/>
  <c r="AB476" i="8"/>
  <c r="AB472" i="8"/>
  <c r="AB551" i="8"/>
  <c r="AB547" i="8"/>
  <c r="AB543" i="8"/>
  <c r="AB539" i="8"/>
  <c r="AB535" i="8"/>
  <c r="AB531" i="8"/>
  <c r="AB527" i="8"/>
  <c r="AB523" i="8"/>
  <c r="AB519" i="8"/>
  <c r="AB515" i="8"/>
  <c r="AB511" i="8"/>
  <c r="AB507" i="8"/>
  <c r="AB503" i="8"/>
  <c r="AB499" i="8"/>
  <c r="AB495" i="8"/>
  <c r="AB491" i="8"/>
  <c r="AB487" i="8"/>
  <c r="AB483" i="8"/>
  <c r="AB479" i="8"/>
  <c r="AB475" i="8"/>
  <c r="AB471" i="8"/>
  <c r="AB550" i="8"/>
  <c r="AB546" i="8"/>
  <c r="AB542" i="8"/>
  <c r="AB538" i="8"/>
  <c r="AB534" i="8"/>
  <c r="AB530" i="8"/>
  <c r="AB526" i="8"/>
  <c r="AB522" i="8"/>
  <c r="AB518" i="8"/>
  <c r="AB514" i="8"/>
  <c r="AB510" i="8"/>
  <c r="AB506" i="8"/>
  <c r="AB502" i="8"/>
  <c r="AB498" i="8"/>
  <c r="AB494" i="8"/>
  <c r="AB490" i="8"/>
  <c r="AB486" i="8"/>
  <c r="AB482" i="8"/>
  <c r="AB478" i="8"/>
  <c r="AB474" i="8"/>
  <c r="AB470" i="8"/>
  <c r="AB549" i="8"/>
  <c r="AB545" i="8"/>
  <c r="AB541" i="8"/>
  <c r="AB537" i="8"/>
  <c r="AB533" i="8"/>
  <c r="AB529" i="8"/>
  <c r="AB525" i="8"/>
  <c r="AB521" i="8"/>
  <c r="AB517" i="8"/>
  <c r="AB513" i="8"/>
  <c r="AB509" i="8"/>
  <c r="AB505" i="8"/>
  <c r="AB501" i="8"/>
  <c r="AB497" i="8"/>
  <c r="AB493" i="8"/>
  <c r="AB489" i="8"/>
  <c r="AB485" i="8"/>
  <c r="AB481" i="8"/>
  <c r="AB477" i="8"/>
  <c r="AB473" i="8"/>
  <c r="AB469" i="8"/>
  <c r="AB466" i="8"/>
  <c r="AB462" i="8"/>
  <c r="AB458" i="8"/>
  <c r="AB454" i="8"/>
  <c r="AB450" i="8"/>
  <c r="AB446" i="8"/>
  <c r="AB442" i="8"/>
  <c r="AB438" i="8"/>
  <c r="AB434" i="8"/>
  <c r="AB430" i="8"/>
  <c r="AB426" i="8"/>
  <c r="AB422" i="8"/>
  <c r="AB418" i="8"/>
  <c r="AB414" i="8"/>
  <c r="AB410" i="8"/>
  <c r="AB406" i="8"/>
  <c r="AB402" i="8"/>
  <c r="AB398" i="8"/>
  <c r="AB394" i="8"/>
  <c r="AB390" i="8"/>
  <c r="AB465" i="8"/>
  <c r="AB461" i="8"/>
  <c r="AB457" i="8"/>
  <c r="AB453" i="8"/>
  <c r="AB449" i="8"/>
  <c r="AB445" i="8"/>
  <c r="AB441" i="8"/>
  <c r="AB437" i="8"/>
  <c r="AB433" i="8"/>
  <c r="AB429" i="8"/>
  <c r="AB425" i="8"/>
  <c r="AB421" i="8"/>
  <c r="AB417" i="8"/>
  <c r="AB413" i="8"/>
  <c r="AB409" i="8"/>
  <c r="AB405" i="8"/>
  <c r="AB401" i="8"/>
  <c r="AB397" i="8"/>
  <c r="AB393" i="8"/>
  <c r="AB389" i="8"/>
  <c r="AB385" i="8"/>
  <c r="AB464" i="8"/>
  <c r="AB460" i="8"/>
  <c r="AB456" i="8"/>
  <c r="AB452" i="8"/>
  <c r="AB448" i="8"/>
  <c r="AB444" i="8"/>
  <c r="AB440" i="8"/>
  <c r="AB436" i="8"/>
  <c r="AB432" i="8"/>
  <c r="AB428" i="8"/>
  <c r="AB424" i="8"/>
  <c r="AB420" i="8"/>
  <c r="AB416" i="8"/>
  <c r="AB412" i="8"/>
  <c r="AB408" i="8"/>
  <c r="AB404" i="8"/>
  <c r="AB400" i="8"/>
  <c r="AB396" i="8"/>
  <c r="AB392" i="8"/>
  <c r="AB388" i="8"/>
  <c r="AB468" i="8"/>
  <c r="AB467" i="8"/>
  <c r="AB463" i="8"/>
  <c r="AB459" i="8"/>
  <c r="AB455" i="8"/>
  <c r="AB451" i="8"/>
  <c r="AB447" i="8"/>
  <c r="AB443" i="8"/>
  <c r="AB439" i="8"/>
  <c r="AB435" i="8"/>
  <c r="AB431" i="8"/>
  <c r="AB427" i="8"/>
  <c r="AB423" i="8"/>
  <c r="AB419" i="8"/>
  <c r="AB415" i="8"/>
  <c r="AB411" i="8"/>
  <c r="AB407" i="8"/>
  <c r="AB403" i="8"/>
  <c r="AB399" i="8"/>
  <c r="AB395" i="8"/>
  <c r="AB391" i="8"/>
  <c r="AB387" i="8"/>
  <c r="AB381" i="8"/>
  <c r="AB377" i="8"/>
  <c r="AB373" i="8"/>
  <c r="AB369" i="8"/>
  <c r="AB365" i="8"/>
  <c r="AB361" i="8"/>
  <c r="AB357" i="8"/>
  <c r="AB353" i="8"/>
  <c r="AB349" i="8"/>
  <c r="AB345" i="8"/>
  <c r="AB341" i="8"/>
  <c r="AB337" i="8"/>
  <c r="AB333" i="8"/>
  <c r="AB329" i="8"/>
  <c r="AB325" i="8"/>
  <c r="AB321" i="8"/>
  <c r="AB317" i="8"/>
  <c r="AB313" i="8"/>
  <c r="AB309" i="8"/>
  <c r="AB305" i="8"/>
  <c r="AB301" i="8"/>
  <c r="AB384" i="8"/>
  <c r="AB380" i="8"/>
  <c r="AB376" i="8"/>
  <c r="AB372" i="8"/>
  <c r="AB368" i="8"/>
  <c r="AB364" i="8"/>
  <c r="AB360" i="8"/>
  <c r="AB356" i="8"/>
  <c r="AB352" i="8"/>
  <c r="AB348" i="8"/>
  <c r="AB344" i="8"/>
  <c r="AB340" i="8"/>
  <c r="AB336" i="8"/>
  <c r="AB332" i="8"/>
  <c r="AB328" i="8"/>
  <c r="AB324" i="8"/>
  <c r="AB320" i="8"/>
  <c r="AB316" i="8"/>
  <c r="AB312" i="8"/>
  <c r="AB308" i="8"/>
  <c r="AB304" i="8"/>
  <c r="AB300" i="8"/>
  <c r="AB383" i="8"/>
  <c r="AB379" i="8"/>
  <c r="AB375" i="8"/>
  <c r="AB371" i="8"/>
  <c r="AB367" i="8"/>
  <c r="AB363" i="8"/>
  <c r="AB359" i="8"/>
  <c r="AB355" i="8"/>
  <c r="AB351" i="8"/>
  <c r="AB347" i="8"/>
  <c r="AB343" i="8"/>
  <c r="AB339" i="8"/>
  <c r="AB335" i="8"/>
  <c r="AB331" i="8"/>
  <c r="AB327" i="8"/>
  <c r="AB323" i="8"/>
  <c r="AB319" i="8"/>
  <c r="AB315" i="8"/>
  <c r="AB311" i="8"/>
  <c r="AB307" i="8"/>
  <c r="AB303" i="8"/>
  <c r="AB299" i="8"/>
  <c r="AB386" i="8"/>
  <c r="AB382" i="8"/>
  <c r="AB378" i="8"/>
  <c r="AB374" i="8"/>
  <c r="AB370" i="8"/>
  <c r="AB366" i="8"/>
  <c r="AB362" i="8"/>
  <c r="AB358" i="8"/>
  <c r="AB354" i="8"/>
  <c r="AB350" i="8"/>
  <c r="AB346" i="8"/>
  <c r="AB342" i="8"/>
  <c r="AB338" i="8"/>
  <c r="AB334" i="8"/>
  <c r="AB330" i="8"/>
  <c r="AB326" i="8"/>
  <c r="AB322" i="8"/>
  <c r="AB318" i="8"/>
  <c r="AB314" i="8"/>
  <c r="AB310" i="8"/>
  <c r="AB306" i="8"/>
  <c r="AB302" i="8"/>
  <c r="AB296" i="8"/>
  <c r="AB292" i="8"/>
  <c r="AB288" i="8"/>
  <c r="AB284" i="8"/>
  <c r="AB280" i="8"/>
  <c r="AB276" i="8"/>
  <c r="AB272" i="8"/>
  <c r="AB268" i="8"/>
  <c r="AB264" i="8"/>
  <c r="AB260" i="8"/>
  <c r="AB256" i="8"/>
  <c r="AB252" i="8"/>
  <c r="AB248" i="8"/>
  <c r="AB244" i="8"/>
  <c r="AB240" i="8"/>
  <c r="AB236" i="8"/>
  <c r="AB232" i="8"/>
  <c r="AB228" i="8"/>
  <c r="AB224" i="8"/>
  <c r="AB220" i="8"/>
  <c r="AB216" i="8"/>
  <c r="AB212" i="8"/>
  <c r="AB208" i="8"/>
  <c r="AB204" i="8"/>
  <c r="AB200" i="8"/>
  <c r="AB196" i="8"/>
  <c r="AB192" i="8"/>
  <c r="AB188" i="8"/>
  <c r="AB184" i="8"/>
  <c r="AB180" i="8"/>
  <c r="AB176" i="8"/>
  <c r="AB172" i="8"/>
  <c r="AB168" i="8"/>
  <c r="AB164" i="8"/>
  <c r="AB160" i="8"/>
  <c r="AB156" i="8"/>
  <c r="AB152" i="8"/>
  <c r="AB148" i="8"/>
  <c r="AB144" i="8"/>
  <c r="AB140" i="8"/>
  <c r="AB136" i="8"/>
  <c r="AB132" i="8"/>
  <c r="AB295" i="8"/>
  <c r="AB291" i="8"/>
  <c r="AB287" i="8"/>
  <c r="AB283" i="8"/>
  <c r="AB279" i="8"/>
  <c r="AB275" i="8"/>
  <c r="AB271" i="8"/>
  <c r="AB267" i="8"/>
  <c r="AB263" i="8"/>
  <c r="AB259" i="8"/>
  <c r="AB255" i="8"/>
  <c r="AB251" i="8"/>
  <c r="AB247" i="8"/>
  <c r="AB243" i="8"/>
  <c r="AB239" i="8"/>
  <c r="AB235" i="8"/>
  <c r="AB231" i="8"/>
  <c r="AB227" i="8"/>
  <c r="AB223" i="8"/>
  <c r="AB219" i="8"/>
  <c r="AB215" i="8"/>
  <c r="AB211" i="8"/>
  <c r="AB207" i="8"/>
  <c r="AB203" i="8"/>
  <c r="AB199" i="8"/>
  <c r="AB195" i="8"/>
  <c r="AB191" i="8"/>
  <c r="AB187" i="8"/>
  <c r="AB183" i="8"/>
  <c r="AB179" i="8"/>
  <c r="AB175" i="8"/>
  <c r="AB171" i="8"/>
  <c r="AB167" i="8"/>
  <c r="AB163" i="8"/>
  <c r="AB159" i="8"/>
  <c r="AB155" i="8"/>
  <c r="AB151" i="8"/>
  <c r="AB147" i="8"/>
  <c r="AB143" i="8"/>
  <c r="AB139" i="8"/>
  <c r="AB135" i="8"/>
  <c r="AB298" i="8"/>
  <c r="AB294" i="8"/>
  <c r="AB290" i="8"/>
  <c r="AB286" i="8"/>
  <c r="AB282" i="8"/>
  <c r="AB278" i="8"/>
  <c r="AB274" i="8"/>
  <c r="AB270" i="8"/>
  <c r="AB266" i="8"/>
  <c r="AB262" i="8"/>
  <c r="AB258" i="8"/>
  <c r="AB254" i="8"/>
  <c r="AB250" i="8"/>
  <c r="AB246" i="8"/>
  <c r="AB242" i="8"/>
  <c r="AB238" i="8"/>
  <c r="AB234" i="8"/>
  <c r="AB230" i="8"/>
  <c r="AB226" i="8"/>
  <c r="AB222" i="8"/>
  <c r="AB218" i="8"/>
  <c r="AB214" i="8"/>
  <c r="AB210" i="8"/>
  <c r="AB206" i="8"/>
  <c r="AB202" i="8"/>
  <c r="AB198" i="8"/>
  <c r="AB194" i="8"/>
  <c r="AB190" i="8"/>
  <c r="AB186" i="8"/>
  <c r="AB182" i="8"/>
  <c r="AB178" i="8"/>
  <c r="AB174" i="8"/>
  <c r="AB170" i="8"/>
  <c r="AB166" i="8"/>
  <c r="AB162" i="8"/>
  <c r="AB158" i="8"/>
  <c r="AB154" i="8"/>
  <c r="AB150" i="8"/>
  <c r="AB146" i="8"/>
  <c r="AB142" i="8"/>
  <c r="AB138" i="8"/>
  <c r="AB134" i="8"/>
  <c r="AB130" i="8"/>
  <c r="AB297" i="8"/>
  <c r="AB293" i="8"/>
  <c r="AB289" i="8"/>
  <c r="AB285" i="8"/>
  <c r="AB281" i="8"/>
  <c r="AB277" i="8"/>
  <c r="AB273" i="8"/>
  <c r="AB269" i="8"/>
  <c r="AB265" i="8"/>
  <c r="AB261" i="8"/>
  <c r="AB257" i="8"/>
  <c r="AB253" i="8"/>
  <c r="AB249" i="8"/>
  <c r="AB245" i="8"/>
  <c r="AB241" i="8"/>
  <c r="AB237" i="8"/>
  <c r="AB233" i="8"/>
  <c r="AB229" i="8"/>
  <c r="AB225" i="8"/>
  <c r="AB221" i="8"/>
  <c r="AB217" i="8"/>
  <c r="AB213" i="8"/>
  <c r="AB209" i="8"/>
  <c r="AB205" i="8"/>
  <c r="AB201" i="8"/>
  <c r="AB197" i="8"/>
  <c r="AB193" i="8"/>
  <c r="AB189" i="8"/>
  <c r="AB185" i="8"/>
  <c r="AB181" i="8"/>
  <c r="AB177" i="8"/>
  <c r="AB173" i="8"/>
  <c r="AB169" i="8"/>
  <c r="AB165" i="8"/>
  <c r="AB161" i="8"/>
  <c r="AB157" i="8"/>
  <c r="AB153" i="8"/>
  <c r="AB149" i="8"/>
  <c r="AB145" i="8"/>
  <c r="AB141" i="8"/>
  <c r="AB137" i="8"/>
  <c r="AB133" i="8"/>
  <c r="AF838" i="8"/>
  <c r="AF848" i="8"/>
  <c r="AF846" i="8"/>
  <c r="AF844" i="8"/>
  <c r="AF852" i="8"/>
  <c r="AF851" i="8"/>
  <c r="AF850" i="8"/>
  <c r="AF845" i="8"/>
  <c r="AF843" i="8"/>
  <c r="AF839" i="8"/>
  <c r="AF834" i="8"/>
  <c r="AF832" i="8"/>
  <c r="AF828" i="8"/>
  <c r="AF849" i="8"/>
  <c r="AF842" i="8"/>
  <c r="AF837" i="8"/>
  <c r="AF836" i="8"/>
  <c r="AF830" i="8"/>
  <c r="AF827" i="8"/>
  <c r="AF825" i="8"/>
  <c r="AF847" i="8"/>
  <c r="AF841" i="8"/>
  <c r="AF840" i="8"/>
  <c r="AF835" i="8"/>
  <c r="AF833" i="8"/>
  <c r="AF829" i="8"/>
  <c r="AF831" i="8"/>
  <c r="AF822" i="8"/>
  <c r="AF820" i="8"/>
  <c r="AF818" i="8"/>
  <c r="AF824" i="8"/>
  <c r="AF821" i="8"/>
  <c r="AF819" i="8"/>
  <c r="AF817" i="8"/>
  <c r="AF826" i="8"/>
  <c r="AF823" i="8"/>
  <c r="AF807" i="8"/>
  <c r="AF816" i="8"/>
  <c r="AF814" i="8"/>
  <c r="AF798" i="8"/>
  <c r="AF794" i="8"/>
  <c r="AF811" i="8"/>
  <c r="AF808" i="8"/>
  <c r="AF804" i="8"/>
  <c r="AF802" i="8"/>
  <c r="AF801" i="8"/>
  <c r="AF797" i="8"/>
  <c r="AF813" i="8"/>
  <c r="AF810" i="8"/>
  <c r="AF806" i="8"/>
  <c r="AF800" i="8"/>
  <c r="AF796" i="8"/>
  <c r="AF815" i="8"/>
  <c r="AF812" i="8"/>
  <c r="AF809" i="8"/>
  <c r="AF805" i="8"/>
  <c r="AF803" i="8"/>
  <c r="AF799" i="8"/>
  <c r="AF795" i="8"/>
  <c r="AF791" i="8"/>
  <c r="AF789" i="8"/>
  <c r="AF787" i="8"/>
  <c r="AF785" i="8"/>
  <c r="AF782" i="8"/>
  <c r="AF778" i="8"/>
  <c r="AF774" i="8"/>
  <c r="AF770" i="8"/>
  <c r="AF766" i="8"/>
  <c r="AF781" i="8"/>
  <c r="AF777" i="8"/>
  <c r="AF773" i="8"/>
  <c r="AF769" i="8"/>
  <c r="AF765" i="8"/>
  <c r="AF762" i="8"/>
  <c r="AF790" i="8"/>
  <c r="AF788" i="8"/>
  <c r="AF786" i="8"/>
  <c r="AF784" i="8"/>
  <c r="AF780" i="8"/>
  <c r="AF776" i="8"/>
  <c r="AF772" i="8"/>
  <c r="AF768" i="8"/>
  <c r="AF764" i="8"/>
  <c r="AF761" i="8"/>
  <c r="AF793" i="8"/>
  <c r="AF792" i="8"/>
  <c r="AF783" i="8"/>
  <c r="AF779" i="8"/>
  <c r="AF775" i="8"/>
  <c r="AF771" i="8"/>
  <c r="AF767" i="8"/>
  <c r="AF760" i="8"/>
  <c r="AF756" i="8"/>
  <c r="AF758" i="8"/>
  <c r="AF757" i="8"/>
  <c r="AF752" i="8"/>
  <c r="AF748" i="8"/>
  <c r="AF743" i="8"/>
  <c r="AF739" i="8"/>
  <c r="AF735" i="8"/>
  <c r="AF731" i="8"/>
  <c r="AF727" i="8"/>
  <c r="AF723" i="8"/>
  <c r="AF719" i="8"/>
  <c r="AF755" i="8"/>
  <c r="AF751" i="8"/>
  <c r="AF747" i="8"/>
  <c r="AF746" i="8"/>
  <c r="AF742" i="8"/>
  <c r="AF738" i="8"/>
  <c r="AF734" i="8"/>
  <c r="AF730" i="8"/>
  <c r="AF726" i="8"/>
  <c r="AF722" i="8"/>
  <c r="AF759" i="8"/>
  <c r="AF750" i="8"/>
  <c r="AF745" i="8"/>
  <c r="AF741" i="8"/>
  <c r="AF737" i="8"/>
  <c r="AF733" i="8"/>
  <c r="AF729" i="8"/>
  <c r="AF725" i="8"/>
  <c r="AF721" i="8"/>
  <c r="AF717" i="8"/>
  <c r="AF763" i="8"/>
  <c r="AF754" i="8"/>
  <c r="AF753" i="8"/>
  <c r="AF749" i="8"/>
  <c r="AF744" i="8"/>
  <c r="AF740" i="8"/>
  <c r="AF736" i="8"/>
  <c r="AF732" i="8"/>
  <c r="AF728" i="8"/>
  <c r="AF724" i="8"/>
  <c r="AF715" i="8"/>
  <c r="AF712" i="8"/>
  <c r="AF707" i="8"/>
  <c r="AF701" i="8"/>
  <c r="AF697" i="8"/>
  <c r="AF692" i="8"/>
  <c r="AF688" i="8"/>
  <c r="AF684" i="8"/>
  <c r="AF680" i="8"/>
  <c r="AF718" i="8"/>
  <c r="AF714" i="8"/>
  <c r="AF709" i="8"/>
  <c r="AF704" i="8"/>
  <c r="AF700" i="8"/>
  <c r="AF696" i="8"/>
  <c r="AF695" i="8"/>
  <c r="AF691" i="8"/>
  <c r="AF687" i="8"/>
  <c r="AF683" i="8"/>
  <c r="AF713" i="8"/>
  <c r="AF711" i="8"/>
  <c r="AF706" i="8"/>
  <c r="AF703" i="8"/>
  <c r="AF699" i="8"/>
  <c r="AF694" i="8"/>
  <c r="AF690" i="8"/>
  <c r="AF686" i="8"/>
  <c r="AF682" i="8"/>
  <c r="AF678" i="8"/>
  <c r="AF720" i="8"/>
  <c r="AF716" i="8"/>
  <c r="AF710" i="8"/>
  <c r="AF708" i="8"/>
  <c r="AF705" i="8"/>
  <c r="AF702" i="8"/>
  <c r="AF698" i="8"/>
  <c r="AF693" i="8"/>
  <c r="AF689" i="8"/>
  <c r="AF685" i="8"/>
  <c r="AF679" i="8"/>
  <c r="AF673" i="8"/>
  <c r="AF669" i="8"/>
  <c r="AF665" i="8"/>
  <c r="AF661" i="8"/>
  <c r="AF657" i="8"/>
  <c r="AF653" i="8"/>
  <c r="AF649" i="8"/>
  <c r="AF645" i="8"/>
  <c r="AF641" i="8"/>
  <c r="AF676" i="8"/>
  <c r="AF672" i="8"/>
  <c r="AF668" i="8"/>
  <c r="AF664" i="8"/>
  <c r="AF660" i="8"/>
  <c r="AF656" i="8"/>
  <c r="AF652" i="8"/>
  <c r="AF648" i="8"/>
  <c r="AF644" i="8"/>
  <c r="AF640" i="8"/>
  <c r="AF677" i="8"/>
  <c r="AF675" i="8"/>
  <c r="AF671" i="8"/>
  <c r="AF667" i="8"/>
  <c r="AF663" i="8"/>
  <c r="AF659" i="8"/>
  <c r="AF655" i="8"/>
  <c r="AF651" i="8"/>
  <c r="AF647" i="8"/>
  <c r="AF643" i="8"/>
  <c r="AF639" i="8"/>
  <c r="AF681" i="8"/>
  <c r="AF674" i="8"/>
  <c r="AF670" i="8"/>
  <c r="AF666" i="8"/>
  <c r="AF662" i="8"/>
  <c r="AF658" i="8"/>
  <c r="AF654" i="8"/>
  <c r="AF650" i="8"/>
  <c r="AF646" i="8"/>
  <c r="AF642" i="8"/>
  <c r="AF635" i="8"/>
  <c r="AF631" i="8"/>
  <c r="AF627" i="8"/>
  <c r="AF623" i="8"/>
  <c r="AF619" i="8"/>
  <c r="AF615" i="8"/>
  <c r="AF611" i="8"/>
  <c r="AF607" i="8"/>
  <c r="AF603" i="8"/>
  <c r="AF599" i="8"/>
  <c r="AF595" i="8"/>
  <c r="AF591" i="8"/>
  <c r="AF587" i="8"/>
  <c r="AF583" i="8"/>
  <c r="AF579" i="8"/>
  <c r="AF575" i="8"/>
  <c r="AF571" i="8"/>
  <c r="AF567" i="8"/>
  <c r="AF563" i="8"/>
  <c r="AF559" i="8"/>
  <c r="AF555" i="8"/>
  <c r="AF634" i="8"/>
  <c r="AF630" i="8"/>
  <c r="AF626" i="8"/>
  <c r="AF622" i="8"/>
  <c r="AF618" i="8"/>
  <c r="AF614" i="8"/>
  <c r="AF610" i="8"/>
  <c r="AF606" i="8"/>
  <c r="AF602" i="8"/>
  <c r="AF598" i="8"/>
  <c r="AF594" i="8"/>
  <c r="AF590" i="8"/>
  <c r="AF586" i="8"/>
  <c r="AF582" i="8"/>
  <c r="AF578" i="8"/>
  <c r="AF574" i="8"/>
  <c r="AF570" i="8"/>
  <c r="AF566" i="8"/>
  <c r="AF562" i="8"/>
  <c r="AF558" i="8"/>
  <c r="AF554" i="8"/>
  <c r="AF638" i="8"/>
  <c r="AF633" i="8"/>
  <c r="AF629" i="8"/>
  <c r="AF625" i="8"/>
  <c r="AF621" i="8"/>
  <c r="AF617" i="8"/>
  <c r="AF613" i="8"/>
  <c r="AF609" i="8"/>
  <c r="AF605" i="8"/>
  <c r="AF601" i="8"/>
  <c r="AF597" i="8"/>
  <c r="AF593" i="8"/>
  <c r="AF589" i="8"/>
  <c r="AF585" i="8"/>
  <c r="AF581" i="8"/>
  <c r="AF577" i="8"/>
  <c r="AF573" i="8"/>
  <c r="AF569" i="8"/>
  <c r="AF565" i="8"/>
  <c r="AF561" i="8"/>
  <c r="AF557" i="8"/>
  <c r="AF637" i="8"/>
  <c r="AF636" i="8"/>
  <c r="AF632" i="8"/>
  <c r="AF628" i="8"/>
  <c r="AF624" i="8"/>
  <c r="AF620" i="8"/>
  <c r="AF616" i="8"/>
  <c r="AF612" i="8"/>
  <c r="AF608" i="8"/>
  <c r="AF604" i="8"/>
  <c r="AF600" i="8"/>
  <c r="AF596" i="8"/>
  <c r="AF592" i="8"/>
  <c r="AF588" i="8"/>
  <c r="AF584" i="8"/>
  <c r="AF580" i="8"/>
  <c r="AF576" i="8"/>
  <c r="AF572" i="8"/>
  <c r="AF568" i="8"/>
  <c r="AF564" i="8"/>
  <c r="AF560" i="8"/>
  <c r="AF556" i="8"/>
  <c r="AF552" i="8"/>
  <c r="AF548" i="8"/>
  <c r="AF544" i="8"/>
  <c r="AF540" i="8"/>
  <c r="AF536" i="8"/>
  <c r="AF532" i="8"/>
  <c r="AF528" i="8"/>
  <c r="AF524" i="8"/>
  <c r="AF520" i="8"/>
  <c r="AF516" i="8"/>
  <c r="AF512" i="8"/>
  <c r="AF508" i="8"/>
  <c r="AF504" i="8"/>
  <c r="AF500" i="8"/>
  <c r="AF496" i="8"/>
  <c r="AF492" i="8"/>
  <c r="AF488" i="8"/>
  <c r="AF484" i="8"/>
  <c r="AF480" i="8"/>
  <c r="AF476" i="8"/>
  <c r="AF472" i="8"/>
  <c r="AF551" i="8"/>
  <c r="AF547" i="8"/>
  <c r="AF543" i="8"/>
  <c r="AF539" i="8"/>
  <c r="AF535" i="8"/>
  <c r="AF531" i="8"/>
  <c r="AF527" i="8"/>
  <c r="AF523" i="8"/>
  <c r="AF519" i="8"/>
  <c r="AF515" i="8"/>
  <c r="AF511" i="8"/>
  <c r="AF507" i="8"/>
  <c r="AF503" i="8"/>
  <c r="AF499" i="8"/>
  <c r="AF495" i="8"/>
  <c r="AF491" i="8"/>
  <c r="AF487" i="8"/>
  <c r="AF483" i="8"/>
  <c r="AF479" i="8"/>
  <c r="AF475" i="8"/>
  <c r="AF471" i="8"/>
  <c r="AF550" i="8"/>
  <c r="AF546" i="8"/>
  <c r="AF542" i="8"/>
  <c r="AF538" i="8"/>
  <c r="AF534" i="8"/>
  <c r="AF530" i="8"/>
  <c r="AF526" i="8"/>
  <c r="AF522" i="8"/>
  <c r="AF518" i="8"/>
  <c r="AF514" i="8"/>
  <c r="AF510" i="8"/>
  <c r="AF506" i="8"/>
  <c r="AF502" i="8"/>
  <c r="AF498" i="8"/>
  <c r="AF494" i="8"/>
  <c r="AF490" i="8"/>
  <c r="AF486" i="8"/>
  <c r="AF482" i="8"/>
  <c r="AF478" i="8"/>
  <c r="AF474" i="8"/>
  <c r="AF470" i="8"/>
  <c r="AF553" i="8"/>
  <c r="AF549" i="8"/>
  <c r="AF545" i="8"/>
  <c r="AF541" i="8"/>
  <c r="AF537" i="8"/>
  <c r="AF533" i="8"/>
  <c r="AF529" i="8"/>
  <c r="AF525" i="8"/>
  <c r="AF521" i="8"/>
  <c r="AF517" i="8"/>
  <c r="AF513" i="8"/>
  <c r="AF509" i="8"/>
  <c r="AF505" i="8"/>
  <c r="AF501" i="8"/>
  <c r="AF497" i="8"/>
  <c r="AF493" i="8"/>
  <c r="AF489" i="8"/>
  <c r="AF485" i="8"/>
  <c r="AF481" i="8"/>
  <c r="AF477" i="8"/>
  <c r="AF473" i="8"/>
  <c r="AF468" i="8"/>
  <c r="AF466" i="8"/>
  <c r="AF462" i="8"/>
  <c r="AF458" i="8"/>
  <c r="AF454" i="8"/>
  <c r="AF450" i="8"/>
  <c r="AF446" i="8"/>
  <c r="AF442" i="8"/>
  <c r="AF438" i="8"/>
  <c r="AF434" i="8"/>
  <c r="AF430" i="8"/>
  <c r="AF426" i="8"/>
  <c r="AF422" i="8"/>
  <c r="AF418" i="8"/>
  <c r="AF414" i="8"/>
  <c r="AF410" i="8"/>
  <c r="AF406" i="8"/>
  <c r="AF402" i="8"/>
  <c r="AF398" i="8"/>
  <c r="AF394" i="8"/>
  <c r="AF390" i="8"/>
  <c r="AF465" i="8"/>
  <c r="AF461" i="8"/>
  <c r="AF457" i="8"/>
  <c r="AF453" i="8"/>
  <c r="AF449" i="8"/>
  <c r="AF445" i="8"/>
  <c r="AF441" i="8"/>
  <c r="AF437" i="8"/>
  <c r="AF433" i="8"/>
  <c r="AF429" i="8"/>
  <c r="AF425" i="8"/>
  <c r="AF421" i="8"/>
  <c r="AF417" i="8"/>
  <c r="AF413" i="8"/>
  <c r="AF409" i="8"/>
  <c r="AF405" i="8"/>
  <c r="AF401" i="8"/>
  <c r="AF397" i="8"/>
  <c r="AF393" i="8"/>
  <c r="AF389" i="8"/>
  <c r="AF385" i="8"/>
  <c r="AF464" i="8"/>
  <c r="AF460" i="8"/>
  <c r="AF456" i="8"/>
  <c r="AF452" i="8"/>
  <c r="AF448" i="8"/>
  <c r="AF444" i="8"/>
  <c r="AF440" i="8"/>
  <c r="AF436" i="8"/>
  <c r="AF432" i="8"/>
  <c r="AF428" i="8"/>
  <c r="AF424" i="8"/>
  <c r="AF420" i="8"/>
  <c r="AF416" i="8"/>
  <c r="AF412" i="8"/>
  <c r="AF408" i="8"/>
  <c r="AF404" i="8"/>
  <c r="AF400" i="8"/>
  <c r="AF396" i="8"/>
  <c r="AF392" i="8"/>
  <c r="AF388" i="8"/>
  <c r="AF469" i="8"/>
  <c r="AF467" i="8"/>
  <c r="AF463" i="8"/>
  <c r="AF459" i="8"/>
  <c r="AF455" i="8"/>
  <c r="AF451" i="8"/>
  <c r="AF447" i="8"/>
  <c r="AF443" i="8"/>
  <c r="AF439" i="8"/>
  <c r="AF435" i="8"/>
  <c r="AF431" i="8"/>
  <c r="AF427" i="8"/>
  <c r="AF423" i="8"/>
  <c r="AF419" i="8"/>
  <c r="AF415" i="8"/>
  <c r="AF411" i="8"/>
  <c r="AF407" i="8"/>
  <c r="AF403" i="8"/>
  <c r="AF399" i="8"/>
  <c r="AF395" i="8"/>
  <c r="AF391" i="8"/>
  <c r="AF387" i="8"/>
  <c r="AF381" i="8"/>
  <c r="AF377" i="8"/>
  <c r="AF373" i="8"/>
  <c r="AF369" i="8"/>
  <c r="AF365" i="8"/>
  <c r="AF361" i="8"/>
  <c r="AF357" i="8"/>
  <c r="AF353" i="8"/>
  <c r="AF349" i="8"/>
  <c r="AF345" i="8"/>
  <c r="AF341" i="8"/>
  <c r="AF337" i="8"/>
  <c r="AF333" i="8"/>
  <c r="AF329" i="8"/>
  <c r="AF325" i="8"/>
  <c r="AF321" i="8"/>
  <c r="AF317" i="8"/>
  <c r="AF313" i="8"/>
  <c r="AF309" i="8"/>
  <c r="AF305" i="8"/>
  <c r="AF301" i="8"/>
  <c r="AF380" i="8"/>
  <c r="AF376" i="8"/>
  <c r="AF372" i="8"/>
  <c r="AF368" i="8"/>
  <c r="AF364" i="8"/>
  <c r="AF360" i="8"/>
  <c r="AF356" i="8"/>
  <c r="AF352" i="8"/>
  <c r="AF348" i="8"/>
  <c r="AF344" i="8"/>
  <c r="AF340" i="8"/>
  <c r="AF336" i="8"/>
  <c r="AF332" i="8"/>
  <c r="AF328" i="8"/>
  <c r="AF324" i="8"/>
  <c r="AF320" i="8"/>
  <c r="AF316" i="8"/>
  <c r="AF312" i="8"/>
  <c r="AF308" i="8"/>
  <c r="AF304" i="8"/>
  <c r="AF300" i="8"/>
  <c r="AF386" i="8"/>
  <c r="AF384" i="8"/>
  <c r="AF383" i="8"/>
  <c r="AF379" i="8"/>
  <c r="AF375" i="8"/>
  <c r="AF371" i="8"/>
  <c r="AF367" i="8"/>
  <c r="AF363" i="8"/>
  <c r="AF359" i="8"/>
  <c r="AF355" i="8"/>
  <c r="AF351" i="8"/>
  <c r="AF347" i="8"/>
  <c r="AF343" i="8"/>
  <c r="AF339" i="8"/>
  <c r="AF335" i="8"/>
  <c r="AF331" i="8"/>
  <c r="AF327" i="8"/>
  <c r="AF323" i="8"/>
  <c r="AF319" i="8"/>
  <c r="AF315" i="8"/>
  <c r="AF311" i="8"/>
  <c r="AF307" i="8"/>
  <c r="AF303" i="8"/>
  <c r="AF299" i="8"/>
  <c r="AF382" i="8"/>
  <c r="AF378" i="8"/>
  <c r="AF374" i="8"/>
  <c r="AF370" i="8"/>
  <c r="AF366" i="8"/>
  <c r="AF362" i="8"/>
  <c r="AF358" i="8"/>
  <c r="AF354" i="8"/>
  <c r="AF350" i="8"/>
  <c r="AF346" i="8"/>
  <c r="AF342" i="8"/>
  <c r="AF338" i="8"/>
  <c r="AF334" i="8"/>
  <c r="AF330" i="8"/>
  <c r="AF326" i="8"/>
  <c r="AF322" i="8"/>
  <c r="AF318" i="8"/>
  <c r="AF314" i="8"/>
  <c r="AF310" i="8"/>
  <c r="AF306" i="8"/>
  <c r="AF302" i="8"/>
  <c r="AF298" i="8"/>
  <c r="AF296" i="8"/>
  <c r="AF292" i="8"/>
  <c r="AF288" i="8"/>
  <c r="AF284" i="8"/>
  <c r="AF280" i="8"/>
  <c r="AF276" i="8"/>
  <c r="AF272" i="8"/>
  <c r="AF268" i="8"/>
  <c r="AF264" i="8"/>
  <c r="AF260" i="8"/>
  <c r="AF256" i="8"/>
  <c r="AF252" i="8"/>
  <c r="AF248" i="8"/>
  <c r="AF244" i="8"/>
  <c r="AF240" i="8"/>
  <c r="AF236" i="8"/>
  <c r="AF232" i="8"/>
  <c r="AF228" i="8"/>
  <c r="AF224" i="8"/>
  <c r="AF220" i="8"/>
  <c r="AF216" i="8"/>
  <c r="AF212" i="8"/>
  <c r="AF208" i="8"/>
  <c r="AF204" i="8"/>
  <c r="AF200" i="8"/>
  <c r="AF196" i="8"/>
  <c r="AF192" i="8"/>
  <c r="AF188" i="8"/>
  <c r="AF184" i="8"/>
  <c r="AF180" i="8"/>
  <c r="AF176" i="8"/>
  <c r="AF172" i="8"/>
  <c r="AF168" i="8"/>
  <c r="AF164" i="8"/>
  <c r="AF160" i="8"/>
  <c r="AF156" i="8"/>
  <c r="AF152" i="8"/>
  <c r="AF148" i="8"/>
  <c r="AF144" i="8"/>
  <c r="AF140" i="8"/>
  <c r="AF136" i="8"/>
  <c r="AF132" i="8"/>
  <c r="AF295" i="8"/>
  <c r="AF291" i="8"/>
  <c r="AF287" i="8"/>
  <c r="AF283" i="8"/>
  <c r="AF279" i="8"/>
  <c r="AF275" i="8"/>
  <c r="AF271" i="8"/>
  <c r="AF267" i="8"/>
  <c r="AF263" i="8"/>
  <c r="AF259" i="8"/>
  <c r="AF255" i="8"/>
  <c r="AF251" i="8"/>
  <c r="AF247" i="8"/>
  <c r="AF243" i="8"/>
  <c r="AF239" i="8"/>
  <c r="AF235" i="8"/>
  <c r="AF231" i="8"/>
  <c r="AF227" i="8"/>
  <c r="AF223" i="8"/>
  <c r="AF219" i="8"/>
  <c r="AF215" i="8"/>
  <c r="AF211" i="8"/>
  <c r="AF207" i="8"/>
  <c r="AF203" i="8"/>
  <c r="AF199" i="8"/>
  <c r="AF195" i="8"/>
  <c r="AF191" i="8"/>
  <c r="AF187" i="8"/>
  <c r="AF183" i="8"/>
  <c r="AF179" i="8"/>
  <c r="AF175" i="8"/>
  <c r="AF171" i="8"/>
  <c r="AF167" i="8"/>
  <c r="AF163" i="8"/>
  <c r="AF159" i="8"/>
  <c r="AF155" i="8"/>
  <c r="AF151" i="8"/>
  <c r="AF147" i="8"/>
  <c r="AF143" i="8"/>
  <c r="AF139" i="8"/>
  <c r="AF135" i="8"/>
  <c r="AF294" i="8"/>
  <c r="AF290" i="8"/>
  <c r="AF286" i="8"/>
  <c r="AF282" i="8"/>
  <c r="AF278" i="8"/>
  <c r="AF274" i="8"/>
  <c r="AF270" i="8"/>
  <c r="AF266" i="8"/>
  <c r="AF262" i="8"/>
  <c r="AF258" i="8"/>
  <c r="AF254" i="8"/>
  <c r="AF250" i="8"/>
  <c r="AF246" i="8"/>
  <c r="AF242" i="8"/>
  <c r="AF238" i="8"/>
  <c r="AF234" i="8"/>
  <c r="AF230" i="8"/>
  <c r="AF226" i="8"/>
  <c r="AF222" i="8"/>
  <c r="AF218" i="8"/>
  <c r="AF214" i="8"/>
  <c r="AF210" i="8"/>
  <c r="AF206" i="8"/>
  <c r="AF202" i="8"/>
  <c r="AF198" i="8"/>
  <c r="AF194" i="8"/>
  <c r="AF190" i="8"/>
  <c r="AF186" i="8"/>
  <c r="AF182" i="8"/>
  <c r="AF178" i="8"/>
  <c r="AF174" i="8"/>
  <c r="AF170" i="8"/>
  <c r="AF166" i="8"/>
  <c r="AF162" i="8"/>
  <c r="AF158" i="8"/>
  <c r="AF154" i="8"/>
  <c r="AF150" i="8"/>
  <c r="AF146" i="8"/>
  <c r="AF142" i="8"/>
  <c r="AF138" i="8"/>
  <c r="AF134" i="8"/>
  <c r="AF130" i="8"/>
  <c r="AF297" i="8"/>
  <c r="AF293" i="8"/>
  <c r="AF289" i="8"/>
  <c r="AF285" i="8"/>
  <c r="AF281" i="8"/>
  <c r="AF277" i="8"/>
  <c r="AF273" i="8"/>
  <c r="AF269" i="8"/>
  <c r="AF265" i="8"/>
  <c r="AF261" i="8"/>
  <c r="AF257" i="8"/>
  <c r="AF253" i="8"/>
  <c r="AF249" i="8"/>
  <c r="AF245" i="8"/>
  <c r="AF241" i="8"/>
  <c r="AF237" i="8"/>
  <c r="AF233" i="8"/>
  <c r="AF229" i="8"/>
  <c r="AF225" i="8"/>
  <c r="AF221" i="8"/>
  <c r="AF217" i="8"/>
  <c r="AF213" i="8"/>
  <c r="AF209" i="8"/>
  <c r="AF205" i="8"/>
  <c r="AF201" i="8"/>
  <c r="AF197" i="8"/>
  <c r="AF193" i="8"/>
  <c r="AF189" i="8"/>
  <c r="AF185" i="8"/>
  <c r="AF181" i="8"/>
  <c r="AF177" i="8"/>
  <c r="AF173" i="8"/>
  <c r="AF169" i="8"/>
  <c r="AF165" i="8"/>
  <c r="AF161" i="8"/>
  <c r="AF157" i="8"/>
  <c r="AF153" i="8"/>
  <c r="AF149" i="8"/>
  <c r="AF145" i="8"/>
  <c r="AF141" i="8"/>
  <c r="AF137" i="8"/>
  <c r="AF133" i="8"/>
  <c r="AJ838" i="8"/>
  <c r="AJ848" i="8"/>
  <c r="AJ846" i="8"/>
  <c r="AJ844" i="8"/>
  <c r="AJ852" i="8"/>
  <c r="AJ851" i="8"/>
  <c r="AJ850" i="8"/>
  <c r="AJ849" i="8"/>
  <c r="AJ841" i="8"/>
  <c r="AJ835" i="8"/>
  <c r="AJ832" i="8"/>
  <c r="AJ828" i="8"/>
  <c r="AJ847" i="8"/>
  <c r="AJ840" i="8"/>
  <c r="AJ834" i="8"/>
  <c r="AJ830" i="8"/>
  <c r="AJ827" i="8"/>
  <c r="AJ825" i="8"/>
  <c r="AJ843" i="8"/>
  <c r="AJ839" i="8"/>
  <c r="AJ836" i="8"/>
  <c r="AJ845" i="8"/>
  <c r="AJ842" i="8"/>
  <c r="AJ837" i="8"/>
  <c r="AJ833" i="8"/>
  <c r="AJ829" i="8"/>
  <c r="AJ824" i="8"/>
  <c r="AJ823" i="8"/>
  <c r="AJ820" i="8"/>
  <c r="AJ818" i="8"/>
  <c r="AJ826" i="8"/>
  <c r="AJ822" i="8"/>
  <c r="AJ821" i="8"/>
  <c r="AJ819" i="8"/>
  <c r="AJ817" i="8"/>
  <c r="AJ831" i="8"/>
  <c r="AJ807" i="8"/>
  <c r="AJ815" i="8"/>
  <c r="AJ812" i="8"/>
  <c r="AJ809" i="8"/>
  <c r="AJ798" i="8"/>
  <c r="AJ794" i="8"/>
  <c r="AJ814" i="8"/>
  <c r="AJ804" i="8"/>
  <c r="AJ802" i="8"/>
  <c r="AJ801" i="8"/>
  <c r="AJ797" i="8"/>
  <c r="AJ811" i="8"/>
  <c r="AJ808" i="8"/>
  <c r="AJ806" i="8"/>
  <c r="AJ800" i="8"/>
  <c r="AJ796" i="8"/>
  <c r="AJ816" i="8"/>
  <c r="AJ813" i="8"/>
  <c r="AJ810" i="8"/>
  <c r="AJ805" i="8"/>
  <c r="AJ803" i="8"/>
  <c r="AJ793" i="8"/>
  <c r="AJ791" i="8"/>
  <c r="AJ789" i="8"/>
  <c r="AJ787" i="8"/>
  <c r="AJ785" i="8"/>
  <c r="AJ782" i="8"/>
  <c r="AJ778" i="8"/>
  <c r="AJ774" i="8"/>
  <c r="AJ770" i="8"/>
  <c r="AJ766" i="8"/>
  <c r="AJ781" i="8"/>
  <c r="AJ777" i="8"/>
  <c r="AJ773" i="8"/>
  <c r="AJ769" i="8"/>
  <c r="AJ765" i="8"/>
  <c r="AJ762" i="8"/>
  <c r="AJ790" i="8"/>
  <c r="AJ788" i="8"/>
  <c r="AJ786" i="8"/>
  <c r="AJ784" i="8"/>
  <c r="AJ780" i="8"/>
  <c r="AJ776" i="8"/>
  <c r="AJ772" i="8"/>
  <c r="AJ768" i="8"/>
  <c r="AJ764" i="8"/>
  <c r="AJ761" i="8"/>
  <c r="AJ799" i="8"/>
  <c r="AJ795" i="8"/>
  <c r="AJ792" i="8"/>
  <c r="AJ783" i="8"/>
  <c r="AJ779" i="8"/>
  <c r="AJ775" i="8"/>
  <c r="AJ771" i="8"/>
  <c r="AJ767" i="8"/>
  <c r="AJ760" i="8"/>
  <c r="AJ756" i="8"/>
  <c r="AJ759" i="8"/>
  <c r="AJ754" i="8"/>
  <c r="AJ752" i="8"/>
  <c r="AJ748" i="8"/>
  <c r="AJ743" i="8"/>
  <c r="AJ739" i="8"/>
  <c r="AJ735" i="8"/>
  <c r="AJ731" i="8"/>
  <c r="AJ727" i="8"/>
  <c r="AJ723" i="8"/>
  <c r="AJ719" i="8"/>
  <c r="AJ757" i="8"/>
  <c r="AJ751" i="8"/>
  <c r="AJ747" i="8"/>
  <c r="AJ746" i="8"/>
  <c r="AJ742" i="8"/>
  <c r="AJ738" i="8"/>
  <c r="AJ734" i="8"/>
  <c r="AJ730" i="8"/>
  <c r="AJ726" i="8"/>
  <c r="AJ722" i="8"/>
  <c r="AJ763" i="8"/>
  <c r="AJ758" i="8"/>
  <c r="AJ755" i="8"/>
  <c r="AJ750" i="8"/>
  <c r="AJ745" i="8"/>
  <c r="AJ741" i="8"/>
  <c r="AJ737" i="8"/>
  <c r="AJ733" i="8"/>
  <c r="AJ729" i="8"/>
  <c r="AJ725" i="8"/>
  <c r="AJ721" i="8"/>
  <c r="AJ717" i="8"/>
  <c r="AJ753" i="8"/>
  <c r="AJ749" i="8"/>
  <c r="AJ744" i="8"/>
  <c r="AJ740" i="8"/>
  <c r="AJ736" i="8"/>
  <c r="AJ732" i="8"/>
  <c r="AJ728" i="8"/>
  <c r="AJ724" i="8"/>
  <c r="AJ715" i="8"/>
  <c r="AJ712" i="8"/>
  <c r="AJ707" i="8"/>
  <c r="AJ701" i="8"/>
  <c r="AJ697" i="8"/>
  <c r="AJ692" i="8"/>
  <c r="AJ688" i="8"/>
  <c r="AJ684" i="8"/>
  <c r="AJ680" i="8"/>
  <c r="AJ720" i="8"/>
  <c r="AJ714" i="8"/>
  <c r="AJ709" i="8"/>
  <c r="AJ704" i="8"/>
  <c r="AJ700" i="8"/>
  <c r="AJ696" i="8"/>
  <c r="AJ695" i="8"/>
  <c r="AJ691" i="8"/>
  <c r="AJ687" i="8"/>
  <c r="AJ683" i="8"/>
  <c r="AJ713" i="8"/>
  <c r="AJ711" i="8"/>
  <c r="AJ706" i="8"/>
  <c r="AJ703" i="8"/>
  <c r="AJ699" i="8"/>
  <c r="AJ694" i="8"/>
  <c r="AJ690" i="8"/>
  <c r="AJ686" i="8"/>
  <c r="AJ682" i="8"/>
  <c r="AJ678" i="8"/>
  <c r="AJ718" i="8"/>
  <c r="AJ716" i="8"/>
  <c r="AJ710" i="8"/>
  <c r="AJ708" i="8"/>
  <c r="AJ705" i="8"/>
  <c r="AJ702" i="8"/>
  <c r="AJ698" i="8"/>
  <c r="AJ693" i="8"/>
  <c r="AJ689" i="8"/>
  <c r="AJ685" i="8"/>
  <c r="AJ673" i="8"/>
  <c r="AJ669" i="8"/>
  <c r="AJ665" i="8"/>
  <c r="AJ661" i="8"/>
  <c r="AJ657" i="8"/>
  <c r="AJ653" i="8"/>
  <c r="AJ649" i="8"/>
  <c r="AJ645" i="8"/>
  <c r="AJ641" i="8"/>
  <c r="AJ676" i="8"/>
  <c r="AJ672" i="8"/>
  <c r="AJ668" i="8"/>
  <c r="AJ664" i="8"/>
  <c r="AJ660" i="8"/>
  <c r="AJ656" i="8"/>
  <c r="AJ652" i="8"/>
  <c r="AJ648" i="8"/>
  <c r="AJ644" i="8"/>
  <c r="AJ640" i="8"/>
  <c r="AJ681" i="8"/>
  <c r="AJ679" i="8"/>
  <c r="AJ675" i="8"/>
  <c r="AJ671" i="8"/>
  <c r="AJ667" i="8"/>
  <c r="AJ663" i="8"/>
  <c r="AJ659" i="8"/>
  <c r="AJ655" i="8"/>
  <c r="AJ651" i="8"/>
  <c r="AJ647" i="8"/>
  <c r="AJ643" i="8"/>
  <c r="AJ639" i="8"/>
  <c r="AJ677" i="8"/>
  <c r="AJ674" i="8"/>
  <c r="AJ670" i="8"/>
  <c r="AJ666" i="8"/>
  <c r="AJ662" i="8"/>
  <c r="AJ658" i="8"/>
  <c r="AJ654" i="8"/>
  <c r="AJ650" i="8"/>
  <c r="AJ646" i="8"/>
  <c r="AJ642" i="8"/>
  <c r="AJ635" i="8"/>
  <c r="AJ631" i="8"/>
  <c r="AJ627" i="8"/>
  <c r="AJ623" i="8"/>
  <c r="AJ619" i="8"/>
  <c r="AJ615" i="8"/>
  <c r="AJ611" i="8"/>
  <c r="AJ607" i="8"/>
  <c r="AJ603" i="8"/>
  <c r="AJ599" i="8"/>
  <c r="AJ595" i="8"/>
  <c r="AJ591" i="8"/>
  <c r="AJ587" i="8"/>
  <c r="AJ583" i="8"/>
  <c r="AJ579" i="8"/>
  <c r="AJ575" i="8"/>
  <c r="AJ571" i="8"/>
  <c r="AJ567" i="8"/>
  <c r="AJ563" i="8"/>
  <c r="AJ559" i="8"/>
  <c r="AJ555" i="8"/>
  <c r="AJ638" i="8"/>
  <c r="AJ637" i="8"/>
  <c r="AJ634" i="8"/>
  <c r="AJ630" i="8"/>
  <c r="AJ626" i="8"/>
  <c r="AJ622" i="8"/>
  <c r="AJ618" i="8"/>
  <c r="AJ614" i="8"/>
  <c r="AJ610" i="8"/>
  <c r="AJ606" i="8"/>
  <c r="AJ602" i="8"/>
  <c r="AJ598" i="8"/>
  <c r="AJ594" i="8"/>
  <c r="AJ590" i="8"/>
  <c r="AJ586" i="8"/>
  <c r="AJ582" i="8"/>
  <c r="AJ578" i="8"/>
  <c r="AJ574" i="8"/>
  <c r="AJ570" i="8"/>
  <c r="AJ566" i="8"/>
  <c r="AJ562" i="8"/>
  <c r="AJ558" i="8"/>
  <c r="AJ554" i="8"/>
  <c r="AJ633" i="8"/>
  <c r="AJ629" i="8"/>
  <c r="AJ625" i="8"/>
  <c r="AJ621" i="8"/>
  <c r="AJ617" i="8"/>
  <c r="AJ613" i="8"/>
  <c r="AJ609" i="8"/>
  <c r="AJ605" i="8"/>
  <c r="AJ601" i="8"/>
  <c r="AJ597" i="8"/>
  <c r="AJ593" i="8"/>
  <c r="AJ589" i="8"/>
  <c r="AJ585" i="8"/>
  <c r="AJ581" i="8"/>
  <c r="AJ577" i="8"/>
  <c r="AJ573" i="8"/>
  <c r="AJ569" i="8"/>
  <c r="AJ565" i="8"/>
  <c r="AJ561" i="8"/>
  <c r="AJ557" i="8"/>
  <c r="AJ636" i="8"/>
  <c r="AJ632" i="8"/>
  <c r="AJ628" i="8"/>
  <c r="AJ624" i="8"/>
  <c r="AJ620" i="8"/>
  <c r="AJ616" i="8"/>
  <c r="AJ612" i="8"/>
  <c r="AJ608" i="8"/>
  <c r="AJ604" i="8"/>
  <c r="AJ600" i="8"/>
  <c r="AJ596" i="8"/>
  <c r="AJ592" i="8"/>
  <c r="AJ588" i="8"/>
  <c r="AJ584" i="8"/>
  <c r="AJ580" i="8"/>
  <c r="AJ576" i="8"/>
  <c r="AJ572" i="8"/>
  <c r="AJ568" i="8"/>
  <c r="AJ564" i="8"/>
  <c r="AJ560" i="8"/>
  <c r="AJ556" i="8"/>
  <c r="AJ552" i="8"/>
  <c r="AJ548" i="8"/>
  <c r="AJ544" i="8"/>
  <c r="AJ540" i="8"/>
  <c r="AJ536" i="8"/>
  <c r="AJ532" i="8"/>
  <c r="AJ528" i="8"/>
  <c r="AJ524" i="8"/>
  <c r="AJ520" i="8"/>
  <c r="AJ516" i="8"/>
  <c r="AJ512" i="8"/>
  <c r="AJ508" i="8"/>
  <c r="AJ504" i="8"/>
  <c r="AJ500" i="8"/>
  <c r="AJ496" i="8"/>
  <c r="AJ492" i="8"/>
  <c r="AJ488" i="8"/>
  <c r="AJ484" i="8"/>
  <c r="AJ480" i="8"/>
  <c r="AJ476" i="8"/>
  <c r="AJ472" i="8"/>
  <c r="AJ551" i="8"/>
  <c r="AJ547" i="8"/>
  <c r="AJ543" i="8"/>
  <c r="AJ539" i="8"/>
  <c r="AJ535" i="8"/>
  <c r="AJ531" i="8"/>
  <c r="AJ527" i="8"/>
  <c r="AJ523" i="8"/>
  <c r="AJ519" i="8"/>
  <c r="AJ515" i="8"/>
  <c r="AJ511" i="8"/>
  <c r="AJ507" i="8"/>
  <c r="AJ503" i="8"/>
  <c r="AJ499" i="8"/>
  <c r="AJ495" i="8"/>
  <c r="AJ491" i="8"/>
  <c r="AJ487" i="8"/>
  <c r="AJ483" i="8"/>
  <c r="AJ479" i="8"/>
  <c r="AJ475" i="8"/>
  <c r="AJ471" i="8"/>
  <c r="AJ553" i="8"/>
  <c r="AJ550" i="8"/>
  <c r="AJ546" i="8"/>
  <c r="AJ542" i="8"/>
  <c r="AJ538" i="8"/>
  <c r="AJ534" i="8"/>
  <c r="AJ530" i="8"/>
  <c r="AJ526" i="8"/>
  <c r="AJ522" i="8"/>
  <c r="AJ518" i="8"/>
  <c r="AJ514" i="8"/>
  <c r="AJ510" i="8"/>
  <c r="AJ506" i="8"/>
  <c r="AJ502" i="8"/>
  <c r="AJ498" i="8"/>
  <c r="AJ494" i="8"/>
  <c r="AJ490" i="8"/>
  <c r="AJ486" i="8"/>
  <c r="AJ482" i="8"/>
  <c r="AJ478" i="8"/>
  <c r="AJ474" i="8"/>
  <c r="AJ470" i="8"/>
  <c r="AJ549" i="8"/>
  <c r="AJ545" i="8"/>
  <c r="AJ541" i="8"/>
  <c r="AJ537" i="8"/>
  <c r="AJ533" i="8"/>
  <c r="AJ529" i="8"/>
  <c r="AJ525" i="8"/>
  <c r="AJ521" i="8"/>
  <c r="AJ517" i="8"/>
  <c r="AJ513" i="8"/>
  <c r="AJ509" i="8"/>
  <c r="AJ505" i="8"/>
  <c r="AJ501" i="8"/>
  <c r="AJ497" i="8"/>
  <c r="AJ493" i="8"/>
  <c r="AJ489" i="8"/>
  <c r="AJ485" i="8"/>
  <c r="AJ481" i="8"/>
  <c r="AJ477" i="8"/>
  <c r="AJ473" i="8"/>
  <c r="AJ466" i="8"/>
  <c r="AJ462" i="8"/>
  <c r="AJ458" i="8"/>
  <c r="AJ454" i="8"/>
  <c r="AJ450" i="8"/>
  <c r="AJ446" i="8"/>
  <c r="AJ442" i="8"/>
  <c r="AJ438" i="8"/>
  <c r="AJ434" i="8"/>
  <c r="AJ430" i="8"/>
  <c r="AJ426" i="8"/>
  <c r="AJ422" i="8"/>
  <c r="AJ418" i="8"/>
  <c r="AJ414" i="8"/>
  <c r="AJ410" i="8"/>
  <c r="AJ406" i="8"/>
  <c r="AJ402" i="8"/>
  <c r="AJ398" i="8"/>
  <c r="AJ394" i="8"/>
  <c r="AJ390" i="8"/>
  <c r="AJ465" i="8"/>
  <c r="AJ461" i="8"/>
  <c r="AJ457" i="8"/>
  <c r="AJ453" i="8"/>
  <c r="AJ449" i="8"/>
  <c r="AJ445" i="8"/>
  <c r="AJ441" i="8"/>
  <c r="AJ437" i="8"/>
  <c r="AJ433" i="8"/>
  <c r="AJ429" i="8"/>
  <c r="AJ425" i="8"/>
  <c r="AJ421" i="8"/>
  <c r="AJ417" i="8"/>
  <c r="AJ413" i="8"/>
  <c r="AJ409" i="8"/>
  <c r="AJ405" i="8"/>
  <c r="AJ401" i="8"/>
  <c r="AJ397" i="8"/>
  <c r="AJ393" i="8"/>
  <c r="AJ389" i="8"/>
  <c r="AJ385" i="8"/>
  <c r="AJ469" i="8"/>
  <c r="AJ468" i="8"/>
  <c r="AJ464" i="8"/>
  <c r="AJ460" i="8"/>
  <c r="AJ456" i="8"/>
  <c r="AJ452" i="8"/>
  <c r="AJ448" i="8"/>
  <c r="AJ444" i="8"/>
  <c r="AJ440" i="8"/>
  <c r="AJ436" i="8"/>
  <c r="AJ432" i="8"/>
  <c r="AJ428" i="8"/>
  <c r="AJ424" i="8"/>
  <c r="AJ420" i="8"/>
  <c r="AJ416" i="8"/>
  <c r="AJ412" i="8"/>
  <c r="AJ408" i="8"/>
  <c r="AJ404" i="8"/>
  <c r="AJ400" i="8"/>
  <c r="AJ396" i="8"/>
  <c r="AJ392" i="8"/>
  <c r="AJ388" i="8"/>
  <c r="AJ467" i="8"/>
  <c r="AJ463" i="8"/>
  <c r="AJ459" i="8"/>
  <c r="AJ455" i="8"/>
  <c r="AJ451" i="8"/>
  <c r="AJ447" i="8"/>
  <c r="AJ443" i="8"/>
  <c r="AJ439" i="8"/>
  <c r="AJ435" i="8"/>
  <c r="AJ431" i="8"/>
  <c r="AJ427" i="8"/>
  <c r="AJ423" i="8"/>
  <c r="AJ419" i="8"/>
  <c r="AJ415" i="8"/>
  <c r="AJ411" i="8"/>
  <c r="AJ407" i="8"/>
  <c r="AJ403" i="8"/>
  <c r="AJ399" i="8"/>
  <c r="AJ395" i="8"/>
  <c r="AJ391" i="8"/>
  <c r="AJ387" i="8"/>
  <c r="AJ381" i="8"/>
  <c r="AJ377" i="8"/>
  <c r="AJ373" i="8"/>
  <c r="AJ369" i="8"/>
  <c r="AJ365" i="8"/>
  <c r="AJ361" i="8"/>
  <c r="AJ357" i="8"/>
  <c r="AJ353" i="8"/>
  <c r="AJ349" i="8"/>
  <c r="AJ345" i="8"/>
  <c r="AJ341" i="8"/>
  <c r="AJ337" i="8"/>
  <c r="AJ333" i="8"/>
  <c r="AJ329" i="8"/>
  <c r="AJ325" i="8"/>
  <c r="AJ321" i="8"/>
  <c r="AJ317" i="8"/>
  <c r="AJ313" i="8"/>
  <c r="AJ309" i="8"/>
  <c r="AJ305" i="8"/>
  <c r="AJ301" i="8"/>
  <c r="AJ386" i="8"/>
  <c r="AJ380" i="8"/>
  <c r="AJ376" i="8"/>
  <c r="AJ372" i="8"/>
  <c r="AJ368" i="8"/>
  <c r="AJ364" i="8"/>
  <c r="AJ360" i="8"/>
  <c r="AJ356" i="8"/>
  <c r="AJ352" i="8"/>
  <c r="AJ348" i="8"/>
  <c r="AJ344" i="8"/>
  <c r="AJ340" i="8"/>
  <c r="AJ336" i="8"/>
  <c r="AJ332" i="8"/>
  <c r="AJ328" i="8"/>
  <c r="AJ324" i="8"/>
  <c r="AJ320" i="8"/>
  <c r="AJ316" i="8"/>
  <c r="AJ312" i="8"/>
  <c r="AJ308" i="8"/>
  <c r="AJ304" i="8"/>
  <c r="AJ300" i="8"/>
  <c r="AJ383" i="8"/>
  <c r="AJ379" i="8"/>
  <c r="AJ375" i="8"/>
  <c r="AJ371" i="8"/>
  <c r="AJ367" i="8"/>
  <c r="AJ363" i="8"/>
  <c r="AJ359" i="8"/>
  <c r="AJ355" i="8"/>
  <c r="AJ351" i="8"/>
  <c r="AJ347" i="8"/>
  <c r="AJ343" i="8"/>
  <c r="AJ339" i="8"/>
  <c r="AJ335" i="8"/>
  <c r="AJ331" i="8"/>
  <c r="AJ327" i="8"/>
  <c r="AJ323" i="8"/>
  <c r="AJ319" i="8"/>
  <c r="AJ315" i="8"/>
  <c r="AJ311" i="8"/>
  <c r="AJ307" i="8"/>
  <c r="AJ303" i="8"/>
  <c r="AJ299" i="8"/>
  <c r="AJ384" i="8"/>
  <c r="AJ382" i="8"/>
  <c r="AJ378" i="8"/>
  <c r="AJ374" i="8"/>
  <c r="AJ370" i="8"/>
  <c r="AJ366" i="8"/>
  <c r="AJ362" i="8"/>
  <c r="AJ358" i="8"/>
  <c r="AJ354" i="8"/>
  <c r="AJ350" i="8"/>
  <c r="AJ346" i="8"/>
  <c r="AJ342" i="8"/>
  <c r="AJ338" i="8"/>
  <c r="AJ334" i="8"/>
  <c r="AJ330" i="8"/>
  <c r="AJ326" i="8"/>
  <c r="AJ322" i="8"/>
  <c r="AJ318" i="8"/>
  <c r="AJ314" i="8"/>
  <c r="AJ310" i="8"/>
  <c r="AJ306" i="8"/>
  <c r="AJ302" i="8"/>
  <c r="AJ296" i="8"/>
  <c r="AJ292" i="8"/>
  <c r="AJ288" i="8"/>
  <c r="AJ284" i="8"/>
  <c r="AJ280" i="8"/>
  <c r="AJ276" i="8"/>
  <c r="AJ272" i="8"/>
  <c r="AJ268" i="8"/>
  <c r="AJ264" i="8"/>
  <c r="AJ260" i="8"/>
  <c r="AJ256" i="8"/>
  <c r="AJ252" i="8"/>
  <c r="AJ248" i="8"/>
  <c r="AJ244" i="8"/>
  <c r="AJ240" i="8"/>
  <c r="AJ236" i="8"/>
  <c r="AJ232" i="8"/>
  <c r="AJ228" i="8"/>
  <c r="AJ224" i="8"/>
  <c r="AJ220" i="8"/>
  <c r="AJ216" i="8"/>
  <c r="AJ212" i="8"/>
  <c r="AJ208" i="8"/>
  <c r="AJ204" i="8"/>
  <c r="AJ200" i="8"/>
  <c r="AJ196" i="8"/>
  <c r="AJ192" i="8"/>
  <c r="AJ188" i="8"/>
  <c r="AJ184" i="8"/>
  <c r="AJ180" i="8"/>
  <c r="AJ176" i="8"/>
  <c r="AJ172" i="8"/>
  <c r="AJ168" i="8"/>
  <c r="AJ164" i="8"/>
  <c r="AJ160" i="8"/>
  <c r="AJ156" i="8"/>
  <c r="AJ152" i="8"/>
  <c r="AJ148" i="8"/>
  <c r="AJ144" i="8"/>
  <c r="AJ140" i="8"/>
  <c r="AJ136" i="8"/>
  <c r="AJ132" i="8"/>
  <c r="AJ295" i="8"/>
  <c r="AJ291" i="8"/>
  <c r="AJ287" i="8"/>
  <c r="AJ283" i="8"/>
  <c r="AJ279" i="8"/>
  <c r="AJ275" i="8"/>
  <c r="AJ271" i="8"/>
  <c r="AJ267" i="8"/>
  <c r="AJ263" i="8"/>
  <c r="AJ259" i="8"/>
  <c r="AJ255" i="8"/>
  <c r="AJ251" i="8"/>
  <c r="AJ247" i="8"/>
  <c r="AJ243" i="8"/>
  <c r="AJ239" i="8"/>
  <c r="AJ235" i="8"/>
  <c r="AJ231" i="8"/>
  <c r="AJ227" i="8"/>
  <c r="AJ223" i="8"/>
  <c r="AJ219" i="8"/>
  <c r="AJ215" i="8"/>
  <c r="AJ211" i="8"/>
  <c r="AJ207" i="8"/>
  <c r="AJ203" i="8"/>
  <c r="AJ199" i="8"/>
  <c r="AJ195" i="8"/>
  <c r="AJ191" i="8"/>
  <c r="AJ187" i="8"/>
  <c r="AJ183" i="8"/>
  <c r="AJ179" i="8"/>
  <c r="AJ175" i="8"/>
  <c r="AJ171" i="8"/>
  <c r="AJ167" i="8"/>
  <c r="AJ163" i="8"/>
  <c r="AJ159" i="8"/>
  <c r="AJ155" i="8"/>
  <c r="AJ151" i="8"/>
  <c r="AJ147" i="8"/>
  <c r="AJ143" i="8"/>
  <c r="AJ139" i="8"/>
  <c r="AJ135" i="8"/>
  <c r="AJ298" i="8"/>
  <c r="AJ294" i="8"/>
  <c r="AJ290" i="8"/>
  <c r="AJ286" i="8"/>
  <c r="AJ282" i="8"/>
  <c r="AJ278" i="8"/>
  <c r="AJ274" i="8"/>
  <c r="AJ270" i="8"/>
  <c r="AJ266" i="8"/>
  <c r="AJ262" i="8"/>
  <c r="AJ258" i="8"/>
  <c r="AJ254" i="8"/>
  <c r="AJ250" i="8"/>
  <c r="AJ246" i="8"/>
  <c r="AJ242" i="8"/>
  <c r="AJ238" i="8"/>
  <c r="AJ234" i="8"/>
  <c r="AJ230" i="8"/>
  <c r="AJ226" i="8"/>
  <c r="AJ222" i="8"/>
  <c r="AJ218" i="8"/>
  <c r="AJ214" i="8"/>
  <c r="AJ210" i="8"/>
  <c r="AJ206" i="8"/>
  <c r="AJ202" i="8"/>
  <c r="AJ198" i="8"/>
  <c r="AJ194" i="8"/>
  <c r="AJ190" i="8"/>
  <c r="AJ186" i="8"/>
  <c r="AJ182" i="8"/>
  <c r="AJ178" i="8"/>
  <c r="AJ174" i="8"/>
  <c r="AJ170" i="8"/>
  <c r="AJ166" i="8"/>
  <c r="AJ162" i="8"/>
  <c r="AJ158" i="8"/>
  <c r="AJ154" i="8"/>
  <c r="AJ150" i="8"/>
  <c r="AJ146" i="8"/>
  <c r="AJ142" i="8"/>
  <c r="AJ138" i="8"/>
  <c r="AJ134" i="8"/>
  <c r="AJ130" i="8"/>
  <c r="AJ297" i="8"/>
  <c r="AJ293" i="8"/>
  <c r="AJ289" i="8"/>
  <c r="AJ285" i="8"/>
  <c r="AJ281" i="8"/>
  <c r="AJ277" i="8"/>
  <c r="AJ273" i="8"/>
  <c r="AJ269" i="8"/>
  <c r="AJ265" i="8"/>
  <c r="AJ261" i="8"/>
  <c r="AJ257" i="8"/>
  <c r="AJ253" i="8"/>
  <c r="AJ249" i="8"/>
  <c r="AJ245" i="8"/>
  <c r="AJ241" i="8"/>
  <c r="AJ237" i="8"/>
  <c r="AJ233" i="8"/>
  <c r="AJ229" i="8"/>
  <c r="AJ225" i="8"/>
  <c r="AJ221" i="8"/>
  <c r="AJ217" i="8"/>
  <c r="AJ213" i="8"/>
  <c r="AJ209" i="8"/>
  <c r="AJ205" i="8"/>
  <c r="AJ201" i="8"/>
  <c r="AJ197" i="8"/>
  <c r="AJ193" i="8"/>
  <c r="AJ189" i="8"/>
  <c r="AJ185" i="8"/>
  <c r="AJ181" i="8"/>
  <c r="AJ177" i="8"/>
  <c r="AJ173" i="8"/>
  <c r="AJ169" i="8"/>
  <c r="AJ165" i="8"/>
  <c r="AJ161" i="8"/>
  <c r="AJ157" i="8"/>
  <c r="AJ153" i="8"/>
  <c r="AJ149" i="8"/>
  <c r="AJ145" i="8"/>
  <c r="AJ141" i="8"/>
  <c r="AJ137" i="8"/>
  <c r="AJ133" i="8"/>
  <c r="AN838" i="8"/>
  <c r="AN848" i="8"/>
  <c r="AN846" i="8"/>
  <c r="AN844" i="8"/>
  <c r="AN852" i="8"/>
  <c r="AN851" i="8"/>
  <c r="AN850" i="8"/>
  <c r="AN847" i="8"/>
  <c r="AN843" i="8"/>
  <c r="AN839" i="8"/>
  <c r="AN832" i="8"/>
  <c r="AN828" i="8"/>
  <c r="AN842" i="8"/>
  <c r="AN837" i="8"/>
  <c r="AN835" i="8"/>
  <c r="AN830" i="8"/>
  <c r="AN827" i="8"/>
  <c r="AN825" i="8"/>
  <c r="AN845" i="8"/>
  <c r="AN841" i="8"/>
  <c r="AN834" i="8"/>
  <c r="AN849" i="8"/>
  <c r="AN840" i="8"/>
  <c r="AN836" i="8"/>
  <c r="AN833" i="8"/>
  <c r="AN829" i="8"/>
  <c r="AN820" i="8"/>
  <c r="AN818" i="8"/>
  <c r="AN823" i="8"/>
  <c r="AN831" i="8"/>
  <c r="AN824" i="8"/>
  <c r="AN822" i="8"/>
  <c r="AN819" i="8"/>
  <c r="AN817" i="8"/>
  <c r="AN826" i="8"/>
  <c r="AN821" i="8"/>
  <c r="AN807" i="8"/>
  <c r="AN813" i="8"/>
  <c r="AN810" i="8"/>
  <c r="AN798" i="8"/>
  <c r="AN794" i="8"/>
  <c r="AN815" i="8"/>
  <c r="AN812" i="8"/>
  <c r="AN809" i="8"/>
  <c r="AN804" i="8"/>
  <c r="AN802" i="8"/>
  <c r="AN801" i="8"/>
  <c r="AN797" i="8"/>
  <c r="AN816" i="8"/>
  <c r="AN814" i="8"/>
  <c r="AN800" i="8"/>
  <c r="AN796" i="8"/>
  <c r="AN811" i="8"/>
  <c r="AN808" i="8"/>
  <c r="AN806" i="8"/>
  <c r="AN805" i="8"/>
  <c r="AN803" i="8"/>
  <c r="AN791" i="8"/>
  <c r="AN789" i="8"/>
  <c r="AN787" i="8"/>
  <c r="AN785" i="8"/>
  <c r="AN782" i="8"/>
  <c r="AN778" i="8"/>
  <c r="AN774" i="8"/>
  <c r="AN770" i="8"/>
  <c r="AN766" i="8"/>
  <c r="AN793" i="8"/>
  <c r="AN781" i="8"/>
  <c r="AN777" i="8"/>
  <c r="AN773" i="8"/>
  <c r="AN769" i="8"/>
  <c r="AN765" i="8"/>
  <c r="AN762" i="8"/>
  <c r="AN799" i="8"/>
  <c r="AN795" i="8"/>
  <c r="AN790" i="8"/>
  <c r="AN788" i="8"/>
  <c r="AN786" i="8"/>
  <c r="AN784" i="8"/>
  <c r="AN780" i="8"/>
  <c r="AN776" i="8"/>
  <c r="AN772" i="8"/>
  <c r="AN768" i="8"/>
  <c r="AN764" i="8"/>
  <c r="AN761" i="8"/>
  <c r="AN792" i="8"/>
  <c r="AN783" i="8"/>
  <c r="AN779" i="8"/>
  <c r="AN775" i="8"/>
  <c r="AN771" i="8"/>
  <c r="AN767" i="8"/>
  <c r="AN760" i="8"/>
  <c r="AN756" i="8"/>
  <c r="AN758" i="8"/>
  <c r="AN752" i="8"/>
  <c r="AN748" i="8"/>
  <c r="AN743" i="8"/>
  <c r="AN739" i="8"/>
  <c r="AN735" i="8"/>
  <c r="AN731" i="8"/>
  <c r="AN727" i="8"/>
  <c r="AN723" i="8"/>
  <c r="AN719" i="8"/>
  <c r="AN763" i="8"/>
  <c r="AN754" i="8"/>
  <c r="AN751" i="8"/>
  <c r="AN747" i="8"/>
  <c r="AN746" i="8"/>
  <c r="AN742" i="8"/>
  <c r="AN738" i="8"/>
  <c r="AN734" i="8"/>
  <c r="AN730" i="8"/>
  <c r="AN726" i="8"/>
  <c r="AN722" i="8"/>
  <c r="AN759" i="8"/>
  <c r="AN757" i="8"/>
  <c r="AN750" i="8"/>
  <c r="AN745" i="8"/>
  <c r="AN741" i="8"/>
  <c r="AN737" i="8"/>
  <c r="AN733" i="8"/>
  <c r="AN729" i="8"/>
  <c r="AN725" i="8"/>
  <c r="AN721" i="8"/>
  <c r="AN717" i="8"/>
  <c r="AN755" i="8"/>
  <c r="AN753" i="8"/>
  <c r="AN749" i="8"/>
  <c r="AN744" i="8"/>
  <c r="AN740" i="8"/>
  <c r="AN736" i="8"/>
  <c r="AN732" i="8"/>
  <c r="AN728" i="8"/>
  <c r="AN724" i="8"/>
  <c r="AN716" i="8"/>
  <c r="AN715" i="8"/>
  <c r="AN712" i="8"/>
  <c r="AN707" i="8"/>
  <c r="AN701" i="8"/>
  <c r="AN697" i="8"/>
  <c r="AN692" i="8"/>
  <c r="AN688" i="8"/>
  <c r="AN684" i="8"/>
  <c r="AN680" i="8"/>
  <c r="AN718" i="8"/>
  <c r="AN714" i="8"/>
  <c r="AN709" i="8"/>
  <c r="AN704" i="8"/>
  <c r="AN700" i="8"/>
  <c r="AN696" i="8"/>
  <c r="AN695" i="8"/>
  <c r="AN691" i="8"/>
  <c r="AN687" i="8"/>
  <c r="AN683" i="8"/>
  <c r="AN713" i="8"/>
  <c r="AN711" i="8"/>
  <c r="AN706" i="8"/>
  <c r="AN703" i="8"/>
  <c r="AN699" i="8"/>
  <c r="AN694" i="8"/>
  <c r="AN690" i="8"/>
  <c r="AN686" i="8"/>
  <c r="AN682" i="8"/>
  <c r="AN678" i="8"/>
  <c r="AN720" i="8"/>
  <c r="AN710" i="8"/>
  <c r="AN708" i="8"/>
  <c r="AN705" i="8"/>
  <c r="AN702" i="8"/>
  <c r="AN698" i="8"/>
  <c r="AN693" i="8"/>
  <c r="AN689" i="8"/>
  <c r="AN685" i="8"/>
  <c r="AN679" i="8"/>
  <c r="AN677" i="8"/>
  <c r="AN673" i="8"/>
  <c r="AN669" i="8"/>
  <c r="AN665" i="8"/>
  <c r="AN661" i="8"/>
  <c r="AN657" i="8"/>
  <c r="AN653" i="8"/>
  <c r="AN649" i="8"/>
  <c r="AN645" i="8"/>
  <c r="AN641" i="8"/>
  <c r="AN681" i="8"/>
  <c r="AN676" i="8"/>
  <c r="AN672" i="8"/>
  <c r="AN668" i="8"/>
  <c r="AN664" i="8"/>
  <c r="AN660" i="8"/>
  <c r="AN656" i="8"/>
  <c r="AN652" i="8"/>
  <c r="AN648" i="8"/>
  <c r="AN644" i="8"/>
  <c r="AN640" i="8"/>
  <c r="AN675" i="8"/>
  <c r="AN671" i="8"/>
  <c r="AN667" i="8"/>
  <c r="AN663" i="8"/>
  <c r="AN659" i="8"/>
  <c r="AN655" i="8"/>
  <c r="AN651" i="8"/>
  <c r="AN647" i="8"/>
  <c r="AN643" i="8"/>
  <c r="AN639" i="8"/>
  <c r="AN674" i="8"/>
  <c r="AN670" i="8"/>
  <c r="AN666" i="8"/>
  <c r="AN662" i="8"/>
  <c r="AN658" i="8"/>
  <c r="AN654" i="8"/>
  <c r="AN650" i="8"/>
  <c r="AN646" i="8"/>
  <c r="AN642" i="8"/>
  <c r="AN638" i="8"/>
  <c r="AN635" i="8"/>
  <c r="AN631" i="8"/>
  <c r="AN627" i="8"/>
  <c r="AN623" i="8"/>
  <c r="AN619" i="8"/>
  <c r="AN615" i="8"/>
  <c r="AN611" i="8"/>
  <c r="AN607" i="8"/>
  <c r="AN603" i="8"/>
  <c r="AN599" i="8"/>
  <c r="AN595" i="8"/>
  <c r="AN591" i="8"/>
  <c r="AN587" i="8"/>
  <c r="AN583" i="8"/>
  <c r="AN579" i="8"/>
  <c r="AN575" i="8"/>
  <c r="AN571" i="8"/>
  <c r="AN567" i="8"/>
  <c r="AN563" i="8"/>
  <c r="AN559" i="8"/>
  <c r="AN555" i="8"/>
  <c r="AN634" i="8"/>
  <c r="AN630" i="8"/>
  <c r="AN626" i="8"/>
  <c r="AN622" i="8"/>
  <c r="AN618" i="8"/>
  <c r="AN614" i="8"/>
  <c r="AN610" i="8"/>
  <c r="AN606" i="8"/>
  <c r="AN602" i="8"/>
  <c r="AN598" i="8"/>
  <c r="AN594" i="8"/>
  <c r="AN590" i="8"/>
  <c r="AN586" i="8"/>
  <c r="AN582" i="8"/>
  <c r="AN578" i="8"/>
  <c r="AN574" i="8"/>
  <c r="AN570" i="8"/>
  <c r="AN566" i="8"/>
  <c r="AN562" i="8"/>
  <c r="AN558" i="8"/>
  <c r="AN554" i="8"/>
  <c r="AN633" i="8"/>
  <c r="AN629" i="8"/>
  <c r="AN625" i="8"/>
  <c r="AN621" i="8"/>
  <c r="AN617" i="8"/>
  <c r="AN613" i="8"/>
  <c r="AN609" i="8"/>
  <c r="AN605" i="8"/>
  <c r="AN601" i="8"/>
  <c r="AN597" i="8"/>
  <c r="AN593" i="8"/>
  <c r="AN589" i="8"/>
  <c r="AN585" i="8"/>
  <c r="AN581" i="8"/>
  <c r="AN577" i="8"/>
  <c r="AN573" i="8"/>
  <c r="AN569" i="8"/>
  <c r="AN565" i="8"/>
  <c r="AN561" i="8"/>
  <c r="AN557" i="8"/>
  <c r="AN637" i="8"/>
  <c r="AN636" i="8"/>
  <c r="AN632" i="8"/>
  <c r="AN628" i="8"/>
  <c r="AN624" i="8"/>
  <c r="AN620" i="8"/>
  <c r="AN616" i="8"/>
  <c r="AN612" i="8"/>
  <c r="AN608" i="8"/>
  <c r="AN604" i="8"/>
  <c r="AN600" i="8"/>
  <c r="AN596" i="8"/>
  <c r="AN592" i="8"/>
  <c r="AN588" i="8"/>
  <c r="AN584" i="8"/>
  <c r="AN580" i="8"/>
  <c r="AN576" i="8"/>
  <c r="AN572" i="8"/>
  <c r="AN568" i="8"/>
  <c r="AN564" i="8"/>
  <c r="AN560" i="8"/>
  <c r="AN556" i="8"/>
  <c r="AN552" i="8"/>
  <c r="AN548" i="8"/>
  <c r="AN544" i="8"/>
  <c r="AN540" i="8"/>
  <c r="AN536" i="8"/>
  <c r="AN532" i="8"/>
  <c r="AN528" i="8"/>
  <c r="AN524" i="8"/>
  <c r="AN520" i="8"/>
  <c r="AN516" i="8"/>
  <c r="AN512" i="8"/>
  <c r="AN508" i="8"/>
  <c r="AN504" i="8"/>
  <c r="AN500" i="8"/>
  <c r="AN496" i="8"/>
  <c r="AN492" i="8"/>
  <c r="AN488" i="8"/>
  <c r="AN484" i="8"/>
  <c r="AN480" i="8"/>
  <c r="AN476" i="8"/>
  <c r="AN472" i="8"/>
  <c r="AN553" i="8"/>
  <c r="AN551" i="8"/>
  <c r="AN547" i="8"/>
  <c r="AN543" i="8"/>
  <c r="AN539" i="8"/>
  <c r="AN535" i="8"/>
  <c r="AN531" i="8"/>
  <c r="AN527" i="8"/>
  <c r="AN523" i="8"/>
  <c r="AN519" i="8"/>
  <c r="AN515" i="8"/>
  <c r="AN511" i="8"/>
  <c r="AN507" i="8"/>
  <c r="AN503" i="8"/>
  <c r="AN499" i="8"/>
  <c r="AN495" i="8"/>
  <c r="AN491" i="8"/>
  <c r="AN487" i="8"/>
  <c r="AN483" i="8"/>
  <c r="AN479" i="8"/>
  <c r="AN475" i="8"/>
  <c r="AN471" i="8"/>
  <c r="AN550" i="8"/>
  <c r="AN546" i="8"/>
  <c r="AN542" i="8"/>
  <c r="AN538" i="8"/>
  <c r="AN534" i="8"/>
  <c r="AN530" i="8"/>
  <c r="AN526" i="8"/>
  <c r="AN522" i="8"/>
  <c r="AN518" i="8"/>
  <c r="AN514" i="8"/>
  <c r="AN510" i="8"/>
  <c r="AN506" i="8"/>
  <c r="AN502" i="8"/>
  <c r="AN498" i="8"/>
  <c r="AN494" i="8"/>
  <c r="AN490" i="8"/>
  <c r="AN486" i="8"/>
  <c r="AN482" i="8"/>
  <c r="AN478" i="8"/>
  <c r="AN474" i="8"/>
  <c r="AN470" i="8"/>
  <c r="AN549" i="8"/>
  <c r="AN545" i="8"/>
  <c r="AN541" i="8"/>
  <c r="AN537" i="8"/>
  <c r="AN533" i="8"/>
  <c r="AN529" i="8"/>
  <c r="AN525" i="8"/>
  <c r="AN521" i="8"/>
  <c r="AN517" i="8"/>
  <c r="AN513" i="8"/>
  <c r="AN509" i="8"/>
  <c r="AN505" i="8"/>
  <c r="AN501" i="8"/>
  <c r="AN497" i="8"/>
  <c r="AN493" i="8"/>
  <c r="AN489" i="8"/>
  <c r="AN485" i="8"/>
  <c r="AN481" i="8"/>
  <c r="AN477" i="8"/>
  <c r="AN473" i="8"/>
  <c r="AN468" i="8"/>
  <c r="AN466" i="8"/>
  <c r="AN462" i="8"/>
  <c r="AN458" i="8"/>
  <c r="AN454" i="8"/>
  <c r="AN450" i="8"/>
  <c r="AN446" i="8"/>
  <c r="AN442" i="8"/>
  <c r="AN438" i="8"/>
  <c r="AN434" i="8"/>
  <c r="AN430" i="8"/>
  <c r="AN426" i="8"/>
  <c r="AN422" i="8"/>
  <c r="AN418" i="8"/>
  <c r="AN414" i="8"/>
  <c r="AN410" i="8"/>
  <c r="AN406" i="8"/>
  <c r="AN402" i="8"/>
  <c r="AN398" i="8"/>
  <c r="AN394" i="8"/>
  <c r="AN390" i="8"/>
  <c r="AN469" i="8"/>
  <c r="AN465" i="8"/>
  <c r="AN461" i="8"/>
  <c r="AN457" i="8"/>
  <c r="AN453" i="8"/>
  <c r="AN449" i="8"/>
  <c r="AN445" i="8"/>
  <c r="AN441" i="8"/>
  <c r="AN437" i="8"/>
  <c r="AN433" i="8"/>
  <c r="AN429" i="8"/>
  <c r="AN425" i="8"/>
  <c r="AN421" i="8"/>
  <c r="AN417" i="8"/>
  <c r="AN413" i="8"/>
  <c r="AN409" i="8"/>
  <c r="AN405" i="8"/>
  <c r="AN401" i="8"/>
  <c r="AN397" i="8"/>
  <c r="AN393" i="8"/>
  <c r="AN389" i="8"/>
  <c r="AN385" i="8"/>
  <c r="AN464" i="8"/>
  <c r="AN460" i="8"/>
  <c r="AN456" i="8"/>
  <c r="AN452" i="8"/>
  <c r="AN448" i="8"/>
  <c r="AN444" i="8"/>
  <c r="AN440" i="8"/>
  <c r="AN436" i="8"/>
  <c r="AN432" i="8"/>
  <c r="AN428" i="8"/>
  <c r="AN424" i="8"/>
  <c r="AN420" i="8"/>
  <c r="AN416" i="8"/>
  <c r="AN412" i="8"/>
  <c r="AN408" i="8"/>
  <c r="AN404" i="8"/>
  <c r="AN400" i="8"/>
  <c r="AN396" i="8"/>
  <c r="AN392" i="8"/>
  <c r="AN388" i="8"/>
  <c r="AN467" i="8"/>
  <c r="AN463" i="8"/>
  <c r="AN459" i="8"/>
  <c r="AN455" i="8"/>
  <c r="AN451" i="8"/>
  <c r="AN447" i="8"/>
  <c r="AN443" i="8"/>
  <c r="AN439" i="8"/>
  <c r="AN435" i="8"/>
  <c r="AN431" i="8"/>
  <c r="AN427" i="8"/>
  <c r="AN423" i="8"/>
  <c r="AN419" i="8"/>
  <c r="AN415" i="8"/>
  <c r="AN411" i="8"/>
  <c r="AN407" i="8"/>
  <c r="AN403" i="8"/>
  <c r="AN399" i="8"/>
  <c r="AN395" i="8"/>
  <c r="AN391" i="8"/>
  <c r="AN387" i="8"/>
  <c r="AN386" i="8"/>
  <c r="AN384" i="8"/>
  <c r="AN381" i="8"/>
  <c r="AN377" i="8"/>
  <c r="AN373" i="8"/>
  <c r="AN369" i="8"/>
  <c r="AN365" i="8"/>
  <c r="AN361" i="8"/>
  <c r="AN357" i="8"/>
  <c r="AN353" i="8"/>
  <c r="AN349" i="8"/>
  <c r="AN345" i="8"/>
  <c r="AN341" i="8"/>
  <c r="AN337" i="8"/>
  <c r="AN333" i="8"/>
  <c r="AN329" i="8"/>
  <c r="AN325" i="8"/>
  <c r="AN321" i="8"/>
  <c r="AN317" i="8"/>
  <c r="AN313" i="8"/>
  <c r="AN309" i="8"/>
  <c r="AN305" i="8"/>
  <c r="AN301" i="8"/>
  <c r="AN380" i="8"/>
  <c r="AN376" i="8"/>
  <c r="AN372" i="8"/>
  <c r="AN368" i="8"/>
  <c r="AN364" i="8"/>
  <c r="AN360" i="8"/>
  <c r="AN356" i="8"/>
  <c r="AN352" i="8"/>
  <c r="AN348" i="8"/>
  <c r="AN344" i="8"/>
  <c r="AN340" i="8"/>
  <c r="AN336" i="8"/>
  <c r="AN332" i="8"/>
  <c r="AN328" i="8"/>
  <c r="AN324" i="8"/>
  <c r="AN320" i="8"/>
  <c r="AN316" i="8"/>
  <c r="AN312" i="8"/>
  <c r="AN308" i="8"/>
  <c r="AN304" i="8"/>
  <c r="AN300" i="8"/>
  <c r="AN383" i="8"/>
  <c r="AN379" i="8"/>
  <c r="AN375" i="8"/>
  <c r="AN371" i="8"/>
  <c r="AN367" i="8"/>
  <c r="AN363" i="8"/>
  <c r="AN359" i="8"/>
  <c r="AN355" i="8"/>
  <c r="AN351" i="8"/>
  <c r="AN347" i="8"/>
  <c r="AN343" i="8"/>
  <c r="AN339" i="8"/>
  <c r="AN335" i="8"/>
  <c r="AN331" i="8"/>
  <c r="AN327" i="8"/>
  <c r="AN323" i="8"/>
  <c r="AN319" i="8"/>
  <c r="AN315" i="8"/>
  <c r="AN311" i="8"/>
  <c r="AN307" i="8"/>
  <c r="AN303" i="8"/>
  <c r="AN299" i="8"/>
  <c r="AN382" i="8"/>
  <c r="AN378" i="8"/>
  <c r="AN374" i="8"/>
  <c r="AN370" i="8"/>
  <c r="AN366" i="8"/>
  <c r="AN362" i="8"/>
  <c r="AN358" i="8"/>
  <c r="AN354" i="8"/>
  <c r="AN350" i="8"/>
  <c r="AN346" i="8"/>
  <c r="AN342" i="8"/>
  <c r="AN338" i="8"/>
  <c r="AN334" i="8"/>
  <c r="AN330" i="8"/>
  <c r="AN326" i="8"/>
  <c r="AN322" i="8"/>
  <c r="AN318" i="8"/>
  <c r="AN314" i="8"/>
  <c r="AN310" i="8"/>
  <c r="AN306" i="8"/>
  <c r="AN302" i="8"/>
  <c r="AN298" i="8"/>
  <c r="AN296" i="8"/>
  <c r="AN292" i="8"/>
  <c r="AN288" i="8"/>
  <c r="AN284" i="8"/>
  <c r="AN280" i="8"/>
  <c r="AN276" i="8"/>
  <c r="AN272" i="8"/>
  <c r="AN268" i="8"/>
  <c r="AN264" i="8"/>
  <c r="AN260" i="8"/>
  <c r="AN256" i="8"/>
  <c r="AN252" i="8"/>
  <c r="AN248" i="8"/>
  <c r="AN244" i="8"/>
  <c r="AN240" i="8"/>
  <c r="AN236" i="8"/>
  <c r="AN232" i="8"/>
  <c r="AN228" i="8"/>
  <c r="AN224" i="8"/>
  <c r="AN220" i="8"/>
  <c r="AN216" i="8"/>
  <c r="AN212" i="8"/>
  <c r="AN208" i="8"/>
  <c r="AN204" i="8"/>
  <c r="AN200" i="8"/>
  <c r="AN196" i="8"/>
  <c r="AN192" i="8"/>
  <c r="AN188" i="8"/>
  <c r="AN184" i="8"/>
  <c r="AN180" i="8"/>
  <c r="AN176" i="8"/>
  <c r="AN172" i="8"/>
  <c r="AN168" i="8"/>
  <c r="AN164" i="8"/>
  <c r="AN160" i="8"/>
  <c r="AN156" i="8"/>
  <c r="AN152" i="8"/>
  <c r="AN148" i="8"/>
  <c r="AN144" i="8"/>
  <c r="AN140" i="8"/>
  <c r="AN136" i="8"/>
  <c r="AN132" i="8"/>
  <c r="AN295" i="8"/>
  <c r="AN291" i="8"/>
  <c r="AN287" i="8"/>
  <c r="AN283" i="8"/>
  <c r="AN279" i="8"/>
  <c r="AN275" i="8"/>
  <c r="AN271" i="8"/>
  <c r="AN267" i="8"/>
  <c r="AN263" i="8"/>
  <c r="AN259" i="8"/>
  <c r="AN255" i="8"/>
  <c r="AN251" i="8"/>
  <c r="AN247" i="8"/>
  <c r="AN243" i="8"/>
  <c r="AN239" i="8"/>
  <c r="AN235" i="8"/>
  <c r="AN231" i="8"/>
  <c r="AN227" i="8"/>
  <c r="AN223" i="8"/>
  <c r="AN219" i="8"/>
  <c r="AN215" i="8"/>
  <c r="AN211" i="8"/>
  <c r="AN207" i="8"/>
  <c r="AN203" i="8"/>
  <c r="AN199" i="8"/>
  <c r="AN195" i="8"/>
  <c r="AN191" i="8"/>
  <c r="AN187" i="8"/>
  <c r="AN183" i="8"/>
  <c r="AN179" i="8"/>
  <c r="AN175" i="8"/>
  <c r="AN171" i="8"/>
  <c r="AN167" i="8"/>
  <c r="AN163" i="8"/>
  <c r="AN159" i="8"/>
  <c r="AN155" i="8"/>
  <c r="AN151" i="8"/>
  <c r="AN147" i="8"/>
  <c r="AN143" i="8"/>
  <c r="AN139" i="8"/>
  <c r="AN135" i="8"/>
  <c r="AN294" i="8"/>
  <c r="AN290" i="8"/>
  <c r="AN286" i="8"/>
  <c r="AN282" i="8"/>
  <c r="AN278" i="8"/>
  <c r="AN274" i="8"/>
  <c r="AN270" i="8"/>
  <c r="AN266" i="8"/>
  <c r="AN262" i="8"/>
  <c r="AN258" i="8"/>
  <c r="AN254" i="8"/>
  <c r="AN250" i="8"/>
  <c r="AN246" i="8"/>
  <c r="AN242" i="8"/>
  <c r="AN238" i="8"/>
  <c r="AN234" i="8"/>
  <c r="AN230" i="8"/>
  <c r="AN226" i="8"/>
  <c r="AN222" i="8"/>
  <c r="AN218" i="8"/>
  <c r="AN214" i="8"/>
  <c r="AN210" i="8"/>
  <c r="AN206" i="8"/>
  <c r="AN202" i="8"/>
  <c r="AN198" i="8"/>
  <c r="AN194" i="8"/>
  <c r="AN190" i="8"/>
  <c r="AN186" i="8"/>
  <c r="AN182" i="8"/>
  <c r="AN178" i="8"/>
  <c r="AN174" i="8"/>
  <c r="AN170" i="8"/>
  <c r="AN166" i="8"/>
  <c r="AN162" i="8"/>
  <c r="AN158" i="8"/>
  <c r="AN154" i="8"/>
  <c r="AN150" i="8"/>
  <c r="AN146" i="8"/>
  <c r="AN142" i="8"/>
  <c r="AN138" i="8"/>
  <c r="AN134" i="8"/>
  <c r="AN130" i="8"/>
  <c r="AN297" i="8"/>
  <c r="AN293" i="8"/>
  <c r="AN289" i="8"/>
  <c r="AN285" i="8"/>
  <c r="AN281" i="8"/>
  <c r="AN277" i="8"/>
  <c r="AN273" i="8"/>
  <c r="AN269" i="8"/>
  <c r="AN265" i="8"/>
  <c r="AN261" i="8"/>
  <c r="AN257" i="8"/>
  <c r="AN253" i="8"/>
  <c r="AN249" i="8"/>
  <c r="AN245" i="8"/>
  <c r="AN241" i="8"/>
  <c r="AN237" i="8"/>
  <c r="AN233" i="8"/>
  <c r="AN229" i="8"/>
  <c r="AN225" i="8"/>
  <c r="AN221" i="8"/>
  <c r="AN217" i="8"/>
  <c r="AN213" i="8"/>
  <c r="AN209" i="8"/>
  <c r="AN205" i="8"/>
  <c r="AN201" i="8"/>
  <c r="AN197" i="8"/>
  <c r="AN193" i="8"/>
  <c r="AN189" i="8"/>
  <c r="AN185" i="8"/>
  <c r="AN181" i="8"/>
  <c r="AN177" i="8"/>
  <c r="AN173" i="8"/>
  <c r="AN169" i="8"/>
  <c r="AN165" i="8"/>
  <c r="AN161" i="8"/>
  <c r="AN157" i="8"/>
  <c r="AN153" i="8"/>
  <c r="AN149" i="8"/>
  <c r="AN145" i="8"/>
  <c r="AN141" i="8"/>
  <c r="AN137" i="8"/>
  <c r="AN133" i="8"/>
  <c r="AB8" i="8"/>
  <c r="AF8" i="8"/>
  <c r="AJ8" i="8"/>
  <c r="AN8" i="8"/>
  <c r="AE9" i="8"/>
  <c r="AI9" i="8"/>
  <c r="AM9" i="8"/>
  <c r="AD10" i="8"/>
  <c r="AH10" i="8"/>
  <c r="AL10" i="8"/>
  <c r="AC11" i="8"/>
  <c r="AG11" i="8"/>
  <c r="AK11" i="8"/>
  <c r="AO11" i="8"/>
  <c r="AB12" i="8"/>
  <c r="AF12" i="8"/>
  <c r="AJ12" i="8"/>
  <c r="AN12" i="8"/>
  <c r="AE13" i="8"/>
  <c r="AI13" i="8"/>
  <c r="AM13" i="8"/>
  <c r="AD14" i="8"/>
  <c r="AH14" i="8"/>
  <c r="AL14" i="8"/>
  <c r="AC15" i="8"/>
  <c r="AG15" i="8"/>
  <c r="AK15" i="8"/>
  <c r="AO15" i="8"/>
  <c r="AB16" i="8"/>
  <c r="AF16" i="8"/>
  <c r="AJ16" i="8"/>
  <c r="AN16" i="8"/>
  <c r="AE17" i="8"/>
  <c r="AI17" i="8"/>
  <c r="AM17" i="8"/>
  <c r="AD18" i="8"/>
  <c r="AH18" i="8"/>
  <c r="AL18" i="8"/>
  <c r="AC19" i="8"/>
  <c r="AG19" i="8"/>
  <c r="AK19" i="8"/>
  <c r="AO19" i="8"/>
  <c r="AB20" i="8"/>
  <c r="AF20" i="8"/>
  <c r="AJ20" i="8"/>
  <c r="AN20" i="8"/>
  <c r="AE21" i="8"/>
  <c r="AI21" i="8"/>
  <c r="AM21" i="8"/>
  <c r="AD22" i="8"/>
  <c r="AH22" i="8"/>
  <c r="AL22" i="8"/>
  <c r="AC23" i="8"/>
  <c r="AG23" i="8"/>
  <c r="AK23" i="8"/>
  <c r="AO23" i="8"/>
  <c r="AB24" i="8"/>
  <c r="AF24" i="8"/>
  <c r="AJ24" i="8"/>
  <c r="AN24" i="8"/>
  <c r="AE25" i="8"/>
  <c r="AI25" i="8"/>
  <c r="AM25" i="8"/>
  <c r="AD26" i="8"/>
  <c r="AH26" i="8"/>
  <c r="AL26" i="8"/>
  <c r="AC27" i="8"/>
  <c r="AG27" i="8"/>
  <c r="AK27" i="8"/>
  <c r="AO27" i="8"/>
  <c r="AB28" i="8"/>
  <c r="AF28" i="8"/>
  <c r="AJ28" i="8"/>
  <c r="AN28" i="8"/>
  <c r="AE29" i="8"/>
  <c r="AI29" i="8"/>
  <c r="AM29" i="8"/>
  <c r="AD30" i="8"/>
  <c r="AH30" i="8"/>
  <c r="AL30" i="8"/>
  <c r="AC31" i="8"/>
  <c r="AG31" i="8"/>
  <c r="AK31" i="8"/>
  <c r="AO31" i="8"/>
  <c r="AB32" i="8"/>
  <c r="AF32" i="8"/>
  <c r="AJ32" i="8"/>
  <c r="AN32" i="8"/>
  <c r="AE33" i="8"/>
  <c r="AI33" i="8"/>
  <c r="AM33" i="8"/>
  <c r="AD34" i="8"/>
  <c r="AH34" i="8"/>
  <c r="AL34" i="8"/>
  <c r="AD35" i="8"/>
  <c r="AH35" i="8"/>
  <c r="AL35" i="8"/>
  <c r="AC36" i="8"/>
  <c r="AG36" i="8"/>
  <c r="AK36" i="8"/>
  <c r="AO36" i="8"/>
  <c r="AB37" i="8"/>
  <c r="AF37" i="8"/>
  <c r="AJ37" i="8"/>
  <c r="AN37" i="8"/>
  <c r="AE38" i="8"/>
  <c r="AI38" i="8"/>
  <c r="AM38" i="8"/>
  <c r="AD39" i="8"/>
  <c r="AH39" i="8"/>
  <c r="AL39" i="8"/>
  <c r="AC40" i="8"/>
  <c r="AG40" i="8"/>
  <c r="AK40" i="8"/>
  <c r="AO40" i="8"/>
  <c r="AB41" i="8"/>
  <c r="AF41" i="8"/>
  <c r="AJ41" i="8"/>
  <c r="AN41" i="8"/>
  <c r="AB42" i="8"/>
  <c r="AF42" i="8"/>
  <c r="AJ42" i="8"/>
  <c r="AN42" i="8"/>
  <c r="AB43" i="8"/>
  <c r="AF43" i="8"/>
  <c r="AJ43" i="8"/>
  <c r="AN43" i="8"/>
  <c r="AE44" i="8"/>
  <c r="AI44" i="8"/>
  <c r="AM44" i="8"/>
  <c r="AD45" i="8"/>
  <c r="AH45" i="8"/>
  <c r="AL45" i="8"/>
  <c r="AC46" i="8"/>
  <c r="AG46" i="8"/>
  <c r="AK46" i="8"/>
  <c r="AO46" i="8"/>
  <c r="AB47" i="8"/>
  <c r="AF47" i="8"/>
  <c r="AJ47" i="8"/>
  <c r="AN47" i="8"/>
  <c r="AE48" i="8"/>
  <c r="AI48" i="8"/>
  <c r="AM48" i="8"/>
  <c r="AD49" i="8"/>
  <c r="AH49" i="8"/>
  <c r="AL49" i="8"/>
  <c r="AC50" i="8"/>
  <c r="AG50" i="8"/>
  <c r="AK50" i="8"/>
  <c r="AO50" i="8"/>
  <c r="AB51" i="8"/>
  <c r="AF51" i="8"/>
  <c r="AJ51" i="8"/>
  <c r="AN51" i="8"/>
  <c r="AE52" i="8"/>
  <c r="AI52" i="8"/>
  <c r="AM52" i="8"/>
  <c r="AD53" i="8"/>
  <c r="AH53" i="8"/>
  <c r="AL53" i="8"/>
  <c r="AC54" i="8"/>
  <c r="AG54" i="8"/>
  <c r="AK54" i="8"/>
  <c r="AO54" i="8"/>
  <c r="AB55" i="8"/>
  <c r="AF55" i="8"/>
  <c r="AJ55" i="8"/>
  <c r="AN55" i="8"/>
  <c r="AE56" i="8"/>
  <c r="AI56" i="8"/>
  <c r="AM56" i="8"/>
  <c r="AD57" i="8"/>
  <c r="AH57" i="8"/>
  <c r="AL57" i="8"/>
  <c r="AC58" i="8"/>
  <c r="AG58" i="8"/>
  <c r="AK58" i="8"/>
  <c r="AO58" i="8"/>
  <c r="AB59" i="8"/>
  <c r="AF59" i="8"/>
  <c r="AJ59" i="8"/>
  <c r="AN59" i="8"/>
  <c r="AE60" i="8"/>
  <c r="AI60" i="8"/>
  <c r="AM60" i="8"/>
  <c r="AD61" i="8"/>
  <c r="AH61" i="8"/>
  <c r="AL61" i="8"/>
  <c r="AC62" i="8"/>
  <c r="AG62" i="8"/>
  <c r="AK62" i="8"/>
  <c r="AO62" i="8"/>
  <c r="AB63" i="8"/>
  <c r="AF63" i="8"/>
  <c r="AJ63" i="8"/>
  <c r="AN63" i="8"/>
  <c r="AE64" i="8"/>
  <c r="AI64" i="8"/>
  <c r="AM64" i="8"/>
  <c r="AD65" i="8"/>
  <c r="AH65" i="8"/>
  <c r="AL65" i="8"/>
  <c r="AC66" i="8"/>
  <c r="AG66" i="8"/>
  <c r="AK66" i="8"/>
  <c r="AO66" i="8"/>
  <c r="AC67" i="8"/>
  <c r="AG67" i="8"/>
  <c r="AK67" i="8"/>
  <c r="AO67" i="8"/>
  <c r="AB68" i="8"/>
  <c r="AF68" i="8"/>
  <c r="AJ68" i="8"/>
  <c r="AN68" i="8"/>
  <c r="AE69" i="8"/>
  <c r="AI69" i="8"/>
  <c r="AM69" i="8"/>
  <c r="AE70" i="8"/>
  <c r="AI70" i="8"/>
  <c r="AM70" i="8"/>
  <c r="AD71" i="8"/>
  <c r="AH71" i="8"/>
  <c r="AL71" i="8"/>
  <c r="AC72" i="8"/>
  <c r="AG72" i="8"/>
  <c r="AK72" i="8"/>
  <c r="AO72" i="8"/>
  <c r="AB73" i="8"/>
  <c r="AF73" i="8"/>
  <c r="AJ73" i="8"/>
  <c r="AN73" i="8"/>
  <c r="AE74" i="8"/>
  <c r="AI74" i="8"/>
  <c r="AM74" i="8"/>
  <c r="AD75" i="8"/>
  <c r="AH75" i="8"/>
  <c r="AL75" i="8"/>
  <c r="AC76" i="8"/>
  <c r="AG76" i="8"/>
  <c r="AK76" i="8"/>
  <c r="AO76" i="8"/>
  <c r="AB77" i="8"/>
  <c r="AF77" i="8"/>
  <c r="AJ77" i="8"/>
  <c r="AN77" i="8"/>
  <c r="AE78" i="8"/>
  <c r="AI78" i="8"/>
  <c r="AM78" i="8"/>
  <c r="AC79" i="8"/>
  <c r="AG79" i="8"/>
  <c r="AK79" i="8"/>
  <c r="AO79" i="8"/>
  <c r="AB80" i="8"/>
  <c r="AF80" i="8"/>
  <c r="AJ80" i="8"/>
  <c r="AN80" i="8"/>
  <c r="AE81" i="8"/>
  <c r="AI81" i="8"/>
  <c r="AM81" i="8"/>
  <c r="AD82" i="8"/>
  <c r="AH82" i="8"/>
  <c r="AL82" i="8"/>
  <c r="AC83" i="8"/>
  <c r="AG83" i="8"/>
  <c r="AK83" i="8"/>
  <c r="AO83" i="8"/>
  <c r="AB84" i="8"/>
  <c r="AF84" i="8"/>
  <c r="AJ84" i="8"/>
  <c r="AN84" i="8"/>
  <c r="AE85" i="8"/>
  <c r="AI85" i="8"/>
  <c r="AM85" i="8"/>
  <c r="AD86" i="8"/>
  <c r="AH86" i="8"/>
  <c r="AL86" i="8"/>
  <c r="AC87" i="8"/>
  <c r="AG87" i="8"/>
  <c r="AK87" i="8"/>
  <c r="AO87" i="8"/>
  <c r="AB88" i="8"/>
  <c r="AF88" i="8"/>
  <c r="AJ88" i="8"/>
  <c r="AN88" i="8"/>
  <c r="AE89" i="8"/>
  <c r="AI89" i="8"/>
  <c r="AM89" i="8"/>
  <c r="AD90" i="8"/>
  <c r="AH90" i="8"/>
  <c r="AL90" i="8"/>
  <c r="AC91" i="8"/>
  <c r="AG91" i="8"/>
  <c r="AK91" i="8"/>
  <c r="AO91" i="8"/>
  <c r="AB92" i="8"/>
  <c r="AF92" i="8"/>
  <c r="AJ92" i="8"/>
  <c r="AN92" i="8"/>
  <c r="AE93" i="8"/>
  <c r="AI93" i="8"/>
  <c r="AM93" i="8"/>
  <c r="AD94" i="8"/>
  <c r="AH94" i="8"/>
  <c r="AL94" i="8"/>
  <c r="AC95" i="8"/>
  <c r="AG95" i="8"/>
  <c r="AK95" i="8"/>
  <c r="AO95" i="8"/>
  <c r="AB96" i="8"/>
  <c r="AF96" i="8"/>
  <c r="AJ96" i="8"/>
  <c r="AN96" i="8"/>
  <c r="AE97" i="8"/>
  <c r="AI97" i="8"/>
  <c r="AM97" i="8"/>
  <c r="AD98" i="8"/>
  <c r="AH98" i="8"/>
  <c r="AL98" i="8"/>
  <c r="AC99" i="8"/>
  <c r="AG99" i="8"/>
  <c r="AK99" i="8"/>
  <c r="AO99" i="8"/>
  <c r="AB100" i="8"/>
  <c r="AF100" i="8"/>
  <c r="AJ100" i="8"/>
  <c r="AN100" i="8"/>
  <c r="AE101" i="8"/>
  <c r="AI101" i="8"/>
  <c r="AM101" i="8"/>
  <c r="AD102" i="8"/>
  <c r="AH102" i="8"/>
  <c r="AL102" i="8"/>
  <c r="AC103" i="8"/>
  <c r="AG103" i="8"/>
  <c r="AK103" i="8"/>
  <c r="AO103" i="8"/>
  <c r="AB104" i="8"/>
  <c r="AF104" i="8"/>
  <c r="AJ104" i="8"/>
  <c r="AN104" i="8"/>
  <c r="AE105" i="8"/>
  <c r="AI105" i="8"/>
  <c r="AM105" i="8"/>
  <c r="AD106" i="8"/>
  <c r="AH106" i="8"/>
  <c r="AL106" i="8"/>
  <c r="AC107" i="8"/>
  <c r="AG107" i="8"/>
  <c r="AK107" i="8"/>
  <c r="AO107" i="8"/>
  <c r="AB108" i="8"/>
  <c r="AF108" i="8"/>
  <c r="AJ108" i="8"/>
  <c r="AN108" i="8"/>
  <c r="AE109" i="8"/>
  <c r="AI109" i="8"/>
  <c r="AM109" i="8"/>
  <c r="AD110" i="8"/>
  <c r="AH110" i="8"/>
  <c r="AL110" i="8"/>
  <c r="AC111" i="8"/>
  <c r="AG111" i="8"/>
  <c r="AK111" i="8"/>
  <c r="AO111" i="8"/>
  <c r="AB112" i="8"/>
  <c r="AF112" i="8"/>
  <c r="AJ112" i="8"/>
  <c r="AN112" i="8"/>
  <c r="AE113" i="8"/>
  <c r="AI113" i="8"/>
  <c r="AM113" i="8"/>
  <c r="AD114" i="8"/>
  <c r="AH114" i="8"/>
  <c r="AL114" i="8"/>
  <c r="AC115" i="8"/>
  <c r="AG115" i="8"/>
  <c r="AK115" i="8"/>
  <c r="AO115" i="8"/>
  <c r="AB116" i="8"/>
  <c r="AF116" i="8"/>
  <c r="AJ116" i="8"/>
  <c r="AN116" i="8"/>
  <c r="AE117" i="8"/>
  <c r="AI117" i="8"/>
  <c r="AM117" i="8"/>
  <c r="AD118" i="8"/>
  <c r="AH118" i="8"/>
  <c r="AL118" i="8"/>
  <c r="AC119" i="8"/>
  <c r="AG119" i="8"/>
  <c r="AK119" i="8"/>
  <c r="AO119" i="8"/>
  <c r="AB120" i="8"/>
  <c r="AF120" i="8"/>
  <c r="AJ120" i="8"/>
  <c r="AN120" i="8"/>
  <c r="AE121" i="8"/>
  <c r="AI121" i="8"/>
  <c r="AM121" i="8"/>
  <c r="AD122" i="8"/>
  <c r="AH122" i="8"/>
  <c r="AL122" i="8"/>
  <c r="AC123" i="8"/>
  <c r="AG123" i="8"/>
  <c r="AK123" i="8"/>
  <c r="AO123" i="8"/>
  <c r="AB124" i="8"/>
  <c r="AF124" i="8"/>
  <c r="AJ124" i="8"/>
  <c r="AN124" i="8"/>
  <c r="AE125" i="8"/>
  <c r="AI125" i="8"/>
  <c r="AM125" i="8"/>
  <c r="AD126" i="8"/>
  <c r="AH126" i="8"/>
  <c r="AL126" i="8"/>
  <c r="AG127" i="8"/>
  <c r="AB128" i="8"/>
  <c r="AG128" i="8"/>
  <c r="AM128" i="8"/>
  <c r="AE129" i="8"/>
  <c r="AJ129" i="8"/>
  <c r="AB131" i="8"/>
  <c r="AC848" i="8"/>
  <c r="AC846" i="8"/>
  <c r="AC844" i="8"/>
  <c r="AC842" i="8"/>
  <c r="AC840" i="8"/>
  <c r="AC837" i="8"/>
  <c r="AC852" i="8"/>
  <c r="AC851" i="8"/>
  <c r="AC850" i="8"/>
  <c r="AC849" i="8"/>
  <c r="AC847" i="8"/>
  <c r="AC845" i="8"/>
  <c r="AC843" i="8"/>
  <c r="AC841" i="8"/>
  <c r="AC839" i="8"/>
  <c r="AC836" i="8"/>
  <c r="AC830" i="8"/>
  <c r="AC827" i="8"/>
  <c r="AC825" i="8"/>
  <c r="AC835" i="8"/>
  <c r="AC831" i="8"/>
  <c r="AC824" i="8"/>
  <c r="AC838" i="8"/>
  <c r="AC834" i="8"/>
  <c r="AC833" i="8"/>
  <c r="AC832" i="8"/>
  <c r="AC828" i="8"/>
  <c r="AC826" i="8"/>
  <c r="AC823" i="8"/>
  <c r="AC821" i="8"/>
  <c r="AC819" i="8"/>
  <c r="AC817" i="8"/>
  <c r="AC822" i="8"/>
  <c r="AC829" i="8"/>
  <c r="AC820" i="8"/>
  <c r="AC818" i="8"/>
  <c r="AC816" i="8"/>
  <c r="AC814" i="8"/>
  <c r="AC812" i="8"/>
  <c r="AC809" i="8"/>
  <c r="AC813" i="8"/>
  <c r="AC810" i="8"/>
  <c r="AC804" i="8"/>
  <c r="AC802" i="8"/>
  <c r="AC801" i="8"/>
  <c r="AC797" i="8"/>
  <c r="AC815" i="8"/>
  <c r="AC807" i="8"/>
  <c r="AC806" i="8"/>
  <c r="AC800" i="8"/>
  <c r="AC796" i="8"/>
  <c r="AC805" i="8"/>
  <c r="AC803" i="8"/>
  <c r="AC799" i="8"/>
  <c r="AC795" i="8"/>
  <c r="AC811" i="8"/>
  <c r="AC808" i="8"/>
  <c r="AC781" i="8"/>
  <c r="AC777" i="8"/>
  <c r="AC773" i="8"/>
  <c r="AC769" i="8"/>
  <c r="AC765" i="8"/>
  <c r="AC793" i="8"/>
  <c r="AC790" i="8"/>
  <c r="AC788" i="8"/>
  <c r="AC786" i="8"/>
  <c r="AC784" i="8"/>
  <c r="AC780" i="8"/>
  <c r="AC776" i="8"/>
  <c r="AC772" i="8"/>
  <c r="AC768" i="8"/>
  <c r="AC764" i="8"/>
  <c r="AC761" i="8"/>
  <c r="AC798" i="8"/>
  <c r="AC794" i="8"/>
  <c r="AC792" i="8"/>
  <c r="AC783" i="8"/>
  <c r="AC779" i="8"/>
  <c r="AC775" i="8"/>
  <c r="AC771" i="8"/>
  <c r="AC767" i="8"/>
  <c r="AC760" i="8"/>
  <c r="AC791" i="8"/>
  <c r="AC789" i="8"/>
  <c r="AC787" i="8"/>
  <c r="AC785" i="8"/>
  <c r="AC782" i="8"/>
  <c r="AC778" i="8"/>
  <c r="AC774" i="8"/>
  <c r="AC770" i="8"/>
  <c r="AC766" i="8"/>
  <c r="AC763" i="8"/>
  <c r="AC759" i="8"/>
  <c r="AC755" i="8"/>
  <c r="AC751" i="8"/>
  <c r="AC747" i="8"/>
  <c r="AC746" i="8"/>
  <c r="AC742" i="8"/>
  <c r="AC738" i="8"/>
  <c r="AC734" i="8"/>
  <c r="AC730" i="8"/>
  <c r="AC726" i="8"/>
  <c r="AC722" i="8"/>
  <c r="AC718" i="8"/>
  <c r="AC762" i="8"/>
  <c r="AC758" i="8"/>
  <c r="AC754" i="8"/>
  <c r="AC750" i="8"/>
  <c r="AC745" i="8"/>
  <c r="AC741" i="8"/>
  <c r="AC737" i="8"/>
  <c r="AC733" i="8"/>
  <c r="AC729" i="8"/>
  <c r="AC725" i="8"/>
  <c r="AC757" i="8"/>
  <c r="AC753" i="8"/>
  <c r="AC749" i="8"/>
  <c r="AC744" i="8"/>
  <c r="AC740" i="8"/>
  <c r="AC736" i="8"/>
  <c r="AC732" i="8"/>
  <c r="AC728" i="8"/>
  <c r="AC724" i="8"/>
  <c r="AC720" i="8"/>
  <c r="AC756" i="8"/>
  <c r="AC752" i="8"/>
  <c r="AC748" i="8"/>
  <c r="AC743" i="8"/>
  <c r="AC739" i="8"/>
  <c r="AC735" i="8"/>
  <c r="AC731" i="8"/>
  <c r="AC727" i="8"/>
  <c r="AC723" i="8"/>
  <c r="AC721" i="8"/>
  <c r="AC717" i="8"/>
  <c r="AC714" i="8"/>
  <c r="AC709" i="8"/>
  <c r="AC704" i="8"/>
  <c r="AC700" i="8"/>
  <c r="AC696" i="8"/>
  <c r="AC695" i="8"/>
  <c r="AC691" i="8"/>
  <c r="AC687" i="8"/>
  <c r="AC683" i="8"/>
  <c r="AC679" i="8"/>
  <c r="AC713" i="8"/>
  <c r="AC711" i="8"/>
  <c r="AC706" i="8"/>
  <c r="AC703" i="8"/>
  <c r="AC699" i="8"/>
  <c r="AC694" i="8"/>
  <c r="AC690" i="8"/>
  <c r="AC686" i="8"/>
  <c r="AC682" i="8"/>
  <c r="AC719" i="8"/>
  <c r="AC716" i="8"/>
  <c r="AC710" i="8"/>
  <c r="AC708" i="8"/>
  <c r="AC705" i="8"/>
  <c r="AC702" i="8"/>
  <c r="AC698" i="8"/>
  <c r="AC693" i="8"/>
  <c r="AC689" i="8"/>
  <c r="AC685" i="8"/>
  <c r="AC681" i="8"/>
  <c r="AC715" i="8"/>
  <c r="AC712" i="8"/>
  <c r="AC707" i="8"/>
  <c r="AC701" i="8"/>
  <c r="AC697" i="8"/>
  <c r="AC692" i="8"/>
  <c r="AC688" i="8"/>
  <c r="AC684" i="8"/>
  <c r="AC677" i="8"/>
  <c r="AC676" i="8"/>
  <c r="AC672" i="8"/>
  <c r="AC668" i="8"/>
  <c r="AC664" i="8"/>
  <c r="AC660" i="8"/>
  <c r="AC656" i="8"/>
  <c r="AC652" i="8"/>
  <c r="AC648" i="8"/>
  <c r="AC644" i="8"/>
  <c r="AC640" i="8"/>
  <c r="AC680" i="8"/>
  <c r="AC675" i="8"/>
  <c r="AC671" i="8"/>
  <c r="AC667" i="8"/>
  <c r="AC663" i="8"/>
  <c r="AC659" i="8"/>
  <c r="AC655" i="8"/>
  <c r="AC651" i="8"/>
  <c r="AC647" i="8"/>
  <c r="AC643" i="8"/>
  <c r="AC639" i="8"/>
  <c r="AC674" i="8"/>
  <c r="AC670" i="8"/>
  <c r="AC666" i="8"/>
  <c r="AC662" i="8"/>
  <c r="AC658" i="8"/>
  <c r="AC654" i="8"/>
  <c r="AC650" i="8"/>
  <c r="AC646" i="8"/>
  <c r="AC642" i="8"/>
  <c r="AC638" i="8"/>
  <c r="AC678" i="8"/>
  <c r="AC673" i="8"/>
  <c r="AC669" i="8"/>
  <c r="AC665" i="8"/>
  <c r="AC661" i="8"/>
  <c r="AC657" i="8"/>
  <c r="AC653" i="8"/>
  <c r="AC649" i="8"/>
  <c r="AC645" i="8"/>
  <c r="AC641" i="8"/>
  <c r="AC634" i="8"/>
  <c r="AC630" i="8"/>
  <c r="AC626" i="8"/>
  <c r="AC622" i="8"/>
  <c r="AC618" i="8"/>
  <c r="AC614" i="8"/>
  <c r="AC610" i="8"/>
  <c r="AC606" i="8"/>
  <c r="AC602" i="8"/>
  <c r="AC598" i="8"/>
  <c r="AC594" i="8"/>
  <c r="AC590" i="8"/>
  <c r="AC586" i="8"/>
  <c r="AC582" i="8"/>
  <c r="AC578" i="8"/>
  <c r="AC574" i="8"/>
  <c r="AC570" i="8"/>
  <c r="AC566" i="8"/>
  <c r="AC562" i="8"/>
  <c r="AC558" i="8"/>
  <c r="AC554" i="8"/>
  <c r="AC637" i="8"/>
  <c r="AC633" i="8"/>
  <c r="AC629" i="8"/>
  <c r="AC625" i="8"/>
  <c r="AC621" i="8"/>
  <c r="AC617" i="8"/>
  <c r="AC613" i="8"/>
  <c r="AC609" i="8"/>
  <c r="AC605" i="8"/>
  <c r="AC601" i="8"/>
  <c r="AC597" i="8"/>
  <c r="AC593" i="8"/>
  <c r="AC589" i="8"/>
  <c r="AC585" i="8"/>
  <c r="AC581" i="8"/>
  <c r="AC577" i="8"/>
  <c r="AC573" i="8"/>
  <c r="AC569" i="8"/>
  <c r="AC565" i="8"/>
  <c r="AC561" i="8"/>
  <c r="AC557" i="8"/>
  <c r="AC553" i="8"/>
  <c r="AC636" i="8"/>
  <c r="AC632" i="8"/>
  <c r="AC628" i="8"/>
  <c r="AC624" i="8"/>
  <c r="AC620" i="8"/>
  <c r="AC616" i="8"/>
  <c r="AC612" i="8"/>
  <c r="AC608" i="8"/>
  <c r="AC604" i="8"/>
  <c r="AC600" i="8"/>
  <c r="AC596" i="8"/>
  <c r="AC592" i="8"/>
  <c r="AC588" i="8"/>
  <c r="AC584" i="8"/>
  <c r="AC580" i="8"/>
  <c r="AC576" i="8"/>
  <c r="AC572" i="8"/>
  <c r="AC568" i="8"/>
  <c r="AC564" i="8"/>
  <c r="AC560" i="8"/>
  <c r="AC556" i="8"/>
  <c r="AC635" i="8"/>
  <c r="AC631" i="8"/>
  <c r="AC627" i="8"/>
  <c r="AC623" i="8"/>
  <c r="AC619" i="8"/>
  <c r="AC615" i="8"/>
  <c r="AC611" i="8"/>
  <c r="AC607" i="8"/>
  <c r="AC603" i="8"/>
  <c r="AC599" i="8"/>
  <c r="AC595" i="8"/>
  <c r="AC591" i="8"/>
  <c r="AC587" i="8"/>
  <c r="AC583" i="8"/>
  <c r="AC579" i="8"/>
  <c r="AC575" i="8"/>
  <c r="AC571" i="8"/>
  <c r="AC567" i="8"/>
  <c r="AC563" i="8"/>
  <c r="AC559" i="8"/>
  <c r="AC555" i="8"/>
  <c r="AC551" i="8"/>
  <c r="AC547" i="8"/>
  <c r="AC543" i="8"/>
  <c r="AC539" i="8"/>
  <c r="AC535" i="8"/>
  <c r="AC531" i="8"/>
  <c r="AC527" i="8"/>
  <c r="AC523" i="8"/>
  <c r="AC519" i="8"/>
  <c r="AC515" i="8"/>
  <c r="AC511" i="8"/>
  <c r="AC507" i="8"/>
  <c r="AC503" i="8"/>
  <c r="AC499" i="8"/>
  <c r="AC495" i="8"/>
  <c r="AC491" i="8"/>
  <c r="AC487" i="8"/>
  <c r="AC483" i="8"/>
  <c r="AC479" i="8"/>
  <c r="AC475" i="8"/>
  <c r="AC471" i="8"/>
  <c r="AC550" i="8"/>
  <c r="AC546" i="8"/>
  <c r="AC542" i="8"/>
  <c r="AC538" i="8"/>
  <c r="AC534" i="8"/>
  <c r="AC530" i="8"/>
  <c r="AC526" i="8"/>
  <c r="AC522" i="8"/>
  <c r="AC518" i="8"/>
  <c r="AC514" i="8"/>
  <c r="AC510" i="8"/>
  <c r="AC506" i="8"/>
  <c r="AC502" i="8"/>
  <c r="AC498" i="8"/>
  <c r="AC494" i="8"/>
  <c r="AC490" i="8"/>
  <c r="AC486" i="8"/>
  <c r="AC482" i="8"/>
  <c r="AC478" i="8"/>
  <c r="AC474" i="8"/>
  <c r="AC470" i="8"/>
  <c r="AC549" i="8"/>
  <c r="AC545" i="8"/>
  <c r="AC541" i="8"/>
  <c r="AC537" i="8"/>
  <c r="AC533" i="8"/>
  <c r="AC529" i="8"/>
  <c r="AC525" i="8"/>
  <c r="AC521" i="8"/>
  <c r="AC517" i="8"/>
  <c r="AC513" i="8"/>
  <c r="AC509" i="8"/>
  <c r="AC505" i="8"/>
  <c r="AC501" i="8"/>
  <c r="AC497" i="8"/>
  <c r="AC493" i="8"/>
  <c r="AC489" i="8"/>
  <c r="AC485" i="8"/>
  <c r="AC481" i="8"/>
  <c r="AC477" i="8"/>
  <c r="AC473" i="8"/>
  <c r="AC469" i="8"/>
  <c r="AC552" i="8"/>
  <c r="AC548" i="8"/>
  <c r="AC544" i="8"/>
  <c r="AC540" i="8"/>
  <c r="AC536" i="8"/>
  <c r="AC532" i="8"/>
  <c r="AC528" i="8"/>
  <c r="AC524" i="8"/>
  <c r="AC520" i="8"/>
  <c r="AC516" i="8"/>
  <c r="AC512" i="8"/>
  <c r="AC508" i="8"/>
  <c r="AC504" i="8"/>
  <c r="AC500" i="8"/>
  <c r="AC496" i="8"/>
  <c r="AC492" i="8"/>
  <c r="AC488" i="8"/>
  <c r="AC484" i="8"/>
  <c r="AC480" i="8"/>
  <c r="AC476" i="8"/>
  <c r="AC472" i="8"/>
  <c r="AC465" i="8"/>
  <c r="AC461" i="8"/>
  <c r="AC457" i="8"/>
  <c r="AC453" i="8"/>
  <c r="AC449" i="8"/>
  <c r="AC445" i="8"/>
  <c r="AC441" i="8"/>
  <c r="AC437" i="8"/>
  <c r="AC433" i="8"/>
  <c r="AC429" i="8"/>
  <c r="AC425" i="8"/>
  <c r="AC421" i="8"/>
  <c r="AC417" i="8"/>
  <c r="AC413" i="8"/>
  <c r="AC409" i="8"/>
  <c r="AC405" i="8"/>
  <c r="AC401" i="8"/>
  <c r="AC397" i="8"/>
  <c r="AC393" i="8"/>
  <c r="AC389" i="8"/>
  <c r="AC464" i="8"/>
  <c r="AC460" i="8"/>
  <c r="AC456" i="8"/>
  <c r="AC452" i="8"/>
  <c r="AC448" i="8"/>
  <c r="AC444" i="8"/>
  <c r="AC440" i="8"/>
  <c r="AC436" i="8"/>
  <c r="AC432" i="8"/>
  <c r="AC428" i="8"/>
  <c r="AC424" i="8"/>
  <c r="AC420" i="8"/>
  <c r="AC416" i="8"/>
  <c r="AC412" i="8"/>
  <c r="AC408" i="8"/>
  <c r="AC404" i="8"/>
  <c r="AC400" i="8"/>
  <c r="AC396" i="8"/>
  <c r="AC392" i="8"/>
  <c r="AC388" i="8"/>
  <c r="AC384" i="8"/>
  <c r="AC468" i="8"/>
  <c r="AC467" i="8"/>
  <c r="AC463" i="8"/>
  <c r="AC459" i="8"/>
  <c r="AC455" i="8"/>
  <c r="AC451" i="8"/>
  <c r="AC447" i="8"/>
  <c r="AC443" i="8"/>
  <c r="AC439" i="8"/>
  <c r="AC435" i="8"/>
  <c r="AC431" i="8"/>
  <c r="AC427" i="8"/>
  <c r="AC423" i="8"/>
  <c r="AC419" i="8"/>
  <c r="AC415" i="8"/>
  <c r="AC411" i="8"/>
  <c r="AC407" i="8"/>
  <c r="AC403" i="8"/>
  <c r="AC399" i="8"/>
  <c r="AC395" i="8"/>
  <c r="AC391" i="8"/>
  <c r="AC387" i="8"/>
  <c r="AC466" i="8"/>
  <c r="AC462" i="8"/>
  <c r="AC458" i="8"/>
  <c r="AC454" i="8"/>
  <c r="AC450" i="8"/>
  <c r="AC446" i="8"/>
  <c r="AC442" i="8"/>
  <c r="AC438" i="8"/>
  <c r="AC434" i="8"/>
  <c r="AC430" i="8"/>
  <c r="AC426" i="8"/>
  <c r="AC422" i="8"/>
  <c r="AC418" i="8"/>
  <c r="AC414" i="8"/>
  <c r="AC410" i="8"/>
  <c r="AC406" i="8"/>
  <c r="AC402" i="8"/>
  <c r="AC398" i="8"/>
  <c r="AC394" i="8"/>
  <c r="AC390" i="8"/>
  <c r="AC386" i="8"/>
  <c r="AC385" i="8"/>
  <c r="AC380" i="8"/>
  <c r="AC376" i="8"/>
  <c r="AC372" i="8"/>
  <c r="AC368" i="8"/>
  <c r="AC364" i="8"/>
  <c r="AC360" i="8"/>
  <c r="AC356" i="8"/>
  <c r="AC352" i="8"/>
  <c r="AC348" i="8"/>
  <c r="AC344" i="8"/>
  <c r="AC340" i="8"/>
  <c r="AC336" i="8"/>
  <c r="AC332" i="8"/>
  <c r="AC328" i="8"/>
  <c r="AC324" i="8"/>
  <c r="AC320" i="8"/>
  <c r="AC316" i="8"/>
  <c r="AC312" i="8"/>
  <c r="AC308" i="8"/>
  <c r="AC304" i="8"/>
  <c r="AC300" i="8"/>
  <c r="AC383" i="8"/>
  <c r="AC379" i="8"/>
  <c r="AC375" i="8"/>
  <c r="AC371" i="8"/>
  <c r="AC367" i="8"/>
  <c r="AC363" i="8"/>
  <c r="AC359" i="8"/>
  <c r="AC355" i="8"/>
  <c r="AC351" i="8"/>
  <c r="AC347" i="8"/>
  <c r="AC343" i="8"/>
  <c r="AC339" i="8"/>
  <c r="AC335" i="8"/>
  <c r="AC331" i="8"/>
  <c r="AC327" i="8"/>
  <c r="AC323" i="8"/>
  <c r="AC319" i="8"/>
  <c r="AC315" i="8"/>
  <c r="AC311" i="8"/>
  <c r="AC307" i="8"/>
  <c r="AC303" i="8"/>
  <c r="AC299" i="8"/>
  <c r="AC382" i="8"/>
  <c r="AC378" i="8"/>
  <c r="AC374" i="8"/>
  <c r="AC370" i="8"/>
  <c r="AC366" i="8"/>
  <c r="AC362" i="8"/>
  <c r="AC358" i="8"/>
  <c r="AC354" i="8"/>
  <c r="AC350" i="8"/>
  <c r="AC346" i="8"/>
  <c r="AC342" i="8"/>
  <c r="AC338" i="8"/>
  <c r="AC334" i="8"/>
  <c r="AC330" i="8"/>
  <c r="AC326" i="8"/>
  <c r="AC322" i="8"/>
  <c r="AC318" i="8"/>
  <c r="AC314" i="8"/>
  <c r="AC310" i="8"/>
  <c r="AC306" i="8"/>
  <c r="AC302" i="8"/>
  <c r="AC381" i="8"/>
  <c r="AC377" i="8"/>
  <c r="AC373" i="8"/>
  <c r="AC369" i="8"/>
  <c r="AC365" i="8"/>
  <c r="AC361" i="8"/>
  <c r="AC357" i="8"/>
  <c r="AC353" i="8"/>
  <c r="AC349" i="8"/>
  <c r="AC345" i="8"/>
  <c r="AC341" i="8"/>
  <c r="AC337" i="8"/>
  <c r="AC333" i="8"/>
  <c r="AC329" i="8"/>
  <c r="AC325" i="8"/>
  <c r="AC321" i="8"/>
  <c r="AC317" i="8"/>
  <c r="AC313" i="8"/>
  <c r="AC309" i="8"/>
  <c r="AC305" i="8"/>
  <c r="AC301" i="8"/>
  <c r="AC295" i="8"/>
  <c r="AC291" i="8"/>
  <c r="AC287" i="8"/>
  <c r="AC283" i="8"/>
  <c r="AC279" i="8"/>
  <c r="AC275" i="8"/>
  <c r="AC271" i="8"/>
  <c r="AC267" i="8"/>
  <c r="AC263" i="8"/>
  <c r="AC259" i="8"/>
  <c r="AC255" i="8"/>
  <c r="AC251" i="8"/>
  <c r="AC247" i="8"/>
  <c r="AC243" i="8"/>
  <c r="AC239" i="8"/>
  <c r="AC235" i="8"/>
  <c r="AC231" i="8"/>
  <c r="AC227" i="8"/>
  <c r="AC223" i="8"/>
  <c r="AC219" i="8"/>
  <c r="AC215" i="8"/>
  <c r="AC211" i="8"/>
  <c r="AC207" i="8"/>
  <c r="AC203" i="8"/>
  <c r="AC199" i="8"/>
  <c r="AC195" i="8"/>
  <c r="AC191" i="8"/>
  <c r="AC187" i="8"/>
  <c r="AC183" i="8"/>
  <c r="AC179" i="8"/>
  <c r="AC175" i="8"/>
  <c r="AC171" i="8"/>
  <c r="AC167" i="8"/>
  <c r="AC163" i="8"/>
  <c r="AC159" i="8"/>
  <c r="AC155" i="8"/>
  <c r="AC151" i="8"/>
  <c r="AC147" i="8"/>
  <c r="AC143" i="8"/>
  <c r="AC139" i="8"/>
  <c r="AC135" i="8"/>
  <c r="AC131" i="8"/>
  <c r="AC298" i="8"/>
  <c r="AC294" i="8"/>
  <c r="AC290" i="8"/>
  <c r="AC286" i="8"/>
  <c r="AC282" i="8"/>
  <c r="AC278" i="8"/>
  <c r="AC274" i="8"/>
  <c r="AC270" i="8"/>
  <c r="AC266" i="8"/>
  <c r="AC262" i="8"/>
  <c r="AC258" i="8"/>
  <c r="AC254" i="8"/>
  <c r="AC250" i="8"/>
  <c r="AC246" i="8"/>
  <c r="AC242" i="8"/>
  <c r="AC238" i="8"/>
  <c r="AC234" i="8"/>
  <c r="AC230" i="8"/>
  <c r="AC226" i="8"/>
  <c r="AC222" i="8"/>
  <c r="AC218" i="8"/>
  <c r="AC214" i="8"/>
  <c r="AC210" i="8"/>
  <c r="AC206" i="8"/>
  <c r="AC202" i="8"/>
  <c r="AC198" i="8"/>
  <c r="AC194" i="8"/>
  <c r="AC190" i="8"/>
  <c r="AC186" i="8"/>
  <c r="AC182" i="8"/>
  <c r="AC178" i="8"/>
  <c r="AC174" i="8"/>
  <c r="AC170" i="8"/>
  <c r="AC166" i="8"/>
  <c r="AC162" i="8"/>
  <c r="AC158" i="8"/>
  <c r="AC154" i="8"/>
  <c r="AC150" i="8"/>
  <c r="AC146" i="8"/>
  <c r="AC142" i="8"/>
  <c r="AC138" i="8"/>
  <c r="AC134" i="8"/>
  <c r="AC297" i="8"/>
  <c r="AC293" i="8"/>
  <c r="AC289" i="8"/>
  <c r="AC285" i="8"/>
  <c r="AC281" i="8"/>
  <c r="AC277" i="8"/>
  <c r="AC273" i="8"/>
  <c r="AC269" i="8"/>
  <c r="AC265" i="8"/>
  <c r="AC261" i="8"/>
  <c r="AC257" i="8"/>
  <c r="AC253" i="8"/>
  <c r="AC249" i="8"/>
  <c r="AC245" i="8"/>
  <c r="AC241" i="8"/>
  <c r="AC237" i="8"/>
  <c r="AC233" i="8"/>
  <c r="AC229" i="8"/>
  <c r="AC225" i="8"/>
  <c r="AC221" i="8"/>
  <c r="AC217" i="8"/>
  <c r="AC213" i="8"/>
  <c r="AC209" i="8"/>
  <c r="AC205" i="8"/>
  <c r="AC201" i="8"/>
  <c r="AC197" i="8"/>
  <c r="AC193" i="8"/>
  <c r="AC189" i="8"/>
  <c r="AC185" i="8"/>
  <c r="AC181" i="8"/>
  <c r="AC177" i="8"/>
  <c r="AC173" i="8"/>
  <c r="AC169" i="8"/>
  <c r="AC165" i="8"/>
  <c r="AC161" i="8"/>
  <c r="AC157" i="8"/>
  <c r="AC153" i="8"/>
  <c r="AC149" i="8"/>
  <c r="AC145" i="8"/>
  <c r="AC141" i="8"/>
  <c r="AC137" i="8"/>
  <c r="AC133" i="8"/>
  <c r="AC129" i="8"/>
  <c r="AC296" i="8"/>
  <c r="AC292" i="8"/>
  <c r="AC288" i="8"/>
  <c r="AC284" i="8"/>
  <c r="AC280" i="8"/>
  <c r="AC276" i="8"/>
  <c r="AC272" i="8"/>
  <c r="AC268" i="8"/>
  <c r="AC264" i="8"/>
  <c r="AC260" i="8"/>
  <c r="AC256" i="8"/>
  <c r="AC252" i="8"/>
  <c r="AC248" i="8"/>
  <c r="AC244" i="8"/>
  <c r="AC240" i="8"/>
  <c r="AC236" i="8"/>
  <c r="AC232" i="8"/>
  <c r="AC228" i="8"/>
  <c r="AC224" i="8"/>
  <c r="AC220" i="8"/>
  <c r="AC216" i="8"/>
  <c r="AC212" i="8"/>
  <c r="AC208" i="8"/>
  <c r="AC204" i="8"/>
  <c r="AC200" i="8"/>
  <c r="AC196" i="8"/>
  <c r="AC192" i="8"/>
  <c r="AC188" i="8"/>
  <c r="AC184" i="8"/>
  <c r="AC180" i="8"/>
  <c r="AC176" i="8"/>
  <c r="AC172" i="8"/>
  <c r="AC168" i="8"/>
  <c r="AC164" i="8"/>
  <c r="AC160" i="8"/>
  <c r="AC156" i="8"/>
  <c r="AC152" i="8"/>
  <c r="AC148" i="8"/>
  <c r="AC144" i="8"/>
  <c r="AC140" i="8"/>
  <c r="AC136" i="8"/>
  <c r="AC132" i="8"/>
  <c r="AG848" i="8"/>
  <c r="AG846" i="8"/>
  <c r="AG844" i="8"/>
  <c r="AG842" i="8"/>
  <c r="AG840" i="8"/>
  <c r="AG837" i="8"/>
  <c r="AG852" i="8"/>
  <c r="AG851" i="8"/>
  <c r="AG850" i="8"/>
  <c r="AG849" i="8"/>
  <c r="AG847" i="8"/>
  <c r="AG845" i="8"/>
  <c r="AG843" i="8"/>
  <c r="AG841" i="8"/>
  <c r="AG839" i="8"/>
  <c r="AG836" i="8"/>
  <c r="AG838" i="8"/>
  <c r="AG830" i="8"/>
  <c r="AG827" i="8"/>
  <c r="AG825" i="8"/>
  <c r="AG831" i="8"/>
  <c r="AG824" i="8"/>
  <c r="AG835" i="8"/>
  <c r="AG833" i="8"/>
  <c r="AG834" i="8"/>
  <c r="AG832" i="8"/>
  <c r="AG828" i="8"/>
  <c r="AG821" i="8"/>
  <c r="AG819" i="8"/>
  <c r="AG817" i="8"/>
  <c r="AG829" i="8"/>
  <c r="AG826" i="8"/>
  <c r="AG823" i="8"/>
  <c r="AG822" i="8"/>
  <c r="AG820" i="8"/>
  <c r="AG818" i="8"/>
  <c r="AG816" i="8"/>
  <c r="AG814" i="8"/>
  <c r="AG812" i="8"/>
  <c r="AG809" i="8"/>
  <c r="AG811" i="8"/>
  <c r="AG808" i="8"/>
  <c r="AG804" i="8"/>
  <c r="AG802" i="8"/>
  <c r="AG801" i="8"/>
  <c r="AG797" i="8"/>
  <c r="AG813" i="8"/>
  <c r="AG810" i="8"/>
  <c r="AG806" i="8"/>
  <c r="AG800" i="8"/>
  <c r="AG796" i="8"/>
  <c r="AG815" i="8"/>
  <c r="AG807" i="8"/>
  <c r="AG805" i="8"/>
  <c r="AG803" i="8"/>
  <c r="AG799" i="8"/>
  <c r="AG795" i="8"/>
  <c r="AG781" i="8"/>
  <c r="AG777" i="8"/>
  <c r="AG773" i="8"/>
  <c r="AG769" i="8"/>
  <c r="AG765" i="8"/>
  <c r="AG798" i="8"/>
  <c r="AG794" i="8"/>
  <c r="AG790" i="8"/>
  <c r="AG788" i="8"/>
  <c r="AG786" i="8"/>
  <c r="AG784" i="8"/>
  <c r="AG780" i="8"/>
  <c r="AG776" i="8"/>
  <c r="AG772" i="8"/>
  <c r="AG768" i="8"/>
  <c r="AG764" i="8"/>
  <c r="AG761" i="8"/>
  <c r="AG793" i="8"/>
  <c r="AG792" i="8"/>
  <c r="AG783" i="8"/>
  <c r="AG779" i="8"/>
  <c r="AG775" i="8"/>
  <c r="AG771" i="8"/>
  <c r="AG767" i="8"/>
  <c r="AG760" i="8"/>
  <c r="AG791" i="8"/>
  <c r="AG789" i="8"/>
  <c r="AG787" i="8"/>
  <c r="AG785" i="8"/>
  <c r="AG782" i="8"/>
  <c r="AG778" i="8"/>
  <c r="AG774" i="8"/>
  <c r="AG770" i="8"/>
  <c r="AG766" i="8"/>
  <c r="AG763" i="8"/>
  <c r="AG759" i="8"/>
  <c r="AG755" i="8"/>
  <c r="AG762" i="8"/>
  <c r="AG756" i="8"/>
  <c r="AG751" i="8"/>
  <c r="AG747" i="8"/>
  <c r="AG746" i="8"/>
  <c r="AG742" i="8"/>
  <c r="AG738" i="8"/>
  <c r="AG734" i="8"/>
  <c r="AG730" i="8"/>
  <c r="AG726" i="8"/>
  <c r="AG722" i="8"/>
  <c r="AG718" i="8"/>
  <c r="AG750" i="8"/>
  <c r="AG745" i="8"/>
  <c r="AG741" i="8"/>
  <c r="AG737" i="8"/>
  <c r="AG733" i="8"/>
  <c r="AG729" i="8"/>
  <c r="AG725" i="8"/>
  <c r="AG754" i="8"/>
  <c r="AG753" i="8"/>
  <c r="AG749" i="8"/>
  <c r="AG744" i="8"/>
  <c r="AG740" i="8"/>
  <c r="AG736" i="8"/>
  <c r="AG732" i="8"/>
  <c r="AG728" i="8"/>
  <c r="AG724" i="8"/>
  <c r="AG720" i="8"/>
  <c r="AG758" i="8"/>
  <c r="AG757" i="8"/>
  <c r="AG752" i="8"/>
  <c r="AG748" i="8"/>
  <c r="AG743" i="8"/>
  <c r="AG739" i="8"/>
  <c r="AG735" i="8"/>
  <c r="AG731" i="8"/>
  <c r="AG727" i="8"/>
  <c r="AG723" i="8"/>
  <c r="AG719" i="8"/>
  <c r="AG714" i="8"/>
  <c r="AG709" i="8"/>
  <c r="AG704" i="8"/>
  <c r="AG700" i="8"/>
  <c r="AG696" i="8"/>
  <c r="AG695" i="8"/>
  <c r="AG691" i="8"/>
  <c r="AG687" i="8"/>
  <c r="AG683" i="8"/>
  <c r="AG679" i="8"/>
  <c r="AG713" i="8"/>
  <c r="AG711" i="8"/>
  <c r="AG706" i="8"/>
  <c r="AG703" i="8"/>
  <c r="AG699" i="8"/>
  <c r="AG694" i="8"/>
  <c r="AG690" i="8"/>
  <c r="AG686" i="8"/>
  <c r="AG682" i="8"/>
  <c r="AG717" i="8"/>
  <c r="AG716" i="8"/>
  <c r="AG710" i="8"/>
  <c r="AG708" i="8"/>
  <c r="AG705" i="8"/>
  <c r="AG702" i="8"/>
  <c r="AG698" i="8"/>
  <c r="AG693" i="8"/>
  <c r="AG689" i="8"/>
  <c r="AG685" i="8"/>
  <c r="AG681" i="8"/>
  <c r="AG721" i="8"/>
  <c r="AG715" i="8"/>
  <c r="AG712" i="8"/>
  <c r="AG707" i="8"/>
  <c r="AG701" i="8"/>
  <c r="AG697" i="8"/>
  <c r="AG692" i="8"/>
  <c r="AG688" i="8"/>
  <c r="AG684" i="8"/>
  <c r="AG680" i="8"/>
  <c r="AG676" i="8"/>
  <c r="AG672" i="8"/>
  <c r="AG668" i="8"/>
  <c r="AG664" i="8"/>
  <c r="AG660" i="8"/>
  <c r="AG656" i="8"/>
  <c r="AG652" i="8"/>
  <c r="AG648" i="8"/>
  <c r="AG644" i="8"/>
  <c r="AG640" i="8"/>
  <c r="AG678" i="8"/>
  <c r="AG677" i="8"/>
  <c r="AG675" i="8"/>
  <c r="AG671" i="8"/>
  <c r="AG667" i="8"/>
  <c r="AG663" i="8"/>
  <c r="AG659" i="8"/>
  <c r="AG655" i="8"/>
  <c r="AG651" i="8"/>
  <c r="AG647" i="8"/>
  <c r="AG643" i="8"/>
  <c r="AG639" i="8"/>
  <c r="AG674" i="8"/>
  <c r="AG670" i="8"/>
  <c r="AG666" i="8"/>
  <c r="AG662" i="8"/>
  <c r="AG658" i="8"/>
  <c r="AG654" i="8"/>
  <c r="AG650" i="8"/>
  <c r="AG646" i="8"/>
  <c r="AG642" i="8"/>
  <c r="AG638" i="8"/>
  <c r="AG673" i="8"/>
  <c r="AG669" i="8"/>
  <c r="AG665" i="8"/>
  <c r="AG661" i="8"/>
  <c r="AG657" i="8"/>
  <c r="AG653" i="8"/>
  <c r="AG649" i="8"/>
  <c r="AG645" i="8"/>
  <c r="AG641" i="8"/>
  <c r="AG634" i="8"/>
  <c r="AG630" i="8"/>
  <c r="AG626" i="8"/>
  <c r="AG622" i="8"/>
  <c r="AG618" i="8"/>
  <c r="AG614" i="8"/>
  <c r="AG610" i="8"/>
  <c r="AG606" i="8"/>
  <c r="AG602" i="8"/>
  <c r="AG598" i="8"/>
  <c r="AG594" i="8"/>
  <c r="AG590" i="8"/>
  <c r="AG586" i="8"/>
  <c r="AG582" i="8"/>
  <c r="AG578" i="8"/>
  <c r="AG574" i="8"/>
  <c r="AG570" i="8"/>
  <c r="AG566" i="8"/>
  <c r="AG562" i="8"/>
  <c r="AG558" i="8"/>
  <c r="AG554" i="8"/>
  <c r="AG633" i="8"/>
  <c r="AG629" i="8"/>
  <c r="AG625" i="8"/>
  <c r="AG621" i="8"/>
  <c r="AG617" i="8"/>
  <c r="AG613" i="8"/>
  <c r="AG609" i="8"/>
  <c r="AG605" i="8"/>
  <c r="AG601" i="8"/>
  <c r="AG597" i="8"/>
  <c r="AG593" i="8"/>
  <c r="AG589" i="8"/>
  <c r="AG585" i="8"/>
  <c r="AG581" i="8"/>
  <c r="AG577" i="8"/>
  <c r="AG573" i="8"/>
  <c r="AG569" i="8"/>
  <c r="AG565" i="8"/>
  <c r="AG561" i="8"/>
  <c r="AG557" i="8"/>
  <c r="AG553" i="8"/>
  <c r="AG637" i="8"/>
  <c r="AG636" i="8"/>
  <c r="AG632" i="8"/>
  <c r="AG628" i="8"/>
  <c r="AG624" i="8"/>
  <c r="AG620" i="8"/>
  <c r="AG616" i="8"/>
  <c r="AG612" i="8"/>
  <c r="AG608" i="8"/>
  <c r="AG604" i="8"/>
  <c r="AG600" i="8"/>
  <c r="AG596" i="8"/>
  <c r="AG592" i="8"/>
  <c r="AG588" i="8"/>
  <c r="AG584" i="8"/>
  <c r="AG580" i="8"/>
  <c r="AG576" i="8"/>
  <c r="AG572" i="8"/>
  <c r="AG568" i="8"/>
  <c r="AG564" i="8"/>
  <c r="AG560" i="8"/>
  <c r="AG556" i="8"/>
  <c r="AG635" i="8"/>
  <c r="AG631" i="8"/>
  <c r="AG627" i="8"/>
  <c r="AG623" i="8"/>
  <c r="AG619" i="8"/>
  <c r="AG615" i="8"/>
  <c r="AG611" i="8"/>
  <c r="AG607" i="8"/>
  <c r="AG603" i="8"/>
  <c r="AG599" i="8"/>
  <c r="AG595" i="8"/>
  <c r="AG591" i="8"/>
  <c r="AG587" i="8"/>
  <c r="AG583" i="8"/>
  <c r="AG579" i="8"/>
  <c r="AG575" i="8"/>
  <c r="AG571" i="8"/>
  <c r="AG567" i="8"/>
  <c r="AG563" i="8"/>
  <c r="AG559" i="8"/>
  <c r="AG555" i="8"/>
  <c r="AG551" i="8"/>
  <c r="AG547" i="8"/>
  <c r="AG543" i="8"/>
  <c r="AG539" i="8"/>
  <c r="AG535" i="8"/>
  <c r="AG531" i="8"/>
  <c r="AG527" i="8"/>
  <c r="AG523" i="8"/>
  <c r="AG519" i="8"/>
  <c r="AG515" i="8"/>
  <c r="AG511" i="8"/>
  <c r="AG507" i="8"/>
  <c r="AG503" i="8"/>
  <c r="AG499" i="8"/>
  <c r="AG495" i="8"/>
  <c r="AG491" i="8"/>
  <c r="AG487" i="8"/>
  <c r="AG483" i="8"/>
  <c r="AG479" i="8"/>
  <c r="AG475" i="8"/>
  <c r="AG471" i="8"/>
  <c r="AG550" i="8"/>
  <c r="AG546" i="8"/>
  <c r="AG542" i="8"/>
  <c r="AG538" i="8"/>
  <c r="AG534" i="8"/>
  <c r="AG530" i="8"/>
  <c r="AG526" i="8"/>
  <c r="AG522" i="8"/>
  <c r="AG518" i="8"/>
  <c r="AG514" i="8"/>
  <c r="AG510" i="8"/>
  <c r="AG506" i="8"/>
  <c r="AG502" i="8"/>
  <c r="AG498" i="8"/>
  <c r="AG494" i="8"/>
  <c r="AG490" i="8"/>
  <c r="AG486" i="8"/>
  <c r="AG482" i="8"/>
  <c r="AG478" i="8"/>
  <c r="AG474" i="8"/>
  <c r="AG470" i="8"/>
  <c r="AG549" i="8"/>
  <c r="AG545" i="8"/>
  <c r="AG541" i="8"/>
  <c r="AG537" i="8"/>
  <c r="AG533" i="8"/>
  <c r="AG529" i="8"/>
  <c r="AG525" i="8"/>
  <c r="AG521" i="8"/>
  <c r="AG517" i="8"/>
  <c r="AG513" i="8"/>
  <c r="AG509" i="8"/>
  <c r="AG505" i="8"/>
  <c r="AG501" i="8"/>
  <c r="AG497" i="8"/>
  <c r="AG493" i="8"/>
  <c r="AG489" i="8"/>
  <c r="AG485" i="8"/>
  <c r="AG481" i="8"/>
  <c r="AG477" i="8"/>
  <c r="AG473" i="8"/>
  <c r="AG469" i="8"/>
  <c r="AG552" i="8"/>
  <c r="AG548" i="8"/>
  <c r="AG544" i="8"/>
  <c r="AG540" i="8"/>
  <c r="AG536" i="8"/>
  <c r="AG532" i="8"/>
  <c r="AG528" i="8"/>
  <c r="AG524" i="8"/>
  <c r="AG520" i="8"/>
  <c r="AG516" i="8"/>
  <c r="AG512" i="8"/>
  <c r="AG508" i="8"/>
  <c r="AG504" i="8"/>
  <c r="AG500" i="8"/>
  <c r="AG496" i="8"/>
  <c r="AG492" i="8"/>
  <c r="AG488" i="8"/>
  <c r="AG484" i="8"/>
  <c r="AG480" i="8"/>
  <c r="AG476" i="8"/>
  <c r="AG472" i="8"/>
  <c r="AG465" i="8"/>
  <c r="AG461" i="8"/>
  <c r="AG457" i="8"/>
  <c r="AG453" i="8"/>
  <c r="AG449" i="8"/>
  <c r="AG445" i="8"/>
  <c r="AG441" i="8"/>
  <c r="AG437" i="8"/>
  <c r="AG433" i="8"/>
  <c r="AG429" i="8"/>
  <c r="AG425" i="8"/>
  <c r="AG421" i="8"/>
  <c r="AG417" i="8"/>
  <c r="AG413" i="8"/>
  <c r="AG409" i="8"/>
  <c r="AG405" i="8"/>
  <c r="AG401" i="8"/>
  <c r="AG397" i="8"/>
  <c r="AG393" i="8"/>
  <c r="AG389" i="8"/>
  <c r="AG464" i="8"/>
  <c r="AG460" i="8"/>
  <c r="AG456" i="8"/>
  <c r="AG452" i="8"/>
  <c r="AG448" i="8"/>
  <c r="AG444" i="8"/>
  <c r="AG440" i="8"/>
  <c r="AG436" i="8"/>
  <c r="AG432" i="8"/>
  <c r="AG428" i="8"/>
  <c r="AG424" i="8"/>
  <c r="AG420" i="8"/>
  <c r="AG416" i="8"/>
  <c r="AG412" i="8"/>
  <c r="AG408" i="8"/>
  <c r="AG404" i="8"/>
  <c r="AG400" i="8"/>
  <c r="AG396" i="8"/>
  <c r="AG392" i="8"/>
  <c r="AG388" i="8"/>
  <c r="AG384" i="8"/>
  <c r="AG467" i="8"/>
  <c r="AG463" i="8"/>
  <c r="AG459" i="8"/>
  <c r="AG455" i="8"/>
  <c r="AG451" i="8"/>
  <c r="AG447" i="8"/>
  <c r="AG443" i="8"/>
  <c r="AG439" i="8"/>
  <c r="AG435" i="8"/>
  <c r="AG431" i="8"/>
  <c r="AG427" i="8"/>
  <c r="AG423" i="8"/>
  <c r="AG419" i="8"/>
  <c r="AG415" i="8"/>
  <c r="AG411" i="8"/>
  <c r="AG407" i="8"/>
  <c r="AG403" i="8"/>
  <c r="AG399" i="8"/>
  <c r="AG395" i="8"/>
  <c r="AG391" i="8"/>
  <c r="AG387" i="8"/>
  <c r="AG468" i="8"/>
  <c r="AG466" i="8"/>
  <c r="AG462" i="8"/>
  <c r="AG458" i="8"/>
  <c r="AG454" i="8"/>
  <c r="AG450" i="8"/>
  <c r="AG446" i="8"/>
  <c r="AG442" i="8"/>
  <c r="AG438" i="8"/>
  <c r="AG434" i="8"/>
  <c r="AG430" i="8"/>
  <c r="AG426" i="8"/>
  <c r="AG422" i="8"/>
  <c r="AG418" i="8"/>
  <c r="AG414" i="8"/>
  <c r="AG410" i="8"/>
  <c r="AG406" i="8"/>
  <c r="AG402" i="8"/>
  <c r="AG398" i="8"/>
  <c r="AG394" i="8"/>
  <c r="AG390" i="8"/>
  <c r="AG386" i="8"/>
  <c r="AG380" i="8"/>
  <c r="AG376" i="8"/>
  <c r="AG372" i="8"/>
  <c r="AG368" i="8"/>
  <c r="AG364" i="8"/>
  <c r="AG360" i="8"/>
  <c r="AG356" i="8"/>
  <c r="AG352" i="8"/>
  <c r="AG348" i="8"/>
  <c r="AG344" i="8"/>
  <c r="AG340" i="8"/>
  <c r="AG336" i="8"/>
  <c r="AG332" i="8"/>
  <c r="AG328" i="8"/>
  <c r="AG324" i="8"/>
  <c r="AG320" i="8"/>
  <c r="AG316" i="8"/>
  <c r="AG312" i="8"/>
  <c r="AG308" i="8"/>
  <c r="AG304" i="8"/>
  <c r="AG300" i="8"/>
  <c r="AG383" i="8"/>
  <c r="AG379" i="8"/>
  <c r="AG375" i="8"/>
  <c r="AG371" i="8"/>
  <c r="AG367" i="8"/>
  <c r="AG363" i="8"/>
  <c r="AG359" i="8"/>
  <c r="AG355" i="8"/>
  <c r="AG351" i="8"/>
  <c r="AG347" i="8"/>
  <c r="AG343" i="8"/>
  <c r="AG339" i="8"/>
  <c r="AG335" i="8"/>
  <c r="AG331" i="8"/>
  <c r="AG327" i="8"/>
  <c r="AG323" i="8"/>
  <c r="AG319" i="8"/>
  <c r="AG315" i="8"/>
  <c r="AG311" i="8"/>
  <c r="AG307" i="8"/>
  <c r="AG303" i="8"/>
  <c r="AG299" i="8"/>
  <c r="AG382" i="8"/>
  <c r="AG378" i="8"/>
  <c r="AG374" i="8"/>
  <c r="AG370" i="8"/>
  <c r="AG366" i="8"/>
  <c r="AG362" i="8"/>
  <c r="AG358" i="8"/>
  <c r="AG354" i="8"/>
  <c r="AG350" i="8"/>
  <c r="AG346" i="8"/>
  <c r="AG342" i="8"/>
  <c r="AG338" i="8"/>
  <c r="AG334" i="8"/>
  <c r="AG330" i="8"/>
  <c r="AG326" i="8"/>
  <c r="AG322" i="8"/>
  <c r="AG318" i="8"/>
  <c r="AG314" i="8"/>
  <c r="AG310" i="8"/>
  <c r="AG306" i="8"/>
  <c r="AG302" i="8"/>
  <c r="AG385" i="8"/>
  <c r="AG381" i="8"/>
  <c r="AG377" i="8"/>
  <c r="AG373" i="8"/>
  <c r="AG369" i="8"/>
  <c r="AG365" i="8"/>
  <c r="AG361" i="8"/>
  <c r="AG357" i="8"/>
  <c r="AG353" i="8"/>
  <c r="AG349" i="8"/>
  <c r="AG345" i="8"/>
  <c r="AG341" i="8"/>
  <c r="AG337" i="8"/>
  <c r="AG333" i="8"/>
  <c r="AG329" i="8"/>
  <c r="AG325" i="8"/>
  <c r="AG321" i="8"/>
  <c r="AG317" i="8"/>
  <c r="AG313" i="8"/>
  <c r="AG309" i="8"/>
  <c r="AG305" i="8"/>
  <c r="AG301" i="8"/>
  <c r="AG295" i="8"/>
  <c r="AG291" i="8"/>
  <c r="AG287" i="8"/>
  <c r="AG283" i="8"/>
  <c r="AG279" i="8"/>
  <c r="AG275" i="8"/>
  <c r="AG271" i="8"/>
  <c r="AG267" i="8"/>
  <c r="AG263" i="8"/>
  <c r="AG259" i="8"/>
  <c r="AG255" i="8"/>
  <c r="AG251" i="8"/>
  <c r="AG247" i="8"/>
  <c r="AG243" i="8"/>
  <c r="AG239" i="8"/>
  <c r="AG235" i="8"/>
  <c r="AG231" i="8"/>
  <c r="AG227" i="8"/>
  <c r="AG223" i="8"/>
  <c r="AG219" i="8"/>
  <c r="AG215" i="8"/>
  <c r="AG211" i="8"/>
  <c r="AG207" i="8"/>
  <c r="AG203" i="8"/>
  <c r="AG199" i="8"/>
  <c r="AG195" i="8"/>
  <c r="AG191" i="8"/>
  <c r="AG187" i="8"/>
  <c r="AG183" i="8"/>
  <c r="AG179" i="8"/>
  <c r="AG175" i="8"/>
  <c r="AG171" i="8"/>
  <c r="AG167" i="8"/>
  <c r="AG163" i="8"/>
  <c r="AG159" i="8"/>
  <c r="AG155" i="8"/>
  <c r="AG151" i="8"/>
  <c r="AG147" i="8"/>
  <c r="AG143" i="8"/>
  <c r="AG139" i="8"/>
  <c r="AG135" i="8"/>
  <c r="AG131" i="8"/>
  <c r="AG294" i="8"/>
  <c r="AG290" i="8"/>
  <c r="AG286" i="8"/>
  <c r="AG282" i="8"/>
  <c r="AG278" i="8"/>
  <c r="AG274" i="8"/>
  <c r="AG270" i="8"/>
  <c r="AG266" i="8"/>
  <c r="AG262" i="8"/>
  <c r="AG258" i="8"/>
  <c r="AG254" i="8"/>
  <c r="AG250" i="8"/>
  <c r="AG246" i="8"/>
  <c r="AG242" i="8"/>
  <c r="AG238" i="8"/>
  <c r="AG234" i="8"/>
  <c r="AG230" i="8"/>
  <c r="AG226" i="8"/>
  <c r="AG222" i="8"/>
  <c r="AG218" i="8"/>
  <c r="AG214" i="8"/>
  <c r="AG210" i="8"/>
  <c r="AG206" i="8"/>
  <c r="AG202" i="8"/>
  <c r="AG198" i="8"/>
  <c r="AG194" i="8"/>
  <c r="AG190" i="8"/>
  <c r="AG186" i="8"/>
  <c r="AG182" i="8"/>
  <c r="AG178" i="8"/>
  <c r="AG174" i="8"/>
  <c r="AG170" i="8"/>
  <c r="AG166" i="8"/>
  <c r="AG162" i="8"/>
  <c r="AG158" i="8"/>
  <c r="AG154" i="8"/>
  <c r="AG150" i="8"/>
  <c r="AG146" i="8"/>
  <c r="AG142" i="8"/>
  <c r="AG138" i="8"/>
  <c r="AG134" i="8"/>
  <c r="AG297" i="8"/>
  <c r="AG293" i="8"/>
  <c r="AG289" i="8"/>
  <c r="AG285" i="8"/>
  <c r="AG281" i="8"/>
  <c r="AG277" i="8"/>
  <c r="AG273" i="8"/>
  <c r="AG269" i="8"/>
  <c r="AG265" i="8"/>
  <c r="AG261" i="8"/>
  <c r="AG257" i="8"/>
  <c r="AG253" i="8"/>
  <c r="AG249" i="8"/>
  <c r="AG245" i="8"/>
  <c r="AG241" i="8"/>
  <c r="AG237" i="8"/>
  <c r="AG233" i="8"/>
  <c r="AG229" i="8"/>
  <c r="AG225" i="8"/>
  <c r="AG221" i="8"/>
  <c r="AG217" i="8"/>
  <c r="AG213" i="8"/>
  <c r="AG209" i="8"/>
  <c r="AG205" i="8"/>
  <c r="AG201" i="8"/>
  <c r="AG197" i="8"/>
  <c r="AG193" i="8"/>
  <c r="AG189" i="8"/>
  <c r="AG185" i="8"/>
  <c r="AG181" i="8"/>
  <c r="AG177" i="8"/>
  <c r="AG173" i="8"/>
  <c r="AG169" i="8"/>
  <c r="AG165" i="8"/>
  <c r="AG161" i="8"/>
  <c r="AG157" i="8"/>
  <c r="AG153" i="8"/>
  <c r="AG149" i="8"/>
  <c r="AG145" i="8"/>
  <c r="AG141" i="8"/>
  <c r="AG137" i="8"/>
  <c r="AG133" i="8"/>
  <c r="AG129" i="8"/>
  <c r="AG298" i="8"/>
  <c r="AG296" i="8"/>
  <c r="AG292" i="8"/>
  <c r="AG288" i="8"/>
  <c r="AG284" i="8"/>
  <c r="AG280" i="8"/>
  <c r="AG276" i="8"/>
  <c r="AG272" i="8"/>
  <c r="AG268" i="8"/>
  <c r="AG264" i="8"/>
  <c r="AG260" i="8"/>
  <c r="AG256" i="8"/>
  <c r="AG252" i="8"/>
  <c r="AG248" i="8"/>
  <c r="AG244" i="8"/>
  <c r="AG240" i="8"/>
  <c r="AG236" i="8"/>
  <c r="AG232" i="8"/>
  <c r="AG228" i="8"/>
  <c r="AG224" i="8"/>
  <c r="AG220" i="8"/>
  <c r="AG216" i="8"/>
  <c r="AG212" i="8"/>
  <c r="AG208" i="8"/>
  <c r="AG204" i="8"/>
  <c r="AG200" i="8"/>
  <c r="AG196" i="8"/>
  <c r="AG192" i="8"/>
  <c r="AG188" i="8"/>
  <c r="AG184" i="8"/>
  <c r="AG180" i="8"/>
  <c r="AG176" i="8"/>
  <c r="AG172" i="8"/>
  <c r="AG168" i="8"/>
  <c r="AG164" i="8"/>
  <c r="AG160" i="8"/>
  <c r="AG156" i="8"/>
  <c r="AG152" i="8"/>
  <c r="AG148" i="8"/>
  <c r="AG144" i="8"/>
  <c r="AG140" i="8"/>
  <c r="AG136" i="8"/>
  <c r="AG132" i="8"/>
  <c r="AK848" i="8"/>
  <c r="AK846" i="8"/>
  <c r="AK844" i="8"/>
  <c r="AK842" i="8"/>
  <c r="AK840" i="8"/>
  <c r="AK837" i="8"/>
  <c r="AK852" i="8"/>
  <c r="AK851" i="8"/>
  <c r="AK850" i="8"/>
  <c r="AK849" i="8"/>
  <c r="AK847" i="8"/>
  <c r="AK845" i="8"/>
  <c r="AK843" i="8"/>
  <c r="AK841" i="8"/>
  <c r="AK839" i="8"/>
  <c r="AK836" i="8"/>
  <c r="AK834" i="8"/>
  <c r="AK830" i="8"/>
  <c r="AK827" i="8"/>
  <c r="AK825" i="8"/>
  <c r="AK831" i="8"/>
  <c r="AK824" i="8"/>
  <c r="AK821" i="8"/>
  <c r="AK838" i="8"/>
  <c r="AK833" i="8"/>
  <c r="AK835" i="8"/>
  <c r="AK832" i="8"/>
  <c r="AK828" i="8"/>
  <c r="AK826" i="8"/>
  <c r="AK822" i="8"/>
  <c r="AK829" i="8"/>
  <c r="AK819" i="8"/>
  <c r="AK817" i="8"/>
  <c r="AK823" i="8"/>
  <c r="AK820" i="8"/>
  <c r="AK818" i="8"/>
  <c r="AK816" i="8"/>
  <c r="AK814" i="8"/>
  <c r="AK812" i="8"/>
  <c r="AK809" i="8"/>
  <c r="AK804" i="8"/>
  <c r="AK802" i="8"/>
  <c r="AK801" i="8"/>
  <c r="AK797" i="8"/>
  <c r="AK811" i="8"/>
  <c r="AK808" i="8"/>
  <c r="AK806" i="8"/>
  <c r="AK800" i="8"/>
  <c r="AK796" i="8"/>
  <c r="AK813" i="8"/>
  <c r="AK810" i="8"/>
  <c r="AK805" i="8"/>
  <c r="AK803" i="8"/>
  <c r="AK799" i="8"/>
  <c r="AK795" i="8"/>
  <c r="AK815" i="8"/>
  <c r="AK807" i="8"/>
  <c r="AK798" i="8"/>
  <c r="AK794" i="8"/>
  <c r="AK781" i="8"/>
  <c r="AK777" i="8"/>
  <c r="AK773" i="8"/>
  <c r="AK769" i="8"/>
  <c r="AK765" i="8"/>
  <c r="AK790" i="8"/>
  <c r="AK788" i="8"/>
  <c r="AK786" i="8"/>
  <c r="AK784" i="8"/>
  <c r="AK780" i="8"/>
  <c r="AK776" i="8"/>
  <c r="AK772" i="8"/>
  <c r="AK768" i="8"/>
  <c r="AK764" i="8"/>
  <c r="AK761" i="8"/>
  <c r="AK792" i="8"/>
  <c r="AK783" i="8"/>
  <c r="AK779" i="8"/>
  <c r="AK775" i="8"/>
  <c r="AK771" i="8"/>
  <c r="AK767" i="8"/>
  <c r="AK760" i="8"/>
  <c r="AK793" i="8"/>
  <c r="AK791" i="8"/>
  <c r="AK789" i="8"/>
  <c r="AK787" i="8"/>
  <c r="AK785" i="8"/>
  <c r="AK782" i="8"/>
  <c r="AK778" i="8"/>
  <c r="AK774" i="8"/>
  <c r="AK770" i="8"/>
  <c r="AK766" i="8"/>
  <c r="AK763" i="8"/>
  <c r="AK759" i="8"/>
  <c r="AK755" i="8"/>
  <c r="AK757" i="8"/>
  <c r="AK751" i="8"/>
  <c r="AK747" i="8"/>
  <c r="AK746" i="8"/>
  <c r="AK742" i="8"/>
  <c r="AK738" i="8"/>
  <c r="AK734" i="8"/>
  <c r="AK730" i="8"/>
  <c r="AK726" i="8"/>
  <c r="AK722" i="8"/>
  <c r="AK718" i="8"/>
  <c r="AK758" i="8"/>
  <c r="AK756" i="8"/>
  <c r="AK750" i="8"/>
  <c r="AK745" i="8"/>
  <c r="AK741" i="8"/>
  <c r="AK737" i="8"/>
  <c r="AK733" i="8"/>
  <c r="AK729" i="8"/>
  <c r="AK725" i="8"/>
  <c r="AK753" i="8"/>
  <c r="AK749" i="8"/>
  <c r="AK744" i="8"/>
  <c r="AK740" i="8"/>
  <c r="AK736" i="8"/>
  <c r="AK732" i="8"/>
  <c r="AK728" i="8"/>
  <c r="AK724" i="8"/>
  <c r="AK720" i="8"/>
  <c r="AK716" i="8"/>
  <c r="AK762" i="8"/>
  <c r="AK754" i="8"/>
  <c r="AK752" i="8"/>
  <c r="AK748" i="8"/>
  <c r="AK743" i="8"/>
  <c r="AK739" i="8"/>
  <c r="AK735" i="8"/>
  <c r="AK731" i="8"/>
  <c r="AK727" i="8"/>
  <c r="AK723" i="8"/>
  <c r="AK717" i="8"/>
  <c r="AK714" i="8"/>
  <c r="AK709" i="8"/>
  <c r="AK704" i="8"/>
  <c r="AK700" i="8"/>
  <c r="AK696" i="8"/>
  <c r="AK695" i="8"/>
  <c r="AK691" i="8"/>
  <c r="AK687" i="8"/>
  <c r="AK683" i="8"/>
  <c r="AK679" i="8"/>
  <c r="AK713" i="8"/>
  <c r="AK711" i="8"/>
  <c r="AK706" i="8"/>
  <c r="AK703" i="8"/>
  <c r="AK699" i="8"/>
  <c r="AK694" i="8"/>
  <c r="AK690" i="8"/>
  <c r="AK686" i="8"/>
  <c r="AK682" i="8"/>
  <c r="AK721" i="8"/>
  <c r="AK719" i="8"/>
  <c r="AK710" i="8"/>
  <c r="AK708" i="8"/>
  <c r="AK705" i="8"/>
  <c r="AK702" i="8"/>
  <c r="AK698" i="8"/>
  <c r="AK693" i="8"/>
  <c r="AK689" i="8"/>
  <c r="AK685" i="8"/>
  <c r="AK681" i="8"/>
  <c r="AK715" i="8"/>
  <c r="AK712" i="8"/>
  <c r="AK707" i="8"/>
  <c r="AK701" i="8"/>
  <c r="AK697" i="8"/>
  <c r="AK692" i="8"/>
  <c r="AK688" i="8"/>
  <c r="AK684" i="8"/>
  <c r="AK676" i="8"/>
  <c r="AK672" i="8"/>
  <c r="AK668" i="8"/>
  <c r="AK664" i="8"/>
  <c r="AK660" i="8"/>
  <c r="AK656" i="8"/>
  <c r="AK652" i="8"/>
  <c r="AK648" i="8"/>
  <c r="AK644" i="8"/>
  <c r="AK640" i="8"/>
  <c r="AK675" i="8"/>
  <c r="AK671" i="8"/>
  <c r="AK667" i="8"/>
  <c r="AK663" i="8"/>
  <c r="AK659" i="8"/>
  <c r="AK655" i="8"/>
  <c r="AK651" i="8"/>
  <c r="AK647" i="8"/>
  <c r="AK643" i="8"/>
  <c r="AK639" i="8"/>
  <c r="AK677" i="8"/>
  <c r="AK674" i="8"/>
  <c r="AK670" i="8"/>
  <c r="AK666" i="8"/>
  <c r="AK662" i="8"/>
  <c r="AK658" i="8"/>
  <c r="AK654" i="8"/>
  <c r="AK650" i="8"/>
  <c r="AK646" i="8"/>
  <c r="AK642" i="8"/>
  <c r="AK638" i="8"/>
  <c r="AK680" i="8"/>
  <c r="AK678" i="8"/>
  <c r="AK673" i="8"/>
  <c r="AK669" i="8"/>
  <c r="AK665" i="8"/>
  <c r="AK661" i="8"/>
  <c r="AK657" i="8"/>
  <c r="AK653" i="8"/>
  <c r="AK649" i="8"/>
  <c r="AK645" i="8"/>
  <c r="AK641" i="8"/>
  <c r="AK637" i="8"/>
  <c r="AK634" i="8"/>
  <c r="AK630" i="8"/>
  <c r="AK626" i="8"/>
  <c r="AK622" i="8"/>
  <c r="AK618" i="8"/>
  <c r="AK614" i="8"/>
  <c r="AK610" i="8"/>
  <c r="AK606" i="8"/>
  <c r="AK602" i="8"/>
  <c r="AK598" i="8"/>
  <c r="AK594" i="8"/>
  <c r="AK590" i="8"/>
  <c r="AK586" i="8"/>
  <c r="AK582" i="8"/>
  <c r="AK578" i="8"/>
  <c r="AK574" i="8"/>
  <c r="AK570" i="8"/>
  <c r="AK566" i="8"/>
  <c r="AK562" i="8"/>
  <c r="AK558" i="8"/>
  <c r="AK554" i="8"/>
  <c r="AK633" i="8"/>
  <c r="AK629" i="8"/>
  <c r="AK625" i="8"/>
  <c r="AK621" i="8"/>
  <c r="AK617" i="8"/>
  <c r="AK613" i="8"/>
  <c r="AK609" i="8"/>
  <c r="AK605" i="8"/>
  <c r="AK601" i="8"/>
  <c r="AK597" i="8"/>
  <c r="AK593" i="8"/>
  <c r="AK589" i="8"/>
  <c r="AK585" i="8"/>
  <c r="AK581" i="8"/>
  <c r="AK577" i="8"/>
  <c r="AK573" i="8"/>
  <c r="AK569" i="8"/>
  <c r="AK565" i="8"/>
  <c r="AK561" i="8"/>
  <c r="AK557" i="8"/>
  <c r="AK553" i="8"/>
  <c r="AK636" i="8"/>
  <c r="AK632" i="8"/>
  <c r="AK628" i="8"/>
  <c r="AK624" i="8"/>
  <c r="AK620" i="8"/>
  <c r="AK616" i="8"/>
  <c r="AK612" i="8"/>
  <c r="AK608" i="8"/>
  <c r="AK604" i="8"/>
  <c r="AK600" i="8"/>
  <c r="AK596" i="8"/>
  <c r="AK592" i="8"/>
  <c r="AK588" i="8"/>
  <c r="AK584" i="8"/>
  <c r="AK580" i="8"/>
  <c r="AK576" i="8"/>
  <c r="AK572" i="8"/>
  <c r="AK568" i="8"/>
  <c r="AK564" i="8"/>
  <c r="AK560" i="8"/>
  <c r="AK556" i="8"/>
  <c r="AK635" i="8"/>
  <c r="AK631" i="8"/>
  <c r="AK627" i="8"/>
  <c r="AK623" i="8"/>
  <c r="AK619" i="8"/>
  <c r="AK615" i="8"/>
  <c r="AK611" i="8"/>
  <c r="AK607" i="8"/>
  <c r="AK603" i="8"/>
  <c r="AK599" i="8"/>
  <c r="AK595" i="8"/>
  <c r="AK591" i="8"/>
  <c r="AK587" i="8"/>
  <c r="AK583" i="8"/>
  <c r="AK579" i="8"/>
  <c r="AK575" i="8"/>
  <c r="AK571" i="8"/>
  <c r="AK567" i="8"/>
  <c r="AK563" i="8"/>
  <c r="AK559" i="8"/>
  <c r="AK555" i="8"/>
  <c r="AK551" i="8"/>
  <c r="AK547" i="8"/>
  <c r="AK543" i="8"/>
  <c r="AK539" i="8"/>
  <c r="AK535" i="8"/>
  <c r="AK531" i="8"/>
  <c r="AK527" i="8"/>
  <c r="AK523" i="8"/>
  <c r="AK519" i="8"/>
  <c r="AK515" i="8"/>
  <c r="AK511" i="8"/>
  <c r="AK507" i="8"/>
  <c r="AK503" i="8"/>
  <c r="AK499" i="8"/>
  <c r="AK495" i="8"/>
  <c r="AK491" i="8"/>
  <c r="AK487" i="8"/>
  <c r="AK483" i="8"/>
  <c r="AK479" i="8"/>
  <c r="AK475" i="8"/>
  <c r="AK471" i="8"/>
  <c r="AK550" i="8"/>
  <c r="AK546" i="8"/>
  <c r="AK542" i="8"/>
  <c r="AK538" i="8"/>
  <c r="AK534" i="8"/>
  <c r="AK530" i="8"/>
  <c r="AK526" i="8"/>
  <c r="AK522" i="8"/>
  <c r="AK518" i="8"/>
  <c r="AK514" i="8"/>
  <c r="AK510" i="8"/>
  <c r="AK506" i="8"/>
  <c r="AK502" i="8"/>
  <c r="AK498" i="8"/>
  <c r="AK494" i="8"/>
  <c r="AK490" i="8"/>
  <c r="AK486" i="8"/>
  <c r="AK482" i="8"/>
  <c r="AK478" i="8"/>
  <c r="AK474" i="8"/>
  <c r="AK470" i="8"/>
  <c r="AK549" i="8"/>
  <c r="AK545" i="8"/>
  <c r="AK541" i="8"/>
  <c r="AK537" i="8"/>
  <c r="AK533" i="8"/>
  <c r="AK529" i="8"/>
  <c r="AK525" i="8"/>
  <c r="AK521" i="8"/>
  <c r="AK517" i="8"/>
  <c r="AK513" i="8"/>
  <c r="AK509" i="8"/>
  <c r="AK505" i="8"/>
  <c r="AK501" i="8"/>
  <c r="AK497" i="8"/>
  <c r="AK493" i="8"/>
  <c r="AK489" i="8"/>
  <c r="AK485" i="8"/>
  <c r="AK481" i="8"/>
  <c r="AK477" i="8"/>
  <c r="AK473" i="8"/>
  <c r="AK469" i="8"/>
  <c r="AK552" i="8"/>
  <c r="AK548" i="8"/>
  <c r="AK544" i="8"/>
  <c r="AK540" i="8"/>
  <c r="AK536" i="8"/>
  <c r="AK532" i="8"/>
  <c r="AK528" i="8"/>
  <c r="AK524" i="8"/>
  <c r="AK520" i="8"/>
  <c r="AK516" i="8"/>
  <c r="AK512" i="8"/>
  <c r="AK508" i="8"/>
  <c r="AK504" i="8"/>
  <c r="AK500" i="8"/>
  <c r="AK496" i="8"/>
  <c r="AK492" i="8"/>
  <c r="AK488" i="8"/>
  <c r="AK484" i="8"/>
  <c r="AK480" i="8"/>
  <c r="AK476" i="8"/>
  <c r="AK472" i="8"/>
  <c r="AK465" i="8"/>
  <c r="AK461" i="8"/>
  <c r="AK457" i="8"/>
  <c r="AK453" i="8"/>
  <c r="AK449" i="8"/>
  <c r="AK445" i="8"/>
  <c r="AK441" i="8"/>
  <c r="AK437" i="8"/>
  <c r="AK433" i="8"/>
  <c r="AK429" i="8"/>
  <c r="AK425" i="8"/>
  <c r="AK421" i="8"/>
  <c r="AK417" i="8"/>
  <c r="AK413" i="8"/>
  <c r="AK409" i="8"/>
  <c r="AK405" i="8"/>
  <c r="AK401" i="8"/>
  <c r="AK397" i="8"/>
  <c r="AK393" i="8"/>
  <c r="AK389" i="8"/>
  <c r="AK468" i="8"/>
  <c r="AK464" i="8"/>
  <c r="AK460" i="8"/>
  <c r="AK456" i="8"/>
  <c r="AK452" i="8"/>
  <c r="AK448" i="8"/>
  <c r="AK444" i="8"/>
  <c r="AK440" i="8"/>
  <c r="AK436" i="8"/>
  <c r="AK432" i="8"/>
  <c r="AK428" i="8"/>
  <c r="AK424" i="8"/>
  <c r="AK420" i="8"/>
  <c r="AK416" i="8"/>
  <c r="AK412" i="8"/>
  <c r="AK408" i="8"/>
  <c r="AK404" i="8"/>
  <c r="AK400" i="8"/>
  <c r="AK396" i="8"/>
  <c r="AK392" i="8"/>
  <c r="AK388" i="8"/>
  <c r="AK384" i="8"/>
  <c r="AK467" i="8"/>
  <c r="AK463" i="8"/>
  <c r="AK459" i="8"/>
  <c r="AK455" i="8"/>
  <c r="AK451" i="8"/>
  <c r="AK447" i="8"/>
  <c r="AK443" i="8"/>
  <c r="AK439" i="8"/>
  <c r="AK435" i="8"/>
  <c r="AK431" i="8"/>
  <c r="AK427" i="8"/>
  <c r="AK423" i="8"/>
  <c r="AK419" i="8"/>
  <c r="AK415" i="8"/>
  <c r="AK411" i="8"/>
  <c r="AK407" i="8"/>
  <c r="AK403" i="8"/>
  <c r="AK399" i="8"/>
  <c r="AK395" i="8"/>
  <c r="AK391" i="8"/>
  <c r="AK387" i="8"/>
  <c r="AK466" i="8"/>
  <c r="AK462" i="8"/>
  <c r="AK458" i="8"/>
  <c r="AK454" i="8"/>
  <c r="AK450" i="8"/>
  <c r="AK446" i="8"/>
  <c r="AK442" i="8"/>
  <c r="AK438" i="8"/>
  <c r="AK434" i="8"/>
  <c r="AK430" i="8"/>
  <c r="AK426" i="8"/>
  <c r="AK422" i="8"/>
  <c r="AK418" i="8"/>
  <c r="AK414" i="8"/>
  <c r="AK410" i="8"/>
  <c r="AK406" i="8"/>
  <c r="AK402" i="8"/>
  <c r="AK398" i="8"/>
  <c r="AK394" i="8"/>
  <c r="AK390" i="8"/>
  <c r="AK386" i="8"/>
  <c r="AK380" i="8"/>
  <c r="AK376" i="8"/>
  <c r="AK372" i="8"/>
  <c r="AK368" i="8"/>
  <c r="AK364" i="8"/>
  <c r="AK360" i="8"/>
  <c r="AK356" i="8"/>
  <c r="AK352" i="8"/>
  <c r="AK348" i="8"/>
  <c r="AK344" i="8"/>
  <c r="AK340" i="8"/>
  <c r="AK336" i="8"/>
  <c r="AK332" i="8"/>
  <c r="AK328" i="8"/>
  <c r="AK324" i="8"/>
  <c r="AK320" i="8"/>
  <c r="AK316" i="8"/>
  <c r="AK312" i="8"/>
  <c r="AK308" i="8"/>
  <c r="AK304" i="8"/>
  <c r="AK300" i="8"/>
  <c r="AK383" i="8"/>
  <c r="AK379" i="8"/>
  <c r="AK375" i="8"/>
  <c r="AK371" i="8"/>
  <c r="AK367" i="8"/>
  <c r="AK363" i="8"/>
  <c r="AK359" i="8"/>
  <c r="AK355" i="8"/>
  <c r="AK351" i="8"/>
  <c r="AK347" i="8"/>
  <c r="AK343" i="8"/>
  <c r="AK339" i="8"/>
  <c r="AK335" i="8"/>
  <c r="AK331" i="8"/>
  <c r="AK327" i="8"/>
  <c r="AK323" i="8"/>
  <c r="AK319" i="8"/>
  <c r="AK315" i="8"/>
  <c r="AK311" i="8"/>
  <c r="AK307" i="8"/>
  <c r="AK303" i="8"/>
  <c r="AK299" i="8"/>
  <c r="AK385" i="8"/>
  <c r="AK382" i="8"/>
  <c r="AK378" i="8"/>
  <c r="AK374" i="8"/>
  <c r="AK370" i="8"/>
  <c r="AK366" i="8"/>
  <c r="AK362" i="8"/>
  <c r="AK358" i="8"/>
  <c r="AK354" i="8"/>
  <c r="AK350" i="8"/>
  <c r="AK346" i="8"/>
  <c r="AK342" i="8"/>
  <c r="AK338" i="8"/>
  <c r="AK334" i="8"/>
  <c r="AK330" i="8"/>
  <c r="AK326" i="8"/>
  <c r="AK322" i="8"/>
  <c r="AK318" i="8"/>
  <c r="AK314" i="8"/>
  <c r="AK310" i="8"/>
  <c r="AK306" i="8"/>
  <c r="AK302" i="8"/>
  <c r="AK381" i="8"/>
  <c r="AK377" i="8"/>
  <c r="AK373" i="8"/>
  <c r="AK369" i="8"/>
  <c r="AK365" i="8"/>
  <c r="AK361" i="8"/>
  <c r="AK357" i="8"/>
  <c r="AK353" i="8"/>
  <c r="AK349" i="8"/>
  <c r="AK345" i="8"/>
  <c r="AK341" i="8"/>
  <c r="AK337" i="8"/>
  <c r="AK333" i="8"/>
  <c r="AK329" i="8"/>
  <c r="AK325" i="8"/>
  <c r="AK321" i="8"/>
  <c r="AK317" i="8"/>
  <c r="AK313" i="8"/>
  <c r="AK309" i="8"/>
  <c r="AK305" i="8"/>
  <c r="AK301" i="8"/>
  <c r="AK295" i="8"/>
  <c r="AK291" i="8"/>
  <c r="AK287" i="8"/>
  <c r="AK283" i="8"/>
  <c r="AK279" i="8"/>
  <c r="AK275" i="8"/>
  <c r="AK271" i="8"/>
  <c r="AK267" i="8"/>
  <c r="AK263" i="8"/>
  <c r="AK259" i="8"/>
  <c r="AK255" i="8"/>
  <c r="AK251" i="8"/>
  <c r="AK247" i="8"/>
  <c r="AK243" i="8"/>
  <c r="AK239" i="8"/>
  <c r="AK235" i="8"/>
  <c r="AK231" i="8"/>
  <c r="AK227" i="8"/>
  <c r="AK223" i="8"/>
  <c r="AK219" i="8"/>
  <c r="AK215" i="8"/>
  <c r="AK211" i="8"/>
  <c r="AK207" i="8"/>
  <c r="AK203" i="8"/>
  <c r="AK199" i="8"/>
  <c r="AK195" i="8"/>
  <c r="AK191" i="8"/>
  <c r="AK187" i="8"/>
  <c r="AK183" i="8"/>
  <c r="AK179" i="8"/>
  <c r="AK175" i="8"/>
  <c r="AK171" i="8"/>
  <c r="AK167" i="8"/>
  <c r="AK163" i="8"/>
  <c r="AK159" i="8"/>
  <c r="AK155" i="8"/>
  <c r="AK151" i="8"/>
  <c r="AK147" i="8"/>
  <c r="AK143" i="8"/>
  <c r="AK139" i="8"/>
  <c r="AK135" i="8"/>
  <c r="AK131" i="8"/>
  <c r="AK298" i="8"/>
  <c r="AK294" i="8"/>
  <c r="AK290" i="8"/>
  <c r="AK286" i="8"/>
  <c r="AK282" i="8"/>
  <c r="AK278" i="8"/>
  <c r="AK274" i="8"/>
  <c r="AK270" i="8"/>
  <c r="AK266" i="8"/>
  <c r="AK262" i="8"/>
  <c r="AK258" i="8"/>
  <c r="AK254" i="8"/>
  <c r="AK250" i="8"/>
  <c r="AK246" i="8"/>
  <c r="AK242" i="8"/>
  <c r="AK238" i="8"/>
  <c r="AK234" i="8"/>
  <c r="AK230" i="8"/>
  <c r="AK226" i="8"/>
  <c r="AK222" i="8"/>
  <c r="AK218" i="8"/>
  <c r="AK214" i="8"/>
  <c r="AK210" i="8"/>
  <c r="AK206" i="8"/>
  <c r="AK202" i="8"/>
  <c r="AK198" i="8"/>
  <c r="AK194" i="8"/>
  <c r="AK190" i="8"/>
  <c r="AK186" i="8"/>
  <c r="AK182" i="8"/>
  <c r="AK178" i="8"/>
  <c r="AK174" i="8"/>
  <c r="AK170" i="8"/>
  <c r="AK166" i="8"/>
  <c r="AK162" i="8"/>
  <c r="AK158" i="8"/>
  <c r="AK154" i="8"/>
  <c r="AK150" i="8"/>
  <c r="AK146" i="8"/>
  <c r="AK142" i="8"/>
  <c r="AK138" i="8"/>
  <c r="AK134" i="8"/>
  <c r="AK297" i="8"/>
  <c r="AK293" i="8"/>
  <c r="AK289" i="8"/>
  <c r="AK285" i="8"/>
  <c r="AK281" i="8"/>
  <c r="AK277" i="8"/>
  <c r="AK273" i="8"/>
  <c r="AK269" i="8"/>
  <c r="AK265" i="8"/>
  <c r="AK261" i="8"/>
  <c r="AK257" i="8"/>
  <c r="AK253" i="8"/>
  <c r="AK249" i="8"/>
  <c r="AK245" i="8"/>
  <c r="AK241" i="8"/>
  <c r="AK237" i="8"/>
  <c r="AK233" i="8"/>
  <c r="AK229" i="8"/>
  <c r="AK225" i="8"/>
  <c r="AK221" i="8"/>
  <c r="AK217" i="8"/>
  <c r="AK213" i="8"/>
  <c r="AK209" i="8"/>
  <c r="AK205" i="8"/>
  <c r="AK201" i="8"/>
  <c r="AK197" i="8"/>
  <c r="AK193" i="8"/>
  <c r="AK189" i="8"/>
  <c r="AK185" i="8"/>
  <c r="AK181" i="8"/>
  <c r="AK177" i="8"/>
  <c r="AK173" i="8"/>
  <c r="AK169" i="8"/>
  <c r="AK165" i="8"/>
  <c r="AK161" i="8"/>
  <c r="AK157" i="8"/>
  <c r="AK153" i="8"/>
  <c r="AK149" i="8"/>
  <c r="AK145" i="8"/>
  <c r="AK141" i="8"/>
  <c r="AK137" i="8"/>
  <c r="AK133" i="8"/>
  <c r="AK129" i="8"/>
  <c r="AK296" i="8"/>
  <c r="AK292" i="8"/>
  <c r="AK288" i="8"/>
  <c r="AK284" i="8"/>
  <c r="AK280" i="8"/>
  <c r="AK276" i="8"/>
  <c r="AK272" i="8"/>
  <c r="AK268" i="8"/>
  <c r="AK264" i="8"/>
  <c r="AK260" i="8"/>
  <c r="AK256" i="8"/>
  <c r="AK252" i="8"/>
  <c r="AK248" i="8"/>
  <c r="AK244" i="8"/>
  <c r="AK240" i="8"/>
  <c r="AK236" i="8"/>
  <c r="AK232" i="8"/>
  <c r="AK228" i="8"/>
  <c r="AK224" i="8"/>
  <c r="AK220" i="8"/>
  <c r="AK216" i="8"/>
  <c r="AK212" i="8"/>
  <c r="AK208" i="8"/>
  <c r="AK204" i="8"/>
  <c r="AK200" i="8"/>
  <c r="AK196" i="8"/>
  <c r="AK192" i="8"/>
  <c r="AK188" i="8"/>
  <c r="AK184" i="8"/>
  <c r="AK180" i="8"/>
  <c r="AK176" i="8"/>
  <c r="AK172" i="8"/>
  <c r="AK168" i="8"/>
  <c r="AK164" i="8"/>
  <c r="AK160" i="8"/>
  <c r="AK156" i="8"/>
  <c r="AK152" i="8"/>
  <c r="AK148" i="8"/>
  <c r="AK144" i="8"/>
  <c r="AK140" i="8"/>
  <c r="AK136" i="8"/>
  <c r="AK132" i="8"/>
  <c r="AO848" i="8"/>
  <c r="AO846" i="8"/>
  <c r="AO844" i="8"/>
  <c r="AO842" i="8"/>
  <c r="AO840" i="8"/>
  <c r="AO837" i="8"/>
  <c r="AO852" i="8"/>
  <c r="AO851" i="8"/>
  <c r="AO850" i="8"/>
  <c r="AO849" i="8"/>
  <c r="AO847" i="8"/>
  <c r="AO845" i="8"/>
  <c r="AO843" i="8"/>
  <c r="AO841" i="8"/>
  <c r="AO839" i="8"/>
  <c r="AO836" i="8"/>
  <c r="AO833" i="8"/>
  <c r="AO838" i="8"/>
  <c r="AO835" i="8"/>
  <c r="AO830" i="8"/>
  <c r="AO827" i="8"/>
  <c r="AO825" i="8"/>
  <c r="AO834" i="8"/>
  <c r="AO831" i="8"/>
  <c r="AO824" i="8"/>
  <c r="AO821" i="8"/>
  <c r="AO832" i="8"/>
  <c r="AO828" i="8"/>
  <c r="AO829" i="8"/>
  <c r="AO823" i="8"/>
  <c r="AO822" i="8"/>
  <c r="AO819" i="8"/>
  <c r="AO817" i="8"/>
  <c r="AO826" i="8"/>
  <c r="AO820" i="8"/>
  <c r="AO818" i="8"/>
  <c r="AO816" i="8"/>
  <c r="AO814" i="8"/>
  <c r="AO812" i="8"/>
  <c r="AO809" i="8"/>
  <c r="AO815" i="8"/>
  <c r="AO807" i="8"/>
  <c r="AO804" i="8"/>
  <c r="AO802" i="8"/>
  <c r="AO801" i="8"/>
  <c r="AO797" i="8"/>
  <c r="AO793" i="8"/>
  <c r="AO800" i="8"/>
  <c r="AO796" i="8"/>
  <c r="AO811" i="8"/>
  <c r="AO808" i="8"/>
  <c r="AO806" i="8"/>
  <c r="AO805" i="8"/>
  <c r="AO803" i="8"/>
  <c r="AO799" i="8"/>
  <c r="AO795" i="8"/>
  <c r="AO813" i="8"/>
  <c r="AO810" i="8"/>
  <c r="AO781" i="8"/>
  <c r="AO777" i="8"/>
  <c r="AO773" i="8"/>
  <c r="AO769" i="8"/>
  <c r="AO765" i="8"/>
  <c r="AO790" i="8"/>
  <c r="AO788" i="8"/>
  <c r="AO786" i="8"/>
  <c r="AO784" i="8"/>
  <c r="AO780" i="8"/>
  <c r="AO776" i="8"/>
  <c r="AO772" i="8"/>
  <c r="AO768" i="8"/>
  <c r="AO764" i="8"/>
  <c r="AO761" i="8"/>
  <c r="AO792" i="8"/>
  <c r="AO783" i="8"/>
  <c r="AO779" i="8"/>
  <c r="AO775" i="8"/>
  <c r="AO771" i="8"/>
  <c r="AO767" i="8"/>
  <c r="AO760" i="8"/>
  <c r="AO798" i="8"/>
  <c r="AO794" i="8"/>
  <c r="AO791" i="8"/>
  <c r="AO789" i="8"/>
  <c r="AO787" i="8"/>
  <c r="AO785" i="8"/>
  <c r="AO782" i="8"/>
  <c r="AO778" i="8"/>
  <c r="AO774" i="8"/>
  <c r="AO770" i="8"/>
  <c r="AO766" i="8"/>
  <c r="AO763" i="8"/>
  <c r="AO759" i="8"/>
  <c r="AO755" i="8"/>
  <c r="AO754" i="8"/>
  <c r="AO751" i="8"/>
  <c r="AO747" i="8"/>
  <c r="AO746" i="8"/>
  <c r="AO742" i="8"/>
  <c r="AO738" i="8"/>
  <c r="AO734" i="8"/>
  <c r="AO730" i="8"/>
  <c r="AO726" i="8"/>
  <c r="AO722" i="8"/>
  <c r="AO718" i="8"/>
  <c r="AO757" i="8"/>
  <c r="AO750" i="8"/>
  <c r="AO745" i="8"/>
  <c r="AO741" i="8"/>
  <c r="AO737" i="8"/>
  <c r="AO733" i="8"/>
  <c r="AO729" i="8"/>
  <c r="AO725" i="8"/>
  <c r="AO762" i="8"/>
  <c r="AO756" i="8"/>
  <c r="AO753" i="8"/>
  <c r="AO749" i="8"/>
  <c r="AO744" i="8"/>
  <c r="AO740" i="8"/>
  <c r="AO736" i="8"/>
  <c r="AO732" i="8"/>
  <c r="AO728" i="8"/>
  <c r="AO724" i="8"/>
  <c r="AO720" i="8"/>
  <c r="AO716" i="8"/>
  <c r="AO758" i="8"/>
  <c r="AO752" i="8"/>
  <c r="AO748" i="8"/>
  <c r="AO743" i="8"/>
  <c r="AO739" i="8"/>
  <c r="AO735" i="8"/>
  <c r="AO731" i="8"/>
  <c r="AO727" i="8"/>
  <c r="AO723" i="8"/>
  <c r="AO719" i="8"/>
  <c r="AO714" i="8"/>
  <c r="AO709" i="8"/>
  <c r="AO704" i="8"/>
  <c r="AO700" i="8"/>
  <c r="AO696" i="8"/>
  <c r="AO695" i="8"/>
  <c r="AO691" i="8"/>
  <c r="AO687" i="8"/>
  <c r="AO683" i="8"/>
  <c r="AO679" i="8"/>
  <c r="AO721" i="8"/>
  <c r="AO713" i="8"/>
  <c r="AO711" i="8"/>
  <c r="AO706" i="8"/>
  <c r="AO703" i="8"/>
  <c r="AO699" i="8"/>
  <c r="AO694" i="8"/>
  <c r="AO690" i="8"/>
  <c r="AO686" i="8"/>
  <c r="AO682" i="8"/>
  <c r="AO717" i="8"/>
  <c r="AO710" i="8"/>
  <c r="AO708" i="8"/>
  <c r="AO705" i="8"/>
  <c r="AO702" i="8"/>
  <c r="AO698" i="8"/>
  <c r="AO693" i="8"/>
  <c r="AO689" i="8"/>
  <c r="AO685" i="8"/>
  <c r="AO681" i="8"/>
  <c r="AO715" i="8"/>
  <c r="AO712" i="8"/>
  <c r="AO707" i="8"/>
  <c r="AO701" i="8"/>
  <c r="AO697" i="8"/>
  <c r="AO692" i="8"/>
  <c r="AO688" i="8"/>
  <c r="AO684" i="8"/>
  <c r="AO676" i="8"/>
  <c r="AO672" i="8"/>
  <c r="AO668" i="8"/>
  <c r="AO664" i="8"/>
  <c r="AO660" i="8"/>
  <c r="AO656" i="8"/>
  <c r="AO652" i="8"/>
  <c r="AO648" i="8"/>
  <c r="AO644" i="8"/>
  <c r="AO640" i="8"/>
  <c r="AO678" i="8"/>
  <c r="AO675" i="8"/>
  <c r="AO671" i="8"/>
  <c r="AO667" i="8"/>
  <c r="AO663" i="8"/>
  <c r="AO659" i="8"/>
  <c r="AO655" i="8"/>
  <c r="AO651" i="8"/>
  <c r="AO647" i="8"/>
  <c r="AO643" i="8"/>
  <c r="AO639" i="8"/>
  <c r="AO680" i="8"/>
  <c r="AO674" i="8"/>
  <c r="AO670" i="8"/>
  <c r="AO666" i="8"/>
  <c r="AO662" i="8"/>
  <c r="AO658" i="8"/>
  <c r="AO654" i="8"/>
  <c r="AO650" i="8"/>
  <c r="AO646" i="8"/>
  <c r="AO642" i="8"/>
  <c r="AO638" i="8"/>
  <c r="AO677" i="8"/>
  <c r="AO673" i="8"/>
  <c r="AO669" i="8"/>
  <c r="AO665" i="8"/>
  <c r="AO661" i="8"/>
  <c r="AO657" i="8"/>
  <c r="AO653" i="8"/>
  <c r="AO649" i="8"/>
  <c r="AO645" i="8"/>
  <c r="AO641" i="8"/>
  <c r="AO634" i="8"/>
  <c r="AO630" i="8"/>
  <c r="AO626" i="8"/>
  <c r="AO622" i="8"/>
  <c r="AO618" i="8"/>
  <c r="AO614" i="8"/>
  <c r="AO610" i="8"/>
  <c r="AO606" i="8"/>
  <c r="AO602" i="8"/>
  <c r="AO598" i="8"/>
  <c r="AO594" i="8"/>
  <c r="AO590" i="8"/>
  <c r="AO586" i="8"/>
  <c r="AO582" i="8"/>
  <c r="AO578" i="8"/>
  <c r="AO574" i="8"/>
  <c r="AO570" i="8"/>
  <c r="AO566" i="8"/>
  <c r="AO562" i="8"/>
  <c r="AO558" i="8"/>
  <c r="AO554" i="8"/>
  <c r="AO633" i="8"/>
  <c r="AO629" i="8"/>
  <c r="AO625" i="8"/>
  <c r="AO621" i="8"/>
  <c r="AO617" i="8"/>
  <c r="AO613" i="8"/>
  <c r="AO609" i="8"/>
  <c r="AO605" i="8"/>
  <c r="AO601" i="8"/>
  <c r="AO597" i="8"/>
  <c r="AO593" i="8"/>
  <c r="AO589" i="8"/>
  <c r="AO585" i="8"/>
  <c r="AO581" i="8"/>
  <c r="AO577" i="8"/>
  <c r="AO573" i="8"/>
  <c r="AO569" i="8"/>
  <c r="AO565" i="8"/>
  <c r="AO561" i="8"/>
  <c r="AO557" i="8"/>
  <c r="AO553" i="8"/>
  <c r="AO637" i="8"/>
  <c r="AO636" i="8"/>
  <c r="AO632" i="8"/>
  <c r="AO628" i="8"/>
  <c r="AO624" i="8"/>
  <c r="AO620" i="8"/>
  <c r="AO616" i="8"/>
  <c r="AO612" i="8"/>
  <c r="AO608" i="8"/>
  <c r="AO604" i="8"/>
  <c r="AO600" i="8"/>
  <c r="AO596" i="8"/>
  <c r="AO592" i="8"/>
  <c r="AO588" i="8"/>
  <c r="AO584" i="8"/>
  <c r="AO580" i="8"/>
  <c r="AO576" i="8"/>
  <c r="AO572" i="8"/>
  <c r="AO568" i="8"/>
  <c r="AO564" i="8"/>
  <c r="AO560" i="8"/>
  <c r="AO556" i="8"/>
  <c r="AO635" i="8"/>
  <c r="AO631" i="8"/>
  <c r="AO627" i="8"/>
  <c r="AO623" i="8"/>
  <c r="AO619" i="8"/>
  <c r="AO615" i="8"/>
  <c r="AO611" i="8"/>
  <c r="AO607" i="8"/>
  <c r="AO603" i="8"/>
  <c r="AO599" i="8"/>
  <c r="AO595" i="8"/>
  <c r="AO591" i="8"/>
  <c r="AO587" i="8"/>
  <c r="AO583" i="8"/>
  <c r="AO579" i="8"/>
  <c r="AO575" i="8"/>
  <c r="AO571" i="8"/>
  <c r="AO567" i="8"/>
  <c r="AO563" i="8"/>
  <c r="AO559" i="8"/>
  <c r="AO555" i="8"/>
  <c r="AO551" i="8"/>
  <c r="AO547" i="8"/>
  <c r="AO543" i="8"/>
  <c r="AO539" i="8"/>
  <c r="AO535" i="8"/>
  <c r="AO531" i="8"/>
  <c r="AO527" i="8"/>
  <c r="AO523" i="8"/>
  <c r="AO519" i="8"/>
  <c r="AO515" i="8"/>
  <c r="AO511" i="8"/>
  <c r="AO507" i="8"/>
  <c r="AO503" i="8"/>
  <c r="AO499" i="8"/>
  <c r="AO495" i="8"/>
  <c r="AO491" i="8"/>
  <c r="AO487" i="8"/>
  <c r="AO483" i="8"/>
  <c r="AO479" i="8"/>
  <c r="AO475" i="8"/>
  <c r="AO471" i="8"/>
  <c r="AO550" i="8"/>
  <c r="AO546" i="8"/>
  <c r="AO542" i="8"/>
  <c r="AO538" i="8"/>
  <c r="AO534" i="8"/>
  <c r="AO530" i="8"/>
  <c r="AO526" i="8"/>
  <c r="AO522" i="8"/>
  <c r="AO518" i="8"/>
  <c r="AO514" i="8"/>
  <c r="AO510" i="8"/>
  <c r="AO506" i="8"/>
  <c r="AO502" i="8"/>
  <c r="AO498" i="8"/>
  <c r="AO494" i="8"/>
  <c r="AO490" i="8"/>
  <c r="AO486" i="8"/>
  <c r="AO482" i="8"/>
  <c r="AO478" i="8"/>
  <c r="AO474" i="8"/>
  <c r="AO470" i="8"/>
  <c r="AO549" i="8"/>
  <c r="AO545" i="8"/>
  <c r="AO541" i="8"/>
  <c r="AO537" i="8"/>
  <c r="AO533" i="8"/>
  <c r="AO529" i="8"/>
  <c r="AO525" i="8"/>
  <c r="AO521" i="8"/>
  <c r="AO517" i="8"/>
  <c r="AO513" i="8"/>
  <c r="AO509" i="8"/>
  <c r="AO505" i="8"/>
  <c r="AO501" i="8"/>
  <c r="AO497" i="8"/>
  <c r="AO493" i="8"/>
  <c r="AO489" i="8"/>
  <c r="AO485" i="8"/>
  <c r="AO481" i="8"/>
  <c r="AO477" i="8"/>
  <c r="AO473" i="8"/>
  <c r="AO469" i="8"/>
  <c r="AO552" i="8"/>
  <c r="AO548" i="8"/>
  <c r="AO544" i="8"/>
  <c r="AO540" i="8"/>
  <c r="AO536" i="8"/>
  <c r="AO532" i="8"/>
  <c r="AO528" i="8"/>
  <c r="AO524" i="8"/>
  <c r="AO520" i="8"/>
  <c r="AO516" i="8"/>
  <c r="AO512" i="8"/>
  <c r="AO508" i="8"/>
  <c r="AO504" i="8"/>
  <c r="AO500" i="8"/>
  <c r="AO496" i="8"/>
  <c r="AO492" i="8"/>
  <c r="AO488" i="8"/>
  <c r="AO484" i="8"/>
  <c r="AO480" i="8"/>
  <c r="AO476" i="8"/>
  <c r="AO472" i="8"/>
  <c r="AO465" i="8"/>
  <c r="AO461" i="8"/>
  <c r="AO457" i="8"/>
  <c r="AO453" i="8"/>
  <c r="AO449" i="8"/>
  <c r="AO445" i="8"/>
  <c r="AO441" i="8"/>
  <c r="AO437" i="8"/>
  <c r="AO433" i="8"/>
  <c r="AO429" i="8"/>
  <c r="AO425" i="8"/>
  <c r="AO421" i="8"/>
  <c r="AO417" i="8"/>
  <c r="AO413" i="8"/>
  <c r="AO409" i="8"/>
  <c r="AO405" i="8"/>
  <c r="AO401" i="8"/>
  <c r="AO397" i="8"/>
  <c r="AO393" i="8"/>
  <c r="AO389" i="8"/>
  <c r="AO464" i="8"/>
  <c r="AO460" i="8"/>
  <c r="AO456" i="8"/>
  <c r="AO452" i="8"/>
  <c r="AO448" i="8"/>
  <c r="AO444" i="8"/>
  <c r="AO440" i="8"/>
  <c r="AO436" i="8"/>
  <c r="AO432" i="8"/>
  <c r="AO428" i="8"/>
  <c r="AO424" i="8"/>
  <c r="AO420" i="8"/>
  <c r="AO416" i="8"/>
  <c r="AO412" i="8"/>
  <c r="AO408" i="8"/>
  <c r="AO404" i="8"/>
  <c r="AO400" i="8"/>
  <c r="AO396" i="8"/>
  <c r="AO392" i="8"/>
  <c r="AO388" i="8"/>
  <c r="AO384" i="8"/>
  <c r="AO467" i="8"/>
  <c r="AO463" i="8"/>
  <c r="AO459" i="8"/>
  <c r="AO455" i="8"/>
  <c r="AO451" i="8"/>
  <c r="AO447" i="8"/>
  <c r="AO443" i="8"/>
  <c r="AO439" i="8"/>
  <c r="AO435" i="8"/>
  <c r="AO431" i="8"/>
  <c r="AO427" i="8"/>
  <c r="AO423" i="8"/>
  <c r="AO419" i="8"/>
  <c r="AO415" i="8"/>
  <c r="AO411" i="8"/>
  <c r="AO407" i="8"/>
  <c r="AO403" i="8"/>
  <c r="AO399" i="8"/>
  <c r="AO395" i="8"/>
  <c r="AO391" i="8"/>
  <c r="AO387" i="8"/>
  <c r="AO468" i="8"/>
  <c r="AO466" i="8"/>
  <c r="AO462" i="8"/>
  <c r="AO458" i="8"/>
  <c r="AO454" i="8"/>
  <c r="AO450" i="8"/>
  <c r="AO446" i="8"/>
  <c r="AO442" i="8"/>
  <c r="AO438" i="8"/>
  <c r="AO434" i="8"/>
  <c r="AO430" i="8"/>
  <c r="AO426" i="8"/>
  <c r="AO422" i="8"/>
  <c r="AO418" i="8"/>
  <c r="AO414" i="8"/>
  <c r="AO410" i="8"/>
  <c r="AO406" i="8"/>
  <c r="AO402" i="8"/>
  <c r="AO398" i="8"/>
  <c r="AO394" i="8"/>
  <c r="AO390" i="8"/>
  <c r="AO386" i="8"/>
  <c r="AO380" i="8"/>
  <c r="AO376" i="8"/>
  <c r="AO372" i="8"/>
  <c r="AO368" i="8"/>
  <c r="AO364" i="8"/>
  <c r="AO360" i="8"/>
  <c r="AO356" i="8"/>
  <c r="AO352" i="8"/>
  <c r="AO348" i="8"/>
  <c r="AO344" i="8"/>
  <c r="AO340" i="8"/>
  <c r="AO336" i="8"/>
  <c r="AO332" i="8"/>
  <c r="AO328" i="8"/>
  <c r="AO324" i="8"/>
  <c r="AO320" i="8"/>
  <c r="AO316" i="8"/>
  <c r="AO312" i="8"/>
  <c r="AO308" i="8"/>
  <c r="AO304" i="8"/>
  <c r="AO300" i="8"/>
  <c r="AO385" i="8"/>
  <c r="AO383" i="8"/>
  <c r="AO379" i="8"/>
  <c r="AO375" i="8"/>
  <c r="AO371" i="8"/>
  <c r="AO367" i="8"/>
  <c r="AO363" i="8"/>
  <c r="AO359" i="8"/>
  <c r="AO355" i="8"/>
  <c r="AO351" i="8"/>
  <c r="AO347" i="8"/>
  <c r="AO343" i="8"/>
  <c r="AO339" i="8"/>
  <c r="AO335" i="8"/>
  <c r="AO331" i="8"/>
  <c r="AO327" i="8"/>
  <c r="AO323" i="8"/>
  <c r="AO319" i="8"/>
  <c r="AO315" i="8"/>
  <c r="AO311" i="8"/>
  <c r="AO307" i="8"/>
  <c r="AO303" i="8"/>
  <c r="AO299" i="8"/>
  <c r="AO382" i="8"/>
  <c r="AO378" i="8"/>
  <c r="AO374" i="8"/>
  <c r="AO370" i="8"/>
  <c r="AO366" i="8"/>
  <c r="AO362" i="8"/>
  <c r="AO358" i="8"/>
  <c r="AO354" i="8"/>
  <c r="AO350" i="8"/>
  <c r="AO346" i="8"/>
  <c r="AO342" i="8"/>
  <c r="AO338" i="8"/>
  <c r="AO334" i="8"/>
  <c r="AO330" i="8"/>
  <c r="AO326" i="8"/>
  <c r="AO322" i="8"/>
  <c r="AO318" i="8"/>
  <c r="AO314" i="8"/>
  <c r="AO310" i="8"/>
  <c r="AO306" i="8"/>
  <c r="AO302" i="8"/>
  <c r="AO381" i="8"/>
  <c r="AO377" i="8"/>
  <c r="AO373" i="8"/>
  <c r="AO369" i="8"/>
  <c r="AO365" i="8"/>
  <c r="AO361" i="8"/>
  <c r="AO357" i="8"/>
  <c r="AO353" i="8"/>
  <c r="AO349" i="8"/>
  <c r="AO345" i="8"/>
  <c r="AO341" i="8"/>
  <c r="AO337" i="8"/>
  <c r="AO333" i="8"/>
  <c r="AO329" i="8"/>
  <c r="AO325" i="8"/>
  <c r="AO321" i="8"/>
  <c r="AO317" i="8"/>
  <c r="AO313" i="8"/>
  <c r="AO309" i="8"/>
  <c r="AO305" i="8"/>
  <c r="AO301" i="8"/>
  <c r="AO295" i="8"/>
  <c r="AO291" i="8"/>
  <c r="AO287" i="8"/>
  <c r="AO283" i="8"/>
  <c r="AO279" i="8"/>
  <c r="AO275" i="8"/>
  <c r="AO271" i="8"/>
  <c r="AO267" i="8"/>
  <c r="AO263" i="8"/>
  <c r="AO259" i="8"/>
  <c r="AO255" i="8"/>
  <c r="AO251" i="8"/>
  <c r="AO247" i="8"/>
  <c r="AO243" i="8"/>
  <c r="AO239" i="8"/>
  <c r="AO235" i="8"/>
  <c r="AO231" i="8"/>
  <c r="AO227" i="8"/>
  <c r="AO223" i="8"/>
  <c r="AO219" i="8"/>
  <c r="AO215" i="8"/>
  <c r="AO211" i="8"/>
  <c r="AO207" i="8"/>
  <c r="AO203" i="8"/>
  <c r="AO199" i="8"/>
  <c r="AO195" i="8"/>
  <c r="AO191" i="8"/>
  <c r="AO187" i="8"/>
  <c r="AO183" i="8"/>
  <c r="AO179" i="8"/>
  <c r="AO175" i="8"/>
  <c r="AO171" i="8"/>
  <c r="AO167" i="8"/>
  <c r="AO163" i="8"/>
  <c r="AO159" i="8"/>
  <c r="AO155" i="8"/>
  <c r="AO151" i="8"/>
  <c r="AO147" i="8"/>
  <c r="AO143" i="8"/>
  <c r="AO139" i="8"/>
  <c r="AO135" i="8"/>
  <c r="AO131" i="8"/>
  <c r="AO294" i="8"/>
  <c r="AO290" i="8"/>
  <c r="AO286" i="8"/>
  <c r="AO282" i="8"/>
  <c r="AO278" i="8"/>
  <c r="AO274" i="8"/>
  <c r="AO270" i="8"/>
  <c r="AO266" i="8"/>
  <c r="AO262" i="8"/>
  <c r="AO258" i="8"/>
  <c r="AO254" i="8"/>
  <c r="AO250" i="8"/>
  <c r="AO246" i="8"/>
  <c r="AO242" i="8"/>
  <c r="AO238" i="8"/>
  <c r="AO234" i="8"/>
  <c r="AO230" i="8"/>
  <c r="AO226" i="8"/>
  <c r="AO222" i="8"/>
  <c r="AO218" i="8"/>
  <c r="AO214" i="8"/>
  <c r="AO210" i="8"/>
  <c r="AO206" i="8"/>
  <c r="AO202" i="8"/>
  <c r="AO198" i="8"/>
  <c r="AO194" i="8"/>
  <c r="AO190" i="8"/>
  <c r="AO186" i="8"/>
  <c r="AO182" i="8"/>
  <c r="AO178" i="8"/>
  <c r="AO174" i="8"/>
  <c r="AO170" i="8"/>
  <c r="AO166" i="8"/>
  <c r="AO162" i="8"/>
  <c r="AO158" i="8"/>
  <c r="AO154" i="8"/>
  <c r="AO150" i="8"/>
  <c r="AO146" i="8"/>
  <c r="AO142" i="8"/>
  <c r="AO138" i="8"/>
  <c r="AO134" i="8"/>
  <c r="AO297" i="8"/>
  <c r="AO293" i="8"/>
  <c r="AO289" i="8"/>
  <c r="AO285" i="8"/>
  <c r="AO281" i="8"/>
  <c r="AO277" i="8"/>
  <c r="AO273" i="8"/>
  <c r="AO269" i="8"/>
  <c r="AO265" i="8"/>
  <c r="AO261" i="8"/>
  <c r="AO257" i="8"/>
  <c r="AO253" i="8"/>
  <c r="AO249" i="8"/>
  <c r="AO245" i="8"/>
  <c r="AO241" i="8"/>
  <c r="AO237" i="8"/>
  <c r="AO233" i="8"/>
  <c r="AO229" i="8"/>
  <c r="AO225" i="8"/>
  <c r="AO221" i="8"/>
  <c r="AO217" i="8"/>
  <c r="AO213" i="8"/>
  <c r="AO209" i="8"/>
  <c r="AO205" i="8"/>
  <c r="AO201" i="8"/>
  <c r="AO197" i="8"/>
  <c r="AO193" i="8"/>
  <c r="AO189" i="8"/>
  <c r="AO185" i="8"/>
  <c r="AO181" i="8"/>
  <c r="AO177" i="8"/>
  <c r="AO173" i="8"/>
  <c r="AO169" i="8"/>
  <c r="AO165" i="8"/>
  <c r="AO161" i="8"/>
  <c r="AO157" i="8"/>
  <c r="AO153" i="8"/>
  <c r="AO149" i="8"/>
  <c r="AO145" i="8"/>
  <c r="AO141" i="8"/>
  <c r="AO137" i="8"/>
  <c r="AO133" i="8"/>
  <c r="AO129" i="8"/>
  <c r="AO298" i="8"/>
  <c r="AO296" i="8"/>
  <c r="AO292" i="8"/>
  <c r="AO288" i="8"/>
  <c r="AO284" i="8"/>
  <c r="AO280" i="8"/>
  <c r="AO276" i="8"/>
  <c r="AO272" i="8"/>
  <c r="AO268" i="8"/>
  <c r="AO264" i="8"/>
  <c r="AO260" i="8"/>
  <c r="AO256" i="8"/>
  <c r="AO252" i="8"/>
  <c r="AO248" i="8"/>
  <c r="AO244" i="8"/>
  <c r="AO240" i="8"/>
  <c r="AO236" i="8"/>
  <c r="AO232" i="8"/>
  <c r="AO228" i="8"/>
  <c r="AO224" i="8"/>
  <c r="AO220" i="8"/>
  <c r="AO216" i="8"/>
  <c r="AO212" i="8"/>
  <c r="AO208" i="8"/>
  <c r="AO204" i="8"/>
  <c r="AO200" i="8"/>
  <c r="AO196" i="8"/>
  <c r="AO192" i="8"/>
  <c r="AO188" i="8"/>
  <c r="AO184" i="8"/>
  <c r="AO180" i="8"/>
  <c r="AO176" i="8"/>
  <c r="AO172" i="8"/>
  <c r="AO168" i="8"/>
  <c r="AO164" i="8"/>
  <c r="AO160" i="8"/>
  <c r="AO156" i="8"/>
  <c r="AO152" i="8"/>
  <c r="AO148" i="8"/>
  <c r="AO144" i="8"/>
  <c r="AO140" i="8"/>
  <c r="AO136" i="8"/>
  <c r="AO132" i="8"/>
  <c r="AC8" i="8"/>
  <c r="AG8" i="8"/>
  <c r="AK8" i="8"/>
  <c r="AO8" i="8"/>
  <c r="AB9" i="8"/>
  <c r="AF9" i="8"/>
  <c r="AJ9" i="8"/>
  <c r="AN9" i="8"/>
  <c r="AE10" i="8"/>
  <c r="AI10" i="8"/>
  <c r="AM10" i="8"/>
  <c r="AD11" i="8"/>
  <c r="AH11" i="8"/>
  <c r="AL11" i="8"/>
  <c r="AC12" i="8"/>
  <c r="AG12" i="8"/>
  <c r="AK12" i="8"/>
  <c r="AO12" i="8"/>
  <c r="AB13" i="8"/>
  <c r="AF13" i="8"/>
  <c r="AJ13" i="8"/>
  <c r="AN13" i="8"/>
  <c r="AE14" i="8"/>
  <c r="AI14" i="8"/>
  <c r="AM14" i="8"/>
  <c r="AD15" i="8"/>
  <c r="AH15" i="8"/>
  <c r="AL15" i="8"/>
  <c r="AC16" i="8"/>
  <c r="AG16" i="8"/>
  <c r="AK16" i="8"/>
  <c r="AO16" i="8"/>
  <c r="AB17" i="8"/>
  <c r="AF17" i="8"/>
  <c r="AJ17" i="8"/>
  <c r="AN17" i="8"/>
  <c r="AE18" i="8"/>
  <c r="AI18" i="8"/>
  <c r="AM18" i="8"/>
  <c r="AD19" i="8"/>
  <c r="AH19" i="8"/>
  <c r="AL19" i="8"/>
  <c r="AC20" i="8"/>
  <c r="AG20" i="8"/>
  <c r="AK20" i="8"/>
  <c r="AO20" i="8"/>
  <c r="AB21" i="8"/>
  <c r="AF21" i="8"/>
  <c r="AJ21" i="8"/>
  <c r="AN21" i="8"/>
  <c r="AE22" i="8"/>
  <c r="AI22" i="8"/>
  <c r="AM22" i="8"/>
  <c r="AD23" i="8"/>
  <c r="AH23" i="8"/>
  <c r="AL23" i="8"/>
  <c r="AC24" i="8"/>
  <c r="AG24" i="8"/>
  <c r="AK24" i="8"/>
  <c r="AO24" i="8"/>
  <c r="AB25" i="8"/>
  <c r="AF25" i="8"/>
  <c r="AJ25" i="8"/>
  <c r="AN25" i="8"/>
  <c r="AE26" i="8"/>
  <c r="AI26" i="8"/>
  <c r="AM26" i="8"/>
  <c r="AD27" i="8"/>
  <c r="AH27" i="8"/>
  <c r="AL27" i="8"/>
  <c r="AC28" i="8"/>
  <c r="AG28" i="8"/>
  <c r="AK28" i="8"/>
  <c r="AO28" i="8"/>
  <c r="AB29" i="8"/>
  <c r="AF29" i="8"/>
  <c r="AJ29" i="8"/>
  <c r="AN29" i="8"/>
  <c r="AE30" i="8"/>
  <c r="AI30" i="8"/>
  <c r="AM30" i="8"/>
  <c r="AD31" i="8"/>
  <c r="AH31" i="8"/>
  <c r="AL31" i="8"/>
  <c r="AC32" i="8"/>
  <c r="AG32" i="8"/>
  <c r="AK32" i="8"/>
  <c r="AO32" i="8"/>
  <c r="AB33" i="8"/>
  <c r="AF33" i="8"/>
  <c r="AJ33" i="8"/>
  <c r="AN33" i="8"/>
  <c r="AE34" i="8"/>
  <c r="AI34" i="8"/>
  <c r="AM34" i="8"/>
  <c r="AE35" i="8"/>
  <c r="AI35" i="8"/>
  <c r="AM35" i="8"/>
  <c r="AD36" i="8"/>
  <c r="AH36" i="8"/>
  <c r="AL36" i="8"/>
  <c r="AC37" i="8"/>
  <c r="AG37" i="8"/>
  <c r="AK37" i="8"/>
  <c r="AO37" i="8"/>
  <c r="AB38" i="8"/>
  <c r="AF38" i="8"/>
  <c r="AJ38" i="8"/>
  <c r="AN38" i="8"/>
  <c r="AE39" i="8"/>
  <c r="AI39" i="8"/>
  <c r="AM39" i="8"/>
  <c r="AD40" i="8"/>
  <c r="AH40" i="8"/>
  <c r="AL40" i="8"/>
  <c r="AC41" i="8"/>
  <c r="AG41" i="8"/>
  <c r="AK41" i="8"/>
  <c r="AO41" i="8"/>
  <c r="AC42" i="8"/>
  <c r="AG42" i="8"/>
  <c r="AK42" i="8"/>
  <c r="AO42" i="8"/>
  <c r="AC43" i="8"/>
  <c r="AG43" i="8"/>
  <c r="AK43" i="8"/>
  <c r="AO43" i="8"/>
  <c r="AB44" i="8"/>
  <c r="AF44" i="8"/>
  <c r="AJ44" i="8"/>
  <c r="AN44" i="8"/>
  <c r="AE45" i="8"/>
  <c r="AI45" i="8"/>
  <c r="AM45" i="8"/>
  <c r="AD46" i="8"/>
  <c r="AH46" i="8"/>
  <c r="AL46" i="8"/>
  <c r="AC47" i="8"/>
  <c r="AG47" i="8"/>
  <c r="AK47" i="8"/>
  <c r="AO47" i="8"/>
  <c r="AB48" i="8"/>
  <c r="AF48" i="8"/>
  <c r="AJ48" i="8"/>
  <c r="AN48" i="8"/>
  <c r="AE49" i="8"/>
  <c r="AI49" i="8"/>
  <c r="AM49" i="8"/>
  <c r="AD50" i="8"/>
  <c r="AH50" i="8"/>
  <c r="AL50" i="8"/>
  <c r="AC51" i="8"/>
  <c r="AG51" i="8"/>
  <c r="AK51" i="8"/>
  <c r="AO51" i="8"/>
  <c r="AB52" i="8"/>
  <c r="AF52" i="8"/>
  <c r="AJ52" i="8"/>
  <c r="AN52" i="8"/>
  <c r="AE53" i="8"/>
  <c r="AI53" i="8"/>
  <c r="AM53" i="8"/>
  <c r="AD54" i="8"/>
  <c r="AH54" i="8"/>
  <c r="AL54" i="8"/>
  <c r="AC55" i="8"/>
  <c r="AG55" i="8"/>
  <c r="AK55" i="8"/>
  <c r="AO55" i="8"/>
  <c r="AB56" i="8"/>
  <c r="AF56" i="8"/>
  <c r="AJ56" i="8"/>
  <c r="AN56" i="8"/>
  <c r="AE57" i="8"/>
  <c r="AI57" i="8"/>
  <c r="AM57" i="8"/>
  <c r="AD58" i="8"/>
  <c r="AH58" i="8"/>
  <c r="AL58" i="8"/>
  <c r="AC59" i="8"/>
  <c r="AG59" i="8"/>
  <c r="AK59" i="8"/>
  <c r="AO59" i="8"/>
  <c r="AB60" i="8"/>
  <c r="AF60" i="8"/>
  <c r="AJ60" i="8"/>
  <c r="AN60" i="8"/>
  <c r="AE61" i="8"/>
  <c r="AI61" i="8"/>
  <c r="AM61" i="8"/>
  <c r="AD62" i="8"/>
  <c r="AH62" i="8"/>
  <c r="AL62" i="8"/>
  <c r="AC63" i="8"/>
  <c r="AG63" i="8"/>
  <c r="AK63" i="8"/>
  <c r="AO63" i="8"/>
  <c r="AB64" i="8"/>
  <c r="AF64" i="8"/>
  <c r="AJ64" i="8"/>
  <c r="AN64" i="8"/>
  <c r="AE65" i="8"/>
  <c r="AI65" i="8"/>
  <c r="AM65" i="8"/>
  <c r="AD66" i="8"/>
  <c r="AH66" i="8"/>
  <c r="AL66" i="8"/>
  <c r="AD67" i="8"/>
  <c r="AH67" i="8"/>
  <c r="AL67" i="8"/>
  <c r="AC68" i="8"/>
  <c r="AG68" i="8"/>
  <c r="AK68" i="8"/>
  <c r="AO68" i="8"/>
  <c r="AB69" i="8"/>
  <c r="AF69" i="8"/>
  <c r="AJ69" i="8"/>
  <c r="AN69" i="8"/>
  <c r="AB70" i="8"/>
  <c r="AF70" i="8"/>
  <c r="AJ70" i="8"/>
  <c r="AN70" i="8"/>
  <c r="AE71" i="8"/>
  <c r="AI71" i="8"/>
  <c r="AM71" i="8"/>
  <c r="AD72" i="8"/>
  <c r="AH72" i="8"/>
  <c r="AL72" i="8"/>
  <c r="AC73" i="8"/>
  <c r="AG73" i="8"/>
  <c r="AK73" i="8"/>
  <c r="AO73" i="8"/>
  <c r="AB74" i="8"/>
  <c r="AF74" i="8"/>
  <c r="AJ74" i="8"/>
  <c r="AN74" i="8"/>
  <c r="AE75" i="8"/>
  <c r="AI75" i="8"/>
  <c r="AM75" i="8"/>
  <c r="AD76" i="8"/>
  <c r="AH76" i="8"/>
  <c r="AL76" i="8"/>
  <c r="AC77" i="8"/>
  <c r="AG77" i="8"/>
  <c r="AK77" i="8"/>
  <c r="AO77" i="8"/>
  <c r="AB78" i="8"/>
  <c r="AF78" i="8"/>
  <c r="AJ78" i="8"/>
  <c r="AN78" i="8"/>
  <c r="AD79" i="8"/>
  <c r="AH79" i="8"/>
  <c r="AL79" i="8"/>
  <c r="AC80" i="8"/>
  <c r="AG80" i="8"/>
  <c r="AK80" i="8"/>
  <c r="AO80" i="8"/>
  <c r="AB81" i="8"/>
  <c r="AF81" i="8"/>
  <c r="AJ81" i="8"/>
  <c r="AN81" i="8"/>
  <c r="AE82" i="8"/>
  <c r="AI82" i="8"/>
  <c r="AM82" i="8"/>
  <c r="AD83" i="8"/>
  <c r="AH83" i="8"/>
  <c r="AL83" i="8"/>
  <c r="AC84" i="8"/>
  <c r="AG84" i="8"/>
  <c r="AK84" i="8"/>
  <c r="AO84" i="8"/>
  <c r="AB85" i="8"/>
  <c r="AF85" i="8"/>
  <c r="AJ85" i="8"/>
  <c r="AN85" i="8"/>
  <c r="AE86" i="8"/>
  <c r="AI86" i="8"/>
  <c r="AM86" i="8"/>
  <c r="AD87" i="8"/>
  <c r="AH87" i="8"/>
  <c r="AL87" i="8"/>
  <c r="AC88" i="8"/>
  <c r="AG88" i="8"/>
  <c r="AK88" i="8"/>
  <c r="AO88" i="8"/>
  <c r="AB89" i="8"/>
  <c r="AF89" i="8"/>
  <c r="AJ89" i="8"/>
  <c r="AN89" i="8"/>
  <c r="AE90" i="8"/>
  <c r="AI90" i="8"/>
  <c r="AM90" i="8"/>
  <c r="AD91" i="8"/>
  <c r="AH91" i="8"/>
  <c r="AL91" i="8"/>
  <c r="AC92" i="8"/>
  <c r="AG92" i="8"/>
  <c r="AK92" i="8"/>
  <c r="AO92" i="8"/>
  <c r="AB93" i="8"/>
  <c r="AF93" i="8"/>
  <c r="AJ93" i="8"/>
  <c r="AN93" i="8"/>
  <c r="AE94" i="8"/>
  <c r="AI94" i="8"/>
  <c r="AM94" i="8"/>
  <c r="AD95" i="8"/>
  <c r="AH95" i="8"/>
  <c r="AL95" i="8"/>
  <c r="AC96" i="8"/>
  <c r="AG96" i="8"/>
  <c r="AK96" i="8"/>
  <c r="AO96" i="8"/>
  <c r="AB97" i="8"/>
  <c r="AF97" i="8"/>
  <c r="AJ97" i="8"/>
  <c r="AN97" i="8"/>
  <c r="AE98" i="8"/>
  <c r="AI98" i="8"/>
  <c r="AM98" i="8"/>
  <c r="AD99" i="8"/>
  <c r="AH99" i="8"/>
  <c r="AL99" i="8"/>
  <c r="AC100" i="8"/>
  <c r="AG100" i="8"/>
  <c r="AK100" i="8"/>
  <c r="AO100" i="8"/>
  <c r="AB101" i="8"/>
  <c r="AF101" i="8"/>
  <c r="AJ101" i="8"/>
  <c r="AN101" i="8"/>
  <c r="AE102" i="8"/>
  <c r="AI102" i="8"/>
  <c r="AM102" i="8"/>
  <c r="AD103" i="8"/>
  <c r="AH103" i="8"/>
  <c r="AL103" i="8"/>
  <c r="AC104" i="8"/>
  <c r="AG104" i="8"/>
  <c r="AK104" i="8"/>
  <c r="AO104" i="8"/>
  <c r="AB105" i="8"/>
  <c r="AF105" i="8"/>
  <c r="AJ105" i="8"/>
  <c r="AN105" i="8"/>
  <c r="AE106" i="8"/>
  <c r="AI106" i="8"/>
  <c r="AM106" i="8"/>
  <c r="AD107" i="8"/>
  <c r="AH107" i="8"/>
  <c r="AL107" i="8"/>
  <c r="AC108" i="8"/>
  <c r="AG108" i="8"/>
  <c r="AK108" i="8"/>
  <c r="AO108" i="8"/>
  <c r="AB109" i="8"/>
  <c r="AF109" i="8"/>
  <c r="AJ109" i="8"/>
  <c r="AN109" i="8"/>
  <c r="AE110" i="8"/>
  <c r="AI110" i="8"/>
  <c r="AM110" i="8"/>
  <c r="AD111" i="8"/>
  <c r="AH111" i="8"/>
  <c r="AL111" i="8"/>
  <c r="AC112" i="8"/>
  <c r="AG112" i="8"/>
  <c r="AK112" i="8"/>
  <c r="AO112" i="8"/>
  <c r="AB113" i="8"/>
  <c r="AF113" i="8"/>
  <c r="AJ113" i="8"/>
  <c r="AN113" i="8"/>
  <c r="AE114" i="8"/>
  <c r="AI114" i="8"/>
  <c r="AM114" i="8"/>
  <c r="AD115" i="8"/>
  <c r="AH115" i="8"/>
  <c r="AL115" i="8"/>
  <c r="AC116" i="8"/>
  <c r="AG116" i="8"/>
  <c r="AK116" i="8"/>
  <c r="AO116" i="8"/>
  <c r="AB117" i="8"/>
  <c r="AF117" i="8"/>
  <c r="AJ117" i="8"/>
  <c r="AN117" i="8"/>
  <c r="AE118" i="8"/>
  <c r="AI118" i="8"/>
  <c r="AM118" i="8"/>
  <c r="AD119" i="8"/>
  <c r="AH119" i="8"/>
  <c r="AL119" i="8"/>
  <c r="AC120" i="8"/>
  <c r="AG120" i="8"/>
  <c r="AK120" i="8"/>
  <c r="AO120" i="8"/>
  <c r="AB121" i="8"/>
  <c r="AF121" i="8"/>
  <c r="AJ121" i="8"/>
  <c r="AN121" i="8"/>
  <c r="AE122" i="8"/>
  <c r="AI122" i="8"/>
  <c r="AM122" i="8"/>
  <c r="AD123" i="8"/>
  <c r="AH123" i="8"/>
  <c r="AL123" i="8"/>
  <c r="AC124" i="8"/>
  <c r="AG124" i="8"/>
  <c r="AK124" i="8"/>
  <c r="AO124" i="8"/>
  <c r="AB125" i="8"/>
  <c r="AF125" i="8"/>
  <c r="AJ125" i="8"/>
  <c r="AN125" i="8"/>
  <c r="AE126" i="8"/>
  <c r="AI126" i="8"/>
  <c r="AM126" i="8"/>
  <c r="AL127" i="8"/>
  <c r="AC128" i="8"/>
  <c r="AI128" i="8"/>
  <c r="AN128" i="8"/>
  <c r="AF129" i="8"/>
  <c r="AK130" i="8"/>
  <c r="AF131" i="8"/>
  <c r="BL506" i="4"/>
  <c r="BL510" i="4"/>
  <c r="BL514" i="4"/>
  <c r="AD852" i="8"/>
  <c r="AD851" i="8"/>
  <c r="AD850" i="8"/>
  <c r="AD849" i="8"/>
  <c r="AD847" i="8"/>
  <c r="AD845" i="8"/>
  <c r="AD838" i="8"/>
  <c r="AD835" i="8"/>
  <c r="AD840" i="8"/>
  <c r="AD831" i="8"/>
  <c r="AD824" i="8"/>
  <c r="AD848" i="8"/>
  <c r="AD844" i="8"/>
  <c r="AD843" i="8"/>
  <c r="AD839" i="8"/>
  <c r="AD834" i="8"/>
  <c r="AD833" i="8"/>
  <c r="AD829" i="8"/>
  <c r="AD826" i="8"/>
  <c r="AD823" i="8"/>
  <c r="AD842" i="8"/>
  <c r="AD837" i="8"/>
  <c r="AD846" i="8"/>
  <c r="AD841" i="8"/>
  <c r="AD836" i="8"/>
  <c r="AD830" i="8"/>
  <c r="AD827" i="8"/>
  <c r="AD821" i="8"/>
  <c r="AD819" i="8"/>
  <c r="AD817" i="8"/>
  <c r="AD822" i="8"/>
  <c r="AD825" i="8"/>
  <c r="AD820" i="8"/>
  <c r="AD818" i="8"/>
  <c r="AD816" i="8"/>
  <c r="AD832" i="8"/>
  <c r="AD828" i="8"/>
  <c r="AD811" i="8"/>
  <c r="AD808" i="8"/>
  <c r="AD815" i="8"/>
  <c r="AD807" i="8"/>
  <c r="AD806" i="8"/>
  <c r="AD800" i="8"/>
  <c r="AD796" i="8"/>
  <c r="AD812" i="8"/>
  <c r="AD809" i="8"/>
  <c r="AD805" i="8"/>
  <c r="AD803" i="8"/>
  <c r="AD799" i="8"/>
  <c r="AD795" i="8"/>
  <c r="AD814" i="8"/>
  <c r="AD798" i="8"/>
  <c r="AD794" i="8"/>
  <c r="AD813" i="8"/>
  <c r="AD810" i="8"/>
  <c r="AD804" i="8"/>
  <c r="AD802" i="8"/>
  <c r="AD801" i="8"/>
  <c r="AD793" i="8"/>
  <c r="AD790" i="8"/>
  <c r="AD788" i="8"/>
  <c r="AD786" i="8"/>
  <c r="AD784" i="8"/>
  <c r="AD780" i="8"/>
  <c r="AD776" i="8"/>
  <c r="AD772" i="8"/>
  <c r="AD768" i="8"/>
  <c r="AD764" i="8"/>
  <c r="AD792" i="8"/>
  <c r="AD783" i="8"/>
  <c r="AD779" i="8"/>
  <c r="AD775" i="8"/>
  <c r="AD771" i="8"/>
  <c r="AD767" i="8"/>
  <c r="AD760" i="8"/>
  <c r="AD797" i="8"/>
  <c r="AD791" i="8"/>
  <c r="AD789" i="8"/>
  <c r="AD787" i="8"/>
  <c r="AD785" i="8"/>
  <c r="AD782" i="8"/>
  <c r="AD778" i="8"/>
  <c r="AD774" i="8"/>
  <c r="AD770" i="8"/>
  <c r="AD766" i="8"/>
  <c r="AD763" i="8"/>
  <c r="AD759" i="8"/>
  <c r="AD781" i="8"/>
  <c r="AD777" i="8"/>
  <c r="AD773" i="8"/>
  <c r="AD769" i="8"/>
  <c r="AD765" i="8"/>
  <c r="AD762" i="8"/>
  <c r="AD758" i="8"/>
  <c r="AD754" i="8"/>
  <c r="AD750" i="8"/>
  <c r="AD745" i="8"/>
  <c r="AD741" i="8"/>
  <c r="AD737" i="8"/>
  <c r="AD733" i="8"/>
  <c r="AD729" i="8"/>
  <c r="AD725" i="8"/>
  <c r="AD721" i="8"/>
  <c r="AD717" i="8"/>
  <c r="AD761" i="8"/>
  <c r="AD757" i="8"/>
  <c r="AD753" i="8"/>
  <c r="AD749" i="8"/>
  <c r="AD744" i="8"/>
  <c r="AD740" i="8"/>
  <c r="AD736" i="8"/>
  <c r="AD732" i="8"/>
  <c r="AD728" i="8"/>
  <c r="AD724" i="8"/>
  <c r="AD756" i="8"/>
  <c r="AD752" i="8"/>
  <c r="AD748" i="8"/>
  <c r="AD743" i="8"/>
  <c r="AD739" i="8"/>
  <c r="AD735" i="8"/>
  <c r="AD731" i="8"/>
  <c r="AD727" i="8"/>
  <c r="AD723" i="8"/>
  <c r="AD719" i="8"/>
  <c r="AD755" i="8"/>
  <c r="AD751" i="8"/>
  <c r="AD747" i="8"/>
  <c r="AD746" i="8"/>
  <c r="AD742" i="8"/>
  <c r="AD738" i="8"/>
  <c r="AD734" i="8"/>
  <c r="AD730" i="8"/>
  <c r="AD726" i="8"/>
  <c r="AD722" i="8"/>
  <c r="AD720" i="8"/>
  <c r="AD713" i="8"/>
  <c r="AD711" i="8"/>
  <c r="AD706" i="8"/>
  <c r="AD703" i="8"/>
  <c r="AD699" i="8"/>
  <c r="AD694" i="8"/>
  <c r="AD690" i="8"/>
  <c r="AD686" i="8"/>
  <c r="AD682" i="8"/>
  <c r="AD678" i="8"/>
  <c r="AD716" i="8"/>
  <c r="AD710" i="8"/>
  <c r="AD708" i="8"/>
  <c r="AD705" i="8"/>
  <c r="AD702" i="8"/>
  <c r="AD698" i="8"/>
  <c r="AD693" i="8"/>
  <c r="AD689" i="8"/>
  <c r="AD685" i="8"/>
  <c r="AD681" i="8"/>
  <c r="AD718" i="8"/>
  <c r="AD715" i="8"/>
  <c r="AD712" i="8"/>
  <c r="AD707" i="8"/>
  <c r="AD701" i="8"/>
  <c r="AD697" i="8"/>
  <c r="AD692" i="8"/>
  <c r="AD688" i="8"/>
  <c r="AD684" i="8"/>
  <c r="AD680" i="8"/>
  <c r="AD714" i="8"/>
  <c r="AD709" i="8"/>
  <c r="AD704" i="8"/>
  <c r="AD700" i="8"/>
  <c r="AD696" i="8"/>
  <c r="AD695" i="8"/>
  <c r="AD691" i="8"/>
  <c r="AD687" i="8"/>
  <c r="AD683" i="8"/>
  <c r="AD675" i="8"/>
  <c r="AD671" i="8"/>
  <c r="AD667" i="8"/>
  <c r="AD663" i="8"/>
  <c r="AD659" i="8"/>
  <c r="AD655" i="8"/>
  <c r="AD651" i="8"/>
  <c r="AD647" i="8"/>
  <c r="AD643" i="8"/>
  <c r="AD639" i="8"/>
  <c r="AD679" i="8"/>
  <c r="AD674" i="8"/>
  <c r="AD670" i="8"/>
  <c r="AD666" i="8"/>
  <c r="AD662" i="8"/>
  <c r="AD658" i="8"/>
  <c r="AD654" i="8"/>
  <c r="AD650" i="8"/>
  <c r="AD646" i="8"/>
  <c r="AD642" i="8"/>
  <c r="AD638" i="8"/>
  <c r="AD673" i="8"/>
  <c r="AD669" i="8"/>
  <c r="AD665" i="8"/>
  <c r="AD661" i="8"/>
  <c r="AD657" i="8"/>
  <c r="AD653" i="8"/>
  <c r="AD649" i="8"/>
  <c r="AD645" i="8"/>
  <c r="AD641" i="8"/>
  <c r="AD677" i="8"/>
  <c r="AD676" i="8"/>
  <c r="AD672" i="8"/>
  <c r="AD668" i="8"/>
  <c r="AD664" i="8"/>
  <c r="AD660" i="8"/>
  <c r="AD656" i="8"/>
  <c r="AD652" i="8"/>
  <c r="AD648" i="8"/>
  <c r="AD644" i="8"/>
  <c r="AD640" i="8"/>
  <c r="AD637" i="8"/>
  <c r="AD633" i="8"/>
  <c r="AD629" i="8"/>
  <c r="AD625" i="8"/>
  <c r="AD621" i="8"/>
  <c r="AD617" i="8"/>
  <c r="AD613" i="8"/>
  <c r="AD609" i="8"/>
  <c r="AD605" i="8"/>
  <c r="AD601" i="8"/>
  <c r="AD597" i="8"/>
  <c r="AD593" i="8"/>
  <c r="AD589" i="8"/>
  <c r="AD585" i="8"/>
  <c r="AD581" i="8"/>
  <c r="AD577" i="8"/>
  <c r="AD573" i="8"/>
  <c r="AD569" i="8"/>
  <c r="AD565" i="8"/>
  <c r="AD561" i="8"/>
  <c r="AD557" i="8"/>
  <c r="AD553" i="8"/>
  <c r="AD636" i="8"/>
  <c r="AD632" i="8"/>
  <c r="AD628" i="8"/>
  <c r="AD624" i="8"/>
  <c r="AD620" i="8"/>
  <c r="AD616" i="8"/>
  <c r="AD612" i="8"/>
  <c r="AD608" i="8"/>
  <c r="AD604" i="8"/>
  <c r="AD600" i="8"/>
  <c r="AD596" i="8"/>
  <c r="AD592" i="8"/>
  <c r="AD588" i="8"/>
  <c r="AD584" i="8"/>
  <c r="AD580" i="8"/>
  <c r="AD576" i="8"/>
  <c r="AD572" i="8"/>
  <c r="AD568" i="8"/>
  <c r="AD564" i="8"/>
  <c r="AD560" i="8"/>
  <c r="AD556" i="8"/>
  <c r="AD635" i="8"/>
  <c r="AD631" i="8"/>
  <c r="AD627" i="8"/>
  <c r="AD623" i="8"/>
  <c r="AD619" i="8"/>
  <c r="AD615" i="8"/>
  <c r="AD611" i="8"/>
  <c r="AD607" i="8"/>
  <c r="AD603" i="8"/>
  <c r="AD599" i="8"/>
  <c r="AD595" i="8"/>
  <c r="AD591" i="8"/>
  <c r="AD587" i="8"/>
  <c r="AD583" i="8"/>
  <c r="AD579" i="8"/>
  <c r="AD575" i="8"/>
  <c r="AD571" i="8"/>
  <c r="AD567" i="8"/>
  <c r="AD563" i="8"/>
  <c r="AD559" i="8"/>
  <c r="AD555" i="8"/>
  <c r="AD634" i="8"/>
  <c r="AD630" i="8"/>
  <c r="AD626" i="8"/>
  <c r="AD622" i="8"/>
  <c r="AD618" i="8"/>
  <c r="AD614" i="8"/>
  <c r="AD610" i="8"/>
  <c r="AD606" i="8"/>
  <c r="AD602" i="8"/>
  <c r="AD598" i="8"/>
  <c r="AD594" i="8"/>
  <c r="AD590" i="8"/>
  <c r="AD586" i="8"/>
  <c r="AD582" i="8"/>
  <c r="AD578" i="8"/>
  <c r="AD574" i="8"/>
  <c r="AD570" i="8"/>
  <c r="AD566" i="8"/>
  <c r="AD562" i="8"/>
  <c r="AD558" i="8"/>
  <c r="AD554" i="8"/>
  <c r="AD550" i="8"/>
  <c r="AD546" i="8"/>
  <c r="AD542" i="8"/>
  <c r="AD538" i="8"/>
  <c r="AD534" i="8"/>
  <c r="AD530" i="8"/>
  <c r="AD526" i="8"/>
  <c r="AD522" i="8"/>
  <c r="AD518" i="8"/>
  <c r="AD514" i="8"/>
  <c r="AD510" i="8"/>
  <c r="AD506" i="8"/>
  <c r="AD502" i="8"/>
  <c r="AD498" i="8"/>
  <c r="AD494" i="8"/>
  <c r="AD490" i="8"/>
  <c r="AD486" i="8"/>
  <c r="AD482" i="8"/>
  <c r="AD478" i="8"/>
  <c r="AD474" i="8"/>
  <c r="AD470" i="8"/>
  <c r="AD549" i="8"/>
  <c r="AD545" i="8"/>
  <c r="AD541" i="8"/>
  <c r="AD537" i="8"/>
  <c r="AD533" i="8"/>
  <c r="AD529" i="8"/>
  <c r="AD525" i="8"/>
  <c r="AD521" i="8"/>
  <c r="AD517" i="8"/>
  <c r="AD513" i="8"/>
  <c r="AD509" i="8"/>
  <c r="AD505" i="8"/>
  <c r="AD501" i="8"/>
  <c r="AD497" i="8"/>
  <c r="AD493" i="8"/>
  <c r="AD489" i="8"/>
  <c r="AD485" i="8"/>
  <c r="AD481" i="8"/>
  <c r="AD477" i="8"/>
  <c r="AD473" i="8"/>
  <c r="AD469" i="8"/>
  <c r="AD552" i="8"/>
  <c r="AD548" i="8"/>
  <c r="AD544" i="8"/>
  <c r="AD540" i="8"/>
  <c r="AD536" i="8"/>
  <c r="AD532" i="8"/>
  <c r="AD528" i="8"/>
  <c r="AD524" i="8"/>
  <c r="AD520" i="8"/>
  <c r="AD516" i="8"/>
  <c r="AD512" i="8"/>
  <c r="AD508" i="8"/>
  <c r="AD504" i="8"/>
  <c r="AD500" i="8"/>
  <c r="AD496" i="8"/>
  <c r="AD492" i="8"/>
  <c r="AD488" i="8"/>
  <c r="AD484" i="8"/>
  <c r="AD480" i="8"/>
  <c r="AD476" i="8"/>
  <c r="AD472" i="8"/>
  <c r="AD468" i="8"/>
  <c r="AD551" i="8"/>
  <c r="AD547" i="8"/>
  <c r="AD543" i="8"/>
  <c r="AD539" i="8"/>
  <c r="AD535" i="8"/>
  <c r="AD531" i="8"/>
  <c r="AD527" i="8"/>
  <c r="AD523" i="8"/>
  <c r="AD519" i="8"/>
  <c r="AD515" i="8"/>
  <c r="AD511" i="8"/>
  <c r="AD507" i="8"/>
  <c r="AD503" i="8"/>
  <c r="AD499" i="8"/>
  <c r="AD495" i="8"/>
  <c r="AD491" i="8"/>
  <c r="AD487" i="8"/>
  <c r="AD483" i="8"/>
  <c r="AD479" i="8"/>
  <c r="AD475" i="8"/>
  <c r="AD471" i="8"/>
  <c r="AD464" i="8"/>
  <c r="AD460" i="8"/>
  <c r="AD456" i="8"/>
  <c r="AD452" i="8"/>
  <c r="AD448" i="8"/>
  <c r="AD444" i="8"/>
  <c r="AD440" i="8"/>
  <c r="AD436" i="8"/>
  <c r="AD432" i="8"/>
  <c r="AD428" i="8"/>
  <c r="AD424" i="8"/>
  <c r="AD420" i="8"/>
  <c r="AD416" i="8"/>
  <c r="AD412" i="8"/>
  <c r="AD408" i="8"/>
  <c r="AD404" i="8"/>
  <c r="AD400" i="8"/>
  <c r="AD396" i="8"/>
  <c r="AD392" i="8"/>
  <c r="AD388" i="8"/>
  <c r="AD467" i="8"/>
  <c r="AD463" i="8"/>
  <c r="AD459" i="8"/>
  <c r="AD455" i="8"/>
  <c r="AD451" i="8"/>
  <c r="AD447" i="8"/>
  <c r="AD443" i="8"/>
  <c r="AD439" i="8"/>
  <c r="AD435" i="8"/>
  <c r="AD431" i="8"/>
  <c r="AD427" i="8"/>
  <c r="AD423" i="8"/>
  <c r="AD419" i="8"/>
  <c r="AD415" i="8"/>
  <c r="AD411" i="8"/>
  <c r="AD407" i="8"/>
  <c r="AD403" i="8"/>
  <c r="AD399" i="8"/>
  <c r="AD395" i="8"/>
  <c r="AD391" i="8"/>
  <c r="AD387" i="8"/>
  <c r="AD466" i="8"/>
  <c r="AD462" i="8"/>
  <c r="AD458" i="8"/>
  <c r="AD454" i="8"/>
  <c r="AD450" i="8"/>
  <c r="AD446" i="8"/>
  <c r="AD442" i="8"/>
  <c r="AD438" i="8"/>
  <c r="AD434" i="8"/>
  <c r="AD430" i="8"/>
  <c r="AD426" i="8"/>
  <c r="AD422" i="8"/>
  <c r="AD418" i="8"/>
  <c r="AD414" i="8"/>
  <c r="AD410" i="8"/>
  <c r="AD406" i="8"/>
  <c r="AD402" i="8"/>
  <c r="AD398" i="8"/>
  <c r="AD394" i="8"/>
  <c r="AD390" i="8"/>
  <c r="AD386" i="8"/>
  <c r="AD465" i="8"/>
  <c r="AD461" i="8"/>
  <c r="AD457" i="8"/>
  <c r="AD453" i="8"/>
  <c r="AD449" i="8"/>
  <c r="AD445" i="8"/>
  <c r="AD441" i="8"/>
  <c r="AD437" i="8"/>
  <c r="AD433" i="8"/>
  <c r="AD429" i="8"/>
  <c r="AD425" i="8"/>
  <c r="AD421" i="8"/>
  <c r="AD417" i="8"/>
  <c r="AD413" i="8"/>
  <c r="AD409" i="8"/>
  <c r="AD405" i="8"/>
  <c r="AD401" i="8"/>
  <c r="AD397" i="8"/>
  <c r="AD393" i="8"/>
  <c r="AD389" i="8"/>
  <c r="AD385" i="8"/>
  <c r="AD384" i="8"/>
  <c r="AD383" i="8"/>
  <c r="AD379" i="8"/>
  <c r="AD375" i="8"/>
  <c r="AD371" i="8"/>
  <c r="AD367" i="8"/>
  <c r="AD363" i="8"/>
  <c r="AD359" i="8"/>
  <c r="AD355" i="8"/>
  <c r="AD351" i="8"/>
  <c r="AD347" i="8"/>
  <c r="AD343" i="8"/>
  <c r="AD339" i="8"/>
  <c r="AD335" i="8"/>
  <c r="AD331" i="8"/>
  <c r="AD327" i="8"/>
  <c r="AD323" i="8"/>
  <c r="AD319" i="8"/>
  <c r="AD315" i="8"/>
  <c r="AD311" i="8"/>
  <c r="AD307" i="8"/>
  <c r="AD303" i="8"/>
  <c r="AD299" i="8"/>
  <c r="AD382" i="8"/>
  <c r="AD378" i="8"/>
  <c r="AD374" i="8"/>
  <c r="AD370" i="8"/>
  <c r="AD366" i="8"/>
  <c r="AD362" i="8"/>
  <c r="AD358" i="8"/>
  <c r="AD354" i="8"/>
  <c r="AD350" i="8"/>
  <c r="AD346" i="8"/>
  <c r="AD342" i="8"/>
  <c r="AD338" i="8"/>
  <c r="AD334" i="8"/>
  <c r="AD330" i="8"/>
  <c r="AD326" i="8"/>
  <c r="AD322" i="8"/>
  <c r="AD318" i="8"/>
  <c r="AD314" i="8"/>
  <c r="AD310" i="8"/>
  <c r="AD306" i="8"/>
  <c r="AD302" i="8"/>
  <c r="AD298" i="8"/>
  <c r="AD381" i="8"/>
  <c r="AD377" i="8"/>
  <c r="AD373" i="8"/>
  <c r="AD369" i="8"/>
  <c r="AD365" i="8"/>
  <c r="AD361" i="8"/>
  <c r="AD357" i="8"/>
  <c r="AD353" i="8"/>
  <c r="AD349" i="8"/>
  <c r="AD345" i="8"/>
  <c r="AD341" i="8"/>
  <c r="AD337" i="8"/>
  <c r="AD333" i="8"/>
  <c r="AD329" i="8"/>
  <c r="AD325" i="8"/>
  <c r="AD321" i="8"/>
  <c r="AD317" i="8"/>
  <c r="AD313" i="8"/>
  <c r="AD309" i="8"/>
  <c r="AD305" i="8"/>
  <c r="AD301" i="8"/>
  <c r="AD380" i="8"/>
  <c r="AD376" i="8"/>
  <c r="AD372" i="8"/>
  <c r="AD368" i="8"/>
  <c r="AD364" i="8"/>
  <c r="AD360" i="8"/>
  <c r="AD356" i="8"/>
  <c r="AD352" i="8"/>
  <c r="AD348" i="8"/>
  <c r="AD344" i="8"/>
  <c r="AD340" i="8"/>
  <c r="AD336" i="8"/>
  <c r="AD332" i="8"/>
  <c r="AD328" i="8"/>
  <c r="AD324" i="8"/>
  <c r="AD320" i="8"/>
  <c r="AD316" i="8"/>
  <c r="AD312" i="8"/>
  <c r="AD308" i="8"/>
  <c r="AD304" i="8"/>
  <c r="AD300" i="8"/>
  <c r="AD294" i="8"/>
  <c r="AD290" i="8"/>
  <c r="AD286" i="8"/>
  <c r="AD282" i="8"/>
  <c r="AD278" i="8"/>
  <c r="AD274" i="8"/>
  <c r="AD270" i="8"/>
  <c r="AD266" i="8"/>
  <c r="AD262" i="8"/>
  <c r="AD258" i="8"/>
  <c r="AD254" i="8"/>
  <c r="AD250" i="8"/>
  <c r="AD246" i="8"/>
  <c r="AD242" i="8"/>
  <c r="AD238" i="8"/>
  <c r="AD234" i="8"/>
  <c r="AD230" i="8"/>
  <c r="AD226" i="8"/>
  <c r="AD222" i="8"/>
  <c r="AD218" i="8"/>
  <c r="AD214" i="8"/>
  <c r="AD210" i="8"/>
  <c r="AD206" i="8"/>
  <c r="AD202" i="8"/>
  <c r="AD198" i="8"/>
  <c r="AD194" i="8"/>
  <c r="AD190" i="8"/>
  <c r="AD186" i="8"/>
  <c r="AD182" i="8"/>
  <c r="AD178" i="8"/>
  <c r="AD174" i="8"/>
  <c r="AD170" i="8"/>
  <c r="AD166" i="8"/>
  <c r="AD162" i="8"/>
  <c r="AD158" i="8"/>
  <c r="AD154" i="8"/>
  <c r="AD150" i="8"/>
  <c r="AD146" i="8"/>
  <c r="AD142" i="8"/>
  <c r="AD138" i="8"/>
  <c r="AD134" i="8"/>
  <c r="AD130" i="8"/>
  <c r="AD297" i="8"/>
  <c r="AD293" i="8"/>
  <c r="AD289" i="8"/>
  <c r="AD285" i="8"/>
  <c r="AD281" i="8"/>
  <c r="AD277" i="8"/>
  <c r="AD273" i="8"/>
  <c r="AD269" i="8"/>
  <c r="AD265" i="8"/>
  <c r="AD261" i="8"/>
  <c r="AD257" i="8"/>
  <c r="AD253" i="8"/>
  <c r="AD249" i="8"/>
  <c r="AD245" i="8"/>
  <c r="AD241" i="8"/>
  <c r="AD237" i="8"/>
  <c r="AD233" i="8"/>
  <c r="AD229" i="8"/>
  <c r="AD225" i="8"/>
  <c r="AD221" i="8"/>
  <c r="AD217" i="8"/>
  <c r="AD213" i="8"/>
  <c r="AD209" i="8"/>
  <c r="AD205" i="8"/>
  <c r="AD201" i="8"/>
  <c r="AD197" i="8"/>
  <c r="AD193" i="8"/>
  <c r="AD189" i="8"/>
  <c r="AD185" i="8"/>
  <c r="AD181" i="8"/>
  <c r="AD177" i="8"/>
  <c r="AD173" i="8"/>
  <c r="AD169" i="8"/>
  <c r="AD165" i="8"/>
  <c r="AD161" i="8"/>
  <c r="AD157" i="8"/>
  <c r="AD153" i="8"/>
  <c r="AD149" i="8"/>
  <c r="AD145" i="8"/>
  <c r="AD141" i="8"/>
  <c r="AD137" i="8"/>
  <c r="AD133" i="8"/>
  <c r="AD296" i="8"/>
  <c r="AD292" i="8"/>
  <c r="AD288" i="8"/>
  <c r="AD284" i="8"/>
  <c r="AD280" i="8"/>
  <c r="AD276" i="8"/>
  <c r="AD272" i="8"/>
  <c r="AD268" i="8"/>
  <c r="AD264" i="8"/>
  <c r="AD260" i="8"/>
  <c r="AD256" i="8"/>
  <c r="AD252" i="8"/>
  <c r="AD248" i="8"/>
  <c r="AD244" i="8"/>
  <c r="AD240" i="8"/>
  <c r="AD236" i="8"/>
  <c r="AD232" i="8"/>
  <c r="AD228" i="8"/>
  <c r="AD224" i="8"/>
  <c r="AD220" i="8"/>
  <c r="AD216" i="8"/>
  <c r="AD212" i="8"/>
  <c r="AD208" i="8"/>
  <c r="AD204" i="8"/>
  <c r="AD200" i="8"/>
  <c r="AD196" i="8"/>
  <c r="AD192" i="8"/>
  <c r="AD188" i="8"/>
  <c r="AD184" i="8"/>
  <c r="AD180" i="8"/>
  <c r="AD176" i="8"/>
  <c r="AD172" i="8"/>
  <c r="AD168" i="8"/>
  <c r="AD164" i="8"/>
  <c r="AD160" i="8"/>
  <c r="AD156" i="8"/>
  <c r="AD152" i="8"/>
  <c r="AD148" i="8"/>
  <c r="AD144" i="8"/>
  <c r="AD140" i="8"/>
  <c r="AD136" i="8"/>
  <c r="AD132" i="8"/>
  <c r="AD128" i="8"/>
  <c r="AD295" i="8"/>
  <c r="AD291" i="8"/>
  <c r="AD287" i="8"/>
  <c r="AD283" i="8"/>
  <c r="AD279" i="8"/>
  <c r="AD275" i="8"/>
  <c r="AD271" i="8"/>
  <c r="AD267" i="8"/>
  <c r="AD263" i="8"/>
  <c r="AD259" i="8"/>
  <c r="AD255" i="8"/>
  <c r="AD251" i="8"/>
  <c r="AD247" i="8"/>
  <c r="AD243" i="8"/>
  <c r="AD239" i="8"/>
  <c r="AD235" i="8"/>
  <c r="AD231" i="8"/>
  <c r="AD227" i="8"/>
  <c r="AD223" i="8"/>
  <c r="AD219" i="8"/>
  <c r="AD215" i="8"/>
  <c r="AD211" i="8"/>
  <c r="AD207" i="8"/>
  <c r="AD203" i="8"/>
  <c r="AD199" i="8"/>
  <c r="AD195" i="8"/>
  <c r="AD191" i="8"/>
  <c r="AD187" i="8"/>
  <c r="AD183" i="8"/>
  <c r="AD179" i="8"/>
  <c r="AD175" i="8"/>
  <c r="AD171" i="8"/>
  <c r="AD167" i="8"/>
  <c r="AD163" i="8"/>
  <c r="AD159" i="8"/>
  <c r="AD155" i="8"/>
  <c r="AD151" i="8"/>
  <c r="AD147" i="8"/>
  <c r="AD143" i="8"/>
  <c r="AD139" i="8"/>
  <c r="AD135" i="8"/>
  <c r="AD131" i="8"/>
  <c r="AH852" i="8"/>
  <c r="AH851" i="8"/>
  <c r="AH850" i="8"/>
  <c r="AH849" i="8"/>
  <c r="AH847" i="8"/>
  <c r="AH845" i="8"/>
  <c r="AH838" i="8"/>
  <c r="AH835" i="8"/>
  <c r="AH848" i="8"/>
  <c r="AH844" i="8"/>
  <c r="AH842" i="8"/>
  <c r="AH837" i="8"/>
  <c r="AH836" i="8"/>
  <c r="AH831" i="8"/>
  <c r="AH824" i="8"/>
  <c r="AH841" i="8"/>
  <c r="AH833" i="8"/>
  <c r="AH829" i="8"/>
  <c r="AH826" i="8"/>
  <c r="AH823" i="8"/>
  <c r="AH846" i="8"/>
  <c r="AH840" i="8"/>
  <c r="AH834" i="8"/>
  <c r="AH843" i="8"/>
  <c r="AH839" i="8"/>
  <c r="AH830" i="8"/>
  <c r="AH827" i="8"/>
  <c r="AH825" i="8"/>
  <c r="AH821" i="8"/>
  <c r="AH819" i="8"/>
  <c r="AH817" i="8"/>
  <c r="AH832" i="8"/>
  <c r="AH828" i="8"/>
  <c r="AH822" i="8"/>
  <c r="AH820" i="8"/>
  <c r="AH818" i="8"/>
  <c r="AH816" i="8"/>
  <c r="AH811" i="8"/>
  <c r="AH808" i="8"/>
  <c r="AH813" i="8"/>
  <c r="AH810" i="8"/>
  <c r="AH806" i="8"/>
  <c r="AH800" i="8"/>
  <c r="AH796" i="8"/>
  <c r="AH815" i="8"/>
  <c r="AH807" i="8"/>
  <c r="AH805" i="8"/>
  <c r="AH803" i="8"/>
  <c r="AH799" i="8"/>
  <c r="AH795" i="8"/>
  <c r="AH812" i="8"/>
  <c r="AH809" i="8"/>
  <c r="AH798" i="8"/>
  <c r="AH794" i="8"/>
  <c r="AH814" i="8"/>
  <c r="AH804" i="8"/>
  <c r="AH802" i="8"/>
  <c r="AH801" i="8"/>
  <c r="AH790" i="8"/>
  <c r="AH788" i="8"/>
  <c r="AH786" i="8"/>
  <c r="AH784" i="8"/>
  <c r="AH780" i="8"/>
  <c r="AH776" i="8"/>
  <c r="AH772" i="8"/>
  <c r="AH768" i="8"/>
  <c r="AH764" i="8"/>
  <c r="AH797" i="8"/>
  <c r="AH793" i="8"/>
  <c r="AH792" i="8"/>
  <c r="AH783" i="8"/>
  <c r="AH779" i="8"/>
  <c r="AH775" i="8"/>
  <c r="AH771" i="8"/>
  <c r="AH767" i="8"/>
  <c r="AH760" i="8"/>
  <c r="AH791" i="8"/>
  <c r="AH789" i="8"/>
  <c r="AH787" i="8"/>
  <c r="AH785" i="8"/>
  <c r="AH782" i="8"/>
  <c r="AH778" i="8"/>
  <c r="AH774" i="8"/>
  <c r="AH770" i="8"/>
  <c r="AH766" i="8"/>
  <c r="AH763" i="8"/>
  <c r="AH759" i="8"/>
  <c r="AH781" i="8"/>
  <c r="AH777" i="8"/>
  <c r="AH773" i="8"/>
  <c r="AH769" i="8"/>
  <c r="AH765" i="8"/>
  <c r="AH762" i="8"/>
  <c r="AH758" i="8"/>
  <c r="AH754" i="8"/>
  <c r="AH761" i="8"/>
  <c r="AH755" i="8"/>
  <c r="AH750" i="8"/>
  <c r="AH745" i="8"/>
  <c r="AH741" i="8"/>
  <c r="AH737" i="8"/>
  <c r="AH733" i="8"/>
  <c r="AH729" i="8"/>
  <c r="AH725" i="8"/>
  <c r="AH721" i="8"/>
  <c r="AH717" i="8"/>
  <c r="AH753" i="8"/>
  <c r="AH749" i="8"/>
  <c r="AH744" i="8"/>
  <c r="AH740" i="8"/>
  <c r="AH736" i="8"/>
  <c r="AH732" i="8"/>
  <c r="AH728" i="8"/>
  <c r="AH724" i="8"/>
  <c r="AH757" i="8"/>
  <c r="AH752" i="8"/>
  <c r="AH748" i="8"/>
  <c r="AH743" i="8"/>
  <c r="AH739" i="8"/>
  <c r="AH735" i="8"/>
  <c r="AH731" i="8"/>
  <c r="AH727" i="8"/>
  <c r="AH723" i="8"/>
  <c r="AH719" i="8"/>
  <c r="AH756" i="8"/>
  <c r="AH751" i="8"/>
  <c r="AH747" i="8"/>
  <c r="AH746" i="8"/>
  <c r="AH742" i="8"/>
  <c r="AH738" i="8"/>
  <c r="AH734" i="8"/>
  <c r="AH730" i="8"/>
  <c r="AH726" i="8"/>
  <c r="AH722" i="8"/>
  <c r="AH718" i="8"/>
  <c r="AH713" i="8"/>
  <c r="AH711" i="8"/>
  <c r="AH706" i="8"/>
  <c r="AH703" i="8"/>
  <c r="AH699" i="8"/>
  <c r="AH694" i="8"/>
  <c r="AH690" i="8"/>
  <c r="AH686" i="8"/>
  <c r="AH682" i="8"/>
  <c r="AH678" i="8"/>
  <c r="AH716" i="8"/>
  <c r="AH710" i="8"/>
  <c r="AH708" i="8"/>
  <c r="AH705" i="8"/>
  <c r="AH702" i="8"/>
  <c r="AH698" i="8"/>
  <c r="AH693" i="8"/>
  <c r="AH689" i="8"/>
  <c r="AH685" i="8"/>
  <c r="AH681" i="8"/>
  <c r="AH720" i="8"/>
  <c r="AH715" i="8"/>
  <c r="AH712" i="8"/>
  <c r="AH707" i="8"/>
  <c r="AH701" i="8"/>
  <c r="AH697" i="8"/>
  <c r="AH692" i="8"/>
  <c r="AH688" i="8"/>
  <c r="AH684" i="8"/>
  <c r="AH680" i="8"/>
  <c r="AH714" i="8"/>
  <c r="AH709" i="8"/>
  <c r="AH704" i="8"/>
  <c r="AH700" i="8"/>
  <c r="AH696" i="8"/>
  <c r="AH695" i="8"/>
  <c r="AH691" i="8"/>
  <c r="AH687" i="8"/>
  <c r="AH683" i="8"/>
  <c r="AH677" i="8"/>
  <c r="AH675" i="8"/>
  <c r="AH671" i="8"/>
  <c r="AH667" i="8"/>
  <c r="AH663" i="8"/>
  <c r="AH659" i="8"/>
  <c r="AH655" i="8"/>
  <c r="AH651" i="8"/>
  <c r="AH647" i="8"/>
  <c r="AH643" i="8"/>
  <c r="AH639" i="8"/>
  <c r="AH674" i="8"/>
  <c r="AH670" i="8"/>
  <c r="AH666" i="8"/>
  <c r="AH662" i="8"/>
  <c r="AH658" i="8"/>
  <c r="AH654" i="8"/>
  <c r="AH650" i="8"/>
  <c r="AH646" i="8"/>
  <c r="AH642" i="8"/>
  <c r="AH638" i="8"/>
  <c r="AH673" i="8"/>
  <c r="AH669" i="8"/>
  <c r="AH665" i="8"/>
  <c r="AH661" i="8"/>
  <c r="AH657" i="8"/>
  <c r="AH653" i="8"/>
  <c r="AH649" i="8"/>
  <c r="AH645" i="8"/>
  <c r="AH641" i="8"/>
  <c r="AH637" i="8"/>
  <c r="AH679" i="8"/>
  <c r="AH676" i="8"/>
  <c r="AH672" i="8"/>
  <c r="AH668" i="8"/>
  <c r="AH664" i="8"/>
  <c r="AH660" i="8"/>
  <c r="AH656" i="8"/>
  <c r="AH652" i="8"/>
  <c r="AH648" i="8"/>
  <c r="AH644" i="8"/>
  <c r="AH640" i="8"/>
  <c r="AH633" i="8"/>
  <c r="AH629" i="8"/>
  <c r="AH625" i="8"/>
  <c r="AH621" i="8"/>
  <c r="AH617" i="8"/>
  <c r="AH613" i="8"/>
  <c r="AH609" i="8"/>
  <c r="AH605" i="8"/>
  <c r="AH601" i="8"/>
  <c r="AH597" i="8"/>
  <c r="AH593" i="8"/>
  <c r="AH589" i="8"/>
  <c r="AH585" i="8"/>
  <c r="AH581" i="8"/>
  <c r="AH577" i="8"/>
  <c r="AH573" i="8"/>
  <c r="AH569" i="8"/>
  <c r="AH565" i="8"/>
  <c r="AH561" i="8"/>
  <c r="AH557" i="8"/>
  <c r="AH553" i="8"/>
  <c r="AH636" i="8"/>
  <c r="AH632" i="8"/>
  <c r="AH628" i="8"/>
  <c r="AH624" i="8"/>
  <c r="AH620" i="8"/>
  <c r="AH616" i="8"/>
  <c r="AH612" i="8"/>
  <c r="AH608" i="8"/>
  <c r="AH604" i="8"/>
  <c r="AH600" i="8"/>
  <c r="AH596" i="8"/>
  <c r="AH592" i="8"/>
  <c r="AH588" i="8"/>
  <c r="AH584" i="8"/>
  <c r="AH580" i="8"/>
  <c r="AH576" i="8"/>
  <c r="AH572" i="8"/>
  <c r="AH568" i="8"/>
  <c r="AH564" i="8"/>
  <c r="AH560" i="8"/>
  <c r="AH556" i="8"/>
  <c r="AH635" i="8"/>
  <c r="AH631" i="8"/>
  <c r="AH627" i="8"/>
  <c r="AH623" i="8"/>
  <c r="AH619" i="8"/>
  <c r="AH615" i="8"/>
  <c r="AH611" i="8"/>
  <c r="AH607" i="8"/>
  <c r="AH603" i="8"/>
  <c r="AH599" i="8"/>
  <c r="AH595" i="8"/>
  <c r="AH591" i="8"/>
  <c r="AH587" i="8"/>
  <c r="AH583" i="8"/>
  <c r="AH579" i="8"/>
  <c r="AH575" i="8"/>
  <c r="AH571" i="8"/>
  <c r="AH567" i="8"/>
  <c r="AH563" i="8"/>
  <c r="AH559" i="8"/>
  <c r="AH555" i="8"/>
  <c r="AH634" i="8"/>
  <c r="AH630" i="8"/>
  <c r="AH626" i="8"/>
  <c r="AH622" i="8"/>
  <c r="AH618" i="8"/>
  <c r="AH614" i="8"/>
  <c r="AH610" i="8"/>
  <c r="AH606" i="8"/>
  <c r="AH602" i="8"/>
  <c r="AH598" i="8"/>
  <c r="AH594" i="8"/>
  <c r="AH590" i="8"/>
  <c r="AH586" i="8"/>
  <c r="AH582" i="8"/>
  <c r="AH578" i="8"/>
  <c r="AH574" i="8"/>
  <c r="AH570" i="8"/>
  <c r="AH566" i="8"/>
  <c r="AH562" i="8"/>
  <c r="AH558" i="8"/>
  <c r="AH554" i="8"/>
  <c r="AH550" i="8"/>
  <c r="AH546" i="8"/>
  <c r="AH542" i="8"/>
  <c r="AH538" i="8"/>
  <c r="AH534" i="8"/>
  <c r="AH530" i="8"/>
  <c r="AH526" i="8"/>
  <c r="AH522" i="8"/>
  <c r="AH518" i="8"/>
  <c r="AH514" i="8"/>
  <c r="AH510" i="8"/>
  <c r="AH506" i="8"/>
  <c r="AH502" i="8"/>
  <c r="AH498" i="8"/>
  <c r="AH494" i="8"/>
  <c r="AH490" i="8"/>
  <c r="AH486" i="8"/>
  <c r="AH482" i="8"/>
  <c r="AH478" i="8"/>
  <c r="AH474" i="8"/>
  <c r="AH470" i="8"/>
  <c r="AH549" i="8"/>
  <c r="AH545" i="8"/>
  <c r="AH541" i="8"/>
  <c r="AH537" i="8"/>
  <c r="AH533" i="8"/>
  <c r="AH529" i="8"/>
  <c r="AH525" i="8"/>
  <c r="AH521" i="8"/>
  <c r="AH517" i="8"/>
  <c r="AH513" i="8"/>
  <c r="AH509" i="8"/>
  <c r="AH505" i="8"/>
  <c r="AH501" i="8"/>
  <c r="AH497" i="8"/>
  <c r="AH493" i="8"/>
  <c r="AH489" i="8"/>
  <c r="AH485" i="8"/>
  <c r="AH481" i="8"/>
  <c r="AH477" i="8"/>
  <c r="AH473" i="8"/>
  <c r="AH469" i="8"/>
  <c r="AH552" i="8"/>
  <c r="AH548" i="8"/>
  <c r="AH544" i="8"/>
  <c r="AH540" i="8"/>
  <c r="AH536" i="8"/>
  <c r="AH532" i="8"/>
  <c r="AH528" i="8"/>
  <c r="AH524" i="8"/>
  <c r="AH520" i="8"/>
  <c r="AH516" i="8"/>
  <c r="AH512" i="8"/>
  <c r="AH508" i="8"/>
  <c r="AH504" i="8"/>
  <c r="AH500" i="8"/>
  <c r="AH496" i="8"/>
  <c r="AH492" i="8"/>
  <c r="AH488" i="8"/>
  <c r="AH484" i="8"/>
  <c r="AH480" i="8"/>
  <c r="AH476" i="8"/>
  <c r="AH472" i="8"/>
  <c r="AH468" i="8"/>
  <c r="AH551" i="8"/>
  <c r="AH547" i="8"/>
  <c r="AH543" i="8"/>
  <c r="AH539" i="8"/>
  <c r="AH535" i="8"/>
  <c r="AH531" i="8"/>
  <c r="AH527" i="8"/>
  <c r="AH523" i="8"/>
  <c r="AH519" i="8"/>
  <c r="AH515" i="8"/>
  <c r="AH511" i="8"/>
  <c r="AH507" i="8"/>
  <c r="AH503" i="8"/>
  <c r="AH499" i="8"/>
  <c r="AH495" i="8"/>
  <c r="AH491" i="8"/>
  <c r="AH487" i="8"/>
  <c r="AH483" i="8"/>
  <c r="AH479" i="8"/>
  <c r="AH475" i="8"/>
  <c r="AH471" i="8"/>
  <c r="AH464" i="8"/>
  <c r="AH460" i="8"/>
  <c r="AH456" i="8"/>
  <c r="AH452" i="8"/>
  <c r="AH448" i="8"/>
  <c r="AH444" i="8"/>
  <c r="AH440" i="8"/>
  <c r="AH436" i="8"/>
  <c r="AH432" i="8"/>
  <c r="AH428" i="8"/>
  <c r="AH424" i="8"/>
  <c r="AH420" i="8"/>
  <c r="AH416" i="8"/>
  <c r="AH412" i="8"/>
  <c r="AH408" i="8"/>
  <c r="AH404" i="8"/>
  <c r="AH400" i="8"/>
  <c r="AH396" i="8"/>
  <c r="AH392" i="8"/>
  <c r="AH388" i="8"/>
  <c r="AH467" i="8"/>
  <c r="AH463" i="8"/>
  <c r="AH459" i="8"/>
  <c r="AH455" i="8"/>
  <c r="AH451" i="8"/>
  <c r="AH447" i="8"/>
  <c r="AH443" i="8"/>
  <c r="AH439" i="8"/>
  <c r="AH435" i="8"/>
  <c r="AH431" i="8"/>
  <c r="AH427" i="8"/>
  <c r="AH423" i="8"/>
  <c r="AH419" i="8"/>
  <c r="AH415" i="8"/>
  <c r="AH411" i="8"/>
  <c r="AH407" i="8"/>
  <c r="AH403" i="8"/>
  <c r="AH399" i="8"/>
  <c r="AH395" i="8"/>
  <c r="AH391" i="8"/>
  <c r="AH387" i="8"/>
  <c r="AH466" i="8"/>
  <c r="AH462" i="8"/>
  <c r="AH458" i="8"/>
  <c r="AH454" i="8"/>
  <c r="AH450" i="8"/>
  <c r="AH446" i="8"/>
  <c r="AH442" i="8"/>
  <c r="AH438" i="8"/>
  <c r="AH434" i="8"/>
  <c r="AH430" i="8"/>
  <c r="AH426" i="8"/>
  <c r="AH422" i="8"/>
  <c r="AH418" i="8"/>
  <c r="AH414" i="8"/>
  <c r="AH410" i="8"/>
  <c r="AH406" i="8"/>
  <c r="AH402" i="8"/>
  <c r="AH398" i="8"/>
  <c r="AH394" i="8"/>
  <c r="AH390" i="8"/>
  <c r="AH386" i="8"/>
  <c r="AH465" i="8"/>
  <c r="AH461" i="8"/>
  <c r="AH457" i="8"/>
  <c r="AH453" i="8"/>
  <c r="AH449" i="8"/>
  <c r="AH445" i="8"/>
  <c r="AH441" i="8"/>
  <c r="AH437" i="8"/>
  <c r="AH433" i="8"/>
  <c r="AH429" i="8"/>
  <c r="AH425" i="8"/>
  <c r="AH421" i="8"/>
  <c r="AH417" i="8"/>
  <c r="AH413" i="8"/>
  <c r="AH409" i="8"/>
  <c r="AH405" i="8"/>
  <c r="AH401" i="8"/>
  <c r="AH397" i="8"/>
  <c r="AH393" i="8"/>
  <c r="AH389" i="8"/>
  <c r="AH385" i="8"/>
  <c r="AH383" i="8"/>
  <c r="AH379" i="8"/>
  <c r="AH375" i="8"/>
  <c r="AH371" i="8"/>
  <c r="AH367" i="8"/>
  <c r="AH363" i="8"/>
  <c r="AH359" i="8"/>
  <c r="AH355" i="8"/>
  <c r="AH351" i="8"/>
  <c r="AH347" i="8"/>
  <c r="AH343" i="8"/>
  <c r="AH339" i="8"/>
  <c r="AH335" i="8"/>
  <c r="AH331" i="8"/>
  <c r="AH327" i="8"/>
  <c r="AH323" i="8"/>
  <c r="AH319" i="8"/>
  <c r="AH315" i="8"/>
  <c r="AH311" i="8"/>
  <c r="AH307" i="8"/>
  <c r="AH303" i="8"/>
  <c r="AH299" i="8"/>
  <c r="AH384" i="8"/>
  <c r="AH382" i="8"/>
  <c r="AH378" i="8"/>
  <c r="AH374" i="8"/>
  <c r="AH370" i="8"/>
  <c r="AH366" i="8"/>
  <c r="AH362" i="8"/>
  <c r="AH358" i="8"/>
  <c r="AH354" i="8"/>
  <c r="AH350" i="8"/>
  <c r="AH346" i="8"/>
  <c r="AH342" i="8"/>
  <c r="AH338" i="8"/>
  <c r="AH334" i="8"/>
  <c r="AH330" i="8"/>
  <c r="AH326" i="8"/>
  <c r="AH322" i="8"/>
  <c r="AH318" i="8"/>
  <c r="AH314" i="8"/>
  <c r="AH310" i="8"/>
  <c r="AH306" i="8"/>
  <c r="AH302" i="8"/>
  <c r="AH298" i="8"/>
  <c r="AH381" i="8"/>
  <c r="AH377" i="8"/>
  <c r="AH373" i="8"/>
  <c r="AH369" i="8"/>
  <c r="AH365" i="8"/>
  <c r="AH361" i="8"/>
  <c r="AH357" i="8"/>
  <c r="AH353" i="8"/>
  <c r="AH349" i="8"/>
  <c r="AH345" i="8"/>
  <c r="AH341" i="8"/>
  <c r="AH337" i="8"/>
  <c r="AH333" i="8"/>
  <c r="AH329" i="8"/>
  <c r="AH325" i="8"/>
  <c r="AH321" i="8"/>
  <c r="AH317" i="8"/>
  <c r="AH313" i="8"/>
  <c r="AH309" i="8"/>
  <c r="AH305" i="8"/>
  <c r="AH301" i="8"/>
  <c r="AH380" i="8"/>
  <c r="AH376" i="8"/>
  <c r="AH372" i="8"/>
  <c r="AH368" i="8"/>
  <c r="AH364" i="8"/>
  <c r="AH360" i="8"/>
  <c r="AH356" i="8"/>
  <c r="AH352" i="8"/>
  <c r="AH348" i="8"/>
  <c r="AH344" i="8"/>
  <c r="AH340" i="8"/>
  <c r="AH336" i="8"/>
  <c r="AH332" i="8"/>
  <c r="AH328" i="8"/>
  <c r="AH324" i="8"/>
  <c r="AH320" i="8"/>
  <c r="AH316" i="8"/>
  <c r="AH312" i="8"/>
  <c r="AH308" i="8"/>
  <c r="AH304" i="8"/>
  <c r="AH300" i="8"/>
  <c r="AH294" i="8"/>
  <c r="AH290" i="8"/>
  <c r="AH286" i="8"/>
  <c r="AH282" i="8"/>
  <c r="AH278" i="8"/>
  <c r="AH274" i="8"/>
  <c r="AH270" i="8"/>
  <c r="AH266" i="8"/>
  <c r="AH262" i="8"/>
  <c r="AH258" i="8"/>
  <c r="AH254" i="8"/>
  <c r="AH250" i="8"/>
  <c r="AH246" i="8"/>
  <c r="AH242" i="8"/>
  <c r="AH238" i="8"/>
  <c r="AH234" i="8"/>
  <c r="AH230" i="8"/>
  <c r="AH226" i="8"/>
  <c r="AH222" i="8"/>
  <c r="AH218" i="8"/>
  <c r="AH214" i="8"/>
  <c r="AH210" i="8"/>
  <c r="AH206" i="8"/>
  <c r="AH202" i="8"/>
  <c r="AH198" i="8"/>
  <c r="AH194" i="8"/>
  <c r="AH190" i="8"/>
  <c r="AH186" i="8"/>
  <c r="AH182" i="8"/>
  <c r="AH178" i="8"/>
  <c r="AH174" i="8"/>
  <c r="AH170" i="8"/>
  <c r="AH166" i="8"/>
  <c r="AH162" i="8"/>
  <c r="AH158" i="8"/>
  <c r="AH154" i="8"/>
  <c r="AH150" i="8"/>
  <c r="AH146" i="8"/>
  <c r="AH142" i="8"/>
  <c r="AH138" i="8"/>
  <c r="AH134" i="8"/>
  <c r="AH130" i="8"/>
  <c r="AH297" i="8"/>
  <c r="AH293" i="8"/>
  <c r="AH289" i="8"/>
  <c r="AH285" i="8"/>
  <c r="AH281" i="8"/>
  <c r="AH277" i="8"/>
  <c r="AH273" i="8"/>
  <c r="AH269" i="8"/>
  <c r="AH265" i="8"/>
  <c r="AH261" i="8"/>
  <c r="AH257" i="8"/>
  <c r="AH253" i="8"/>
  <c r="AH249" i="8"/>
  <c r="AH245" i="8"/>
  <c r="AH241" i="8"/>
  <c r="AH237" i="8"/>
  <c r="AH233" i="8"/>
  <c r="AH229" i="8"/>
  <c r="AH225" i="8"/>
  <c r="AH221" i="8"/>
  <c r="AH217" i="8"/>
  <c r="AH213" i="8"/>
  <c r="AH209" i="8"/>
  <c r="AH205" i="8"/>
  <c r="AH201" i="8"/>
  <c r="AH197" i="8"/>
  <c r="AH193" i="8"/>
  <c r="AH189" i="8"/>
  <c r="AH185" i="8"/>
  <c r="AH181" i="8"/>
  <c r="AH177" i="8"/>
  <c r="AH173" i="8"/>
  <c r="AH169" i="8"/>
  <c r="AH165" i="8"/>
  <c r="AH161" i="8"/>
  <c r="AH157" i="8"/>
  <c r="AH153" i="8"/>
  <c r="AH149" i="8"/>
  <c r="AH145" i="8"/>
  <c r="AH141" i="8"/>
  <c r="AH137" i="8"/>
  <c r="AH133" i="8"/>
  <c r="AH296" i="8"/>
  <c r="AH292" i="8"/>
  <c r="AH288" i="8"/>
  <c r="AH284" i="8"/>
  <c r="AH280" i="8"/>
  <c r="AH276" i="8"/>
  <c r="AH272" i="8"/>
  <c r="AH268" i="8"/>
  <c r="AH264" i="8"/>
  <c r="AH260" i="8"/>
  <c r="AH256" i="8"/>
  <c r="AH252" i="8"/>
  <c r="AH248" i="8"/>
  <c r="AH244" i="8"/>
  <c r="AH240" i="8"/>
  <c r="AH236" i="8"/>
  <c r="AH232" i="8"/>
  <c r="AH228" i="8"/>
  <c r="AH224" i="8"/>
  <c r="AH220" i="8"/>
  <c r="AH216" i="8"/>
  <c r="AH212" i="8"/>
  <c r="AH208" i="8"/>
  <c r="AH204" i="8"/>
  <c r="AH200" i="8"/>
  <c r="AH196" i="8"/>
  <c r="AH192" i="8"/>
  <c r="AH188" i="8"/>
  <c r="AH184" i="8"/>
  <c r="AH180" i="8"/>
  <c r="AH176" i="8"/>
  <c r="AH172" i="8"/>
  <c r="AH168" i="8"/>
  <c r="AH164" i="8"/>
  <c r="AH160" i="8"/>
  <c r="AH156" i="8"/>
  <c r="AH152" i="8"/>
  <c r="AH148" i="8"/>
  <c r="AH144" i="8"/>
  <c r="AH140" i="8"/>
  <c r="AH136" i="8"/>
  <c r="AH132" i="8"/>
  <c r="AH128" i="8"/>
  <c r="AH295" i="8"/>
  <c r="AH291" i="8"/>
  <c r="AH287" i="8"/>
  <c r="AH283" i="8"/>
  <c r="AH279" i="8"/>
  <c r="AH275" i="8"/>
  <c r="AH271" i="8"/>
  <c r="AH267" i="8"/>
  <c r="AH263" i="8"/>
  <c r="AH259" i="8"/>
  <c r="AH255" i="8"/>
  <c r="AH251" i="8"/>
  <c r="AH247" i="8"/>
  <c r="AH243" i="8"/>
  <c r="AH239" i="8"/>
  <c r="AH235" i="8"/>
  <c r="AH231" i="8"/>
  <c r="AH227" i="8"/>
  <c r="AH223" i="8"/>
  <c r="AH219" i="8"/>
  <c r="AH215" i="8"/>
  <c r="AH211" i="8"/>
  <c r="AH207" i="8"/>
  <c r="AH203" i="8"/>
  <c r="AH199" i="8"/>
  <c r="AH195" i="8"/>
  <c r="AH191" i="8"/>
  <c r="AH187" i="8"/>
  <c r="AH183" i="8"/>
  <c r="AH179" i="8"/>
  <c r="AH175" i="8"/>
  <c r="AH171" i="8"/>
  <c r="AH167" i="8"/>
  <c r="AH163" i="8"/>
  <c r="AH159" i="8"/>
  <c r="AH155" i="8"/>
  <c r="AH151" i="8"/>
  <c r="AH147" i="8"/>
  <c r="AH143" i="8"/>
  <c r="AH139" i="8"/>
  <c r="AH135" i="8"/>
  <c r="AH131" i="8"/>
  <c r="AL852" i="8"/>
  <c r="AL851" i="8"/>
  <c r="AL850" i="8"/>
  <c r="AL849" i="8"/>
  <c r="AL847" i="8"/>
  <c r="AL845" i="8"/>
  <c r="AL838" i="8"/>
  <c r="AL835" i="8"/>
  <c r="AL840" i="8"/>
  <c r="AL831" i="8"/>
  <c r="AL824" i="8"/>
  <c r="AL846" i="8"/>
  <c r="AL843" i="8"/>
  <c r="AL839" i="8"/>
  <c r="AL836" i="8"/>
  <c r="AL833" i="8"/>
  <c r="AL829" i="8"/>
  <c r="AL826" i="8"/>
  <c r="AL823" i="8"/>
  <c r="AL842" i="8"/>
  <c r="AL837" i="8"/>
  <c r="AL848" i="8"/>
  <c r="AL844" i="8"/>
  <c r="AL841" i="8"/>
  <c r="AL834" i="8"/>
  <c r="AL830" i="8"/>
  <c r="AL827" i="8"/>
  <c r="AL819" i="8"/>
  <c r="AL817" i="8"/>
  <c r="AL832" i="8"/>
  <c r="AL828" i="8"/>
  <c r="AL821" i="8"/>
  <c r="AL825" i="8"/>
  <c r="AL820" i="8"/>
  <c r="AL818" i="8"/>
  <c r="AL816" i="8"/>
  <c r="AL822" i="8"/>
  <c r="AL811" i="8"/>
  <c r="AL808" i="8"/>
  <c r="AL806" i="8"/>
  <c r="AL814" i="8"/>
  <c r="AL800" i="8"/>
  <c r="AL796" i="8"/>
  <c r="AL813" i="8"/>
  <c r="AL810" i="8"/>
  <c r="AL805" i="8"/>
  <c r="AL803" i="8"/>
  <c r="AL799" i="8"/>
  <c r="AL795" i="8"/>
  <c r="AL815" i="8"/>
  <c r="AL807" i="8"/>
  <c r="AL798" i="8"/>
  <c r="AL794" i="8"/>
  <c r="AL812" i="8"/>
  <c r="AL809" i="8"/>
  <c r="AL804" i="8"/>
  <c r="AL802" i="8"/>
  <c r="AL801" i="8"/>
  <c r="AL797" i="8"/>
  <c r="AL790" i="8"/>
  <c r="AL788" i="8"/>
  <c r="AL786" i="8"/>
  <c r="AL784" i="8"/>
  <c r="AL780" i="8"/>
  <c r="AL776" i="8"/>
  <c r="AL772" i="8"/>
  <c r="AL768" i="8"/>
  <c r="AL764" i="8"/>
  <c r="AL792" i="8"/>
  <c r="AL783" i="8"/>
  <c r="AL779" i="8"/>
  <c r="AL775" i="8"/>
  <c r="AL771" i="8"/>
  <c r="AL767" i="8"/>
  <c r="AL760" i="8"/>
  <c r="AL793" i="8"/>
  <c r="AL791" i="8"/>
  <c r="AL789" i="8"/>
  <c r="AL787" i="8"/>
  <c r="AL785" i="8"/>
  <c r="AL782" i="8"/>
  <c r="AL778" i="8"/>
  <c r="AL774" i="8"/>
  <c r="AL770" i="8"/>
  <c r="AL766" i="8"/>
  <c r="AL763" i="8"/>
  <c r="AL759" i="8"/>
  <c r="AL781" i="8"/>
  <c r="AL777" i="8"/>
  <c r="AL773" i="8"/>
  <c r="AL769" i="8"/>
  <c r="AL765" i="8"/>
  <c r="AL762" i="8"/>
  <c r="AL758" i="8"/>
  <c r="AL754" i="8"/>
  <c r="AL756" i="8"/>
  <c r="AL750" i="8"/>
  <c r="AL745" i="8"/>
  <c r="AL741" i="8"/>
  <c r="AL737" i="8"/>
  <c r="AL733" i="8"/>
  <c r="AL729" i="8"/>
  <c r="AL725" i="8"/>
  <c r="AL721" i="8"/>
  <c r="AL717" i="8"/>
  <c r="AL755" i="8"/>
  <c r="AL753" i="8"/>
  <c r="AL749" i="8"/>
  <c r="AL744" i="8"/>
  <c r="AL740" i="8"/>
  <c r="AL736" i="8"/>
  <c r="AL732" i="8"/>
  <c r="AL728" i="8"/>
  <c r="AL724" i="8"/>
  <c r="AL752" i="8"/>
  <c r="AL748" i="8"/>
  <c r="AL743" i="8"/>
  <c r="AL739" i="8"/>
  <c r="AL735" i="8"/>
  <c r="AL731" i="8"/>
  <c r="AL727" i="8"/>
  <c r="AL723" i="8"/>
  <c r="AL719" i="8"/>
  <c r="AL761" i="8"/>
  <c r="AL757" i="8"/>
  <c r="AL751" i="8"/>
  <c r="AL747" i="8"/>
  <c r="AL746" i="8"/>
  <c r="AL742" i="8"/>
  <c r="AL738" i="8"/>
  <c r="AL734" i="8"/>
  <c r="AL730" i="8"/>
  <c r="AL726" i="8"/>
  <c r="AL722" i="8"/>
  <c r="AL720" i="8"/>
  <c r="AL713" i="8"/>
  <c r="AL711" i="8"/>
  <c r="AL706" i="8"/>
  <c r="AL703" i="8"/>
  <c r="AL699" i="8"/>
  <c r="AL694" i="8"/>
  <c r="AL690" i="8"/>
  <c r="AL686" i="8"/>
  <c r="AL682" i="8"/>
  <c r="AL678" i="8"/>
  <c r="AL710" i="8"/>
  <c r="AL708" i="8"/>
  <c r="AL705" i="8"/>
  <c r="AL702" i="8"/>
  <c r="AL698" i="8"/>
  <c r="AL693" i="8"/>
  <c r="AL689" i="8"/>
  <c r="AL685" i="8"/>
  <c r="AL681" i="8"/>
  <c r="AL718" i="8"/>
  <c r="AL716" i="8"/>
  <c r="AL715" i="8"/>
  <c r="AL712" i="8"/>
  <c r="AL707" i="8"/>
  <c r="AL701" i="8"/>
  <c r="AL697" i="8"/>
  <c r="AL692" i="8"/>
  <c r="AL688" i="8"/>
  <c r="AL684" i="8"/>
  <c r="AL680" i="8"/>
  <c r="AL714" i="8"/>
  <c r="AL709" i="8"/>
  <c r="AL704" i="8"/>
  <c r="AL700" i="8"/>
  <c r="AL696" i="8"/>
  <c r="AL695" i="8"/>
  <c r="AL691" i="8"/>
  <c r="AL687" i="8"/>
  <c r="AL683" i="8"/>
  <c r="AL675" i="8"/>
  <c r="AL671" i="8"/>
  <c r="AL667" i="8"/>
  <c r="AL663" i="8"/>
  <c r="AL659" i="8"/>
  <c r="AL655" i="8"/>
  <c r="AL651" i="8"/>
  <c r="AL647" i="8"/>
  <c r="AL643" i="8"/>
  <c r="AL639" i="8"/>
  <c r="AL679" i="8"/>
  <c r="AL677" i="8"/>
  <c r="AL674" i="8"/>
  <c r="AL670" i="8"/>
  <c r="AL666" i="8"/>
  <c r="AL662" i="8"/>
  <c r="AL658" i="8"/>
  <c r="AL654" i="8"/>
  <c r="AL650" i="8"/>
  <c r="AL646" i="8"/>
  <c r="AL642" i="8"/>
  <c r="AL638" i="8"/>
  <c r="AL673" i="8"/>
  <c r="AL669" i="8"/>
  <c r="AL665" i="8"/>
  <c r="AL661" i="8"/>
  <c r="AL657" i="8"/>
  <c r="AL653" i="8"/>
  <c r="AL649" i="8"/>
  <c r="AL645" i="8"/>
  <c r="AL641" i="8"/>
  <c r="AL637" i="8"/>
  <c r="AL676" i="8"/>
  <c r="AL672" i="8"/>
  <c r="AL668" i="8"/>
  <c r="AL664" i="8"/>
  <c r="AL660" i="8"/>
  <c r="AL656" i="8"/>
  <c r="AL652" i="8"/>
  <c r="AL648" i="8"/>
  <c r="AL644" i="8"/>
  <c r="AL640" i="8"/>
  <c r="AL633" i="8"/>
  <c r="AL629" i="8"/>
  <c r="AL625" i="8"/>
  <c r="AL621" i="8"/>
  <c r="AL617" i="8"/>
  <c r="AL613" i="8"/>
  <c r="AL609" i="8"/>
  <c r="AL605" i="8"/>
  <c r="AL601" i="8"/>
  <c r="AL597" i="8"/>
  <c r="AL593" i="8"/>
  <c r="AL589" i="8"/>
  <c r="AL585" i="8"/>
  <c r="AL581" i="8"/>
  <c r="AL577" i="8"/>
  <c r="AL573" i="8"/>
  <c r="AL569" i="8"/>
  <c r="AL565" i="8"/>
  <c r="AL561" i="8"/>
  <c r="AL557" i="8"/>
  <c r="AL553" i="8"/>
  <c r="AL636" i="8"/>
  <c r="AL632" i="8"/>
  <c r="AL628" i="8"/>
  <c r="AL624" i="8"/>
  <c r="AL620" i="8"/>
  <c r="AL616" i="8"/>
  <c r="AL612" i="8"/>
  <c r="AL608" i="8"/>
  <c r="AL604" i="8"/>
  <c r="AL600" i="8"/>
  <c r="AL596" i="8"/>
  <c r="AL592" i="8"/>
  <c r="AL588" i="8"/>
  <c r="AL584" i="8"/>
  <c r="AL580" i="8"/>
  <c r="AL576" i="8"/>
  <c r="AL572" i="8"/>
  <c r="AL568" i="8"/>
  <c r="AL564" i="8"/>
  <c r="AL560" i="8"/>
  <c r="AL556" i="8"/>
  <c r="AL635" i="8"/>
  <c r="AL631" i="8"/>
  <c r="AL627" i="8"/>
  <c r="AL623" i="8"/>
  <c r="AL619" i="8"/>
  <c r="AL615" i="8"/>
  <c r="AL611" i="8"/>
  <c r="AL607" i="8"/>
  <c r="AL603" i="8"/>
  <c r="AL599" i="8"/>
  <c r="AL595" i="8"/>
  <c r="AL591" i="8"/>
  <c r="AL587" i="8"/>
  <c r="AL583" i="8"/>
  <c r="AL579" i="8"/>
  <c r="AL575" i="8"/>
  <c r="AL571" i="8"/>
  <c r="AL567" i="8"/>
  <c r="AL563" i="8"/>
  <c r="AL559" i="8"/>
  <c r="AL555" i="8"/>
  <c r="AL634" i="8"/>
  <c r="AL630" i="8"/>
  <c r="AL626" i="8"/>
  <c r="AL622" i="8"/>
  <c r="AL618" i="8"/>
  <c r="AL614" i="8"/>
  <c r="AL610" i="8"/>
  <c r="AL606" i="8"/>
  <c r="AL602" i="8"/>
  <c r="AL598" i="8"/>
  <c r="AL594" i="8"/>
  <c r="AL590" i="8"/>
  <c r="AL586" i="8"/>
  <c r="AL582" i="8"/>
  <c r="AL578" i="8"/>
  <c r="AL574" i="8"/>
  <c r="AL570" i="8"/>
  <c r="AL566" i="8"/>
  <c r="AL562" i="8"/>
  <c r="AL558" i="8"/>
  <c r="AL554" i="8"/>
  <c r="AL550" i="8"/>
  <c r="AL546" i="8"/>
  <c r="AL542" i="8"/>
  <c r="AL538" i="8"/>
  <c r="AL534" i="8"/>
  <c r="AL530" i="8"/>
  <c r="AL526" i="8"/>
  <c r="AL522" i="8"/>
  <c r="AL518" i="8"/>
  <c r="AL514" i="8"/>
  <c r="AL510" i="8"/>
  <c r="AL506" i="8"/>
  <c r="AL502" i="8"/>
  <c r="AL498" i="8"/>
  <c r="AL494" i="8"/>
  <c r="AL490" i="8"/>
  <c r="AL486" i="8"/>
  <c r="AL482" i="8"/>
  <c r="AL478" i="8"/>
  <c r="AL474" i="8"/>
  <c r="AL470" i="8"/>
  <c r="AL549" i="8"/>
  <c r="AL545" i="8"/>
  <c r="AL541" i="8"/>
  <c r="AL537" i="8"/>
  <c r="AL533" i="8"/>
  <c r="AL529" i="8"/>
  <c r="AL525" i="8"/>
  <c r="AL521" i="8"/>
  <c r="AL517" i="8"/>
  <c r="AL513" i="8"/>
  <c r="AL509" i="8"/>
  <c r="AL505" i="8"/>
  <c r="AL501" i="8"/>
  <c r="AL497" i="8"/>
  <c r="AL493" i="8"/>
  <c r="AL489" i="8"/>
  <c r="AL485" i="8"/>
  <c r="AL481" i="8"/>
  <c r="AL477" i="8"/>
  <c r="AL473" i="8"/>
  <c r="AL469" i="8"/>
  <c r="AL552" i="8"/>
  <c r="AL548" i="8"/>
  <c r="AL544" i="8"/>
  <c r="AL540" i="8"/>
  <c r="AL536" i="8"/>
  <c r="AL532" i="8"/>
  <c r="AL528" i="8"/>
  <c r="AL524" i="8"/>
  <c r="AL520" i="8"/>
  <c r="AL516" i="8"/>
  <c r="AL512" i="8"/>
  <c r="AL508" i="8"/>
  <c r="AL504" i="8"/>
  <c r="AL500" i="8"/>
  <c r="AL496" i="8"/>
  <c r="AL492" i="8"/>
  <c r="AL488" i="8"/>
  <c r="AL484" i="8"/>
  <c r="AL480" i="8"/>
  <c r="AL476" i="8"/>
  <c r="AL472" i="8"/>
  <c r="AL468" i="8"/>
  <c r="AL551" i="8"/>
  <c r="AL547" i="8"/>
  <c r="AL543" i="8"/>
  <c r="AL539" i="8"/>
  <c r="AL535" i="8"/>
  <c r="AL531" i="8"/>
  <c r="AL527" i="8"/>
  <c r="AL523" i="8"/>
  <c r="AL519" i="8"/>
  <c r="AL515" i="8"/>
  <c r="AL511" i="8"/>
  <c r="AL507" i="8"/>
  <c r="AL503" i="8"/>
  <c r="AL499" i="8"/>
  <c r="AL495" i="8"/>
  <c r="AL491" i="8"/>
  <c r="AL487" i="8"/>
  <c r="AL483" i="8"/>
  <c r="AL479" i="8"/>
  <c r="AL475" i="8"/>
  <c r="AL471" i="8"/>
  <c r="AL464" i="8"/>
  <c r="AL460" i="8"/>
  <c r="AL456" i="8"/>
  <c r="AL452" i="8"/>
  <c r="AL448" i="8"/>
  <c r="AL444" i="8"/>
  <c r="AL440" i="8"/>
  <c r="AL436" i="8"/>
  <c r="AL432" i="8"/>
  <c r="AL428" i="8"/>
  <c r="AL424" i="8"/>
  <c r="AL420" i="8"/>
  <c r="AL416" i="8"/>
  <c r="AL412" i="8"/>
  <c r="AL408" i="8"/>
  <c r="AL404" i="8"/>
  <c r="AL400" i="8"/>
  <c r="AL396" i="8"/>
  <c r="AL392" i="8"/>
  <c r="AL388" i="8"/>
  <c r="AL467" i="8"/>
  <c r="AL463" i="8"/>
  <c r="AL459" i="8"/>
  <c r="AL455" i="8"/>
  <c r="AL451" i="8"/>
  <c r="AL447" i="8"/>
  <c r="AL443" i="8"/>
  <c r="AL439" i="8"/>
  <c r="AL435" i="8"/>
  <c r="AL431" i="8"/>
  <c r="AL427" i="8"/>
  <c r="AL423" i="8"/>
  <c r="AL419" i="8"/>
  <c r="AL415" i="8"/>
  <c r="AL411" i="8"/>
  <c r="AL407" i="8"/>
  <c r="AL403" i="8"/>
  <c r="AL399" i="8"/>
  <c r="AL395" i="8"/>
  <c r="AL391" i="8"/>
  <c r="AL387" i="8"/>
  <c r="AL466" i="8"/>
  <c r="AL462" i="8"/>
  <c r="AL458" i="8"/>
  <c r="AL454" i="8"/>
  <c r="AL450" i="8"/>
  <c r="AL446" i="8"/>
  <c r="AL442" i="8"/>
  <c r="AL438" i="8"/>
  <c r="AL434" i="8"/>
  <c r="AL430" i="8"/>
  <c r="AL426" i="8"/>
  <c r="AL422" i="8"/>
  <c r="AL418" i="8"/>
  <c r="AL414" i="8"/>
  <c r="AL410" i="8"/>
  <c r="AL406" i="8"/>
  <c r="AL402" i="8"/>
  <c r="AL398" i="8"/>
  <c r="AL394" i="8"/>
  <c r="AL390" i="8"/>
  <c r="AL386" i="8"/>
  <c r="AL465" i="8"/>
  <c r="AL461" i="8"/>
  <c r="AL457" i="8"/>
  <c r="AL453" i="8"/>
  <c r="AL449" i="8"/>
  <c r="AL445" i="8"/>
  <c r="AL441" i="8"/>
  <c r="AL437" i="8"/>
  <c r="AL433" i="8"/>
  <c r="AL429" i="8"/>
  <c r="AL425" i="8"/>
  <c r="AL421" i="8"/>
  <c r="AL417" i="8"/>
  <c r="AL413" i="8"/>
  <c r="AL409" i="8"/>
  <c r="AL405" i="8"/>
  <c r="AL401" i="8"/>
  <c r="AL397" i="8"/>
  <c r="AL393" i="8"/>
  <c r="AL389" i="8"/>
  <c r="AL385" i="8"/>
  <c r="AL383" i="8"/>
  <c r="AL379" i="8"/>
  <c r="AL375" i="8"/>
  <c r="AL371" i="8"/>
  <c r="AL367" i="8"/>
  <c r="AL363" i="8"/>
  <c r="AL359" i="8"/>
  <c r="AL355" i="8"/>
  <c r="AL351" i="8"/>
  <c r="AL347" i="8"/>
  <c r="AL343" i="8"/>
  <c r="AL339" i="8"/>
  <c r="AL335" i="8"/>
  <c r="AL331" i="8"/>
  <c r="AL327" i="8"/>
  <c r="AL323" i="8"/>
  <c r="AL319" i="8"/>
  <c r="AL315" i="8"/>
  <c r="AL311" i="8"/>
  <c r="AL307" i="8"/>
  <c r="AL303" i="8"/>
  <c r="AL299" i="8"/>
  <c r="AL382" i="8"/>
  <c r="AL378" i="8"/>
  <c r="AL374" i="8"/>
  <c r="AL370" i="8"/>
  <c r="AL366" i="8"/>
  <c r="AL362" i="8"/>
  <c r="AL358" i="8"/>
  <c r="AL354" i="8"/>
  <c r="AL350" i="8"/>
  <c r="AL346" i="8"/>
  <c r="AL342" i="8"/>
  <c r="AL338" i="8"/>
  <c r="AL334" i="8"/>
  <c r="AL330" i="8"/>
  <c r="AL326" i="8"/>
  <c r="AL322" i="8"/>
  <c r="AL318" i="8"/>
  <c r="AL314" i="8"/>
  <c r="AL310" i="8"/>
  <c r="AL306" i="8"/>
  <c r="AL302" i="8"/>
  <c r="AL298" i="8"/>
  <c r="AL384" i="8"/>
  <c r="AL381" i="8"/>
  <c r="AL377" i="8"/>
  <c r="AL373" i="8"/>
  <c r="AL369" i="8"/>
  <c r="AL365" i="8"/>
  <c r="AL361" i="8"/>
  <c r="AL357" i="8"/>
  <c r="AL353" i="8"/>
  <c r="AL349" i="8"/>
  <c r="AL345" i="8"/>
  <c r="AL341" i="8"/>
  <c r="AL337" i="8"/>
  <c r="AL333" i="8"/>
  <c r="AL329" i="8"/>
  <c r="AL325" i="8"/>
  <c r="AL321" i="8"/>
  <c r="AL317" i="8"/>
  <c r="AL313" i="8"/>
  <c r="AL309" i="8"/>
  <c r="AL305" i="8"/>
  <c r="AL301" i="8"/>
  <c r="AL380" i="8"/>
  <c r="AL376" i="8"/>
  <c r="AL372" i="8"/>
  <c r="AL368" i="8"/>
  <c r="AL364" i="8"/>
  <c r="AL360" i="8"/>
  <c r="AL356" i="8"/>
  <c r="AL352" i="8"/>
  <c r="AL348" i="8"/>
  <c r="AL344" i="8"/>
  <c r="AL340" i="8"/>
  <c r="AL336" i="8"/>
  <c r="AL332" i="8"/>
  <c r="AL328" i="8"/>
  <c r="AL324" i="8"/>
  <c r="AL320" i="8"/>
  <c r="AL316" i="8"/>
  <c r="AL312" i="8"/>
  <c r="AL308" i="8"/>
  <c r="AL304" i="8"/>
  <c r="AL300" i="8"/>
  <c r="AL294" i="8"/>
  <c r="AL290" i="8"/>
  <c r="AL286" i="8"/>
  <c r="AL282" i="8"/>
  <c r="AL278" i="8"/>
  <c r="AL274" i="8"/>
  <c r="AL270" i="8"/>
  <c r="AL266" i="8"/>
  <c r="AL262" i="8"/>
  <c r="AL258" i="8"/>
  <c r="AL254" i="8"/>
  <c r="AL250" i="8"/>
  <c r="AL246" i="8"/>
  <c r="AL242" i="8"/>
  <c r="AL238" i="8"/>
  <c r="AL234" i="8"/>
  <c r="AL230" i="8"/>
  <c r="AL226" i="8"/>
  <c r="AL222" i="8"/>
  <c r="AL218" i="8"/>
  <c r="AL214" i="8"/>
  <c r="AL210" i="8"/>
  <c r="AL206" i="8"/>
  <c r="AL202" i="8"/>
  <c r="AL198" i="8"/>
  <c r="AL194" i="8"/>
  <c r="AL190" i="8"/>
  <c r="AL186" i="8"/>
  <c r="AL182" i="8"/>
  <c r="AL178" i="8"/>
  <c r="AL174" i="8"/>
  <c r="AL170" i="8"/>
  <c r="AL166" i="8"/>
  <c r="AL162" i="8"/>
  <c r="AL158" i="8"/>
  <c r="AL154" i="8"/>
  <c r="AL150" i="8"/>
  <c r="AL146" i="8"/>
  <c r="AL142" i="8"/>
  <c r="AL138" i="8"/>
  <c r="AL134" i="8"/>
  <c r="AL130" i="8"/>
  <c r="AL297" i="8"/>
  <c r="AL293" i="8"/>
  <c r="AL289" i="8"/>
  <c r="AL285" i="8"/>
  <c r="AL281" i="8"/>
  <c r="AL277" i="8"/>
  <c r="AL273" i="8"/>
  <c r="AL269" i="8"/>
  <c r="AL265" i="8"/>
  <c r="AL261" i="8"/>
  <c r="AL257" i="8"/>
  <c r="AL253" i="8"/>
  <c r="AL249" i="8"/>
  <c r="AL245" i="8"/>
  <c r="AL241" i="8"/>
  <c r="AL237" i="8"/>
  <c r="AL233" i="8"/>
  <c r="AL229" i="8"/>
  <c r="AL225" i="8"/>
  <c r="AL221" i="8"/>
  <c r="AL217" i="8"/>
  <c r="AL213" i="8"/>
  <c r="AL209" i="8"/>
  <c r="AL205" i="8"/>
  <c r="AL201" i="8"/>
  <c r="AL197" i="8"/>
  <c r="AL193" i="8"/>
  <c r="AL189" i="8"/>
  <c r="AL185" i="8"/>
  <c r="AL181" i="8"/>
  <c r="AL177" i="8"/>
  <c r="AL173" i="8"/>
  <c r="AL169" i="8"/>
  <c r="AL165" i="8"/>
  <c r="AL161" i="8"/>
  <c r="AL157" i="8"/>
  <c r="AL153" i="8"/>
  <c r="AL149" i="8"/>
  <c r="AL145" i="8"/>
  <c r="AL141" i="8"/>
  <c r="AL137" i="8"/>
  <c r="AL133" i="8"/>
  <c r="AL296" i="8"/>
  <c r="AL292" i="8"/>
  <c r="AL288" i="8"/>
  <c r="AL284" i="8"/>
  <c r="AL280" i="8"/>
  <c r="AL276" i="8"/>
  <c r="AL272" i="8"/>
  <c r="AL268" i="8"/>
  <c r="AL264" i="8"/>
  <c r="AL260" i="8"/>
  <c r="AL256" i="8"/>
  <c r="AL252" i="8"/>
  <c r="AL248" i="8"/>
  <c r="AL244" i="8"/>
  <c r="AL240" i="8"/>
  <c r="AL236" i="8"/>
  <c r="AL232" i="8"/>
  <c r="AL228" i="8"/>
  <c r="AL224" i="8"/>
  <c r="AL220" i="8"/>
  <c r="AL216" i="8"/>
  <c r="AL212" i="8"/>
  <c r="AL208" i="8"/>
  <c r="AL204" i="8"/>
  <c r="AL200" i="8"/>
  <c r="AL196" i="8"/>
  <c r="AL192" i="8"/>
  <c r="AL188" i="8"/>
  <c r="AL184" i="8"/>
  <c r="AL180" i="8"/>
  <c r="AL176" i="8"/>
  <c r="AL172" i="8"/>
  <c r="AL168" i="8"/>
  <c r="AL164" i="8"/>
  <c r="AL160" i="8"/>
  <c r="AL156" i="8"/>
  <c r="AL152" i="8"/>
  <c r="AL148" i="8"/>
  <c r="AL144" i="8"/>
  <c r="AL140" i="8"/>
  <c r="AL136" i="8"/>
  <c r="AL132" i="8"/>
  <c r="AL128" i="8"/>
  <c r="AL295" i="8"/>
  <c r="AL291" i="8"/>
  <c r="AL287" i="8"/>
  <c r="AL283" i="8"/>
  <c r="AL279" i="8"/>
  <c r="AL275" i="8"/>
  <c r="AL271" i="8"/>
  <c r="AL267" i="8"/>
  <c r="AL263" i="8"/>
  <c r="AL259" i="8"/>
  <c r="AL255" i="8"/>
  <c r="AL251" i="8"/>
  <c r="AL247" i="8"/>
  <c r="AL243" i="8"/>
  <c r="AL239" i="8"/>
  <c r="AL235" i="8"/>
  <c r="AL231" i="8"/>
  <c r="AL227" i="8"/>
  <c r="AL223" i="8"/>
  <c r="AL219" i="8"/>
  <c r="AL215" i="8"/>
  <c r="AL211" i="8"/>
  <c r="AL207" i="8"/>
  <c r="AL203" i="8"/>
  <c r="AL199" i="8"/>
  <c r="AL195" i="8"/>
  <c r="AL191" i="8"/>
  <c r="AL187" i="8"/>
  <c r="AL183" i="8"/>
  <c r="AL179" i="8"/>
  <c r="AL175" i="8"/>
  <c r="AL171" i="8"/>
  <c r="AL167" i="8"/>
  <c r="AL163" i="8"/>
  <c r="AL159" i="8"/>
  <c r="AL155" i="8"/>
  <c r="AL151" i="8"/>
  <c r="AL147" i="8"/>
  <c r="AL143" i="8"/>
  <c r="AL139" i="8"/>
  <c r="AL135" i="8"/>
  <c r="AL131" i="8"/>
  <c r="AD8" i="8"/>
  <c r="AH8" i="8"/>
  <c r="AL8" i="8"/>
  <c r="AC9" i="8"/>
  <c r="AG9" i="8"/>
  <c r="AK9" i="8"/>
  <c r="AO9" i="8"/>
  <c r="AB10" i="8"/>
  <c r="AF10" i="8"/>
  <c r="AJ10" i="8"/>
  <c r="AN10" i="8"/>
  <c r="AE11" i="8"/>
  <c r="AI11" i="8"/>
  <c r="AM11" i="8"/>
  <c r="AD12" i="8"/>
  <c r="AH12" i="8"/>
  <c r="AL12" i="8"/>
  <c r="AC13" i="8"/>
  <c r="AG13" i="8"/>
  <c r="AK13" i="8"/>
  <c r="AO13" i="8"/>
  <c r="AB14" i="8"/>
  <c r="AF14" i="8"/>
  <c r="AJ14" i="8"/>
  <c r="AN14" i="8"/>
  <c r="AE15" i="8"/>
  <c r="AI15" i="8"/>
  <c r="AM15" i="8"/>
  <c r="AD16" i="8"/>
  <c r="AH16" i="8"/>
  <c r="AL16" i="8"/>
  <c r="AC17" i="8"/>
  <c r="AG17" i="8"/>
  <c r="AK17" i="8"/>
  <c r="AO17" i="8"/>
  <c r="AB18" i="8"/>
  <c r="AF18" i="8"/>
  <c r="AJ18" i="8"/>
  <c r="AN18" i="8"/>
  <c r="AE19" i="8"/>
  <c r="AI19" i="8"/>
  <c r="AM19" i="8"/>
  <c r="AD20" i="8"/>
  <c r="AH20" i="8"/>
  <c r="AL20" i="8"/>
  <c r="AC21" i="8"/>
  <c r="AG21" i="8"/>
  <c r="AK21" i="8"/>
  <c r="AO21" i="8"/>
  <c r="AB22" i="8"/>
  <c r="AF22" i="8"/>
  <c r="AJ22" i="8"/>
  <c r="AN22" i="8"/>
  <c r="AE23" i="8"/>
  <c r="AI23" i="8"/>
  <c r="AM23" i="8"/>
  <c r="AD24" i="8"/>
  <c r="AH24" i="8"/>
  <c r="AL24" i="8"/>
  <c r="AC25" i="8"/>
  <c r="AG25" i="8"/>
  <c r="AK25" i="8"/>
  <c r="AO25" i="8"/>
  <c r="AB26" i="8"/>
  <c r="AF26" i="8"/>
  <c r="AJ26" i="8"/>
  <c r="AN26" i="8"/>
  <c r="AE27" i="8"/>
  <c r="AI27" i="8"/>
  <c r="AM27" i="8"/>
  <c r="AD28" i="8"/>
  <c r="AH28" i="8"/>
  <c r="AL28" i="8"/>
  <c r="AC29" i="8"/>
  <c r="AG29" i="8"/>
  <c r="AK29" i="8"/>
  <c r="AO29" i="8"/>
  <c r="AB30" i="8"/>
  <c r="AF30" i="8"/>
  <c r="AJ30" i="8"/>
  <c r="AN30" i="8"/>
  <c r="AE31" i="8"/>
  <c r="AI31" i="8"/>
  <c r="AM31" i="8"/>
  <c r="AD32" i="8"/>
  <c r="AH32" i="8"/>
  <c r="AL32" i="8"/>
  <c r="AC33" i="8"/>
  <c r="AG33" i="8"/>
  <c r="AK33" i="8"/>
  <c r="AO33" i="8"/>
  <c r="AB34" i="8"/>
  <c r="AF34" i="8"/>
  <c r="AJ34" i="8"/>
  <c r="AN34" i="8"/>
  <c r="AB35" i="8"/>
  <c r="AF35" i="8"/>
  <c r="AJ35" i="8"/>
  <c r="AN35" i="8"/>
  <c r="AE36" i="8"/>
  <c r="AI36" i="8"/>
  <c r="AM36" i="8"/>
  <c r="AD37" i="8"/>
  <c r="AH37" i="8"/>
  <c r="AL37" i="8"/>
  <c r="AC38" i="8"/>
  <c r="AG38" i="8"/>
  <c r="AK38" i="8"/>
  <c r="AO38" i="8"/>
  <c r="AB39" i="8"/>
  <c r="AF39" i="8"/>
  <c r="AJ39" i="8"/>
  <c r="AN39" i="8"/>
  <c r="AE40" i="8"/>
  <c r="AI40" i="8"/>
  <c r="AM40" i="8"/>
  <c r="AD41" i="8"/>
  <c r="AH41" i="8"/>
  <c r="AL41" i="8"/>
  <c r="AD42" i="8"/>
  <c r="AH42" i="8"/>
  <c r="AL42" i="8"/>
  <c r="AD43" i="8"/>
  <c r="AH43" i="8"/>
  <c r="AL43" i="8"/>
  <c r="AC44" i="8"/>
  <c r="AG44" i="8"/>
  <c r="AK44" i="8"/>
  <c r="AO44" i="8"/>
  <c r="AB45" i="8"/>
  <c r="AF45" i="8"/>
  <c r="AJ45" i="8"/>
  <c r="AN45" i="8"/>
  <c r="AE46" i="8"/>
  <c r="AI46" i="8"/>
  <c r="AM46" i="8"/>
  <c r="AD47" i="8"/>
  <c r="AH47" i="8"/>
  <c r="AL47" i="8"/>
  <c r="AC48" i="8"/>
  <c r="AG48" i="8"/>
  <c r="AK48" i="8"/>
  <c r="AO48" i="8"/>
  <c r="AB49" i="8"/>
  <c r="AF49" i="8"/>
  <c r="AJ49" i="8"/>
  <c r="AN49" i="8"/>
  <c r="AE50" i="8"/>
  <c r="AI50" i="8"/>
  <c r="AM50" i="8"/>
  <c r="AD51" i="8"/>
  <c r="AH51" i="8"/>
  <c r="AL51" i="8"/>
  <c r="AC52" i="8"/>
  <c r="AG52" i="8"/>
  <c r="AK52" i="8"/>
  <c r="AO52" i="8"/>
  <c r="AB53" i="8"/>
  <c r="AF53" i="8"/>
  <c r="AJ53" i="8"/>
  <c r="AN53" i="8"/>
  <c r="AE54" i="8"/>
  <c r="AI54" i="8"/>
  <c r="AM54" i="8"/>
  <c r="AD55" i="8"/>
  <c r="AH55" i="8"/>
  <c r="AL55" i="8"/>
  <c r="AC56" i="8"/>
  <c r="AG56" i="8"/>
  <c r="AK56" i="8"/>
  <c r="AO56" i="8"/>
  <c r="AB57" i="8"/>
  <c r="AF57" i="8"/>
  <c r="AJ57" i="8"/>
  <c r="AN57" i="8"/>
  <c r="AE58" i="8"/>
  <c r="AI58" i="8"/>
  <c r="AM58" i="8"/>
  <c r="AD59" i="8"/>
  <c r="AH59" i="8"/>
  <c r="AL59" i="8"/>
  <c r="AC60" i="8"/>
  <c r="AG60" i="8"/>
  <c r="AK60" i="8"/>
  <c r="AO60" i="8"/>
  <c r="AB61" i="8"/>
  <c r="AF61" i="8"/>
  <c r="AJ61" i="8"/>
  <c r="AN61" i="8"/>
  <c r="AE62" i="8"/>
  <c r="AI62" i="8"/>
  <c r="AM62" i="8"/>
  <c r="AD63" i="8"/>
  <c r="AH63" i="8"/>
  <c r="AL63" i="8"/>
  <c r="AC64" i="8"/>
  <c r="AG64" i="8"/>
  <c r="AK64" i="8"/>
  <c r="AO64" i="8"/>
  <c r="AB65" i="8"/>
  <c r="AF65" i="8"/>
  <c r="AJ65" i="8"/>
  <c r="AN65" i="8"/>
  <c r="AE66" i="8"/>
  <c r="AI66" i="8"/>
  <c r="AM66" i="8"/>
  <c r="AE67" i="8"/>
  <c r="AI67" i="8"/>
  <c r="AM67" i="8"/>
  <c r="AD68" i="8"/>
  <c r="AH68" i="8"/>
  <c r="AL68" i="8"/>
  <c r="AC69" i="8"/>
  <c r="AG69" i="8"/>
  <c r="AK69" i="8"/>
  <c r="AO69" i="8"/>
  <c r="AC70" i="8"/>
  <c r="AG70" i="8"/>
  <c r="AK70" i="8"/>
  <c r="AO70" i="8"/>
  <c r="AB71" i="8"/>
  <c r="AF71" i="8"/>
  <c r="AJ71" i="8"/>
  <c r="AN71" i="8"/>
  <c r="AE72" i="8"/>
  <c r="AI72" i="8"/>
  <c r="AM72" i="8"/>
  <c r="AD73" i="8"/>
  <c r="AH73" i="8"/>
  <c r="AL73" i="8"/>
  <c r="AC74" i="8"/>
  <c r="AG74" i="8"/>
  <c r="AK74" i="8"/>
  <c r="AO74" i="8"/>
  <c r="AB75" i="8"/>
  <c r="AF75" i="8"/>
  <c r="AJ75" i="8"/>
  <c r="AN75" i="8"/>
  <c r="AE76" i="8"/>
  <c r="AI76" i="8"/>
  <c r="AM76" i="8"/>
  <c r="AD77" i="8"/>
  <c r="AH77" i="8"/>
  <c r="AL77" i="8"/>
  <c r="AC78" i="8"/>
  <c r="AG78" i="8"/>
  <c r="AK78" i="8"/>
  <c r="AO78" i="8"/>
  <c r="AE79" i="8"/>
  <c r="AI79" i="8"/>
  <c r="AM79" i="8"/>
  <c r="AD80" i="8"/>
  <c r="AH80" i="8"/>
  <c r="AL80" i="8"/>
  <c r="AC81" i="8"/>
  <c r="AG81" i="8"/>
  <c r="AK81" i="8"/>
  <c r="AO81" i="8"/>
  <c r="AB82" i="8"/>
  <c r="AF82" i="8"/>
  <c r="AJ82" i="8"/>
  <c r="AN82" i="8"/>
  <c r="AE83" i="8"/>
  <c r="AI83" i="8"/>
  <c r="AM83" i="8"/>
  <c r="AD84" i="8"/>
  <c r="AH84" i="8"/>
  <c r="AL84" i="8"/>
  <c r="AC85" i="8"/>
  <c r="AG85" i="8"/>
  <c r="AK85" i="8"/>
  <c r="AO85" i="8"/>
  <c r="AB86" i="8"/>
  <c r="AF86" i="8"/>
  <c r="AJ86" i="8"/>
  <c r="AN86" i="8"/>
  <c r="AE87" i="8"/>
  <c r="AI87" i="8"/>
  <c r="AM87" i="8"/>
  <c r="AD88" i="8"/>
  <c r="AH88" i="8"/>
  <c r="AL88" i="8"/>
  <c r="AC89" i="8"/>
  <c r="AG89" i="8"/>
  <c r="AK89" i="8"/>
  <c r="AO89" i="8"/>
  <c r="AB90" i="8"/>
  <c r="AF90" i="8"/>
  <c r="AJ90" i="8"/>
  <c r="AN90" i="8"/>
  <c r="AE91" i="8"/>
  <c r="AI91" i="8"/>
  <c r="AM91" i="8"/>
  <c r="AD92" i="8"/>
  <c r="AH92" i="8"/>
  <c r="AL92" i="8"/>
  <c r="AC93" i="8"/>
  <c r="AG93" i="8"/>
  <c r="AK93" i="8"/>
  <c r="AO93" i="8"/>
  <c r="AB94" i="8"/>
  <c r="AF94" i="8"/>
  <c r="AJ94" i="8"/>
  <c r="AN94" i="8"/>
  <c r="AE95" i="8"/>
  <c r="AI95" i="8"/>
  <c r="AM95" i="8"/>
  <c r="AD96" i="8"/>
  <c r="AH96" i="8"/>
  <c r="AL96" i="8"/>
  <c r="AC97" i="8"/>
  <c r="AG97" i="8"/>
  <c r="AK97" i="8"/>
  <c r="AO97" i="8"/>
  <c r="AB98" i="8"/>
  <c r="AF98" i="8"/>
  <c r="AJ98" i="8"/>
  <c r="AN98" i="8"/>
  <c r="AE99" i="8"/>
  <c r="AI99" i="8"/>
  <c r="AM99" i="8"/>
  <c r="AD100" i="8"/>
  <c r="AH100" i="8"/>
  <c r="AL100" i="8"/>
  <c r="AC101" i="8"/>
  <c r="AG101" i="8"/>
  <c r="AK101" i="8"/>
  <c r="AO101" i="8"/>
  <c r="AB102" i="8"/>
  <c r="AF102" i="8"/>
  <c r="AJ102" i="8"/>
  <c r="AN102" i="8"/>
  <c r="AE103" i="8"/>
  <c r="AI103" i="8"/>
  <c r="AM103" i="8"/>
  <c r="AD104" i="8"/>
  <c r="AH104" i="8"/>
  <c r="AL104" i="8"/>
  <c r="AC105" i="8"/>
  <c r="AG105" i="8"/>
  <c r="AK105" i="8"/>
  <c r="AO105" i="8"/>
  <c r="AB106" i="8"/>
  <c r="AF106" i="8"/>
  <c r="AJ106" i="8"/>
  <c r="AN106" i="8"/>
  <c r="AE107" i="8"/>
  <c r="AI107" i="8"/>
  <c r="AM107" i="8"/>
  <c r="AD108" i="8"/>
  <c r="AH108" i="8"/>
  <c r="AL108" i="8"/>
  <c r="AC109" i="8"/>
  <c r="AG109" i="8"/>
  <c r="AK109" i="8"/>
  <c r="AO109" i="8"/>
  <c r="AB110" i="8"/>
  <c r="AF110" i="8"/>
  <c r="AJ110" i="8"/>
  <c r="AN110" i="8"/>
  <c r="AE111" i="8"/>
  <c r="AI111" i="8"/>
  <c r="AM111" i="8"/>
  <c r="AD112" i="8"/>
  <c r="AH112" i="8"/>
  <c r="AL112" i="8"/>
  <c r="AC113" i="8"/>
  <c r="AG113" i="8"/>
  <c r="AK113" i="8"/>
  <c r="AO113" i="8"/>
  <c r="AB114" i="8"/>
  <c r="AF114" i="8"/>
  <c r="AJ114" i="8"/>
  <c r="AN114" i="8"/>
  <c r="AE115" i="8"/>
  <c r="AI115" i="8"/>
  <c r="AM115" i="8"/>
  <c r="AD116" i="8"/>
  <c r="AH116" i="8"/>
  <c r="AL116" i="8"/>
  <c r="AC117" i="8"/>
  <c r="AG117" i="8"/>
  <c r="AK117" i="8"/>
  <c r="AO117" i="8"/>
  <c r="AB118" i="8"/>
  <c r="AF118" i="8"/>
  <c r="AJ118" i="8"/>
  <c r="AN118" i="8"/>
  <c r="AE119" i="8"/>
  <c r="AI119" i="8"/>
  <c r="AM119" i="8"/>
  <c r="AD120" i="8"/>
  <c r="AH120" i="8"/>
  <c r="AL120" i="8"/>
  <c r="AC121" i="8"/>
  <c r="AG121" i="8"/>
  <c r="AK121" i="8"/>
  <c r="AO121" i="8"/>
  <c r="AB122" i="8"/>
  <c r="AF122" i="8"/>
  <c r="AJ122" i="8"/>
  <c r="AN122" i="8"/>
  <c r="AE123" i="8"/>
  <c r="AI123" i="8"/>
  <c r="AM123" i="8"/>
  <c r="AD124" i="8"/>
  <c r="AH124" i="8"/>
  <c r="AL124" i="8"/>
  <c r="AC125" i="8"/>
  <c r="AG125" i="8"/>
  <c r="AK125" i="8"/>
  <c r="AO125" i="8"/>
  <c r="AB126" i="8"/>
  <c r="AF126" i="8"/>
  <c r="AJ126" i="8"/>
  <c r="AN126" i="8"/>
  <c r="AE127" i="8"/>
  <c r="AI127" i="8"/>
  <c r="AM127" i="8"/>
  <c r="AE128" i="8"/>
  <c r="AJ128" i="8"/>
  <c r="AO128" i="8"/>
  <c r="AB129" i="8"/>
  <c r="AH129" i="8"/>
  <c r="AM129" i="8"/>
  <c r="AO130" i="8"/>
  <c r="AJ131" i="8"/>
  <c r="AU826" i="8"/>
  <c r="AT826" i="8"/>
  <c r="AU829" i="8"/>
  <c r="AT829" i="8"/>
  <c r="AQ127" i="8" l="1"/>
  <c r="AR127" i="8" s="1"/>
  <c r="AQ126" i="8"/>
  <c r="AR126" i="8" s="1"/>
  <c r="AQ118" i="8"/>
  <c r="AR118" i="8" s="1"/>
  <c r="AQ110" i="8"/>
  <c r="AR110" i="8" s="1"/>
  <c r="AQ102" i="8"/>
  <c r="AR102" i="8" s="1"/>
  <c r="AQ94" i="8"/>
  <c r="AR94" i="8" s="1"/>
  <c r="AQ86" i="8"/>
  <c r="AR86" i="8" s="1"/>
  <c r="AQ71" i="8"/>
  <c r="AR71" i="8" s="1"/>
  <c r="BL81" i="4"/>
  <c r="BL80" i="4"/>
  <c r="AQ114" i="8"/>
  <c r="AR114" i="8" s="1"/>
  <c r="AQ98" i="8"/>
  <c r="AR98" i="8" s="1"/>
  <c r="AQ75" i="8"/>
  <c r="AR75" i="8" s="1"/>
  <c r="AQ78" i="8"/>
  <c r="AR78" i="8" s="1"/>
  <c r="AQ70" i="8"/>
  <c r="AR70" i="8" s="1"/>
  <c r="AQ69" i="8"/>
  <c r="AR69" i="8" s="1"/>
  <c r="AQ29" i="8"/>
  <c r="AR29" i="8" s="1"/>
  <c r="AQ21" i="8"/>
  <c r="AR21" i="8" s="1"/>
  <c r="AQ13" i="8"/>
  <c r="AR13" i="8" s="1"/>
  <c r="AQ128" i="8"/>
  <c r="AR128" i="8" s="1"/>
  <c r="AQ77" i="8"/>
  <c r="AR77" i="8" s="1"/>
  <c r="AQ28" i="8"/>
  <c r="AR28" i="8" s="1"/>
  <c r="AQ20" i="8"/>
  <c r="AR20" i="8" s="1"/>
  <c r="AQ12" i="8"/>
  <c r="AR12" i="8" s="1"/>
  <c r="AQ145" i="8"/>
  <c r="AR145" i="8" s="1"/>
  <c r="AQ161" i="8"/>
  <c r="AR161" i="8" s="1"/>
  <c r="AQ177" i="8"/>
  <c r="AR177" i="8" s="1"/>
  <c r="AQ193" i="8"/>
  <c r="AR193" i="8" s="1"/>
  <c r="AQ209" i="8"/>
  <c r="AR209" i="8" s="1"/>
  <c r="AQ225" i="8"/>
  <c r="AR225" i="8" s="1"/>
  <c r="AQ241" i="8"/>
  <c r="AR241" i="8" s="1"/>
  <c r="AQ257" i="8"/>
  <c r="AR257" i="8" s="1"/>
  <c r="AQ273" i="8"/>
  <c r="AR273" i="8" s="1"/>
  <c r="AQ289" i="8"/>
  <c r="AR289" i="8" s="1"/>
  <c r="AQ134" i="8"/>
  <c r="AR134" i="8" s="1"/>
  <c r="AQ150" i="8"/>
  <c r="AR150" i="8" s="1"/>
  <c r="AQ166" i="8"/>
  <c r="AR166" i="8" s="1"/>
  <c r="AQ182" i="8"/>
  <c r="AR182" i="8" s="1"/>
  <c r="AQ198" i="8"/>
  <c r="AR198" i="8" s="1"/>
  <c r="AQ214" i="8"/>
  <c r="AR214" i="8" s="1"/>
  <c r="AQ230" i="8"/>
  <c r="AR230" i="8" s="1"/>
  <c r="AQ246" i="8"/>
  <c r="AR246" i="8" s="1"/>
  <c r="AQ262" i="8"/>
  <c r="AR262" i="8" s="1"/>
  <c r="AQ278" i="8"/>
  <c r="AR278" i="8" s="1"/>
  <c r="AQ294" i="8"/>
  <c r="AR294" i="8" s="1"/>
  <c r="AQ143" i="8"/>
  <c r="AR143" i="8" s="1"/>
  <c r="AQ159" i="8"/>
  <c r="AR159" i="8" s="1"/>
  <c r="AQ175" i="8"/>
  <c r="AR175" i="8" s="1"/>
  <c r="AQ191" i="8"/>
  <c r="AR191" i="8" s="1"/>
  <c r="AQ207" i="8"/>
  <c r="AR207" i="8" s="1"/>
  <c r="AQ223" i="8"/>
  <c r="AR223" i="8" s="1"/>
  <c r="AQ239" i="8"/>
  <c r="AR239" i="8" s="1"/>
  <c r="AQ255" i="8"/>
  <c r="AR255" i="8" s="1"/>
  <c r="AQ271" i="8"/>
  <c r="AR271" i="8" s="1"/>
  <c r="AQ287" i="8"/>
  <c r="AR287" i="8" s="1"/>
  <c r="AQ136" i="8"/>
  <c r="AR136" i="8" s="1"/>
  <c r="AQ152" i="8"/>
  <c r="AR152" i="8" s="1"/>
  <c r="AQ168" i="8"/>
  <c r="AR168" i="8" s="1"/>
  <c r="AQ184" i="8"/>
  <c r="AR184" i="8" s="1"/>
  <c r="AQ200" i="8"/>
  <c r="AR200" i="8" s="1"/>
  <c r="AQ216" i="8"/>
  <c r="AR216" i="8" s="1"/>
  <c r="AQ232" i="8"/>
  <c r="AR232" i="8" s="1"/>
  <c r="AQ248" i="8"/>
  <c r="AR248" i="8" s="1"/>
  <c r="AQ264" i="8"/>
  <c r="AR264" i="8" s="1"/>
  <c r="AQ280" i="8"/>
  <c r="AR280" i="8" s="1"/>
  <c r="AQ296" i="8"/>
  <c r="AR296" i="8" s="1"/>
  <c r="AQ314" i="8"/>
  <c r="AR314" i="8" s="1"/>
  <c r="AQ330" i="8"/>
  <c r="AR330" i="8" s="1"/>
  <c r="AQ346" i="8"/>
  <c r="AR346" i="8" s="1"/>
  <c r="AQ362" i="8"/>
  <c r="AR362" i="8" s="1"/>
  <c r="AQ378" i="8"/>
  <c r="AR378" i="8" s="1"/>
  <c r="AQ303" i="8"/>
  <c r="AR303" i="8" s="1"/>
  <c r="AQ319" i="8"/>
  <c r="AR319" i="8" s="1"/>
  <c r="AQ335" i="8"/>
  <c r="AR335" i="8" s="1"/>
  <c r="AQ351" i="8"/>
  <c r="AR351" i="8" s="1"/>
  <c r="AQ367" i="8"/>
  <c r="AR367" i="8" s="1"/>
  <c r="AQ383" i="8"/>
  <c r="AR383" i="8" s="1"/>
  <c r="AQ312" i="8"/>
  <c r="AR312" i="8" s="1"/>
  <c r="AQ328" i="8"/>
  <c r="AR328" i="8" s="1"/>
  <c r="AQ344" i="8"/>
  <c r="AR344" i="8" s="1"/>
  <c r="AQ360" i="8"/>
  <c r="AR360" i="8" s="1"/>
  <c r="AQ376" i="8"/>
  <c r="AR376" i="8" s="1"/>
  <c r="AQ305" i="8"/>
  <c r="AR305" i="8" s="1"/>
  <c r="AQ321" i="8"/>
  <c r="AR321" i="8" s="1"/>
  <c r="AQ337" i="8"/>
  <c r="AR337" i="8" s="1"/>
  <c r="AQ353" i="8"/>
  <c r="AR353" i="8" s="1"/>
  <c r="AQ369" i="8"/>
  <c r="AR369" i="8" s="1"/>
  <c r="AQ387" i="8"/>
  <c r="AR387" i="8" s="1"/>
  <c r="AQ403" i="8"/>
  <c r="AR403" i="8" s="1"/>
  <c r="AQ419" i="8"/>
  <c r="AR419" i="8" s="1"/>
  <c r="AQ435" i="8"/>
  <c r="AR435" i="8" s="1"/>
  <c r="AQ451" i="8"/>
  <c r="AR451" i="8" s="1"/>
  <c r="AQ467" i="8"/>
  <c r="AR467" i="8" s="1"/>
  <c r="AQ396" i="8"/>
  <c r="AR396" i="8" s="1"/>
  <c r="AQ412" i="8"/>
  <c r="AR412" i="8" s="1"/>
  <c r="AQ428" i="8"/>
  <c r="AR428" i="8" s="1"/>
  <c r="AQ444" i="8"/>
  <c r="AR444" i="8" s="1"/>
  <c r="AQ460" i="8"/>
  <c r="AR460" i="8" s="1"/>
  <c r="AQ393" i="8"/>
  <c r="AR393" i="8" s="1"/>
  <c r="AQ409" i="8"/>
  <c r="AR409" i="8" s="1"/>
  <c r="AQ425" i="8"/>
  <c r="AR425" i="8" s="1"/>
  <c r="AQ441" i="8"/>
  <c r="AR441" i="8" s="1"/>
  <c r="AQ457" i="8"/>
  <c r="AR457" i="8" s="1"/>
  <c r="AQ394" i="8"/>
  <c r="AR394" i="8" s="1"/>
  <c r="AQ410" i="8"/>
  <c r="AR410" i="8" s="1"/>
  <c r="AQ426" i="8"/>
  <c r="AR426" i="8" s="1"/>
  <c r="AQ442" i="8"/>
  <c r="AR442" i="8" s="1"/>
  <c r="AQ458" i="8"/>
  <c r="AR458" i="8" s="1"/>
  <c r="AQ473" i="8"/>
  <c r="AR473" i="8" s="1"/>
  <c r="AQ489" i="8"/>
  <c r="AR489" i="8" s="1"/>
  <c r="AQ505" i="8"/>
  <c r="AR505" i="8" s="1"/>
  <c r="AQ521" i="8"/>
  <c r="AR521" i="8" s="1"/>
  <c r="AQ537" i="8"/>
  <c r="AR537" i="8" s="1"/>
  <c r="AQ470" i="8"/>
  <c r="AR470" i="8" s="1"/>
  <c r="AQ486" i="8"/>
  <c r="AR486" i="8" s="1"/>
  <c r="AQ502" i="8"/>
  <c r="AR502" i="8" s="1"/>
  <c r="AQ518" i="8"/>
  <c r="AR518" i="8" s="1"/>
  <c r="AQ534" i="8"/>
  <c r="AR534" i="8" s="1"/>
  <c r="AQ550" i="8"/>
  <c r="AR550" i="8" s="1"/>
  <c r="AQ483" i="8"/>
  <c r="AR483" i="8" s="1"/>
  <c r="AQ499" i="8"/>
  <c r="AR499" i="8" s="1"/>
  <c r="AQ515" i="8"/>
  <c r="AR515" i="8" s="1"/>
  <c r="AQ531" i="8"/>
  <c r="AR531" i="8" s="1"/>
  <c r="AQ547" i="8"/>
  <c r="AR547" i="8" s="1"/>
  <c r="AQ480" i="8"/>
  <c r="AR480" i="8" s="1"/>
  <c r="AQ496" i="8"/>
  <c r="AR496" i="8" s="1"/>
  <c r="AQ512" i="8"/>
  <c r="AR512" i="8" s="1"/>
  <c r="AQ528" i="8"/>
  <c r="AR528" i="8" s="1"/>
  <c r="AQ544" i="8"/>
  <c r="AR544" i="8" s="1"/>
  <c r="AQ556" i="8"/>
  <c r="AR556" i="8" s="1"/>
  <c r="AQ572" i="8"/>
  <c r="AR572" i="8" s="1"/>
  <c r="AQ588" i="8"/>
  <c r="AR588" i="8" s="1"/>
  <c r="AQ604" i="8"/>
  <c r="AR604" i="8" s="1"/>
  <c r="AQ620" i="8"/>
  <c r="AR620" i="8" s="1"/>
  <c r="AQ636" i="8"/>
  <c r="AR636" i="8" s="1"/>
  <c r="AQ565" i="8"/>
  <c r="AR565" i="8" s="1"/>
  <c r="AQ581" i="8"/>
  <c r="AR581" i="8" s="1"/>
  <c r="AQ597" i="8"/>
  <c r="AR597" i="8" s="1"/>
  <c r="AQ613" i="8"/>
  <c r="AR613" i="8" s="1"/>
  <c r="AQ629" i="8"/>
  <c r="AR629" i="8" s="1"/>
  <c r="AQ558" i="8"/>
  <c r="AR558" i="8" s="1"/>
  <c r="AQ574" i="8"/>
  <c r="AR574" i="8" s="1"/>
  <c r="AQ590" i="8"/>
  <c r="AR590" i="8" s="1"/>
  <c r="AQ606" i="8"/>
  <c r="AR606" i="8" s="1"/>
  <c r="AQ622" i="8"/>
  <c r="AR622" i="8" s="1"/>
  <c r="AQ555" i="8"/>
  <c r="AR555" i="8" s="1"/>
  <c r="AQ571" i="8"/>
  <c r="AR571" i="8" s="1"/>
  <c r="AQ587" i="8"/>
  <c r="AR587" i="8" s="1"/>
  <c r="AQ603" i="8"/>
  <c r="AR603" i="8" s="1"/>
  <c r="AQ619" i="8"/>
  <c r="AR619" i="8" s="1"/>
  <c r="AQ635" i="8"/>
  <c r="AR635" i="8" s="1"/>
  <c r="AQ654" i="8"/>
  <c r="AR654" i="8" s="1"/>
  <c r="AQ670" i="8"/>
  <c r="AR670" i="8" s="1"/>
  <c r="AQ647" i="8"/>
  <c r="AR647" i="8" s="1"/>
  <c r="AQ663" i="8"/>
  <c r="AR663" i="8" s="1"/>
  <c r="AQ679" i="8"/>
  <c r="AR679" i="8" s="1"/>
  <c r="AQ652" i="8"/>
  <c r="AR652" i="8" s="1"/>
  <c r="AQ668" i="8"/>
  <c r="AR668" i="8" s="1"/>
  <c r="AQ641" i="8"/>
  <c r="AR641" i="8" s="1"/>
  <c r="AQ657" i="8"/>
  <c r="AR657" i="8" s="1"/>
  <c r="AQ673" i="8"/>
  <c r="AR673" i="8" s="1"/>
  <c r="AQ689" i="8"/>
  <c r="AR689" i="8" s="1"/>
  <c r="AQ705" i="8"/>
  <c r="AR705" i="8" s="1"/>
  <c r="AQ718" i="8"/>
  <c r="AR718" i="8" s="1"/>
  <c r="AQ694" i="8"/>
  <c r="AR694" i="8" s="1"/>
  <c r="AQ711" i="8"/>
  <c r="AR711" i="8" s="1"/>
  <c r="AQ691" i="8"/>
  <c r="AR691" i="8" s="1"/>
  <c r="AQ704" i="8"/>
  <c r="AR704" i="8" s="1"/>
  <c r="AQ680" i="8"/>
  <c r="AR680" i="8" s="1"/>
  <c r="AQ697" i="8"/>
  <c r="AR697" i="8" s="1"/>
  <c r="AQ715" i="8"/>
  <c r="AR715" i="8" s="1"/>
  <c r="AQ736" i="8"/>
  <c r="AR736" i="8" s="1"/>
  <c r="AQ753" i="8"/>
  <c r="AR753" i="8" s="1"/>
  <c r="AQ725" i="8"/>
  <c r="AR725" i="8" s="1"/>
  <c r="AQ741" i="8"/>
  <c r="AR741" i="8" s="1"/>
  <c r="AQ758" i="8"/>
  <c r="AR758" i="8" s="1"/>
  <c r="AQ734" i="8"/>
  <c r="AR734" i="8" s="1"/>
  <c r="AQ747" i="8"/>
  <c r="AR747" i="8" s="1"/>
  <c r="AQ727" i="8"/>
  <c r="AR727" i="8" s="1"/>
  <c r="AQ743" i="8"/>
  <c r="AR743" i="8" s="1"/>
  <c r="AQ759" i="8"/>
  <c r="AR759" i="8" s="1"/>
  <c r="AQ767" i="8"/>
  <c r="AR767" i="8" s="1"/>
  <c r="AQ783" i="8"/>
  <c r="AR783" i="8" s="1"/>
  <c r="AQ768" i="8"/>
  <c r="AR768" i="8" s="1"/>
  <c r="AQ784" i="8"/>
  <c r="AR784" i="8" s="1"/>
  <c r="AQ793" i="8"/>
  <c r="AR793" i="8" s="1"/>
  <c r="AQ773" i="8"/>
  <c r="AR773" i="8" s="1"/>
  <c r="AQ799" i="8"/>
  <c r="AR799" i="8" s="1"/>
  <c r="AQ778" i="8"/>
  <c r="AR778" i="8" s="1"/>
  <c r="AQ789" i="8"/>
  <c r="AR789" i="8" s="1"/>
  <c r="AQ814" i="8"/>
  <c r="AR814" i="8" s="1"/>
  <c r="AQ809" i="8"/>
  <c r="AR809" i="8" s="1"/>
  <c r="AQ801" i="8"/>
  <c r="AR801" i="8" s="1"/>
  <c r="AQ813" i="8"/>
  <c r="AR813" i="8" s="1"/>
  <c r="AQ808" i="8"/>
  <c r="AR808" i="8" s="1"/>
  <c r="AQ817" i="8"/>
  <c r="AR817" i="8" s="1"/>
  <c r="AQ826" i="8"/>
  <c r="AR826" i="8" s="1"/>
  <c r="AQ824" i="8"/>
  <c r="AR824" i="8" s="1"/>
  <c r="AQ837" i="8"/>
  <c r="AR837" i="8" s="1"/>
  <c r="AQ839" i="8"/>
  <c r="AR839" i="8" s="1"/>
  <c r="AQ827" i="8"/>
  <c r="AR827" i="8" s="1"/>
  <c r="AQ828" i="8"/>
  <c r="AR828" i="8" s="1"/>
  <c r="AQ850" i="8"/>
  <c r="AR850" i="8" s="1"/>
  <c r="AQ846" i="8"/>
  <c r="AR846" i="8" s="1"/>
  <c r="AQ62" i="8"/>
  <c r="AR62" i="8" s="1"/>
  <c r="AQ54" i="8"/>
  <c r="AR54" i="8" s="1"/>
  <c r="AQ46" i="8"/>
  <c r="AR46" i="8" s="1"/>
  <c r="AQ40" i="8"/>
  <c r="AR40" i="8" s="1"/>
  <c r="AQ31" i="8"/>
  <c r="AR31" i="8" s="1"/>
  <c r="AQ23" i="8"/>
  <c r="AR23" i="8" s="1"/>
  <c r="AQ15" i="8"/>
  <c r="AR15" i="8" s="1"/>
  <c r="AQ25" i="8"/>
  <c r="AR25" i="8" s="1"/>
  <c r="AQ129" i="8"/>
  <c r="AR129" i="8" s="1"/>
  <c r="AQ122" i="8"/>
  <c r="AR122" i="8" s="1"/>
  <c r="AQ106" i="8"/>
  <c r="AR106" i="8" s="1"/>
  <c r="AQ90" i="8"/>
  <c r="AR90" i="8" s="1"/>
  <c r="AQ82" i="8"/>
  <c r="AR82" i="8" s="1"/>
  <c r="AQ61" i="8"/>
  <c r="AR61" i="8" s="1"/>
  <c r="AQ53" i="8"/>
  <c r="AR53" i="8" s="1"/>
  <c r="AQ45" i="8"/>
  <c r="AR45" i="8" s="1"/>
  <c r="AQ39" i="8"/>
  <c r="AR39" i="8" s="1"/>
  <c r="AQ30" i="8"/>
  <c r="AR30" i="8" s="1"/>
  <c r="AQ22" i="8"/>
  <c r="AR22" i="8" s="1"/>
  <c r="AQ14" i="8"/>
  <c r="AR14" i="8" s="1"/>
  <c r="AQ121" i="8"/>
  <c r="AR121" i="8" s="1"/>
  <c r="AQ113" i="8"/>
  <c r="AR113" i="8" s="1"/>
  <c r="AQ105" i="8"/>
  <c r="AR105" i="8" s="1"/>
  <c r="AQ97" i="8"/>
  <c r="AR97" i="8" s="1"/>
  <c r="AQ89" i="8"/>
  <c r="AR89" i="8" s="1"/>
  <c r="AQ81" i="8"/>
  <c r="AR81" i="8" s="1"/>
  <c r="AQ64" i="8"/>
  <c r="AR64" i="8" s="1"/>
  <c r="AQ56" i="8"/>
  <c r="AR56" i="8" s="1"/>
  <c r="AQ48" i="8"/>
  <c r="AR48" i="8" s="1"/>
  <c r="AQ38" i="8"/>
  <c r="AR38" i="8" s="1"/>
  <c r="AQ120" i="8"/>
  <c r="AR120" i="8" s="1"/>
  <c r="AQ112" i="8"/>
  <c r="AR112" i="8" s="1"/>
  <c r="AQ104" i="8"/>
  <c r="AR104" i="8" s="1"/>
  <c r="AQ96" i="8"/>
  <c r="AR96" i="8" s="1"/>
  <c r="AQ88" i="8"/>
  <c r="AR88" i="8" s="1"/>
  <c r="AQ80" i="8"/>
  <c r="AR80" i="8" s="1"/>
  <c r="AQ63" i="8"/>
  <c r="AR63" i="8" s="1"/>
  <c r="AQ55" i="8"/>
  <c r="AR55" i="8" s="1"/>
  <c r="AQ47" i="8"/>
  <c r="AR47" i="8" s="1"/>
  <c r="AQ37" i="8"/>
  <c r="AR37" i="8" s="1"/>
  <c r="AQ133" i="8"/>
  <c r="AR133" i="8" s="1"/>
  <c r="AQ149" i="8"/>
  <c r="AR149" i="8" s="1"/>
  <c r="AQ165" i="8"/>
  <c r="AR165" i="8" s="1"/>
  <c r="AQ181" i="8"/>
  <c r="AR181" i="8" s="1"/>
  <c r="AQ197" i="8"/>
  <c r="AR197" i="8" s="1"/>
  <c r="AQ213" i="8"/>
  <c r="AR213" i="8" s="1"/>
  <c r="AQ229" i="8"/>
  <c r="AR229" i="8" s="1"/>
  <c r="AQ245" i="8"/>
  <c r="AR245" i="8" s="1"/>
  <c r="AQ261" i="8"/>
  <c r="AR261" i="8" s="1"/>
  <c r="AQ277" i="8"/>
  <c r="AR277" i="8" s="1"/>
  <c r="AQ293" i="8"/>
  <c r="AR293" i="8" s="1"/>
  <c r="AQ138" i="8"/>
  <c r="AR138" i="8" s="1"/>
  <c r="AQ154" i="8"/>
  <c r="AR154" i="8" s="1"/>
  <c r="AQ170" i="8"/>
  <c r="AR170" i="8" s="1"/>
  <c r="AQ186" i="8"/>
  <c r="AR186" i="8" s="1"/>
  <c r="AQ202" i="8"/>
  <c r="AR202" i="8" s="1"/>
  <c r="AQ218" i="8"/>
  <c r="AR218" i="8" s="1"/>
  <c r="AQ234" i="8"/>
  <c r="AR234" i="8" s="1"/>
  <c r="AQ250" i="8"/>
  <c r="AR250" i="8" s="1"/>
  <c r="AQ266" i="8"/>
  <c r="AR266" i="8" s="1"/>
  <c r="AQ282" i="8"/>
  <c r="AR282" i="8" s="1"/>
  <c r="AQ298" i="8"/>
  <c r="AR298" i="8" s="1"/>
  <c r="AQ147" i="8"/>
  <c r="AR147" i="8" s="1"/>
  <c r="AQ163" i="8"/>
  <c r="AR163" i="8" s="1"/>
  <c r="AQ179" i="8"/>
  <c r="AR179" i="8" s="1"/>
  <c r="AQ195" i="8"/>
  <c r="AR195" i="8" s="1"/>
  <c r="AQ211" i="8"/>
  <c r="AR211" i="8" s="1"/>
  <c r="AQ227" i="8"/>
  <c r="AR227" i="8" s="1"/>
  <c r="AQ243" i="8"/>
  <c r="AR243" i="8" s="1"/>
  <c r="AQ259" i="8"/>
  <c r="AR259" i="8" s="1"/>
  <c r="AQ275" i="8"/>
  <c r="AR275" i="8" s="1"/>
  <c r="AQ291" i="8"/>
  <c r="AR291" i="8" s="1"/>
  <c r="AQ140" i="8"/>
  <c r="AR140" i="8" s="1"/>
  <c r="AQ156" i="8"/>
  <c r="AR156" i="8" s="1"/>
  <c r="AQ172" i="8"/>
  <c r="AR172" i="8" s="1"/>
  <c r="AQ188" i="8"/>
  <c r="AR188" i="8" s="1"/>
  <c r="AQ204" i="8"/>
  <c r="AR204" i="8" s="1"/>
  <c r="AQ220" i="8"/>
  <c r="AR220" i="8" s="1"/>
  <c r="AQ236" i="8"/>
  <c r="AR236" i="8" s="1"/>
  <c r="AQ252" i="8"/>
  <c r="AR252" i="8" s="1"/>
  <c r="AQ268" i="8"/>
  <c r="AR268" i="8" s="1"/>
  <c r="AQ284" i="8"/>
  <c r="AR284" i="8" s="1"/>
  <c r="AQ302" i="8"/>
  <c r="AR302" i="8" s="1"/>
  <c r="AQ318" i="8"/>
  <c r="AR318" i="8" s="1"/>
  <c r="AQ334" i="8"/>
  <c r="AR334" i="8" s="1"/>
  <c r="AQ350" i="8"/>
  <c r="AR350" i="8" s="1"/>
  <c r="AQ366" i="8"/>
  <c r="AR366" i="8" s="1"/>
  <c r="AQ382" i="8"/>
  <c r="AR382" i="8" s="1"/>
  <c r="AQ307" i="8"/>
  <c r="AR307" i="8" s="1"/>
  <c r="AQ323" i="8"/>
  <c r="AR323" i="8" s="1"/>
  <c r="AQ339" i="8"/>
  <c r="AR339" i="8" s="1"/>
  <c r="AQ355" i="8"/>
  <c r="AR355" i="8" s="1"/>
  <c r="AQ371" i="8"/>
  <c r="AR371" i="8" s="1"/>
  <c r="AQ300" i="8"/>
  <c r="AR300" i="8" s="1"/>
  <c r="AQ316" i="8"/>
  <c r="AR316" i="8" s="1"/>
  <c r="AQ332" i="8"/>
  <c r="AR332" i="8" s="1"/>
  <c r="AQ348" i="8"/>
  <c r="AR348" i="8" s="1"/>
  <c r="AQ364" i="8"/>
  <c r="AR364" i="8" s="1"/>
  <c r="AQ380" i="8"/>
  <c r="AR380" i="8" s="1"/>
  <c r="AQ309" i="8"/>
  <c r="AR309" i="8" s="1"/>
  <c r="AQ325" i="8"/>
  <c r="AR325" i="8" s="1"/>
  <c r="AQ341" i="8"/>
  <c r="AR341" i="8" s="1"/>
  <c r="AQ357" i="8"/>
  <c r="AR357" i="8" s="1"/>
  <c r="AQ373" i="8"/>
  <c r="AR373" i="8" s="1"/>
  <c r="AQ391" i="8"/>
  <c r="AR391" i="8" s="1"/>
  <c r="AQ407" i="8"/>
  <c r="AR407" i="8" s="1"/>
  <c r="AQ423" i="8"/>
  <c r="AR423" i="8" s="1"/>
  <c r="AQ439" i="8"/>
  <c r="AR439" i="8" s="1"/>
  <c r="AQ455" i="8"/>
  <c r="AR455" i="8" s="1"/>
  <c r="AQ468" i="8"/>
  <c r="AR468" i="8" s="1"/>
  <c r="AQ400" i="8"/>
  <c r="AR400" i="8" s="1"/>
  <c r="AQ416" i="8"/>
  <c r="AR416" i="8" s="1"/>
  <c r="AQ432" i="8"/>
  <c r="AR432" i="8" s="1"/>
  <c r="AQ448" i="8"/>
  <c r="AR448" i="8" s="1"/>
  <c r="AQ464" i="8"/>
  <c r="AR464" i="8" s="1"/>
  <c r="AQ397" i="8"/>
  <c r="AR397" i="8" s="1"/>
  <c r="AQ413" i="8"/>
  <c r="AR413" i="8" s="1"/>
  <c r="AQ429" i="8"/>
  <c r="AR429" i="8" s="1"/>
  <c r="AQ445" i="8"/>
  <c r="AR445" i="8" s="1"/>
  <c r="AQ461" i="8"/>
  <c r="AR461" i="8" s="1"/>
  <c r="AQ398" i="8"/>
  <c r="AR398" i="8" s="1"/>
  <c r="AQ414" i="8"/>
  <c r="AR414" i="8" s="1"/>
  <c r="AQ430" i="8"/>
  <c r="AR430" i="8" s="1"/>
  <c r="AQ446" i="8"/>
  <c r="AR446" i="8" s="1"/>
  <c r="AQ462" i="8"/>
  <c r="AR462" i="8" s="1"/>
  <c r="AQ477" i="8"/>
  <c r="AR477" i="8" s="1"/>
  <c r="AQ493" i="8"/>
  <c r="AR493" i="8" s="1"/>
  <c r="AQ509" i="8"/>
  <c r="AR509" i="8" s="1"/>
  <c r="AQ525" i="8"/>
  <c r="AR525" i="8" s="1"/>
  <c r="AQ541" i="8"/>
  <c r="AR541" i="8" s="1"/>
  <c r="AQ474" i="8"/>
  <c r="AR474" i="8" s="1"/>
  <c r="AQ490" i="8"/>
  <c r="AR490" i="8" s="1"/>
  <c r="AQ506" i="8"/>
  <c r="AR506" i="8" s="1"/>
  <c r="AQ522" i="8"/>
  <c r="AR522" i="8" s="1"/>
  <c r="AQ538" i="8"/>
  <c r="AR538" i="8" s="1"/>
  <c r="AQ471" i="8"/>
  <c r="AR471" i="8" s="1"/>
  <c r="AQ487" i="8"/>
  <c r="AR487" i="8" s="1"/>
  <c r="AQ503" i="8"/>
  <c r="AR503" i="8" s="1"/>
  <c r="AQ519" i="8"/>
  <c r="AR519" i="8" s="1"/>
  <c r="AQ535" i="8"/>
  <c r="AR535" i="8" s="1"/>
  <c r="AQ551" i="8"/>
  <c r="AR551" i="8" s="1"/>
  <c r="AQ484" i="8"/>
  <c r="AR484" i="8" s="1"/>
  <c r="AQ500" i="8"/>
  <c r="AR500" i="8" s="1"/>
  <c r="AQ516" i="8"/>
  <c r="AR516" i="8" s="1"/>
  <c r="AQ532" i="8"/>
  <c r="AR532" i="8" s="1"/>
  <c r="AQ548" i="8"/>
  <c r="AR548" i="8" s="1"/>
  <c r="AQ560" i="8"/>
  <c r="AR560" i="8" s="1"/>
  <c r="AQ576" i="8"/>
  <c r="AR576" i="8" s="1"/>
  <c r="AQ592" i="8"/>
  <c r="AR592" i="8" s="1"/>
  <c r="AQ608" i="8"/>
  <c r="AR608" i="8" s="1"/>
  <c r="AQ624" i="8"/>
  <c r="AR624" i="8" s="1"/>
  <c r="AQ638" i="8"/>
  <c r="AR638" i="8" s="1"/>
  <c r="AQ569" i="8"/>
  <c r="AR569" i="8" s="1"/>
  <c r="AQ585" i="8"/>
  <c r="AR585" i="8" s="1"/>
  <c r="AQ601" i="8"/>
  <c r="AR601" i="8" s="1"/>
  <c r="AQ617" i="8"/>
  <c r="AR617" i="8" s="1"/>
  <c r="AQ633" i="8"/>
  <c r="AR633" i="8" s="1"/>
  <c r="AQ562" i="8"/>
  <c r="AR562" i="8" s="1"/>
  <c r="AQ578" i="8"/>
  <c r="AR578" i="8" s="1"/>
  <c r="AQ594" i="8"/>
  <c r="AR594" i="8" s="1"/>
  <c r="AQ610" i="8"/>
  <c r="AR610" i="8" s="1"/>
  <c r="AQ626" i="8"/>
  <c r="AR626" i="8" s="1"/>
  <c r="AQ559" i="8"/>
  <c r="AR559" i="8" s="1"/>
  <c r="AQ575" i="8"/>
  <c r="AR575" i="8" s="1"/>
  <c r="AQ591" i="8"/>
  <c r="AR591" i="8" s="1"/>
  <c r="AQ607" i="8"/>
  <c r="AR607" i="8" s="1"/>
  <c r="AQ623" i="8"/>
  <c r="AR623" i="8" s="1"/>
  <c r="AQ642" i="8"/>
  <c r="AR642" i="8" s="1"/>
  <c r="AQ658" i="8"/>
  <c r="AR658" i="8" s="1"/>
  <c r="AQ674" i="8"/>
  <c r="AR674" i="8" s="1"/>
  <c r="AQ651" i="8"/>
  <c r="AR651" i="8" s="1"/>
  <c r="AQ667" i="8"/>
  <c r="AR667" i="8" s="1"/>
  <c r="AQ640" i="8"/>
  <c r="AR640" i="8" s="1"/>
  <c r="AQ656" i="8"/>
  <c r="AR656" i="8" s="1"/>
  <c r="AQ672" i="8"/>
  <c r="AR672" i="8" s="1"/>
  <c r="AQ645" i="8"/>
  <c r="AR645" i="8" s="1"/>
  <c r="AQ661" i="8"/>
  <c r="AR661" i="8" s="1"/>
  <c r="AQ678" i="8"/>
  <c r="AR678" i="8" s="1"/>
  <c r="AQ693" i="8"/>
  <c r="AR693" i="8" s="1"/>
  <c r="AQ708" i="8"/>
  <c r="AR708" i="8" s="1"/>
  <c r="AQ682" i="8"/>
  <c r="AR682" i="8" s="1"/>
  <c r="AQ699" i="8"/>
  <c r="AR699" i="8" s="1"/>
  <c r="AQ713" i="8"/>
  <c r="AR713" i="8" s="1"/>
  <c r="AQ695" i="8"/>
  <c r="AR695" i="8" s="1"/>
  <c r="AQ709" i="8"/>
  <c r="AR709" i="8" s="1"/>
  <c r="AQ684" i="8"/>
  <c r="AR684" i="8" s="1"/>
  <c r="AQ701" i="8"/>
  <c r="AR701" i="8" s="1"/>
  <c r="AQ724" i="8"/>
  <c r="AR724" i="8" s="1"/>
  <c r="AQ740" i="8"/>
  <c r="AR740" i="8" s="1"/>
  <c r="AQ757" i="8"/>
  <c r="AR757" i="8" s="1"/>
  <c r="AQ729" i="8"/>
  <c r="AR729" i="8" s="1"/>
  <c r="AQ745" i="8"/>
  <c r="AR745" i="8" s="1"/>
  <c r="AQ722" i="8"/>
  <c r="AR722" i="8" s="1"/>
  <c r="AQ738" i="8"/>
  <c r="AR738" i="8" s="1"/>
  <c r="AQ751" i="8"/>
  <c r="AR751" i="8" s="1"/>
  <c r="AQ731" i="8"/>
  <c r="AR731" i="8" s="1"/>
  <c r="AQ748" i="8"/>
  <c r="AR748" i="8" s="1"/>
  <c r="AQ763" i="8"/>
  <c r="AR763" i="8" s="1"/>
  <c r="AQ771" i="8"/>
  <c r="AR771" i="8" s="1"/>
  <c r="AQ792" i="8"/>
  <c r="AR792" i="8" s="1"/>
  <c r="AQ772" i="8"/>
  <c r="AR772" i="8" s="1"/>
  <c r="AQ786" i="8"/>
  <c r="AR786" i="8" s="1"/>
  <c r="AQ762" i="8"/>
  <c r="AR762" i="8" s="1"/>
  <c r="AQ777" i="8"/>
  <c r="AR777" i="8" s="1"/>
  <c r="AQ766" i="8"/>
  <c r="AR766" i="8" s="1"/>
  <c r="AQ782" i="8"/>
  <c r="AR782" i="8" s="1"/>
  <c r="AQ791" i="8"/>
  <c r="AR791" i="8" s="1"/>
  <c r="AQ796" i="8"/>
  <c r="AR796" i="8" s="1"/>
  <c r="AQ812" i="8"/>
  <c r="AR812" i="8" s="1"/>
  <c r="AQ802" i="8"/>
  <c r="AR802" i="8" s="1"/>
  <c r="AQ816" i="8"/>
  <c r="AR816" i="8" s="1"/>
  <c r="AQ811" i="8"/>
  <c r="AR811" i="8" s="1"/>
  <c r="AQ819" i="8"/>
  <c r="AR819" i="8" s="1"/>
  <c r="AQ831" i="8"/>
  <c r="AR831" i="8" s="1"/>
  <c r="AQ829" i="8"/>
  <c r="AR829" i="8" s="1"/>
  <c r="AQ842" i="8"/>
  <c r="AR842" i="8" s="1"/>
  <c r="AQ843" i="8"/>
  <c r="AR843" i="8" s="1"/>
  <c r="AQ830" i="8"/>
  <c r="AR830" i="8" s="1"/>
  <c r="AQ832" i="8"/>
  <c r="AR832" i="8" s="1"/>
  <c r="AQ851" i="8"/>
  <c r="AR851" i="8" s="1"/>
  <c r="AQ848" i="8"/>
  <c r="AR848" i="8" s="1"/>
  <c r="AQ119" i="8"/>
  <c r="AR119" i="8" s="1"/>
  <c r="AQ111" i="8"/>
  <c r="AR111" i="8" s="1"/>
  <c r="AQ103" i="8"/>
  <c r="AR103" i="8" s="1"/>
  <c r="AQ95" i="8"/>
  <c r="AR95" i="8" s="1"/>
  <c r="AQ87" i="8"/>
  <c r="AR87" i="8" s="1"/>
  <c r="AQ79" i="8"/>
  <c r="AR79" i="8" s="1"/>
  <c r="AQ72" i="8"/>
  <c r="AR72" i="8" s="1"/>
  <c r="AQ73" i="8"/>
  <c r="AR73" i="8" s="1"/>
  <c r="AQ32" i="8"/>
  <c r="AR32" i="8" s="1"/>
  <c r="AQ24" i="8"/>
  <c r="AR24" i="8" s="1"/>
  <c r="AQ16" i="8"/>
  <c r="AR16" i="8" s="1"/>
  <c r="AQ8" i="8"/>
  <c r="AR8" i="8" s="1"/>
  <c r="AQ137" i="8"/>
  <c r="AR137" i="8" s="1"/>
  <c r="AQ153" i="8"/>
  <c r="AR153" i="8" s="1"/>
  <c r="AQ169" i="8"/>
  <c r="AR169" i="8" s="1"/>
  <c r="AQ185" i="8"/>
  <c r="AR185" i="8" s="1"/>
  <c r="AQ201" i="8"/>
  <c r="AR201" i="8" s="1"/>
  <c r="AQ217" i="8"/>
  <c r="AR217" i="8" s="1"/>
  <c r="AQ233" i="8"/>
  <c r="AR233" i="8" s="1"/>
  <c r="AQ249" i="8"/>
  <c r="AR249" i="8" s="1"/>
  <c r="AQ265" i="8"/>
  <c r="AR265" i="8" s="1"/>
  <c r="AQ281" i="8"/>
  <c r="AR281" i="8" s="1"/>
  <c r="AQ297" i="8"/>
  <c r="AR297" i="8" s="1"/>
  <c r="AQ142" i="8"/>
  <c r="AR142" i="8" s="1"/>
  <c r="AQ158" i="8"/>
  <c r="AR158" i="8" s="1"/>
  <c r="AQ174" i="8"/>
  <c r="AR174" i="8" s="1"/>
  <c r="AQ190" i="8"/>
  <c r="AR190" i="8" s="1"/>
  <c r="AQ206" i="8"/>
  <c r="AR206" i="8" s="1"/>
  <c r="AQ222" i="8"/>
  <c r="AR222" i="8" s="1"/>
  <c r="AQ238" i="8"/>
  <c r="AR238" i="8" s="1"/>
  <c r="AQ254" i="8"/>
  <c r="AR254" i="8" s="1"/>
  <c r="AQ270" i="8"/>
  <c r="AR270" i="8" s="1"/>
  <c r="AQ286" i="8"/>
  <c r="AR286" i="8" s="1"/>
  <c r="AQ135" i="8"/>
  <c r="AR135" i="8" s="1"/>
  <c r="AQ151" i="8"/>
  <c r="AR151" i="8" s="1"/>
  <c r="AQ167" i="8"/>
  <c r="AR167" i="8" s="1"/>
  <c r="AQ183" i="8"/>
  <c r="AR183" i="8" s="1"/>
  <c r="AQ199" i="8"/>
  <c r="AR199" i="8" s="1"/>
  <c r="AQ215" i="8"/>
  <c r="AR215" i="8" s="1"/>
  <c r="AQ231" i="8"/>
  <c r="AR231" i="8" s="1"/>
  <c r="AQ247" i="8"/>
  <c r="AR247" i="8" s="1"/>
  <c r="AQ263" i="8"/>
  <c r="AR263" i="8" s="1"/>
  <c r="AQ279" i="8"/>
  <c r="AR279" i="8" s="1"/>
  <c r="AQ295" i="8"/>
  <c r="AR295" i="8" s="1"/>
  <c r="AQ144" i="8"/>
  <c r="AR144" i="8" s="1"/>
  <c r="AQ160" i="8"/>
  <c r="AR160" i="8" s="1"/>
  <c r="AQ176" i="8"/>
  <c r="AR176" i="8" s="1"/>
  <c r="AQ192" i="8"/>
  <c r="AR192" i="8" s="1"/>
  <c r="AQ208" i="8"/>
  <c r="AR208" i="8" s="1"/>
  <c r="AQ224" i="8"/>
  <c r="AR224" i="8" s="1"/>
  <c r="AQ240" i="8"/>
  <c r="AR240" i="8" s="1"/>
  <c r="AQ256" i="8"/>
  <c r="AR256" i="8" s="1"/>
  <c r="AQ272" i="8"/>
  <c r="AR272" i="8" s="1"/>
  <c r="AQ288" i="8"/>
  <c r="AR288" i="8" s="1"/>
  <c r="AQ306" i="8"/>
  <c r="AR306" i="8" s="1"/>
  <c r="AQ322" i="8"/>
  <c r="AR322" i="8" s="1"/>
  <c r="AQ338" i="8"/>
  <c r="AR338" i="8" s="1"/>
  <c r="AQ354" i="8"/>
  <c r="AR354" i="8" s="1"/>
  <c r="AQ370" i="8"/>
  <c r="AR370" i="8" s="1"/>
  <c r="AQ386" i="8"/>
  <c r="AR386" i="8" s="1"/>
  <c r="AQ311" i="8"/>
  <c r="AR311" i="8" s="1"/>
  <c r="AQ327" i="8"/>
  <c r="AR327" i="8" s="1"/>
  <c r="AQ343" i="8"/>
  <c r="AR343" i="8" s="1"/>
  <c r="AQ359" i="8"/>
  <c r="AR359" i="8" s="1"/>
  <c r="AQ375" i="8"/>
  <c r="AR375" i="8" s="1"/>
  <c r="AQ304" i="8"/>
  <c r="AR304" i="8" s="1"/>
  <c r="AQ320" i="8"/>
  <c r="AR320" i="8" s="1"/>
  <c r="AQ336" i="8"/>
  <c r="AR336" i="8" s="1"/>
  <c r="AQ352" i="8"/>
  <c r="AR352" i="8" s="1"/>
  <c r="AQ368" i="8"/>
  <c r="AR368" i="8" s="1"/>
  <c r="AQ384" i="8"/>
  <c r="AR384" i="8" s="1"/>
  <c r="AQ313" i="8"/>
  <c r="AR313" i="8" s="1"/>
  <c r="AQ329" i="8"/>
  <c r="AR329" i="8" s="1"/>
  <c r="AQ345" i="8"/>
  <c r="AR345" i="8" s="1"/>
  <c r="AQ361" i="8"/>
  <c r="AR361" i="8" s="1"/>
  <c r="AQ377" i="8"/>
  <c r="AR377" i="8" s="1"/>
  <c r="AQ395" i="8"/>
  <c r="AR395" i="8" s="1"/>
  <c r="AQ411" i="8"/>
  <c r="AR411" i="8" s="1"/>
  <c r="AQ427" i="8"/>
  <c r="AR427" i="8" s="1"/>
  <c r="AQ443" i="8"/>
  <c r="AR443" i="8" s="1"/>
  <c r="AQ459" i="8"/>
  <c r="AR459" i="8" s="1"/>
  <c r="AQ388" i="8"/>
  <c r="AR388" i="8" s="1"/>
  <c r="AQ404" i="8"/>
  <c r="AR404" i="8" s="1"/>
  <c r="AQ420" i="8"/>
  <c r="AR420" i="8" s="1"/>
  <c r="AQ436" i="8"/>
  <c r="AR436" i="8" s="1"/>
  <c r="AQ452" i="8"/>
  <c r="AR452" i="8" s="1"/>
  <c r="AQ385" i="8"/>
  <c r="AR385" i="8" s="1"/>
  <c r="AQ401" i="8"/>
  <c r="AR401" i="8" s="1"/>
  <c r="AQ417" i="8"/>
  <c r="AR417" i="8" s="1"/>
  <c r="AQ433" i="8"/>
  <c r="AR433" i="8" s="1"/>
  <c r="AQ449" i="8"/>
  <c r="AR449" i="8" s="1"/>
  <c r="AQ465" i="8"/>
  <c r="AR465" i="8" s="1"/>
  <c r="AQ402" i="8"/>
  <c r="AR402" i="8" s="1"/>
  <c r="AQ418" i="8"/>
  <c r="AR418" i="8" s="1"/>
  <c r="AQ434" i="8"/>
  <c r="AR434" i="8" s="1"/>
  <c r="AQ450" i="8"/>
  <c r="AR450" i="8" s="1"/>
  <c r="AQ466" i="8"/>
  <c r="AR466" i="8" s="1"/>
  <c r="AQ481" i="8"/>
  <c r="AR481" i="8" s="1"/>
  <c r="AQ497" i="8"/>
  <c r="AR497" i="8" s="1"/>
  <c r="AQ513" i="8"/>
  <c r="AR513" i="8" s="1"/>
  <c r="AQ529" i="8"/>
  <c r="AR529" i="8" s="1"/>
  <c r="AQ545" i="8"/>
  <c r="AR545" i="8" s="1"/>
  <c r="AQ478" i="8"/>
  <c r="AR478" i="8" s="1"/>
  <c r="AQ494" i="8"/>
  <c r="AR494" i="8" s="1"/>
  <c r="AQ510" i="8"/>
  <c r="AR510" i="8" s="1"/>
  <c r="AQ526" i="8"/>
  <c r="AR526" i="8" s="1"/>
  <c r="AQ542" i="8"/>
  <c r="AR542" i="8" s="1"/>
  <c r="AQ475" i="8"/>
  <c r="AR475" i="8" s="1"/>
  <c r="AQ491" i="8"/>
  <c r="AR491" i="8" s="1"/>
  <c r="AQ507" i="8"/>
  <c r="AR507" i="8" s="1"/>
  <c r="AQ523" i="8"/>
  <c r="AR523" i="8" s="1"/>
  <c r="AQ539" i="8"/>
  <c r="AR539" i="8" s="1"/>
  <c r="AQ472" i="8"/>
  <c r="AR472" i="8" s="1"/>
  <c r="AQ488" i="8"/>
  <c r="AR488" i="8" s="1"/>
  <c r="AQ504" i="8"/>
  <c r="AR504" i="8" s="1"/>
  <c r="AQ520" i="8"/>
  <c r="AR520" i="8" s="1"/>
  <c r="AQ536" i="8"/>
  <c r="AR536" i="8" s="1"/>
  <c r="AQ552" i="8"/>
  <c r="AR552" i="8" s="1"/>
  <c r="AQ564" i="8"/>
  <c r="AR564" i="8" s="1"/>
  <c r="AQ580" i="8"/>
  <c r="AR580" i="8" s="1"/>
  <c r="AQ596" i="8"/>
  <c r="AR596" i="8" s="1"/>
  <c r="AQ612" i="8"/>
  <c r="AR612" i="8" s="1"/>
  <c r="AQ628" i="8"/>
  <c r="AR628" i="8" s="1"/>
  <c r="AQ557" i="8"/>
  <c r="AR557" i="8" s="1"/>
  <c r="AQ573" i="8"/>
  <c r="AR573" i="8" s="1"/>
  <c r="AQ589" i="8"/>
  <c r="AR589" i="8" s="1"/>
  <c r="AQ605" i="8"/>
  <c r="AR605" i="8" s="1"/>
  <c r="AQ621" i="8"/>
  <c r="AR621" i="8" s="1"/>
  <c r="AQ637" i="8"/>
  <c r="AR637" i="8" s="1"/>
  <c r="AQ566" i="8"/>
  <c r="AR566" i="8" s="1"/>
  <c r="AQ582" i="8"/>
  <c r="AR582" i="8" s="1"/>
  <c r="AQ598" i="8"/>
  <c r="AR598" i="8" s="1"/>
  <c r="AQ614" i="8"/>
  <c r="AR614" i="8" s="1"/>
  <c r="AQ630" i="8"/>
  <c r="AR630" i="8" s="1"/>
  <c r="AQ563" i="8"/>
  <c r="AR563" i="8" s="1"/>
  <c r="AQ579" i="8"/>
  <c r="AR579" i="8" s="1"/>
  <c r="AQ595" i="8"/>
  <c r="AR595" i="8" s="1"/>
  <c r="AQ611" i="8"/>
  <c r="AR611" i="8" s="1"/>
  <c r="AQ627" i="8"/>
  <c r="AR627" i="8" s="1"/>
  <c r="AQ646" i="8"/>
  <c r="AR646" i="8" s="1"/>
  <c r="AQ662" i="8"/>
  <c r="AR662" i="8" s="1"/>
  <c r="AQ639" i="8"/>
  <c r="AR639" i="8" s="1"/>
  <c r="AQ655" i="8"/>
  <c r="AR655" i="8" s="1"/>
  <c r="AQ671" i="8"/>
  <c r="AR671" i="8" s="1"/>
  <c r="AQ644" i="8"/>
  <c r="AR644" i="8" s="1"/>
  <c r="AQ660" i="8"/>
  <c r="AR660" i="8" s="1"/>
  <c r="AQ676" i="8"/>
  <c r="AR676" i="8" s="1"/>
  <c r="AQ649" i="8"/>
  <c r="AR649" i="8" s="1"/>
  <c r="AQ665" i="8"/>
  <c r="AR665" i="8" s="1"/>
  <c r="AQ681" i="8"/>
  <c r="AR681" i="8" s="1"/>
  <c r="AQ698" i="8"/>
  <c r="AR698" i="8" s="1"/>
  <c r="AQ710" i="8"/>
  <c r="AR710" i="8" s="1"/>
  <c r="AQ686" i="8"/>
  <c r="AR686" i="8" s="1"/>
  <c r="AQ703" i="8"/>
  <c r="AR703" i="8" s="1"/>
  <c r="AQ683" i="8"/>
  <c r="AR683" i="8" s="1"/>
  <c r="AQ696" i="8"/>
  <c r="AR696" i="8" s="1"/>
  <c r="AQ714" i="8"/>
  <c r="AR714" i="8" s="1"/>
  <c r="AQ688" i="8"/>
  <c r="AR688" i="8" s="1"/>
  <c r="AQ707" i="8"/>
  <c r="AR707" i="8" s="1"/>
  <c r="AQ728" i="8"/>
  <c r="AR728" i="8" s="1"/>
  <c r="AQ744" i="8"/>
  <c r="AR744" i="8" s="1"/>
  <c r="AQ717" i="8"/>
  <c r="AR717" i="8" s="1"/>
  <c r="AQ733" i="8"/>
  <c r="AR733" i="8" s="1"/>
  <c r="AQ750" i="8"/>
  <c r="AR750" i="8" s="1"/>
  <c r="AQ726" i="8"/>
  <c r="AR726" i="8" s="1"/>
  <c r="AQ742" i="8"/>
  <c r="AR742" i="8" s="1"/>
  <c r="AQ719" i="8"/>
  <c r="AR719" i="8" s="1"/>
  <c r="AQ735" i="8"/>
  <c r="AR735" i="8" s="1"/>
  <c r="AQ752" i="8"/>
  <c r="AR752" i="8" s="1"/>
  <c r="AQ756" i="8"/>
  <c r="AR756" i="8" s="1"/>
  <c r="AQ775" i="8"/>
  <c r="AR775" i="8" s="1"/>
  <c r="AQ761" i="8"/>
  <c r="AR761" i="8" s="1"/>
  <c r="AQ776" i="8"/>
  <c r="AR776" i="8" s="1"/>
  <c r="AQ788" i="8"/>
  <c r="AR788" i="8" s="1"/>
  <c r="AQ765" i="8"/>
  <c r="AR765" i="8" s="1"/>
  <c r="AQ781" i="8"/>
  <c r="AR781" i="8" s="1"/>
  <c r="AQ770" i="8"/>
  <c r="AR770" i="8" s="1"/>
  <c r="AQ785" i="8"/>
  <c r="AR785" i="8" s="1"/>
  <c r="AQ803" i="8"/>
  <c r="AR803" i="8" s="1"/>
  <c r="AQ800" i="8"/>
  <c r="AR800" i="8" s="1"/>
  <c r="AQ815" i="8"/>
  <c r="AR815" i="8" s="1"/>
  <c r="AQ804" i="8"/>
  <c r="AR804" i="8" s="1"/>
  <c r="AQ794" i="8"/>
  <c r="AR794" i="8" s="1"/>
  <c r="AQ807" i="8"/>
  <c r="AR807" i="8" s="1"/>
  <c r="AQ821" i="8"/>
  <c r="AR821" i="8" s="1"/>
  <c r="AQ818" i="8"/>
  <c r="AR818" i="8" s="1"/>
  <c r="AQ833" i="8"/>
  <c r="AR833" i="8" s="1"/>
  <c r="AQ847" i="8"/>
  <c r="AR847" i="8" s="1"/>
  <c r="AQ849" i="8"/>
  <c r="AR849" i="8" s="1"/>
  <c r="AQ840" i="8"/>
  <c r="AR840" i="8" s="1"/>
  <c r="AQ836" i="8"/>
  <c r="AR836" i="8" s="1"/>
  <c r="AQ852" i="8"/>
  <c r="AR852" i="8" s="1"/>
  <c r="AQ838" i="8"/>
  <c r="AR838" i="8" s="1"/>
  <c r="AQ67" i="8"/>
  <c r="AR67" i="8" s="1"/>
  <c r="AQ66" i="8"/>
  <c r="AR66" i="8" s="1"/>
  <c r="AQ58" i="8"/>
  <c r="AR58" i="8" s="1"/>
  <c r="AQ50" i="8"/>
  <c r="AR50" i="8" s="1"/>
  <c r="AQ36" i="8"/>
  <c r="AR36" i="8" s="1"/>
  <c r="AQ27" i="8"/>
  <c r="AR27" i="8" s="1"/>
  <c r="AQ19" i="8"/>
  <c r="AR19" i="8" s="1"/>
  <c r="AQ11" i="8"/>
  <c r="AR11" i="8" s="1"/>
  <c r="AQ74" i="8"/>
  <c r="AR74" i="8" s="1"/>
  <c r="AQ33" i="8"/>
  <c r="AR33" i="8" s="1"/>
  <c r="AQ17" i="8"/>
  <c r="AR17" i="8" s="1"/>
  <c r="AQ9" i="8"/>
  <c r="AR9" i="8" s="1"/>
  <c r="AQ65" i="8"/>
  <c r="AR65" i="8" s="1"/>
  <c r="AQ57" i="8"/>
  <c r="AR57" i="8" s="1"/>
  <c r="AQ49" i="8"/>
  <c r="AR49" i="8" s="1"/>
  <c r="AQ35" i="8"/>
  <c r="AR35" i="8" s="1"/>
  <c r="AQ34" i="8"/>
  <c r="AR34" i="8" s="1"/>
  <c r="AQ26" i="8"/>
  <c r="AR26" i="8" s="1"/>
  <c r="AQ18" i="8"/>
  <c r="AR18" i="8" s="1"/>
  <c r="AQ10" i="8"/>
  <c r="AR10" i="8" s="1"/>
  <c r="AQ125" i="8"/>
  <c r="AR125" i="8" s="1"/>
  <c r="AQ117" i="8"/>
  <c r="AR117" i="8" s="1"/>
  <c r="AQ109" i="8"/>
  <c r="AR109" i="8" s="1"/>
  <c r="AQ101" i="8"/>
  <c r="AR101" i="8" s="1"/>
  <c r="AQ93" i="8"/>
  <c r="AR93" i="8" s="1"/>
  <c r="AQ85" i="8"/>
  <c r="AR85" i="8" s="1"/>
  <c r="AQ60" i="8"/>
  <c r="AR60" i="8" s="1"/>
  <c r="AQ52" i="8"/>
  <c r="AR52" i="8" s="1"/>
  <c r="AQ44" i="8"/>
  <c r="AR44" i="8" s="1"/>
  <c r="AQ131" i="8"/>
  <c r="AR131" i="8" s="1"/>
  <c r="AQ124" i="8"/>
  <c r="AR124" i="8" s="1"/>
  <c r="AQ116" i="8"/>
  <c r="AR116" i="8" s="1"/>
  <c r="AQ108" i="8"/>
  <c r="AR108" i="8" s="1"/>
  <c r="AQ100" i="8"/>
  <c r="AR100" i="8" s="1"/>
  <c r="AQ92" i="8"/>
  <c r="AR92" i="8" s="1"/>
  <c r="AQ84" i="8"/>
  <c r="AR84" i="8" s="1"/>
  <c r="AQ68" i="8"/>
  <c r="AR68" i="8" s="1"/>
  <c r="AQ59" i="8"/>
  <c r="AR59" i="8" s="1"/>
  <c r="AQ51" i="8"/>
  <c r="AR51" i="8" s="1"/>
  <c r="AQ43" i="8"/>
  <c r="AR43" i="8" s="1"/>
  <c r="AQ42" i="8"/>
  <c r="AR42" i="8" s="1"/>
  <c r="AQ41" i="8"/>
  <c r="AR41" i="8" s="1"/>
  <c r="AQ141" i="8"/>
  <c r="AR141" i="8" s="1"/>
  <c r="AQ157" i="8"/>
  <c r="AR157" i="8" s="1"/>
  <c r="AQ173" i="8"/>
  <c r="AR173" i="8" s="1"/>
  <c r="AQ189" i="8"/>
  <c r="AR189" i="8" s="1"/>
  <c r="AQ205" i="8"/>
  <c r="AR205" i="8" s="1"/>
  <c r="AQ221" i="8"/>
  <c r="AR221" i="8" s="1"/>
  <c r="AQ237" i="8"/>
  <c r="AR237" i="8" s="1"/>
  <c r="AQ253" i="8"/>
  <c r="AR253" i="8" s="1"/>
  <c r="AQ269" i="8"/>
  <c r="AR269" i="8" s="1"/>
  <c r="AQ285" i="8"/>
  <c r="AR285" i="8" s="1"/>
  <c r="AQ130" i="8"/>
  <c r="AR130" i="8" s="1"/>
  <c r="AQ146" i="8"/>
  <c r="AR146" i="8" s="1"/>
  <c r="AQ162" i="8"/>
  <c r="AR162" i="8" s="1"/>
  <c r="AQ178" i="8"/>
  <c r="AR178" i="8" s="1"/>
  <c r="AQ194" i="8"/>
  <c r="AR194" i="8" s="1"/>
  <c r="AQ210" i="8"/>
  <c r="AR210" i="8" s="1"/>
  <c r="AQ226" i="8"/>
  <c r="AR226" i="8" s="1"/>
  <c r="AQ242" i="8"/>
  <c r="AR242" i="8" s="1"/>
  <c r="AQ258" i="8"/>
  <c r="AR258" i="8" s="1"/>
  <c r="AQ274" i="8"/>
  <c r="AR274" i="8" s="1"/>
  <c r="AQ290" i="8"/>
  <c r="AR290" i="8" s="1"/>
  <c r="AQ139" i="8"/>
  <c r="AR139" i="8" s="1"/>
  <c r="AQ155" i="8"/>
  <c r="AR155" i="8" s="1"/>
  <c r="AQ171" i="8"/>
  <c r="AR171" i="8" s="1"/>
  <c r="AQ187" i="8"/>
  <c r="AR187" i="8" s="1"/>
  <c r="AQ203" i="8"/>
  <c r="AR203" i="8" s="1"/>
  <c r="AQ219" i="8"/>
  <c r="AR219" i="8" s="1"/>
  <c r="AQ235" i="8"/>
  <c r="AR235" i="8" s="1"/>
  <c r="AQ251" i="8"/>
  <c r="AR251" i="8" s="1"/>
  <c r="AQ267" i="8"/>
  <c r="AR267" i="8" s="1"/>
  <c r="AQ283" i="8"/>
  <c r="AR283" i="8" s="1"/>
  <c r="AQ132" i="8"/>
  <c r="AR132" i="8" s="1"/>
  <c r="AQ148" i="8"/>
  <c r="AR148" i="8" s="1"/>
  <c r="AQ164" i="8"/>
  <c r="AR164" i="8" s="1"/>
  <c r="AQ180" i="8"/>
  <c r="AR180" i="8" s="1"/>
  <c r="AQ196" i="8"/>
  <c r="AR196" i="8" s="1"/>
  <c r="AQ212" i="8"/>
  <c r="AR212" i="8" s="1"/>
  <c r="AQ228" i="8"/>
  <c r="AR228" i="8" s="1"/>
  <c r="AQ244" i="8"/>
  <c r="AR244" i="8" s="1"/>
  <c r="AQ260" i="8"/>
  <c r="AR260" i="8" s="1"/>
  <c r="AQ276" i="8"/>
  <c r="AR276" i="8" s="1"/>
  <c r="AQ292" i="8"/>
  <c r="AR292" i="8" s="1"/>
  <c r="AQ310" i="8"/>
  <c r="AR310" i="8" s="1"/>
  <c r="AQ326" i="8"/>
  <c r="AR326" i="8" s="1"/>
  <c r="AQ342" i="8"/>
  <c r="AR342" i="8" s="1"/>
  <c r="AQ358" i="8"/>
  <c r="AR358" i="8" s="1"/>
  <c r="AQ374" i="8"/>
  <c r="AR374" i="8" s="1"/>
  <c r="AQ299" i="8"/>
  <c r="AR299" i="8" s="1"/>
  <c r="AQ315" i="8"/>
  <c r="AR315" i="8" s="1"/>
  <c r="AQ331" i="8"/>
  <c r="AR331" i="8" s="1"/>
  <c r="AQ347" i="8"/>
  <c r="AR347" i="8" s="1"/>
  <c r="AQ363" i="8"/>
  <c r="AR363" i="8" s="1"/>
  <c r="AQ379" i="8"/>
  <c r="AR379" i="8" s="1"/>
  <c r="AQ308" i="8"/>
  <c r="AR308" i="8" s="1"/>
  <c r="AQ324" i="8"/>
  <c r="AR324" i="8" s="1"/>
  <c r="AQ340" i="8"/>
  <c r="AR340" i="8" s="1"/>
  <c r="AQ356" i="8"/>
  <c r="AR356" i="8" s="1"/>
  <c r="AQ372" i="8"/>
  <c r="AR372" i="8" s="1"/>
  <c r="AQ301" i="8"/>
  <c r="AR301" i="8" s="1"/>
  <c r="AQ317" i="8"/>
  <c r="AR317" i="8" s="1"/>
  <c r="AQ333" i="8"/>
  <c r="AR333" i="8" s="1"/>
  <c r="AQ349" i="8"/>
  <c r="AR349" i="8" s="1"/>
  <c r="AQ365" i="8"/>
  <c r="AR365" i="8" s="1"/>
  <c r="AQ381" i="8"/>
  <c r="AR381" i="8" s="1"/>
  <c r="AQ399" i="8"/>
  <c r="AR399" i="8" s="1"/>
  <c r="AQ415" i="8"/>
  <c r="AR415" i="8" s="1"/>
  <c r="AQ431" i="8"/>
  <c r="AR431" i="8" s="1"/>
  <c r="AQ447" i="8"/>
  <c r="AR447" i="8" s="1"/>
  <c r="AQ463" i="8"/>
  <c r="AR463" i="8" s="1"/>
  <c r="AQ392" i="8"/>
  <c r="AR392" i="8" s="1"/>
  <c r="AQ408" i="8"/>
  <c r="AR408" i="8" s="1"/>
  <c r="AQ424" i="8"/>
  <c r="AR424" i="8" s="1"/>
  <c r="AQ440" i="8"/>
  <c r="AR440" i="8" s="1"/>
  <c r="AQ456" i="8"/>
  <c r="AR456" i="8" s="1"/>
  <c r="AQ389" i="8"/>
  <c r="AR389" i="8" s="1"/>
  <c r="AQ405" i="8"/>
  <c r="AR405" i="8" s="1"/>
  <c r="AQ421" i="8"/>
  <c r="AR421" i="8" s="1"/>
  <c r="AQ437" i="8"/>
  <c r="AR437" i="8" s="1"/>
  <c r="AQ453" i="8"/>
  <c r="AR453" i="8" s="1"/>
  <c r="AQ390" i="8"/>
  <c r="AR390" i="8" s="1"/>
  <c r="AQ406" i="8"/>
  <c r="AR406" i="8" s="1"/>
  <c r="AQ422" i="8"/>
  <c r="AR422" i="8" s="1"/>
  <c r="AQ438" i="8"/>
  <c r="AR438" i="8" s="1"/>
  <c r="AQ454" i="8"/>
  <c r="AR454" i="8" s="1"/>
  <c r="AQ469" i="8"/>
  <c r="AR469" i="8" s="1"/>
  <c r="AQ485" i="8"/>
  <c r="AR485" i="8" s="1"/>
  <c r="AQ501" i="8"/>
  <c r="AR501" i="8" s="1"/>
  <c r="AQ517" i="8"/>
  <c r="AR517" i="8" s="1"/>
  <c r="AQ533" i="8"/>
  <c r="AR533" i="8" s="1"/>
  <c r="AQ549" i="8"/>
  <c r="AR549" i="8" s="1"/>
  <c r="AQ482" i="8"/>
  <c r="AR482" i="8" s="1"/>
  <c r="AQ498" i="8"/>
  <c r="AR498" i="8" s="1"/>
  <c r="AQ514" i="8"/>
  <c r="AR514" i="8" s="1"/>
  <c r="AQ530" i="8"/>
  <c r="AR530" i="8" s="1"/>
  <c r="AQ546" i="8"/>
  <c r="AR546" i="8" s="1"/>
  <c r="AQ479" i="8"/>
  <c r="AR479" i="8" s="1"/>
  <c r="AQ495" i="8"/>
  <c r="AR495" i="8" s="1"/>
  <c r="AQ511" i="8"/>
  <c r="AR511" i="8" s="1"/>
  <c r="AQ527" i="8"/>
  <c r="AR527" i="8" s="1"/>
  <c r="AQ543" i="8"/>
  <c r="AR543" i="8" s="1"/>
  <c r="AQ476" i="8"/>
  <c r="AR476" i="8" s="1"/>
  <c r="AQ492" i="8"/>
  <c r="AR492" i="8" s="1"/>
  <c r="AQ508" i="8"/>
  <c r="AR508" i="8" s="1"/>
  <c r="AQ524" i="8"/>
  <c r="AR524" i="8" s="1"/>
  <c r="AQ540" i="8"/>
  <c r="AR540" i="8" s="1"/>
  <c r="AQ553" i="8"/>
  <c r="AR553" i="8" s="1"/>
  <c r="AQ568" i="8"/>
  <c r="AR568" i="8" s="1"/>
  <c r="AQ584" i="8"/>
  <c r="AR584" i="8" s="1"/>
  <c r="AQ600" i="8"/>
  <c r="AR600" i="8" s="1"/>
  <c r="AQ616" i="8"/>
  <c r="AR616" i="8" s="1"/>
  <c r="AQ632" i="8"/>
  <c r="AR632" i="8" s="1"/>
  <c r="AQ561" i="8"/>
  <c r="AR561" i="8" s="1"/>
  <c r="AQ577" i="8"/>
  <c r="AR577" i="8" s="1"/>
  <c r="AQ593" i="8"/>
  <c r="AR593" i="8" s="1"/>
  <c r="AQ609" i="8"/>
  <c r="AR609" i="8" s="1"/>
  <c r="AQ625" i="8"/>
  <c r="AR625" i="8" s="1"/>
  <c r="AQ554" i="8"/>
  <c r="AR554" i="8" s="1"/>
  <c r="AQ570" i="8"/>
  <c r="AR570" i="8" s="1"/>
  <c r="AQ586" i="8"/>
  <c r="AR586" i="8" s="1"/>
  <c r="AQ602" i="8"/>
  <c r="AR602" i="8" s="1"/>
  <c r="AQ618" i="8"/>
  <c r="AR618" i="8" s="1"/>
  <c r="AQ634" i="8"/>
  <c r="AR634" i="8" s="1"/>
  <c r="AQ567" i="8"/>
  <c r="AR567" i="8" s="1"/>
  <c r="AQ583" i="8"/>
  <c r="AR583" i="8" s="1"/>
  <c r="AQ599" i="8"/>
  <c r="AR599" i="8" s="1"/>
  <c r="AQ615" i="8"/>
  <c r="AR615" i="8" s="1"/>
  <c r="AQ631" i="8"/>
  <c r="AR631" i="8" s="1"/>
  <c r="AQ650" i="8"/>
  <c r="AR650" i="8" s="1"/>
  <c r="AQ666" i="8"/>
  <c r="AR666" i="8" s="1"/>
  <c r="AQ643" i="8"/>
  <c r="AR643" i="8" s="1"/>
  <c r="AQ659" i="8"/>
  <c r="AR659" i="8" s="1"/>
  <c r="AQ675" i="8"/>
  <c r="AR675" i="8" s="1"/>
  <c r="AQ648" i="8"/>
  <c r="AR648" i="8" s="1"/>
  <c r="AQ664" i="8"/>
  <c r="AR664" i="8" s="1"/>
  <c r="AQ677" i="8"/>
  <c r="AR677" i="8" s="1"/>
  <c r="AQ653" i="8"/>
  <c r="AR653" i="8" s="1"/>
  <c r="AQ669" i="8"/>
  <c r="AR669" i="8" s="1"/>
  <c r="AQ685" i="8"/>
  <c r="AR685" i="8" s="1"/>
  <c r="AQ702" i="8"/>
  <c r="AR702" i="8" s="1"/>
  <c r="AQ716" i="8"/>
  <c r="AR716" i="8" s="1"/>
  <c r="AQ690" i="8"/>
  <c r="AR690" i="8" s="1"/>
  <c r="AQ706" i="8"/>
  <c r="AR706" i="8" s="1"/>
  <c r="AQ687" i="8"/>
  <c r="AR687" i="8" s="1"/>
  <c r="AQ700" i="8"/>
  <c r="AR700" i="8" s="1"/>
  <c r="AQ720" i="8"/>
  <c r="AR720" i="8" s="1"/>
  <c r="AQ692" i="8"/>
  <c r="AR692" i="8" s="1"/>
  <c r="AQ712" i="8"/>
  <c r="AR712" i="8" s="1"/>
  <c r="AQ732" i="8"/>
  <c r="AR732" i="8" s="1"/>
  <c r="AQ749" i="8"/>
  <c r="AR749" i="8" s="1"/>
  <c r="AQ721" i="8"/>
  <c r="AR721" i="8" s="1"/>
  <c r="AQ737" i="8"/>
  <c r="AR737" i="8" s="1"/>
  <c r="AQ754" i="8"/>
  <c r="AR754" i="8" s="1"/>
  <c r="AQ730" i="8"/>
  <c r="AR730" i="8" s="1"/>
  <c r="AQ746" i="8"/>
  <c r="AR746" i="8" s="1"/>
  <c r="AQ723" i="8"/>
  <c r="AR723" i="8" s="1"/>
  <c r="AQ739" i="8"/>
  <c r="AR739" i="8" s="1"/>
  <c r="AQ755" i="8"/>
  <c r="AR755" i="8" s="1"/>
  <c r="AQ760" i="8"/>
  <c r="AR760" i="8" s="1"/>
  <c r="AQ779" i="8"/>
  <c r="AR779" i="8" s="1"/>
  <c r="AQ764" i="8"/>
  <c r="AR764" i="8" s="1"/>
  <c r="AQ780" i="8"/>
  <c r="AR780" i="8" s="1"/>
  <c r="AQ790" i="8"/>
  <c r="AR790" i="8" s="1"/>
  <c r="AQ769" i="8"/>
  <c r="AR769" i="8" s="1"/>
  <c r="AQ795" i="8"/>
  <c r="AR795" i="8" s="1"/>
  <c r="AQ774" i="8"/>
  <c r="AR774" i="8" s="1"/>
  <c r="AQ787" i="8"/>
  <c r="AR787" i="8" s="1"/>
  <c r="AQ805" i="8"/>
  <c r="AR805" i="8" s="1"/>
  <c r="AQ806" i="8"/>
  <c r="AR806" i="8" s="1"/>
  <c r="AQ797" i="8"/>
  <c r="AR797" i="8" s="1"/>
  <c r="AQ810" i="8"/>
  <c r="AR810" i="8" s="1"/>
  <c r="AQ798" i="8"/>
  <c r="AR798" i="8" s="1"/>
  <c r="AQ822" i="8"/>
  <c r="AR822" i="8" s="1"/>
  <c r="AQ823" i="8"/>
  <c r="AR823" i="8" s="1"/>
  <c r="AQ820" i="8"/>
  <c r="AR820" i="8" s="1"/>
  <c r="AQ834" i="8"/>
  <c r="AR834" i="8" s="1"/>
  <c r="AQ835" i="8"/>
  <c r="AR835" i="8" s="1"/>
  <c r="AQ825" i="8"/>
  <c r="AR825" i="8" s="1"/>
  <c r="AQ845" i="8"/>
  <c r="AR845" i="8" s="1"/>
  <c r="AQ841" i="8"/>
  <c r="AR841" i="8" s="1"/>
  <c r="AQ844" i="8"/>
  <c r="AR844" i="8" s="1"/>
  <c r="AQ123" i="8"/>
  <c r="AR123" i="8" s="1"/>
  <c r="AQ115" i="8"/>
  <c r="AR115" i="8" s="1"/>
  <c r="AQ107" i="8"/>
  <c r="AR107" i="8" s="1"/>
  <c r="AQ99" i="8"/>
  <c r="AR99" i="8" s="1"/>
  <c r="AQ91" i="8"/>
  <c r="AR91" i="8" s="1"/>
  <c r="AQ83" i="8"/>
  <c r="AR83" i="8" s="1"/>
  <c r="AQ76" i="8"/>
  <c r="AR76" i="8" s="1"/>
  <c r="B5" i="11" l="1"/>
  <c r="B7" i="11" l="1"/>
  <c r="B8" i="11" s="1"/>
  <c r="B12" i="11"/>
  <c r="B13" i="11" s="1"/>
  <c r="B14" i="11" s="1"/>
  <c r="B19" i="11"/>
  <c r="B20" i="11" s="1"/>
  <c r="B21" i="11" s="1"/>
</calcChain>
</file>

<file path=xl/sharedStrings.xml><?xml version="1.0" encoding="utf-8"?>
<sst xmlns="http://schemas.openxmlformats.org/spreadsheetml/2006/main" count="29530" uniqueCount="3048">
  <si>
    <t>Inspection</t>
  </si>
  <si>
    <t>Instrumentation</t>
  </si>
  <si>
    <t>HPR</t>
  </si>
  <si>
    <t>Piping</t>
  </si>
  <si>
    <t>Licencor</t>
  </si>
  <si>
    <t>Key design sketches</t>
  </si>
  <si>
    <t>CALCULATION</t>
  </si>
  <si>
    <t>000</t>
  </si>
  <si>
    <t>300</t>
  </si>
  <si>
    <t>600</t>
  </si>
  <si>
    <t>400</t>
  </si>
  <si>
    <t>DRAWINGS</t>
  </si>
  <si>
    <t>Cast pieces</t>
  </si>
  <si>
    <t>Structure detail</t>
  </si>
  <si>
    <t>Coil &amp; manifold</t>
  </si>
  <si>
    <t>QUALITY CONTROL</t>
  </si>
  <si>
    <t>Sub Order Status</t>
  </si>
  <si>
    <t>X</t>
  </si>
  <si>
    <t xml:space="preserve">PROCESS </t>
  </si>
  <si>
    <t>800</t>
  </si>
  <si>
    <t>500</t>
  </si>
  <si>
    <t>PFD &amp; PID</t>
  </si>
  <si>
    <t>Concession / Deviation Request</t>
  </si>
  <si>
    <t>900</t>
  </si>
  <si>
    <t>Operating &amp; Maintenance Manual</t>
  </si>
  <si>
    <t>Piping Stress Analysis</t>
  </si>
  <si>
    <t>Inspection Report</t>
  </si>
  <si>
    <t>Process Engineer</t>
  </si>
  <si>
    <t>Purchaser</t>
  </si>
  <si>
    <t>Cost Control</t>
  </si>
  <si>
    <t>Start up Engineer</t>
  </si>
  <si>
    <t>Structural Engineer</t>
  </si>
  <si>
    <t>Piping Engineer</t>
  </si>
  <si>
    <t>Accounts</t>
  </si>
  <si>
    <t>Contrat Org.</t>
  </si>
  <si>
    <t>x</t>
  </si>
  <si>
    <t>Foundation &amp; Base Plates</t>
  </si>
  <si>
    <t>Cast support</t>
  </si>
  <si>
    <t>Coil &amp; manifolds</t>
  </si>
  <si>
    <t>Secondary structures</t>
  </si>
  <si>
    <t>Main structures</t>
  </si>
  <si>
    <t>4000</t>
  </si>
  <si>
    <t>Insulation</t>
  </si>
  <si>
    <t xml:space="preserve">IS, Instrument sizing </t>
  </si>
  <si>
    <t>FFB, TW stress, SIL, Valves &amp; Orifice Plate</t>
  </si>
  <si>
    <t>Piping layout, Tie-ins, Drum &amp; Boiler, Line list</t>
  </si>
  <si>
    <t>SKETCHES &amp; STUDIES</t>
  </si>
  <si>
    <t>SUB CONTRACTORS DOCUMENTS</t>
  </si>
  <si>
    <t>-</t>
  </si>
  <si>
    <t>PROCESS WORK SHEETS</t>
  </si>
  <si>
    <t>Others</t>
  </si>
  <si>
    <t>Tube wall calculation, FG T° across convection coils</t>
  </si>
  <si>
    <t>Outside casing T°</t>
  </si>
  <si>
    <t>LICENCOR and / or CLIENT DOCUMENTATION</t>
  </si>
  <si>
    <t>General</t>
  </si>
  <si>
    <t>Tube &amp; fittings</t>
  </si>
  <si>
    <t>Casing &amp; structure</t>
  </si>
  <si>
    <t>Coil &amp; Manifolds</t>
  </si>
  <si>
    <t>Transport, packing, Commissioning &amp; start up</t>
  </si>
  <si>
    <t>3D MODEL</t>
  </si>
  <si>
    <t>Piping 3D Model</t>
  </si>
  <si>
    <t>Extended surface, spring supports</t>
  </si>
  <si>
    <t>Steel plate, beams, accessories</t>
  </si>
  <si>
    <t>Tube &amp; fittings: CS &amp; Alloy steel</t>
  </si>
  <si>
    <t>Tube &amp; fittings: SS and higher</t>
  </si>
  <si>
    <t>non conformity</t>
  </si>
  <si>
    <t>TRANSPORT</t>
  </si>
  <si>
    <t>Packing List</t>
  </si>
  <si>
    <t>TECHNICAL SPECIFICATION</t>
  </si>
  <si>
    <t>Lining application</t>
  </si>
  <si>
    <t>Piping prefabrication</t>
  </si>
  <si>
    <t>Equipments (Steam Drum, Fan, APH, Soot blower…)</t>
  </si>
  <si>
    <t>3000</t>
  </si>
  <si>
    <t>E &amp; I Engineer</t>
  </si>
  <si>
    <t>INTERNAL DISPATCH</t>
  </si>
  <si>
    <t>Proposal Engineer</t>
  </si>
  <si>
    <t>EXTERNAL DISPATCH</t>
  </si>
  <si>
    <t xml:space="preserve">Construction purchaser </t>
  </si>
  <si>
    <t>Site manager</t>
  </si>
  <si>
    <t>Material Requisition with Particular Requirement</t>
  </si>
  <si>
    <t>Planning Manager</t>
  </si>
  <si>
    <t>Construction coordinateur</t>
  </si>
  <si>
    <t>Notified body or thrird party</t>
  </si>
  <si>
    <t>1000</t>
  </si>
  <si>
    <t>0000</t>
  </si>
  <si>
    <t>5000</t>
  </si>
  <si>
    <t>6000</t>
  </si>
  <si>
    <t>8000</t>
  </si>
  <si>
    <t>4500</t>
  </si>
  <si>
    <t>2000</t>
  </si>
  <si>
    <t>7000</t>
  </si>
  <si>
    <t>9000</t>
  </si>
  <si>
    <t>i</t>
  </si>
  <si>
    <t>CEO HPF + Deputy</t>
  </si>
  <si>
    <t>Project Manager &amp; project engineer</t>
  </si>
  <si>
    <t>Project management dept Director</t>
  </si>
  <si>
    <t>Proposal service manager</t>
  </si>
  <si>
    <t>Process service manager</t>
  </si>
  <si>
    <t>PFS service manager</t>
  </si>
  <si>
    <t>Spare Parts service manager</t>
  </si>
  <si>
    <t>Accounts and finance dept Director</t>
  </si>
  <si>
    <t>Heater service manager</t>
  </si>
  <si>
    <t xml:space="preserve">Heater Designer </t>
  </si>
  <si>
    <t>Piping service manager</t>
  </si>
  <si>
    <t>Instrumentation service manager</t>
  </si>
  <si>
    <t>Document control service manager</t>
  </si>
  <si>
    <t>Document Controller</t>
  </si>
  <si>
    <t>Data book compiler</t>
  </si>
  <si>
    <t>Procurement department Director</t>
  </si>
  <si>
    <t>Logistic &amp; Expediting service manager</t>
  </si>
  <si>
    <t>Logistic &amp; Expediting engineer</t>
  </si>
  <si>
    <t>Inspection service manager</t>
  </si>
  <si>
    <t>Procurement</t>
  </si>
  <si>
    <t>Construction department Director</t>
  </si>
  <si>
    <t>Workshop HPM</t>
  </si>
  <si>
    <t>Include in DATA BOOK</t>
  </si>
  <si>
    <t>W</t>
  </si>
  <si>
    <t>A</t>
  </si>
  <si>
    <t>C</t>
  </si>
  <si>
    <t>R</t>
  </si>
  <si>
    <t>R/A</t>
  </si>
  <si>
    <t xml:space="preserve">Valves,bulk piping , </t>
  </si>
  <si>
    <t>LEGEND</t>
  </si>
  <si>
    <t>Project organization chart</t>
  </si>
  <si>
    <t>001</t>
  </si>
  <si>
    <t>Project risk rating</t>
  </si>
  <si>
    <t>Process Instrument DS</t>
  </si>
  <si>
    <t>200</t>
  </si>
  <si>
    <t>700</t>
  </si>
  <si>
    <t>450</t>
  </si>
  <si>
    <t>100</t>
  </si>
  <si>
    <t xml:space="preserve">HEURTEY PETROCHEM </t>
  </si>
  <si>
    <t>Heater Designer  HPRussie</t>
  </si>
  <si>
    <t>Engineering</t>
  </si>
  <si>
    <t>Contracts &amp; Construction HPF</t>
  </si>
  <si>
    <t>Proposals &amp; Process HPF</t>
  </si>
  <si>
    <t>Finance &amp; Costs HPF</t>
  </si>
  <si>
    <t>Quality Assurance &amp; Safety director HPF</t>
  </si>
  <si>
    <t>Project steel weight follow-up</t>
  </si>
  <si>
    <t>890</t>
  </si>
  <si>
    <t>H000-FE</t>
  </si>
  <si>
    <t>PLATFORM ACCESS AND HANDRAIL – TYPICAL DETAILS</t>
  </si>
  <si>
    <t xml:space="preserve">GENERAL ASSEMBLY – ELEVATIONS </t>
  </si>
  <si>
    <t xml:space="preserve">GENERAL ASSEMBLY – PLAN VIEWS </t>
  </si>
  <si>
    <t>GRATING PLATFORMS</t>
  </si>
  <si>
    <t>LIFTING LUGS AND REINFORCEMENT FOR TRANSPORTATION</t>
  </si>
  <si>
    <t>HEATER - Foundation loads</t>
  </si>
  <si>
    <t>HEATER - Mechanical calculation of steel structure</t>
  </si>
  <si>
    <t>HEATER - Mechanical calculation of stack</t>
  </si>
  <si>
    <t>HEATER - Mechanical calculation of Piping supports</t>
  </si>
  <si>
    <t>HEATER - Mechanical calculation of lifting devices</t>
  </si>
  <si>
    <t>HEATER PIPING ‐ ISOMETRIC BOOK</t>
  </si>
  <si>
    <t>SKID PIPING ‐ LAYOUT</t>
  </si>
  <si>
    <t>HEATER PIPING ‐ LAYOUT</t>
  </si>
  <si>
    <t>STEAM GENERATION PIPING ‐ PRIMARY SUPPORT BOOK</t>
  </si>
  <si>
    <t>SKID FRAME</t>
  </si>
  <si>
    <t>HEATER PIPING ‐ SECONDARY SUPPORT BOOK</t>
  </si>
  <si>
    <t>STEAM GENERATION PIPING ‐ SECONDARY SUPPORT BOOK</t>
  </si>
  <si>
    <t>4400</t>
  </si>
  <si>
    <t>MATERIAL REQUISITION ‐ PIPES (CS &amp; LTCS)</t>
  </si>
  <si>
    <t>MATERIAL REQUISITION ‐ FLANGES (CS &amp; LTCS)</t>
  </si>
  <si>
    <t xml:space="preserve">MATERIAL REQUISITION ‐ ELBOWS (CS &amp; LTCS) </t>
  </si>
  <si>
    <t>MATERIAL REQUISITION ‐ REDUCERS (CS &amp; LTCS)</t>
  </si>
  <si>
    <t>MATERIAL REQUISITION ‐ TEES (CS &amp; LTCS)</t>
  </si>
  <si>
    <t>MATERIAL REQUISITION ‐ CAPS (CS &amp; LTCS)</t>
  </si>
  <si>
    <t>MATERIAL REQUISITION ‐ MISCELLANEOUS ITEMS (CS &amp; LTCS)</t>
  </si>
  <si>
    <t>MATERIAL REQUISITION ‐ GASKETS5</t>
  </si>
  <si>
    <t>MATERIAL REQUISITION ‐ HARDWARE5</t>
  </si>
  <si>
    <t>Project general schedule</t>
  </si>
  <si>
    <t>FLAME DETECTOR SPECIFICATION</t>
  </si>
  <si>
    <t>Transport</t>
  </si>
  <si>
    <t>Owner /EPC(M) &amp; PMC = Master Document List</t>
  </si>
  <si>
    <t>W=Writter, A= Approbation, R =Review, i =Information, C =Check</t>
  </si>
  <si>
    <t>Piping stress analysis</t>
  </si>
  <si>
    <t xml:space="preserve"> HPF</t>
  </si>
  <si>
    <t>HPRus</t>
  </si>
  <si>
    <t>HPF</t>
  </si>
  <si>
    <t>PMT HPF</t>
  </si>
  <si>
    <t>Cast &amp; Pressure part Calculation</t>
  </si>
  <si>
    <t>MATERIAL REQUISITION - Spring supports</t>
  </si>
  <si>
    <t>MATERIAL REQUISITION - TUBE SHEET STEAM SUPERHEATER</t>
  </si>
  <si>
    <t>MATERIAL REQUISITION - TUBE SHEET UPPER STEAM GENERATION (1/2)</t>
  </si>
  <si>
    <t>MATERIAL REQUISITION - TUBE SHEET UPPER BFW</t>
  </si>
  <si>
    <t>SCHEMATIC VIEW-ELEVATION</t>
  </si>
  <si>
    <t>SCHEMATIC VIEW-PLAN VIEW</t>
  </si>
  <si>
    <t>MATERIAL REQUISITION - TUBE SHEET UPPER STEAM GENERATION (2/2)</t>
  </si>
  <si>
    <t>MATERIAL REQUISITION - TUBE SHEET LOWER BFW</t>
  </si>
  <si>
    <t>H000-FL</t>
  </si>
  <si>
    <t>STEAN DISENGAGING DRUM - TECHNICAL SPECIFICATION</t>
  </si>
  <si>
    <t>STEAN SEPARATOR - TECHNICAL SPECIFICATION</t>
  </si>
  <si>
    <t>STEAM DISENGAGING DRUM</t>
  </si>
  <si>
    <t>STEAM DISENGAGING DRUM + PLATFORM</t>
  </si>
  <si>
    <t>Project coordination procedure</t>
  </si>
  <si>
    <t>Change order request</t>
  </si>
  <si>
    <t>Project procurement request (DA)</t>
  </si>
  <si>
    <t>Purchasing follow-up (Suivi HA)</t>
  </si>
  <si>
    <t>PID - Legends and symbols</t>
  </si>
  <si>
    <t>Functional Analysis</t>
  </si>
  <si>
    <t xml:space="preserve">Proposal &amp; process dept Director </t>
  </si>
  <si>
    <t xml:space="preserve">Engineering dept Director </t>
  </si>
  <si>
    <t>Outside casing temperature calculation note</t>
  </si>
  <si>
    <t>CENTRIFUGAL PUMPS AND MOTORS - TECHNICAL SPECIFICATION</t>
  </si>
  <si>
    <t>MATERIAL REQUISITION ‐ MISCELLANEOUS ITEMS (SS)</t>
  </si>
  <si>
    <t>MATERIAL REQUISITION ‐ PIPES (SS)</t>
  </si>
  <si>
    <t>MATERIAL REQUISITION ‐ FLANGES (SS)</t>
  </si>
  <si>
    <t>MATERIAL REQUISITION ‐ ELBOWS (SS)</t>
  </si>
  <si>
    <t>MATERIAL REQUISITION ‐ REDUCERS (SS)</t>
  </si>
  <si>
    <t>MATERIAL REQUISITION ‐ TEES (SS)</t>
  </si>
  <si>
    <t>MATERIAL REQUISITION ‐ CAPS (SS)</t>
  </si>
  <si>
    <t>E &amp; I Subcontractor</t>
  </si>
  <si>
    <t>Instrument list</t>
  </si>
  <si>
    <t>I/O list</t>
  </si>
  <si>
    <t>Instrument &amp; Electrical cable list</t>
  </si>
  <si>
    <t>Electrical &amp; air consumer list</t>
  </si>
  <si>
    <t>Interconnection diagrams</t>
  </si>
  <si>
    <t>Instruments Hook up  drawings</t>
  </si>
  <si>
    <t>Junction boxes wiring</t>
  </si>
  <si>
    <t>Local panel layout</t>
  </si>
  <si>
    <t>Instruments, junction boxes and local panel supports</t>
  </si>
  <si>
    <t>Cause &amp; effect chart</t>
  </si>
  <si>
    <t>Basic logic diagram and start-up sequence diagram</t>
  </si>
  <si>
    <t>ON/OFF VALVES</t>
  </si>
  <si>
    <t>SAFETY RELIEF VALVES</t>
  </si>
  <si>
    <t>PNEUMATIC ACTUATOR</t>
  </si>
  <si>
    <t>DENSITY METER</t>
  </si>
  <si>
    <t>ORIFICE PLATE</t>
  </si>
  <si>
    <t>LEVEL GAUGE</t>
  </si>
  <si>
    <t>RADAR LEVEL</t>
  </si>
  <si>
    <t>PRESSURE GAUGE</t>
  </si>
  <si>
    <t>DRAFT GAUGE</t>
  </si>
  <si>
    <t>TEMPERATURE ELEMENT &amp; THERMOWELL</t>
  </si>
  <si>
    <t>SKIN THERMOCOUPLE</t>
  </si>
  <si>
    <t>TEMPERATURE TRANSMITTER</t>
  </si>
  <si>
    <t>JUNCTION BOX</t>
  </si>
  <si>
    <t>LOCAL PANEL</t>
  </si>
  <si>
    <t>INSTRUMENT PROTECTION BOX</t>
  </si>
  <si>
    <t>AIRCRAFT WARNING LIGHT</t>
  </si>
  <si>
    <t>Instrument and Electrical layout (with JB and cable trays)</t>
  </si>
  <si>
    <t xml:space="preserve"> MATERIAL REQUISITION ‐ CONTROL VALVE</t>
  </si>
  <si>
    <t xml:space="preserve"> MATERIAL REQUISITION ‐ ON/OFF VALVE</t>
  </si>
  <si>
    <t xml:space="preserve"> MATERIAL REQUISITION ‐ SAFETY RELIEF VALVE</t>
  </si>
  <si>
    <t xml:space="preserve"> MATERIAL REQUISITION ‐ PNEUMATIC ACTUATOR</t>
  </si>
  <si>
    <t xml:space="preserve"> MATERIAL REQUISITION ‐ O2 &amp; COe ANALYSER</t>
  </si>
  <si>
    <t xml:space="preserve"> MATERIAL REQUISITION ‐ DENSITY METER</t>
  </si>
  <si>
    <t xml:space="preserve"> MATERIAL REQUISITION ‐ ORIFICE PLATE</t>
  </si>
  <si>
    <t xml:space="preserve"> MATERIAL REQUISITION ‐ LEVEL GAUGE</t>
  </si>
  <si>
    <t xml:space="preserve"> MATERIAL REQUISITION ‐ RADAR LEVEL TRANSMITTER</t>
  </si>
  <si>
    <t xml:space="preserve"> MATERIAL REQUISITION ‐ PRESSURE &amp; DP FLOW TRANSMITTER</t>
  </si>
  <si>
    <t xml:space="preserve"> MATERIAL REQUISITION ‐ PRESSURE GAUGE</t>
  </si>
  <si>
    <t xml:space="preserve"> MATERIAL REQUISITION ‐ DRAFT GAUGE</t>
  </si>
  <si>
    <t xml:space="preserve"> MATERIAL REQUISITION ‐ THERMOWELL &amp; TEMPERATURE ELEMENT</t>
  </si>
  <si>
    <t xml:space="preserve"> MATERIAL REQUISITION ‐ SKIN THERMOCOUPLE</t>
  </si>
  <si>
    <t xml:space="preserve"> MATERIAL REQUISITION ‐ TEMPERATURE TRANSMITTER</t>
  </si>
  <si>
    <t xml:space="preserve"> MATERIAL REQUISITION ‐ INTRUMENT PROTECTION BOX</t>
  </si>
  <si>
    <t xml:space="preserve"> MATERIAL REQUISITION ‐ LOCAL PANEL</t>
  </si>
  <si>
    <t xml:space="preserve"> MATERIAL REQUISITION ‐ JUNCTION BOX</t>
  </si>
  <si>
    <t xml:space="preserve"> MATERIAL REQUISITION ‐ BULK</t>
  </si>
  <si>
    <t xml:space="preserve"> MATERIAL REQUISITION ‐ AIRCRAFT WARNING LIGHT</t>
  </si>
  <si>
    <t>CONTROL VALVE SPECIFICATION</t>
  </si>
  <si>
    <t>ON/OFF VALVE SPECIFICATION</t>
  </si>
  <si>
    <t>SAFETY RELIEF VALVE SPECIFICATION</t>
  </si>
  <si>
    <t>PNEUMATIC ACTUATOR SPECIFICATION</t>
  </si>
  <si>
    <t>O2 &amp; COe ANALYSER SPECIFICATION</t>
  </si>
  <si>
    <t>DENSITY METER SPECIFICATION</t>
  </si>
  <si>
    <t>ORIFICE PLATE SPECIFICATION</t>
  </si>
  <si>
    <t>LEVEL GAUGE SPECIFICATION</t>
  </si>
  <si>
    <t>RADAR LEVEL TRANSMITTER SPECIFICATION</t>
  </si>
  <si>
    <t>PRESSURE &amp; DP FLOW TRANSMITTER SPECIFICATION</t>
  </si>
  <si>
    <t>PRESSURE GAUGE SPECIFICATION</t>
  </si>
  <si>
    <t>DRAFT GAUGE SPECIFICATION</t>
  </si>
  <si>
    <t>THERMOWELL &amp; TEMPERATURE ELEMENT SPECIFICATION</t>
  </si>
  <si>
    <t>SKIN THERMOCOUPLE SPECIFICATION</t>
  </si>
  <si>
    <t>TEMPERATURE TRANSMITTER SPECIFICATION</t>
  </si>
  <si>
    <t>INTRUMENT PROTECTION BOX SPECIFICATION</t>
  </si>
  <si>
    <t>LOCAL PANEL SPECIFICATION</t>
  </si>
  <si>
    <t>JUNCTION BOX SPECIFICATION</t>
  </si>
  <si>
    <t>BULK SPECIFICATION</t>
  </si>
  <si>
    <t>AIRCRAFT WARNING LIGHT SPECIFICATION</t>
  </si>
  <si>
    <t>CONTROL VALVES - Calculation sheet</t>
  </si>
  <si>
    <t>CONTROL VALVES - Dimensional drawing</t>
  </si>
  <si>
    <t>CONTROL VALVES - Electrical connection wiring</t>
  </si>
  <si>
    <t>CONTROL VALVES - Spare part list</t>
  </si>
  <si>
    <t>CONTROL VALVES - Shipping and packing instructions</t>
  </si>
  <si>
    <t>CONTROL VALVES - Site storage procedure</t>
  </si>
  <si>
    <t>CONTROL VALVES - Instruction, operating and maintenance manual</t>
  </si>
  <si>
    <t>ON/OFF VALVES - Spare part list</t>
  </si>
  <si>
    <t>ON/OFF VALVES - Shipping and packing instructions</t>
  </si>
  <si>
    <t>ON/OFF VALVES - Site storage procedure</t>
  </si>
  <si>
    <t>ON/OFF VALVES - Instruction, operating and maintenance manual</t>
  </si>
  <si>
    <t>ON/OFF VALVES - Calculation sheet</t>
  </si>
  <si>
    <t>ON/OFF VALVES - Dimensional drawing</t>
  </si>
  <si>
    <t>ON/OFF VALVES - Electrical connection wiring</t>
  </si>
  <si>
    <t>SAFETY RELIEF VALVES - Spare part list</t>
  </si>
  <si>
    <t>SAFETY RELIEF VALVES - Shipping and packing instructions</t>
  </si>
  <si>
    <t>SAFETY RELIEF VALVES - Site storage procedure</t>
  </si>
  <si>
    <t>SAFETY RELIEF VALVES - Instruction, operating and maintenance manual</t>
  </si>
  <si>
    <t>SAFETY RELIEF VALVES - Calculation sheet</t>
  </si>
  <si>
    <t>SAFETY RELIEF VALVES - Dimensional drawing</t>
  </si>
  <si>
    <t>PNEUMATIC ACTUATOR - Spare part list</t>
  </si>
  <si>
    <t>PNEUMATIC ACTUATOR - Shipping and packing instructions</t>
  </si>
  <si>
    <t>PNEUMATIC ACTUATOR - Site storage procedure</t>
  </si>
  <si>
    <t>PNEUMATIC ACTUATOR - Instruction, operating and maintenance manual</t>
  </si>
  <si>
    <t>PNEUMATIC ACTUATOR - General arrangement drawing &amp; operating diagram</t>
  </si>
  <si>
    <t>O2 &amp; CO ANALYSER</t>
  </si>
  <si>
    <t>O2 &amp; CO ANALYSER - Spare part list</t>
  </si>
  <si>
    <t>O2 &amp; CO ANALYSER - Shipping and packing instructions</t>
  </si>
  <si>
    <t>O2 &amp; CO ANALYSER - Site storage procedure</t>
  </si>
  <si>
    <t>O2 &amp; CO ANALYSER - Instruction, operating and maintenance manual</t>
  </si>
  <si>
    <t>O2 &amp; CO ANALYSER - General arrangement drawing</t>
  </si>
  <si>
    <t>O2 &amp; CO ANALYSER - Pneumatic connection drawing</t>
  </si>
  <si>
    <t>O2 &amp; CO ANALYSER - Electrical connection wiring</t>
  </si>
  <si>
    <t>DENSITY METER - Spare part list</t>
  </si>
  <si>
    <t>DENSITY METER - Shipping and packing instructions</t>
  </si>
  <si>
    <t>DENSITY METER - Site storage procedure</t>
  </si>
  <si>
    <t>DENSITY METER - Instruction, operating and maintenance manual</t>
  </si>
  <si>
    <t>DENSITY METER - General arrangement drawing</t>
  </si>
  <si>
    <t>DENSITY METER - Electrical connection wiring</t>
  </si>
  <si>
    <t>LEVEL GAUGE - Spare part list</t>
  </si>
  <si>
    <t>LEVEL GAUGE - Shipping and packing instructions</t>
  </si>
  <si>
    <t>LEVEL GAUGE - Site storage procedure</t>
  </si>
  <si>
    <t>LEVEL GAUGE - Instruction, operating and maintenance manual</t>
  </si>
  <si>
    <t>LEVEL GAUGE - Dimensional drawing</t>
  </si>
  <si>
    <t>LEVEL GAUGE - Electrical connection wiring (lighting)</t>
  </si>
  <si>
    <t>ORIFICE PLATE - Spare part list</t>
  </si>
  <si>
    <t>ORIFICE PLATE - Shipping and packing instructions</t>
  </si>
  <si>
    <t>ORIFICE PLATE - Site storage procedure</t>
  </si>
  <si>
    <t>ORIFICE PLATE - Instruction, operating and maintenance manual</t>
  </si>
  <si>
    <t>ORIFICE PLATE - Dimensional drawing</t>
  </si>
  <si>
    <t>RADAR LEVEL - Spare part list</t>
  </si>
  <si>
    <t>RADAR LEVEL - Shipping and packing instructions</t>
  </si>
  <si>
    <t>RADAR LEVEL - Site storage procedure</t>
  </si>
  <si>
    <t>RADAR LEVEL - Instruction, operating and maintenance manual</t>
  </si>
  <si>
    <t>RADAR LEVEL - Dimensional drawing</t>
  </si>
  <si>
    <t>RADAR LEVEL - Electrical connection wiring</t>
  </si>
  <si>
    <t>PRESSURE GAUGE - Spare part list</t>
  </si>
  <si>
    <t>PRESSURE GAUGE - Shipping and packing instructions</t>
  </si>
  <si>
    <t>PRESSURE GAUGE - Site storage procedure</t>
  </si>
  <si>
    <t>PRESSURE GAUGE - Instruction, operating and maintenance manual</t>
  </si>
  <si>
    <t>PRESSURE GAUGE - Dimensional drawing</t>
  </si>
  <si>
    <t>DRAFT GAUGE - Spare part list</t>
  </si>
  <si>
    <t>DRAFT GAUGE - Shipping and packing instructions</t>
  </si>
  <si>
    <t>DRAFT GAUGE - Site storage procedure</t>
  </si>
  <si>
    <t>DRAFT GAUGE - Instruction, operating and maintenance manual</t>
  </si>
  <si>
    <t>DRAFT GAUGE - Dimensional drawing</t>
  </si>
  <si>
    <t>TEMPERATURE ELEMENT &amp; THERMOWELL - Spare part list</t>
  </si>
  <si>
    <t>TEMPERATURE ELEMENT &amp; THERMOWELL - Shipping and packing instructions</t>
  </si>
  <si>
    <t>TEMPERATURE ELEMENT &amp; THERMOWELL - Site storage procedure</t>
  </si>
  <si>
    <t>TEMPERATURE ELEMENT &amp; THERMOWELL - Instruction, operating and maintenance manual</t>
  </si>
  <si>
    <t>TEMPERATURE ELEMENT &amp; THERMOWELL - Dimensional drawing</t>
  </si>
  <si>
    <t>TEMPERATURE ELEMENT &amp; THERMOWELL - Electrical connection wiring</t>
  </si>
  <si>
    <t>SKIN THERMOCOUPLE - Spare part list</t>
  </si>
  <si>
    <t>SKIN THERMOCOUPLE - Shipping and packing instructions</t>
  </si>
  <si>
    <t>SKIN THERMOCOUPLE - Site storage procedure</t>
  </si>
  <si>
    <t>SKIN THERMOCOUPLE - Instruction, operating and maintenance manual</t>
  </si>
  <si>
    <t>SKIN THERMOCOUPLE - Dimensional drawing</t>
  </si>
  <si>
    <t>TEMPERATURE TRANSMITTER - Spare part list</t>
  </si>
  <si>
    <t>TEMPERATURE TRANSMITTER - Shipping and packing instructions</t>
  </si>
  <si>
    <t>TEMPERATURE TRANSMITTER - Site storage procedure</t>
  </si>
  <si>
    <t>TEMPERATURE TRANSMITTER - Instruction, operating and maintenance manual</t>
  </si>
  <si>
    <t>TEMPERATURE TRANSMITTER - Dimensional drawing</t>
  </si>
  <si>
    <t>TEMPERATURE TRANSMITTER - Electrical connection wiring</t>
  </si>
  <si>
    <t>JUNCTION BOX - Spare part list</t>
  </si>
  <si>
    <t>JUNCTION BOX - Shipping and packing instructions</t>
  </si>
  <si>
    <t>JUNCTION BOX - Site storage procedure</t>
  </si>
  <si>
    <t>JUNCTION BOX - Instruction, operating and maintenance manual</t>
  </si>
  <si>
    <t>JUNCTION BOX - General arrangement drawing</t>
  </si>
  <si>
    <t>JUNCTION BOX - Internal electrical wiring</t>
  </si>
  <si>
    <t>LOCAL PANEL - Spare part list</t>
  </si>
  <si>
    <t>LOCAL PANEL - Shipping and packing instructions</t>
  </si>
  <si>
    <t>LOCAL PANEL - Site storage procedure</t>
  </si>
  <si>
    <t>LOCAL PANEL - Instruction, operating and maintenance manual</t>
  </si>
  <si>
    <t>LOCAL PANEL - General arrangement drawing</t>
  </si>
  <si>
    <t>LOCAL PANEL - Internal electrical wiring</t>
  </si>
  <si>
    <t>ELECTRICAL BULK (cable, cable trays, cable glands, hook-up accessories, supports)</t>
  </si>
  <si>
    <t>ELECTRICAL BULK - Spare part list</t>
  </si>
  <si>
    <t>ELECTRICAL BULK - Shipping and packing instructions</t>
  </si>
  <si>
    <t>ELECTRICAL BULK - Site storage procedure</t>
  </si>
  <si>
    <t>ELECTRICAL BULK - Instruction, operating and maintenance manual</t>
  </si>
  <si>
    <t>ELECTRICAL BULK - Dimensional drawing</t>
  </si>
  <si>
    <t>INSTRUMENT PROTECTION BOX - Spare part list</t>
  </si>
  <si>
    <t>INSTRUMENT PROTECTION BOX - Shipping and packing instructions</t>
  </si>
  <si>
    <t>INSTRUMENT PROTECTION BOX - Site storage procedure</t>
  </si>
  <si>
    <t>INSTRUMENT PROTECTION BOX - Instruction, operating and maintenance manual</t>
  </si>
  <si>
    <t>INSTRUMENT PROTECTION BOX - Dimensional drawing</t>
  </si>
  <si>
    <t>AIRCRAFT WARNING LIGHT - Spare part list</t>
  </si>
  <si>
    <t>AIRCRAFT WARNING LIGHT - Shipping and packing instructions</t>
  </si>
  <si>
    <t>AIRCRAFT WARNING LIGHT - Site storage procedure</t>
  </si>
  <si>
    <t>AIRCRAFT WARNING LIGHT - Instruction, operating and maintenance manual</t>
  </si>
  <si>
    <t>AIRCRAFT WARNING LIGHT - General arrangement drawing</t>
  </si>
  <si>
    <t>AIRCRAFT WARNING LIGHT - Internal electrical wiring</t>
  </si>
  <si>
    <t>INSTRUMENTATION</t>
  </si>
  <si>
    <t>PUMPS</t>
  </si>
  <si>
    <t>STEAM DRUM</t>
  </si>
  <si>
    <t>c</t>
  </si>
  <si>
    <t>PROJECT :</t>
  </si>
  <si>
    <t>JOB N°</t>
  </si>
  <si>
    <t>WRITTENT BY :</t>
  </si>
  <si>
    <t>REV :</t>
  </si>
  <si>
    <t>DATE</t>
  </si>
  <si>
    <t>CHECHEKD BY:</t>
  </si>
  <si>
    <t>w</t>
  </si>
  <si>
    <t>PRESSURE &amp; DP FLOW TRANSMITTER</t>
  </si>
  <si>
    <t>PRESSURE &amp; DP FLOW TRANSMITTER - Spare part list</t>
  </si>
  <si>
    <t>PRESSURE &amp; DP FLOW TRANSMITTER - Shipping and packing instructions</t>
  </si>
  <si>
    <t>PRESSURE &amp; DP FLOW TRANSMITTER - Site storage procedure</t>
  </si>
  <si>
    <t>PRESSURE &amp; DP FLOW TRANSMITTER - Instruction, operating and maintenance manual</t>
  </si>
  <si>
    <t>PRESSURE &amp; DP FLOW TRANSMITTER - Dimensional drawing</t>
  </si>
  <si>
    <t>PRESSURE &amp; DP FLOW TRANSMITTER - Electrical connection wiring</t>
  </si>
  <si>
    <t>PIPING ‐ SKID</t>
  </si>
  <si>
    <t>PIPING ‐ HEATER</t>
  </si>
  <si>
    <t>PIPING ‐ STEAM GENERATION</t>
  </si>
  <si>
    <t>PIPING ‐ UTILITIES HPRUS</t>
  </si>
  <si>
    <t>PIPING ‐ PRIMARY SUPPORTS‐SKID</t>
  </si>
  <si>
    <t>PIPING - PRIMARY SUPPORTS‐HEATER</t>
  </si>
  <si>
    <t>PIPING - PRIMARY SUPPORTS‐STEAM GENERATION</t>
  </si>
  <si>
    <t>PIPING - PRIMARY SUPPORTS‐UTILITIES</t>
  </si>
  <si>
    <t>PIPING - SECONDARY SUPPORTS‐SKID (FRAME)</t>
  </si>
  <si>
    <t>PIPING - SECONDARY SUPPORTS‐HEATER</t>
  </si>
  <si>
    <t>PIPING - SECONDARY SUPPORTS‐STEAM GENERATION</t>
  </si>
  <si>
    <t>PIPING - SECONDARY SUPPORTS‐UTILITIES HPRUS</t>
  </si>
  <si>
    <t>E &amp; I FOR SHOP ERECTION</t>
  </si>
  <si>
    <t xml:space="preserve">SEAMLESS STEEL PIPE (AS) </t>
  </si>
  <si>
    <t xml:space="preserve">SEAMLESS STEEL PIPE (CS) </t>
  </si>
  <si>
    <t xml:space="preserve">EXTRUDED PIPE (AS) </t>
  </si>
  <si>
    <t>ELBOWS (CS )</t>
  </si>
  <si>
    <t>ELBOWS (AS )</t>
  </si>
  <si>
    <t xml:space="preserve">REDUCING TEES (CS) </t>
  </si>
  <si>
    <t xml:space="preserve">CAPS (CS) </t>
  </si>
  <si>
    <t xml:space="preserve">FORGED STUB </t>
  </si>
  <si>
    <t>FLANGES (CS )</t>
  </si>
  <si>
    <t xml:space="preserve">FLANGES (AS) </t>
  </si>
  <si>
    <t xml:space="preserve">STUD BOLTS WITH 2 HEAVY NUTS </t>
  </si>
  <si>
    <t xml:space="preserve">SPIRAL WOUND GASKET </t>
  </si>
  <si>
    <t xml:space="preserve">GENERAL ASSEMBLY – GENERAL DATA </t>
  </si>
  <si>
    <t>Sealing sleeves</t>
  </si>
  <si>
    <t>Name plate</t>
  </si>
  <si>
    <t xml:space="preserve"> Mastic</t>
  </si>
  <si>
    <t>Winch control</t>
  </si>
  <si>
    <t xml:space="preserve"> 25/20 materials (pipes for istrument., plates,..)</t>
  </si>
  <si>
    <t xml:space="preserve">BENDING PIPE </t>
  </si>
  <si>
    <t xml:space="preserve">FINNED PIPE </t>
  </si>
  <si>
    <t>SPRING SUPPORT</t>
  </si>
  <si>
    <t>MATERIAL REQUISITION - OBSERVATION WINDOW</t>
  </si>
  <si>
    <t xml:space="preserve"> MATERIAL REQUISITION ‐ Skin thermocouples</t>
  </si>
  <si>
    <t>STEAM DRUM - General assembly &amp; detail and BOM</t>
  </si>
  <si>
    <t>STEAM DRUM - Site storage procedure</t>
  </si>
  <si>
    <t>STEAM DRUM - Shipping and packing instructions</t>
  </si>
  <si>
    <t>STEAM DRUM - Spare part list</t>
  </si>
  <si>
    <t>CAST PIECES</t>
  </si>
  <si>
    <t>CAST PIECES - General assembly &amp; detail and BOM</t>
  </si>
  <si>
    <t>CAST PIECES - Site storage procedure</t>
  </si>
  <si>
    <t>CAST PIECES - Shipping and packing instructions</t>
  </si>
  <si>
    <t>CAST PIECES - Spare part list</t>
  </si>
  <si>
    <t>Drop warp tape</t>
  </si>
  <si>
    <t>DOCUMENT TITLE</t>
  </si>
  <si>
    <t>REV.</t>
  </si>
  <si>
    <t>TRANSMITTAL DATE</t>
  </si>
  <si>
    <t>SCHEDULE RETURN DATE</t>
  </si>
  <si>
    <t>RETURN DATE</t>
  </si>
  <si>
    <t>PUMPS - Sub-vendor monthly progress report</t>
  </si>
  <si>
    <t>Piping coordinator engineer</t>
  </si>
  <si>
    <t>7800</t>
  </si>
  <si>
    <t>7600</t>
  </si>
  <si>
    <t>PUMPS - Data sheet of auxiliaries equipment</t>
  </si>
  <si>
    <t>PUMPS - General arrangement drawings (GAD)</t>
  </si>
  <si>
    <t>PUMPS - Outline drawings for off base equipment (oil console etc.) (if applicable)</t>
  </si>
  <si>
    <t xml:space="preserve">PUMPS - Foundation layout &amp; loading plan </t>
  </si>
  <si>
    <t xml:space="preserve">PUMPS - Plot plan &amp; elevation </t>
  </si>
  <si>
    <t>PUMPS - Drawings of auxiliaries and itemized equipment supplied loose (if any)</t>
  </si>
  <si>
    <t>PUMPS - Equipment list &amp; line list</t>
  </si>
  <si>
    <t>PUMPS - Detailed drawings</t>
  </si>
  <si>
    <t>PUMPS - Cross sectional and assembly drawings</t>
  </si>
  <si>
    <t>PUMPS - Mechanical seal drawings with material list</t>
  </si>
  <si>
    <t>PUMPS - Piping - Insulation, ladder and platform support drawings</t>
  </si>
  <si>
    <t>PUMPS - Piping - Layout &amp; drawings</t>
  </si>
  <si>
    <t>PUMPS - Piping - Interconnecting drawing at Battery limit</t>
  </si>
  <si>
    <t>PUMPS - Piping - Flushing auxiliaries drawings</t>
  </si>
  <si>
    <t>PUMPS - Piping - Isometric drawings &amp; interconnecting</t>
  </si>
  <si>
    <t>PUMPS - Critical speed analysis</t>
  </si>
  <si>
    <t xml:space="preserve">PUMPS - Utility balance </t>
  </si>
  <si>
    <t>PUMPS - Lubricant charts</t>
  </si>
  <si>
    <t>PUMPS - Noise data sheet</t>
  </si>
  <si>
    <t>PUMPS - Painting specification</t>
  </si>
  <si>
    <t>PUMPS - Nameplate drawings</t>
  </si>
  <si>
    <t>PUMPS - List of spare parts</t>
  </si>
  <si>
    <t>PUMPS - List of special tools for erection and assembly</t>
  </si>
  <si>
    <t>PUMPS - Instrumentation - List of instruments (set points, ranges, alarms…)</t>
  </si>
  <si>
    <t>PUMPS - Instrumentation - List of junction boxes, control boxes, cabinets &amp; panels</t>
  </si>
  <si>
    <t>PUMPS - Instrumentation - Instrument data sheets</t>
  </si>
  <si>
    <t>PUMPS - Instrumentation - Instrument documentation</t>
  </si>
  <si>
    <t>PUMPS - Instrumentation - Control boxes, cab.ts &amp; panels dwgs</t>
  </si>
  <si>
    <t>PUMPS - Instrumentation - JB, terminal block, plug, connector wiring dwgs</t>
  </si>
  <si>
    <t>PUMPS - Instrumentation - Instruments, JB, control boxes, cab.ts &amp; panel location dwgs</t>
  </si>
  <si>
    <t>PUMPS - Instrumentation - Instruments hook-up dwgs</t>
  </si>
  <si>
    <t xml:space="preserve">PUMPS - Instrumentation - Loop diagram or typical + I/O database </t>
  </si>
  <si>
    <t>PUMPS - Electrical - Consumer list &amp; data</t>
  </si>
  <si>
    <t>PUMPS - Electrical - Motor data sheets</t>
  </si>
  <si>
    <t>PUMPS - Electrical - Motor drawings (general arrangement detail, cross sectional…)</t>
  </si>
  <si>
    <t>PUMPS - Electrical - Motor nameplate</t>
  </si>
  <si>
    <t>PUMPS - Electrical - Torque versus speed/current/power factor curves, efficiency</t>
  </si>
  <si>
    <t>PUMPS - Electrical - Terminal box detail dwg with termination details</t>
  </si>
  <si>
    <t>PUMPS - Transport - Recommendations for protection during transportation</t>
  </si>
  <si>
    <t>PUMPS - Transport - Heavy and/or large equipment drawings with weight, transportation drawings</t>
  </si>
  <si>
    <t>PUMPS - Transport - Packing list</t>
  </si>
  <si>
    <t>PUMPS - Special precautions for handling prior erection</t>
  </si>
  <si>
    <t>PUMPS - Recommendations for storage prior and during erection</t>
  </si>
  <si>
    <t xml:space="preserve">PUMPS - Procedure for erection and installation of the equipment </t>
  </si>
  <si>
    <t>PUMPS - Procedure for site assembly, leveling and welding</t>
  </si>
  <si>
    <t>PUMPS - Procedure for Installation, start-up and commissioning manuals</t>
  </si>
  <si>
    <t xml:space="preserve">PUMPS - Site performance testing procedure </t>
  </si>
  <si>
    <t>PUMPS - Operating and maintenance manuals</t>
  </si>
  <si>
    <t>PUMPS - Maintenance data sheet</t>
  </si>
  <si>
    <t>8050</t>
  </si>
  <si>
    <t>8100</t>
  </si>
  <si>
    <t>8150</t>
  </si>
  <si>
    <t>8200</t>
  </si>
  <si>
    <t>8250</t>
  </si>
  <si>
    <t>8300</t>
  </si>
  <si>
    <t>8350</t>
  </si>
  <si>
    <t>8400</t>
  </si>
  <si>
    <t>8450</t>
  </si>
  <si>
    <t>8500</t>
  </si>
  <si>
    <t>8550</t>
  </si>
  <si>
    <t>8600</t>
  </si>
  <si>
    <t>8650</t>
  </si>
  <si>
    <t>8700</t>
  </si>
  <si>
    <t>8750</t>
  </si>
  <si>
    <t>8800</t>
  </si>
  <si>
    <t>8850</t>
  </si>
  <si>
    <t>8900</t>
  </si>
  <si>
    <t>8950</t>
  </si>
  <si>
    <t>INSULATION - General assembly &amp; detail and BOM</t>
  </si>
  <si>
    <t>INSULATION - Material data sheet for refactory materials</t>
  </si>
  <si>
    <t>INSULATION - Material safety data sheet for refactory materials</t>
  </si>
  <si>
    <t>INSULATION - Product compliance data sheet for refactory materials</t>
  </si>
  <si>
    <t xml:space="preserve">INSULATION - Heat transfer calculations </t>
  </si>
  <si>
    <t xml:space="preserve">INSULATION - Application procédure </t>
  </si>
  <si>
    <t xml:space="preserve">INSULATION - Erection procedure </t>
  </si>
  <si>
    <t>INSULATION - Site storage procedure</t>
  </si>
  <si>
    <t>INSULATION - Shipping and packing instructions</t>
  </si>
  <si>
    <t>INSULATION - Spare part list</t>
  </si>
  <si>
    <t>BURNERs</t>
  </si>
  <si>
    <t>BURNER - Flame rod detection general assembly and detail</t>
  </si>
  <si>
    <t>BURNER - Pilot general assembly and detail</t>
  </si>
  <si>
    <t xml:space="preserve">BURNER - Ignition equipement detail </t>
  </si>
  <si>
    <t xml:space="preserve">BURNER - Curve, data sheet, </t>
  </si>
  <si>
    <t>BURNER - BURNERs box</t>
  </si>
  <si>
    <t>BURNER - Internal box wiring</t>
  </si>
  <si>
    <t>BURNER - Special cable /certificates</t>
  </si>
  <si>
    <t>BURNER - Installation, operating and maintenance manuals</t>
  </si>
  <si>
    <t>BURNER - Site storage procedure</t>
  </si>
  <si>
    <t>BURNER - Shipping and packing instructions</t>
  </si>
  <si>
    <t>BURNER - Spare part list</t>
  </si>
  <si>
    <t>BURNERs specification</t>
  </si>
  <si>
    <t>Inspection release note</t>
  </si>
  <si>
    <t>FINNING - General assembly &amp; detail and BOM</t>
  </si>
  <si>
    <t>FINNING - Hydrostatic pressure test procedure</t>
  </si>
  <si>
    <t>FINNING - Site storage procedure</t>
  </si>
  <si>
    <t>FINNING - Shipping and packing instructions</t>
  </si>
  <si>
    <t>FINNING - Spare part list</t>
  </si>
  <si>
    <t xml:space="preserve">DATA SHEET - Heater </t>
  </si>
  <si>
    <t xml:space="preserve">DATA SHEET - Burner </t>
  </si>
  <si>
    <t>DATA SHEET - Silencers</t>
  </si>
  <si>
    <t>DATA SHEET - Desuperheater</t>
  </si>
  <si>
    <t>DATA SHEET - Pump</t>
  </si>
  <si>
    <t>DATA SHEET - Steam drum</t>
  </si>
  <si>
    <t>Inspection schedule</t>
  </si>
  <si>
    <t>Quality assurance plan</t>
  </si>
  <si>
    <t>PUMPS - Quality - Inspection &amp; Test Plan (Fabrication &amp; quality control plan)</t>
  </si>
  <si>
    <t>PUMPS - Quality - Running test procedure</t>
  </si>
  <si>
    <t>PUMPS - Quality - PWHT Procedures (if applicable)</t>
  </si>
  <si>
    <t>PUMPS - Quality - NDT Procedure</t>
  </si>
  <si>
    <t>PUMPS - Quality - Material certificates</t>
  </si>
  <si>
    <t>PUMPS - Quality - Final Disposition Records (Inspection Book) (5)</t>
  </si>
  <si>
    <t>STEAM DRUM - Quality - Hydrostatic pressure test procedure</t>
  </si>
  <si>
    <t>STEAM DRUM - Quality - PWHT Procedure</t>
  </si>
  <si>
    <t>STEAM DRUM - Quality - Radiography Procedure</t>
  </si>
  <si>
    <t>STEAM DRUM - Quality - Visual examination Procedure</t>
  </si>
  <si>
    <t>STEAM DRUM - Quality - Welding book</t>
  </si>
  <si>
    <t>STEAM DRUM - Quality - Welders,NDT Operator, Consumables, Material / Certificates</t>
  </si>
  <si>
    <t>STEAM DRUM - Quality - PMI procedure</t>
  </si>
  <si>
    <t>STEAM DRUM - Quality - Painting procedure</t>
  </si>
  <si>
    <t xml:space="preserve">STEAM DRUM - Quality - Dimensional Procedure </t>
  </si>
  <si>
    <t>STEAM DRUM - Quality - Dye Penetrant Test Procedure</t>
  </si>
  <si>
    <t>CONTROL VALVES - Quality - Painting procedure &amp; examination with reports</t>
  </si>
  <si>
    <t>CONTROL VALVES - Quality - PMI procedure and reports (if applicable)</t>
  </si>
  <si>
    <t>CONTROL VALVES - Quality - Welding book (if applicable)</t>
  </si>
  <si>
    <t>CONTROL VALVES - Quality - NDT procedure and reports</t>
  </si>
  <si>
    <t>CONTROL VALVES - Quality - PWHT Procedure (if applicable)</t>
  </si>
  <si>
    <t>ON/OFF VALVES - Quality - Painting procedure &amp; examination with reports</t>
  </si>
  <si>
    <t>ON/OFF VALVES - Quality - ATEX / GOST certificates</t>
  </si>
  <si>
    <t>ON/OFF VALVES - Quality - NDT procedure and reports</t>
  </si>
  <si>
    <t>ON/OFF VALVES - Quality - Welding book (if applicable)</t>
  </si>
  <si>
    <t>SAFETY RELIEF VALVES - Quality - Painting procedure &amp; examination with reports</t>
  </si>
  <si>
    <t>SAFETY RELIEF VALVES - Quality - PWHT Procedure (if applicable)</t>
  </si>
  <si>
    <t>SAFETY RELIEF VALVES - Quality - Welding book (if applicable)</t>
  </si>
  <si>
    <t>PNEUMATIC ACTUATOR - Quality - NDT procedure and reports</t>
  </si>
  <si>
    <t>PNEUMATIC ACTUATOR - Quality - Electrical connection wiring</t>
  </si>
  <si>
    <t>PNEUMATIC ACTUATOR - Quality - PWHT Procedure (if applicable)</t>
  </si>
  <si>
    <t>PNEUMATIC ACTUATOR - Quality - ATEX / GOST certificates</t>
  </si>
  <si>
    <t>PNEUMATIC ACTUATOR - Quality - Welding book (if applicable)</t>
  </si>
  <si>
    <t>O2 &amp; CO ANALYSER - Quality - ATEX / GOST certificates</t>
  </si>
  <si>
    <t>DENSITY METER - Quality - ATEX / GOST certificates</t>
  </si>
  <si>
    <t>LEVEL GAUGE - Quality - ATEX / GOST certificates</t>
  </si>
  <si>
    <t>LEVEL GAUGE - Quality - PWHT Procedure (if applicable)</t>
  </si>
  <si>
    <t>LEVEL GAUGE - Quality - Welding book (if applicable)</t>
  </si>
  <si>
    <t>RADAR LEVEL - Quality - ATEX / GOST certificates</t>
  </si>
  <si>
    <t>RADAR LEVEL - Quality - Welding book (if applicable)</t>
  </si>
  <si>
    <t>RADAR LEVEL - Quality - PWHT Procedure (if applicable)</t>
  </si>
  <si>
    <t>PRESSURE &amp; DP FLOW TRANSMITTER - Quality - ATEX / GOST certificates</t>
  </si>
  <si>
    <t>PRESSURE &amp; DP FLOW TRANSMITTER - Quality - SIL certificate</t>
  </si>
  <si>
    <t>TEMPERATURE ELEMENT &amp; THERMOWELL - Quality - PWHT Procedure (if applicable)</t>
  </si>
  <si>
    <t>TEMPERATURE ELEMENT &amp; THERMOWELL - Quality - Welding book (if applicable)</t>
  </si>
  <si>
    <t>TEMPERATURE ELEMENT &amp; THERMOWELL - Quality - ATEX / GOST certificates</t>
  </si>
  <si>
    <t>SKIN THERMOCOUPLE - Quality - ATEX / GOST certificates</t>
  </si>
  <si>
    <t>TEMPERATURE TRANSMITTER - Quality - ATEX / GOST certificates</t>
  </si>
  <si>
    <t>JUNCTION BOX - Quality - ATEX / GOST certificates</t>
  </si>
  <si>
    <t>LOCAL PANEL - Quality - ATEX / GOST certificates</t>
  </si>
  <si>
    <t>ELECTRICAL BULK - Quality - ATEX / GOST certificates</t>
  </si>
  <si>
    <t>AIRCRAFT WARNING LIGHT - Quality - ATEX / GOST certificates</t>
  </si>
  <si>
    <t>CAST PIECES - Quality - Destructive &amp; Non-Destructive testing</t>
  </si>
  <si>
    <t>CAST PIECES - Quality - Casting Repair Procedure</t>
  </si>
  <si>
    <t>CAST PIECES - Quality - Welders,NDT Operator, Consumables, Material / Certificates</t>
  </si>
  <si>
    <t>CAST PIECES - Quality - Visual examination Procedure</t>
  </si>
  <si>
    <t>CAST PIECES - Quality - Welding book</t>
  </si>
  <si>
    <t>CAST PIECES - Quality - Radiography Procedure</t>
  </si>
  <si>
    <t>CAST PIECES - Quality - Dye Penetrant Test Procedure</t>
  </si>
  <si>
    <t>CAST PIECES - Quality - PMI procedure</t>
  </si>
  <si>
    <t xml:space="preserve">CAST PIECES - Quality - Repair / Acceptance </t>
  </si>
  <si>
    <t>CAST PIECES - Quality - Pilot Cast</t>
  </si>
  <si>
    <t>INSULATION - Quality - Density test certificate</t>
  </si>
  <si>
    <t>INSULATION - Quality - Shrinkage test certificate</t>
  </si>
  <si>
    <t>INSULATION - Quality - Crunching test certificate</t>
  </si>
  <si>
    <t xml:space="preserve">FINNING - Quality - Dimensional Procedure </t>
  </si>
  <si>
    <t>FINNING - Quality - Welding book</t>
  </si>
  <si>
    <t>FINNING - Quality - Visual examination Procedure</t>
  </si>
  <si>
    <t>FINNING - Quality - Radiography Procedure</t>
  </si>
  <si>
    <t>FINNING - Quality - Dye Penetrant Test Procedure</t>
  </si>
  <si>
    <t>FINNING - Quality - PMI procedure</t>
  </si>
  <si>
    <t>FINNING - Quality - Welders,NDT Operator, Consumables, Material / Certificates</t>
  </si>
  <si>
    <t>BURNER - Quality - Welding book</t>
  </si>
  <si>
    <t xml:space="preserve">BURNER - Quality - Air flow  test procedure </t>
  </si>
  <si>
    <t>BURNER - Quality - Dye penetrant test procedure</t>
  </si>
  <si>
    <t>BURNER - Quality - Test procedure</t>
  </si>
  <si>
    <t>BURNER - Quality - PMI procedure</t>
  </si>
  <si>
    <t>BURNER - Quality - Painting procedure</t>
  </si>
  <si>
    <t>BURNER - Quality - Welders,NDT Operator, Consumables, Material / Certificates</t>
  </si>
  <si>
    <t>BURNER</t>
  </si>
  <si>
    <t>W+C</t>
  </si>
  <si>
    <t>PIPING CLASS</t>
  </si>
  <si>
    <t xml:space="preserve">BURNER - Quality - Inspection and test plan </t>
  </si>
  <si>
    <t xml:space="preserve">FINNING - Quality - Inspection and test plan </t>
  </si>
  <si>
    <t xml:space="preserve">INSULATION - Quality - Inspection and test plan </t>
  </si>
  <si>
    <t xml:space="preserve">CAST PIECES - Quality - Inspection and test plan </t>
  </si>
  <si>
    <t xml:space="preserve">STEAM DRUM - Quality - Inspection and test plan </t>
  </si>
  <si>
    <t xml:space="preserve">CONTROL VALVES - Quality - Inspection and test plan </t>
  </si>
  <si>
    <t xml:space="preserve">ON/OFF VALVES - Quality - Inspection and test plan </t>
  </si>
  <si>
    <t xml:space="preserve">SAFETY RELIEF VALVES - Quality - Inspection and test plan </t>
  </si>
  <si>
    <t xml:space="preserve">PNEUMATIC ACTUATOR - Quality - Inspection and test plan </t>
  </si>
  <si>
    <t xml:space="preserve">O2 &amp; CO ANALYSER - Quality - Inspection and test plan </t>
  </si>
  <si>
    <t xml:space="preserve">DENSITY METER - Quality - Inspection and test plan </t>
  </si>
  <si>
    <t xml:space="preserve">ORIFICE PLATE - Quality - Inspection and test plan </t>
  </si>
  <si>
    <t xml:space="preserve">LEVEL GAUGE - Quality - Inspection and test plan </t>
  </si>
  <si>
    <t xml:space="preserve">RADAR LEVEL - Quality - Inspection and test plan </t>
  </si>
  <si>
    <t xml:space="preserve">PRESSURE &amp; DP FLOW TRANSMITTER - Quality - Inspection and test plan </t>
  </si>
  <si>
    <t xml:space="preserve">PRESSURE GAUGE - Quality - Inspection and test plan </t>
  </si>
  <si>
    <t xml:space="preserve">DRAFT GAUGE - Quality - Inspection and test plan </t>
  </si>
  <si>
    <t xml:space="preserve">TEMPERATURE ELEMENT &amp; THERMOWELL - Quality - Inspection and test plan </t>
  </si>
  <si>
    <t xml:space="preserve">SKIN THERMOCOUPLE - Quality - Inspection and test plan </t>
  </si>
  <si>
    <t xml:space="preserve">TEMPERATURE TRANSMITTER - Quality - Inspection and test plan </t>
  </si>
  <si>
    <t xml:space="preserve">JUNCTION BOX - Quality - Inspection and test plan </t>
  </si>
  <si>
    <t xml:space="preserve">LOCAL PANEL - Quality - Inspection and test plan </t>
  </si>
  <si>
    <t xml:space="preserve">ELECTRICAL BULK - Quality - Inspection and test plan </t>
  </si>
  <si>
    <t xml:space="preserve">INSTRUMENT PROTECTION BOX - Quality - Inspection and test plan </t>
  </si>
  <si>
    <t xml:space="preserve">AIRCRAFT WARNING LIGHT - Quality - Inspection and test plan </t>
  </si>
  <si>
    <t>Static equipemnt engineer</t>
  </si>
  <si>
    <t>Stress engineer</t>
  </si>
  <si>
    <t>STEAM DRUM - Sub-vendor monthly progress report</t>
  </si>
  <si>
    <t>STEAM DRUM - Calculation note</t>
  </si>
  <si>
    <t>ON/OFF VALVES - Quality - SIL certificate</t>
  </si>
  <si>
    <t>CONTROL VALVES - Quality - ATEX / GOST certificates</t>
  </si>
  <si>
    <t>ON/OFF VALVES - Quality - PWHT Procedure (if applicable)</t>
  </si>
  <si>
    <t>SAFETY RELIEF VALVES - Quality - NDT procedure and reports</t>
  </si>
  <si>
    <t>CONTROL VALVES - Sub-vendor monthly progress report</t>
  </si>
  <si>
    <t>ON/OFF VALVES - Sub-vendor monthly progress report</t>
  </si>
  <si>
    <t>SAFETY RELIEF VALVES - Sub-vendor monthly report</t>
  </si>
  <si>
    <t>PNEUMATIC ACTUATOR - Sub-vendor monthly report</t>
  </si>
  <si>
    <t>O2 &amp; CO ANALYSER - Sub-vendor monthly report</t>
  </si>
  <si>
    <t>DENSITY METER - Sub-vendor monthly report</t>
  </si>
  <si>
    <t>ORIFICE PLATE - Sub-vendor monthly report</t>
  </si>
  <si>
    <t>LEVEL GAUGE - Sub-vendor monthly report</t>
  </si>
  <si>
    <t>RADAR LEVEL - Sub-vendor monthly report</t>
  </si>
  <si>
    <t>PRESSURE &amp; DP FLOW TRANSMITTER - Sub-vendor monthly report</t>
  </si>
  <si>
    <t>PRESSURE GAUGE - Sub-vendor monthly report</t>
  </si>
  <si>
    <t>DRAFT GAUGE - Sub-vendor monthly report</t>
  </si>
  <si>
    <t>TEMPERATURE ELEMENT &amp; THERMOWELL - Sub-vendor monthly report</t>
  </si>
  <si>
    <t>SKIN THERMOCOUPLE - Sub-vendor monthly report</t>
  </si>
  <si>
    <t>TEMPERATURE TRANSMITTER - Sub-vendor monthly report</t>
  </si>
  <si>
    <t>JUNCTION BOX - Sub-vendor monthly report</t>
  </si>
  <si>
    <t>LOCAL PANEL - Sub-vendor monthly report</t>
  </si>
  <si>
    <t>ELECTRICAL BULK - Sub-vendor monthly report</t>
  </si>
  <si>
    <t>INSTRUMENT PROTECTION BOX - Sub-vendor monthly report</t>
  </si>
  <si>
    <t>AIRCRAFT WARNING LIGHT - Sub-vendor monthly report</t>
  </si>
  <si>
    <t>TUBES &amp; FITTINGS</t>
  </si>
  <si>
    <t>TUBES &amp; FITTINGS -Calculation note</t>
  </si>
  <si>
    <t>TUBES &amp; FITTINGS -General assembly &amp; detail and BOM</t>
  </si>
  <si>
    <t xml:space="preserve">TUBES &amp; FITTINGS -Quality - Inspection and test plan </t>
  </si>
  <si>
    <t>TUBES &amp; FITTINGS -Quality - Chemical analysis</t>
  </si>
  <si>
    <t>TUBES &amp; FITTINGS -Quality - Radiographic examination procedure</t>
  </si>
  <si>
    <t>TUBES &amp; FITTINGS -Quality - Eddy current test procedure</t>
  </si>
  <si>
    <t>TUBES &amp; FITTINGS -Quality - Hydrostatic pressure test procedure</t>
  </si>
  <si>
    <t>TUBES &amp; FITTINGS -Quality - Positive material identification procedure</t>
  </si>
  <si>
    <t>TUBES &amp; FITTINGS -Quality - GO Gauge test procedure</t>
  </si>
  <si>
    <t>TUBES &amp; FITTINGS -Quality - Liquid penetrant test procedure</t>
  </si>
  <si>
    <t>TUBES &amp; FITTINGS -Quality - Welding wires storage management procedure</t>
  </si>
  <si>
    <t>TUBES &amp; FITTINGS -Quality - Visual examination procedure</t>
  </si>
  <si>
    <t>TUBES &amp; FITTINGS -Quality - Roughness test procedure</t>
  </si>
  <si>
    <t xml:space="preserve">TUBES &amp; FITTINGS -Quality - Marking procedure for tube and assembly </t>
  </si>
  <si>
    <t>TUBES &amp; FITTINGS -Quality - Visual examination on static casting procedure</t>
  </si>
  <si>
    <t>TUBES &amp; FITTINGS -Quality - Cleaning procedure</t>
  </si>
  <si>
    <t>TUBES &amp; FITTINGS -Quality - Fluorescent liquid penetrant test procedure</t>
  </si>
  <si>
    <t>TUBES &amp; FITTINGS -Quality - Dimensional inspection procedure</t>
  </si>
  <si>
    <t>TUBES &amp; FITTINGS -Quality - Procedure for chemical analysis by spectrometer</t>
  </si>
  <si>
    <t>TUBES &amp; FITTINGS -Quality - Macroetching test procedure</t>
  </si>
  <si>
    <t>TUBES &amp; FITTINGS -Quality - Welding specification</t>
  </si>
  <si>
    <t>TUBES &amp; FITTINGS -Quality - Welders,NDT Operator, Consumables, Material / Certificates</t>
  </si>
  <si>
    <t>TUBES &amp; FITTINGS -Shipping and packing instructions</t>
  </si>
  <si>
    <t>TUBES &amp; FITTINGS -Spare part list</t>
  </si>
  <si>
    <t>INSULATION</t>
  </si>
  <si>
    <t>TUBES &amp; FITTINGS - Sub-vendor monthly progress report</t>
  </si>
  <si>
    <t>BURNER - Sub-vendor monthly progress report</t>
  </si>
  <si>
    <t>BURNER - General assembly &amp; detail and BOM</t>
  </si>
  <si>
    <t>FINNING - Sub-vendor monthly progress report</t>
  </si>
  <si>
    <t>INSULATION - Sub-vendor monthly progress report</t>
  </si>
  <si>
    <t>INSULATION - Quality - B252Hammer test certificate</t>
  </si>
  <si>
    <t>CAST PIECES - Sub-vendor monthly progress report</t>
  </si>
  <si>
    <t>CAST PIECES - Quality - Hot Testing</t>
  </si>
  <si>
    <t xml:space="preserve">CAST PIECES - Quality - Dimensional Procedure </t>
  </si>
  <si>
    <t>CAST PIECES - Quality - Material datasheets</t>
  </si>
  <si>
    <t>TUBES &amp; FITTINGS - Fabrication schedule</t>
  </si>
  <si>
    <t>TUBES &amp; FITTINGS - Document List</t>
  </si>
  <si>
    <t>BURNER - Fabrication schedule</t>
  </si>
  <si>
    <t>BURNER - Document List</t>
  </si>
  <si>
    <t>FINNING - Fabrication schedule</t>
  </si>
  <si>
    <t>FINNING - Progress report documents list</t>
  </si>
  <si>
    <t>INSULATION - Fabrication schedule</t>
  </si>
  <si>
    <t>INSULATION - Progress report documents list</t>
  </si>
  <si>
    <t>CAST PIECES - Fabrication schedule</t>
  </si>
  <si>
    <t>CAST PIECES - Progress report documents list</t>
  </si>
  <si>
    <t>PUMPS - Fabrication schedule</t>
  </si>
  <si>
    <t>PUMPS - Progress report documents list</t>
  </si>
  <si>
    <t>STEAM DRUM - Fabrication schedule</t>
  </si>
  <si>
    <t>STEAM DRUM - Progress report documents list</t>
  </si>
  <si>
    <t>CONTROL VALVES - Fabrication schedule</t>
  </si>
  <si>
    <t>CONTROL VALVES - Progress report documents list</t>
  </si>
  <si>
    <t>ON/OFF VALVES - Fabrication schedule</t>
  </si>
  <si>
    <t>ON/OFF VALVES - Progress report documents list</t>
  </si>
  <si>
    <t>SAFETY RELIEF VALVES - Fabrication schedule</t>
  </si>
  <si>
    <t>SAFETY RELIEF VALVES - Progress report documents list</t>
  </si>
  <si>
    <t>PNEUMATIC ACTUATOR - Fabrication schedule</t>
  </si>
  <si>
    <t>PNEUMATIC ACTUATOR - Progress report documents list</t>
  </si>
  <si>
    <t>O2 &amp; CO ANALYSER - Fabrication schedule</t>
  </si>
  <si>
    <t>O2 &amp; CO ANALYSER - Progress report documents list</t>
  </si>
  <si>
    <t>DENSITY METER - Fabrication schedule</t>
  </si>
  <si>
    <t>DENSITY METER - Progress report documents list</t>
  </si>
  <si>
    <t>ORIFICE PLATE - Fabrication schedule</t>
  </si>
  <si>
    <t>ORIFICE PLATE - Progress report documents list</t>
  </si>
  <si>
    <t>LEVEL GAUGE - Fabrication schedule</t>
  </si>
  <si>
    <t>LEVEL GAUGE - Progress report documents list</t>
  </si>
  <si>
    <t>RADAR LEVEL - Fabrication schedule</t>
  </si>
  <si>
    <t>RADAR LEVEL - Progress report documents list</t>
  </si>
  <si>
    <t>PRESSURE &amp; DP FLOW TRANSMITTER - Fabrication schedule</t>
  </si>
  <si>
    <t>PRESSURE &amp; DP FLOW TRANSMITTER - Progress report documents list</t>
  </si>
  <si>
    <t>PRESSURE GAUGE - Fabrication schedule</t>
  </si>
  <si>
    <t>PRESSURE GAUGE - Progress report documents list</t>
  </si>
  <si>
    <t>DRAFT GAUGE - Fabrication schedule</t>
  </si>
  <si>
    <t>DRAFT GAUGE - Progress report documents list</t>
  </si>
  <si>
    <t>TEMPERATURE ELEMENT &amp; THERMOWELL - Fabrication schedule</t>
  </si>
  <si>
    <t>TEMPERATURE ELEMENT &amp; THERMOWELL - Progress report documents list</t>
  </si>
  <si>
    <t>SKIN THERMOCOUPLE - Fabrication schedule</t>
  </si>
  <si>
    <t>SKIN THERMOCOUPLE - Progress report documents list</t>
  </si>
  <si>
    <t>TEMPERATURE TRANSMITTER - Fabrication schedule</t>
  </si>
  <si>
    <t>TEMPERATURE TRANSMITTER - Progress report documents list</t>
  </si>
  <si>
    <t>JUNCTION BOX - Fabrication schedule</t>
  </si>
  <si>
    <t>JUNCTION BOX - Progress report documents list</t>
  </si>
  <si>
    <t>LOCAL PANEL - Fabrication schedule</t>
  </si>
  <si>
    <t>LOCAL PANEL - Progress report documents list</t>
  </si>
  <si>
    <t>ELECTRICAL BULK - Fabrication schedule</t>
  </si>
  <si>
    <t>ELECTRICAL BULK - Progress report documents list</t>
  </si>
  <si>
    <t>INSTRUMENT PROTECTION BOX - Fabrication schedule</t>
  </si>
  <si>
    <t>INSTRUMENT PROTECTION BOX - Progress report documents list</t>
  </si>
  <si>
    <t>AIRCRAFT WARNING LIGHT - Fabrication schedule</t>
  </si>
  <si>
    <t>AIRCRAFT WARNING LIGHT - Progress report documents list</t>
  </si>
  <si>
    <t>Ceramic fiber materials (rope, cloth , packing)</t>
  </si>
  <si>
    <t>Internal monthly progress report</t>
  </si>
  <si>
    <t>Project monthly progress report</t>
  </si>
  <si>
    <t>BURNER - Noise data sheet</t>
  </si>
  <si>
    <t>BURNER - Data book</t>
  </si>
  <si>
    <t>PREFABRICATION Structure / coil &amp; manifold</t>
  </si>
  <si>
    <t>PREFABRICATION - Sub-vendor monthly progress report</t>
  </si>
  <si>
    <t>PREFABRICATION - Fabrication schedule</t>
  </si>
  <si>
    <t>PREFABRICATION - Progress report documents list</t>
  </si>
  <si>
    <t>PREFABRICATION - General assembly &amp; detail and BOM</t>
  </si>
  <si>
    <t xml:space="preserve">PREFABRICATION - Quality - Inspection and test plan </t>
  </si>
  <si>
    <t>PREFABRICATION - Procedure for refractory and lining application</t>
  </si>
  <si>
    <t>PREFABRICATION - Quality - Radiography Procedure</t>
  </si>
  <si>
    <t>PREFABRICATION - Quality - Hydrostatic pressure test procedure</t>
  </si>
  <si>
    <t>PREFABRICATION - Quality - PMI procedure</t>
  </si>
  <si>
    <t>PREFABRICATION - Quality - Dry Penetrant Test Procedure</t>
  </si>
  <si>
    <t>PREFABRICATION - Quality - Visual examination Procedure</t>
  </si>
  <si>
    <t xml:space="preserve">PREFABRICATION - Quality - Dimensional Procedure </t>
  </si>
  <si>
    <t>PREFABRICATION - Quality - Trial assembly Procedure</t>
  </si>
  <si>
    <t>PREFABRICATION - Painting procedure</t>
  </si>
  <si>
    <t>PREFABRICATION - Quality - Welding book</t>
  </si>
  <si>
    <t>PREFABRICATION - Quality - Welders,NDT Operator, Consumables, Material / Certificates</t>
  </si>
  <si>
    <t xml:space="preserve">PREFABRICATION - Lifting spreader beams procedures or drawing </t>
  </si>
  <si>
    <t>PREFABRICATION - Site storage procedure</t>
  </si>
  <si>
    <t>PREFABRICATION - Shipping and packing instructions</t>
  </si>
  <si>
    <t>PREFABRICATION - Spare part list</t>
  </si>
  <si>
    <t>PREFABRICATION - Data book</t>
  </si>
  <si>
    <t>FINNING - Data book</t>
  </si>
  <si>
    <t>INSULATION - Data book</t>
  </si>
  <si>
    <t>CAST PIECES - Data book</t>
  </si>
  <si>
    <t>STEAM DRUM - Data book</t>
  </si>
  <si>
    <t>COMMISSIONNING AND START UP - SPARE PART LIST</t>
  </si>
  <si>
    <t>CONTROL VALVES - Data book</t>
  </si>
  <si>
    <t>ON/OFF VALVES - Data book</t>
  </si>
  <si>
    <t>SAFETY RELIEF VALVES - Data book</t>
  </si>
  <si>
    <t>PNEUMATIC ACTUATOR - Data book</t>
  </si>
  <si>
    <t>O2 &amp; CO ANALYSER - Data book</t>
  </si>
  <si>
    <t>DENSITY METER - Data book</t>
  </si>
  <si>
    <t>ORIFICE PLATE - Data book</t>
  </si>
  <si>
    <t>LEVEL GAUGE - Data book</t>
  </si>
  <si>
    <t>RADAR LEVEL -  Data book</t>
  </si>
  <si>
    <t>PRESSURE &amp; DP FLOW TRANSMITTER - Data book</t>
  </si>
  <si>
    <t>PRESSURE GAUGE -  Data book</t>
  </si>
  <si>
    <t>DRAFT GAUGE -  Data book</t>
  </si>
  <si>
    <t>TEMPERATURE ELEMENT &amp; THERMOWELL -  Data book</t>
  </si>
  <si>
    <t>SKIN THERMOCOUPLE - Data book</t>
  </si>
  <si>
    <t>TEMPERATURE TRANSMITTER - Data book</t>
  </si>
  <si>
    <t>JUNCTION BOX - Data book</t>
  </si>
  <si>
    <t>LOCAL PANEL - Data book</t>
  </si>
  <si>
    <t>ELECTRICAL BULK -  Data book</t>
  </si>
  <si>
    <t>INSTRUMENT PROTECTION BOX - Data book</t>
  </si>
  <si>
    <t>AIRCRAFT WARNING LIGHT - Data book</t>
  </si>
  <si>
    <t xml:space="preserve">PUMPS - Data Book </t>
  </si>
  <si>
    <t>TUBES &amp; FITTINGS - Data book</t>
  </si>
  <si>
    <t xml:space="preserve">TUBES &amp; FITTINGS -Index data book </t>
  </si>
  <si>
    <t xml:space="preserve">BURNER - Index data book </t>
  </si>
  <si>
    <t xml:space="preserve">PREFABRICATION - Index data book </t>
  </si>
  <si>
    <t xml:space="preserve">FINNING - Index data book </t>
  </si>
  <si>
    <t xml:space="preserve">INSULATION - Index data book </t>
  </si>
  <si>
    <t xml:space="preserve">CAST PIECES - Index data book </t>
  </si>
  <si>
    <t xml:space="preserve">PUMPS - Index data book  </t>
  </si>
  <si>
    <t xml:space="preserve">STEAM DRUM - Index data book </t>
  </si>
  <si>
    <t xml:space="preserve">CONTROL VALVES - Index data book </t>
  </si>
  <si>
    <t xml:space="preserve">ON/OFF VALVES - Index data book </t>
  </si>
  <si>
    <t xml:space="preserve">SAFETY RELIEF VALVES - Index data book </t>
  </si>
  <si>
    <t xml:space="preserve">PNEUMATIC ACTUATOR - Index data book </t>
  </si>
  <si>
    <t xml:space="preserve">O2 &amp; CO ANALYSER - Index data book </t>
  </si>
  <si>
    <t xml:space="preserve">DENSITY METER - Index data book </t>
  </si>
  <si>
    <t xml:space="preserve">ORIFICE PLATE - Index data book </t>
  </si>
  <si>
    <t xml:space="preserve">LEVEL GAUGE - Index data book </t>
  </si>
  <si>
    <t xml:space="preserve">RADAR LEVEL - Index data book </t>
  </si>
  <si>
    <t xml:space="preserve">PRESSURE &amp; DP FLOW TRANSMITTER - Index data book </t>
  </si>
  <si>
    <t xml:space="preserve">PRESSURE GAUGE - Index data book </t>
  </si>
  <si>
    <t xml:space="preserve">DRAFT GAUGE - Index data book </t>
  </si>
  <si>
    <t xml:space="preserve">TEMPERATURE ELEMENT &amp; THERMOWELL - Index data book </t>
  </si>
  <si>
    <t xml:space="preserve">SKIN THERMOCOUPLE - Index data book </t>
  </si>
  <si>
    <t xml:space="preserve">TEMPERATURE TRANSMITTER - Index data book </t>
  </si>
  <si>
    <t xml:space="preserve">JUNCTION BOX - Index data book </t>
  </si>
  <si>
    <t xml:space="preserve">LOCAL PANEL - Index data book </t>
  </si>
  <si>
    <t xml:space="preserve">ELECTRICAL BULK - Index data book </t>
  </si>
  <si>
    <t xml:space="preserve">INSTRUMENT PROTECTION BOX - Index data book </t>
  </si>
  <si>
    <t xml:space="preserve">AIRCRAFT WARNING LIGHT - Index data book </t>
  </si>
  <si>
    <t>DOCUMENT STATUS</t>
  </si>
  <si>
    <t>Master document list</t>
  </si>
  <si>
    <t xml:space="preserve">TUBES &amp; FITTINGS -Quality - Air pressure test procedure </t>
  </si>
  <si>
    <t>Project vendor list</t>
  </si>
  <si>
    <t>PUMPS - Data sheet</t>
  </si>
  <si>
    <t>PROJECT</t>
  </si>
  <si>
    <t>Master doc list - 
CODE Number.</t>
  </si>
  <si>
    <t>PUMPS - Quality - Quality assurance &amp; HSE (Quality assurance, quality plan,  )</t>
  </si>
  <si>
    <t>CONTROL VALVES</t>
  </si>
  <si>
    <t xml:space="preserve">Heater service manager </t>
  </si>
  <si>
    <t xml:space="preserve">Structural Engineer </t>
  </si>
  <si>
    <t xml:space="preserve">PID - Utility  (instrument air, snuffing steam) </t>
  </si>
  <si>
    <t>FANS - Sub-vendor monthly progress report</t>
  </si>
  <si>
    <t>FANS - Fabrication schedule</t>
  </si>
  <si>
    <t>FANS - General assembly &amp; detail and BOM</t>
  </si>
  <si>
    <t>FANS - Document List</t>
  </si>
  <si>
    <t>FANS - Quality - Dye penetrant test procedure</t>
  </si>
  <si>
    <t>FANS - Quality - PMI procedure</t>
  </si>
  <si>
    <t>FANS - Quality - Painting procedure</t>
  </si>
  <si>
    <t>FANS - Quality - Welding book</t>
  </si>
  <si>
    <t>FANS - Quality - Welders,NDT Operator, Consumables, Material / Certificates</t>
  </si>
  <si>
    <t>FANS - Installation, operating and maintenance manuals</t>
  </si>
  <si>
    <t>FANS - Site storage procedure</t>
  </si>
  <si>
    <t>FANS - Shipping and packing instructions</t>
  </si>
  <si>
    <t xml:space="preserve">FANS - Index data book </t>
  </si>
  <si>
    <t>FANS - Spare part list</t>
  </si>
  <si>
    <t>FANS - Data book</t>
  </si>
  <si>
    <t>FANS - Motor general assembly and detail</t>
  </si>
  <si>
    <t xml:space="preserve">FANS - Control local control système </t>
  </si>
  <si>
    <t>FANS - Motor Data sheet</t>
  </si>
  <si>
    <t>FANS - Terminal box</t>
  </si>
  <si>
    <t>FANS - Pneumatic actuator drawing</t>
  </si>
  <si>
    <t>FANS - Silencer drawing</t>
  </si>
  <si>
    <t>FANS -Temperature probe</t>
  </si>
  <si>
    <t>FANS -Noise data sheet</t>
  </si>
  <si>
    <t xml:space="preserve">FANS - Data sheet, </t>
  </si>
  <si>
    <t>FANS - Performance Curve</t>
  </si>
  <si>
    <t xml:space="preserve">FANS - Motor - Quality - Inspection and test plan </t>
  </si>
  <si>
    <t xml:space="preserve">FANS - Quality- Inspection and test plan </t>
  </si>
  <si>
    <t xml:space="preserve">FANS - Motor test procedure </t>
  </si>
  <si>
    <t xml:space="preserve">FANS - Test procedure </t>
  </si>
  <si>
    <t xml:space="preserve">FANS - Mecanical running test procedure </t>
  </si>
  <si>
    <t xml:space="preserve">FANS - Performance test procedure </t>
  </si>
  <si>
    <t xml:space="preserve">FANS - Balancing procedure </t>
  </si>
  <si>
    <t>APH - Sub-vendor monthly progress report</t>
  </si>
  <si>
    <t>APH - Fabrication schedule</t>
  </si>
  <si>
    <t>APH - Document List</t>
  </si>
  <si>
    <t>APH - General assembly &amp; detail and BOM</t>
  </si>
  <si>
    <t xml:space="preserve">APH - Data sheet, </t>
  </si>
  <si>
    <t>FANS (ID or FD)</t>
  </si>
  <si>
    <t>7500</t>
  </si>
  <si>
    <t>7100</t>
  </si>
  <si>
    <t xml:space="preserve">APH - Quality- Inspection and test plan </t>
  </si>
  <si>
    <t>APH - Quality - Dye penetrant test procedure</t>
  </si>
  <si>
    <t>APH - Quality - PMI procedure</t>
  </si>
  <si>
    <t>APH - Quality - Painting procedure</t>
  </si>
  <si>
    <t>APH - Quality - Welding book</t>
  </si>
  <si>
    <t>APH - Quality - Welders,NDT Operator, Consumables, Material / Certificates</t>
  </si>
  <si>
    <t>APH - Installation, operating and maintenance manuals</t>
  </si>
  <si>
    <t>APH - Site storage procedure</t>
  </si>
  <si>
    <t>APH - Shipping and packing instructions</t>
  </si>
  <si>
    <t xml:space="preserve">APH - Index data book </t>
  </si>
  <si>
    <t>APH - Spare part list</t>
  </si>
  <si>
    <t>APH - Data book</t>
  </si>
  <si>
    <t>7400</t>
  </si>
  <si>
    <t>SAPH - Sub-vendor monthly progress report</t>
  </si>
  <si>
    <t>SAPH - Fabrication schedule</t>
  </si>
  <si>
    <t>SAPH - Document List</t>
  </si>
  <si>
    <t>SAPH - General assembly &amp; detail and BOM</t>
  </si>
  <si>
    <t xml:space="preserve">SAPH - Data sheet, </t>
  </si>
  <si>
    <t xml:space="preserve">SAPH - Quality- Inspection and test plan </t>
  </si>
  <si>
    <t>SAPH - Quality - Dye penetrant test procedure</t>
  </si>
  <si>
    <t>SAPH - Quality - PMI procedure</t>
  </si>
  <si>
    <t>SAPH - Quality - Painting procedure</t>
  </si>
  <si>
    <t>SAPH - Quality - Welding book</t>
  </si>
  <si>
    <t>SAPH - Quality - Welders,NDT Operator, Consumables, Material / Certificates</t>
  </si>
  <si>
    <t>SAPH - Installation, operating and maintenance manuals</t>
  </si>
  <si>
    <t>SAPH - Site storage procedure</t>
  </si>
  <si>
    <t>SAPH - Shipping and packing instructions</t>
  </si>
  <si>
    <t xml:space="preserve">SAPH - Index data book </t>
  </si>
  <si>
    <t>SAPH - Spare part list</t>
  </si>
  <si>
    <t>SAPH - Data book</t>
  </si>
  <si>
    <t>Steam Air PreHeater</t>
  </si>
  <si>
    <t>Air PreHeater</t>
  </si>
  <si>
    <t>7300</t>
  </si>
  <si>
    <t>Process Gaz Boiler</t>
  </si>
  <si>
    <t>PGB - Sub-vendor monthly progress report</t>
  </si>
  <si>
    <t>PGB - Fabrication schedule</t>
  </si>
  <si>
    <t>PGB - Progress report documents list</t>
  </si>
  <si>
    <t>PGB - General assembly &amp; detail and BOM</t>
  </si>
  <si>
    <t>PGB - Calculation note</t>
  </si>
  <si>
    <t>PGB - Spare part list</t>
  </si>
  <si>
    <t xml:space="preserve">PGB - Quality - Inspection and test plan </t>
  </si>
  <si>
    <t>PGB - Quality - Hydrostatic pressure test procedure</t>
  </si>
  <si>
    <t>PGB - Quality - PWHT Procedure</t>
  </si>
  <si>
    <t>PGB - Quality - PMI procedure</t>
  </si>
  <si>
    <t>PGB - Quality - Dye Penetrant Test Procedure</t>
  </si>
  <si>
    <t>PGB - Quality - Radiography Procedure</t>
  </si>
  <si>
    <t>PGB - Quality - Welders,NDT Operator, Consumables, Material / Certificates</t>
  </si>
  <si>
    <t>PGB - Quality - Visual examination Procedure</t>
  </si>
  <si>
    <t>PGB - Quality - Painting procedure</t>
  </si>
  <si>
    <t>PGB - Quality - Welding book</t>
  </si>
  <si>
    <t xml:space="preserve">PGB - Quality - Dimensional Procedure </t>
  </si>
  <si>
    <t>PGB - Site storage procedure</t>
  </si>
  <si>
    <t>PGB - Shipping and packing instructions</t>
  </si>
  <si>
    <t xml:space="preserve">PGB - Index data book </t>
  </si>
  <si>
    <t>PGB - Data book</t>
  </si>
  <si>
    <t xml:space="preserve">RADIANT COIL </t>
  </si>
  <si>
    <t xml:space="preserve">CONVECTION COIL </t>
  </si>
  <si>
    <t>0000-FA-001</t>
  </si>
  <si>
    <t>0000-FA</t>
  </si>
  <si>
    <t xml:space="preserve">Project </t>
  </si>
  <si>
    <t>0000-FA-002</t>
  </si>
  <si>
    <t>0000-FA-003</t>
  </si>
  <si>
    <t>0000-FA-004</t>
  </si>
  <si>
    <t>0000-FA-005</t>
  </si>
  <si>
    <t>0000-FA-006</t>
  </si>
  <si>
    <t>0000-FA-007</t>
  </si>
  <si>
    <t>0000-FA-008</t>
  </si>
  <si>
    <t>0000-FA-009</t>
  </si>
  <si>
    <t>0000-FA-010</t>
  </si>
  <si>
    <t>0000-FA-011</t>
  </si>
  <si>
    <t>0000-FA-012</t>
  </si>
  <si>
    <t>0000-FA-013</t>
  </si>
  <si>
    <t>0000-FA-014</t>
  </si>
  <si>
    <t>0000-FA-015</t>
  </si>
  <si>
    <t>0000-FC-001</t>
  </si>
  <si>
    <t>0000-FC</t>
  </si>
  <si>
    <t>0000-FC-300</t>
  </si>
  <si>
    <t>0000-FC-301</t>
  </si>
  <si>
    <t>0000-FC-351</t>
  </si>
  <si>
    <t>0000-FC-361</t>
  </si>
  <si>
    <t>0000-FC-371</t>
  </si>
  <si>
    <t>0000-FC-372</t>
  </si>
  <si>
    <t>0000-FC-601</t>
  </si>
  <si>
    <t>cast supports</t>
  </si>
  <si>
    <t>0000-FC-410</t>
  </si>
  <si>
    <t>0000-FC-411</t>
  </si>
  <si>
    <t>0000-FC-501</t>
  </si>
  <si>
    <t>calcul process</t>
  </si>
  <si>
    <t>intrumentation</t>
  </si>
  <si>
    <t>0000-FC-801</t>
  </si>
  <si>
    <t xml:space="preserve">Lifting </t>
  </si>
  <si>
    <t>0000-FC-901</t>
  </si>
  <si>
    <t>0000-FD</t>
  </si>
  <si>
    <t>0000-FD-001</t>
  </si>
  <si>
    <t>0000-FD-010</t>
  </si>
  <si>
    <t>0000-FD-020</t>
  </si>
  <si>
    <t>0000-FD-021</t>
  </si>
  <si>
    <t>0000-FD-030</t>
  </si>
  <si>
    <t>0000-FD-301</t>
  </si>
  <si>
    <t>0000-FD-360</t>
  </si>
  <si>
    <t>0000-FD-361</t>
  </si>
  <si>
    <t>0000-FD-362</t>
  </si>
  <si>
    <t>Equipment</t>
  </si>
  <si>
    <t>0000-FD-401</t>
  </si>
  <si>
    <t>0000-FD-402</t>
  </si>
  <si>
    <t>0000-FD-403</t>
  </si>
  <si>
    <t>0000-FD-404</t>
  </si>
  <si>
    <t>0000-FD-405</t>
  </si>
  <si>
    <t>0000-FD-501</t>
  </si>
  <si>
    <t>0000-FD-781</t>
  </si>
  <si>
    <t>0000-FD-782</t>
  </si>
  <si>
    <t>0000-FD-800</t>
  </si>
  <si>
    <t>0000-FD-801</t>
  </si>
  <si>
    <t>0000-FD-802</t>
  </si>
  <si>
    <t>0000-FD-803</t>
  </si>
  <si>
    <t>0000-FD-804</t>
  </si>
  <si>
    <t>0000-FD-805</t>
  </si>
  <si>
    <t>0000-FD-806</t>
  </si>
  <si>
    <t>0000-FD-807</t>
  </si>
  <si>
    <t>0000-FD-820</t>
  </si>
  <si>
    <t>0000-FD-821</t>
  </si>
  <si>
    <t>0000-FD-822</t>
  </si>
  <si>
    <t>0000-FD-823</t>
  </si>
  <si>
    <t>0000-FD-824</t>
  </si>
  <si>
    <t>0000-FD-826</t>
  </si>
  <si>
    <t>0000-FD-825</t>
  </si>
  <si>
    <t>0000-FD-827</t>
  </si>
  <si>
    <t>0000-FD-828</t>
  </si>
  <si>
    <t>0000-FD-829</t>
  </si>
  <si>
    <t>0000-FD-830</t>
  </si>
  <si>
    <t>0000-FD-831</t>
  </si>
  <si>
    <t>0000-FD-890</t>
  </si>
  <si>
    <t>0000-FD-901</t>
  </si>
  <si>
    <t>0000-FD-902</t>
  </si>
  <si>
    <t xml:space="preserve"> 0000‐FD‐4001</t>
  </si>
  <si>
    <t xml:space="preserve"> 0000‐FD‐4002</t>
  </si>
  <si>
    <t xml:space="preserve"> 0000‐FD‐4003</t>
  </si>
  <si>
    <t>0000‐FD‐4004</t>
  </si>
  <si>
    <t>0000‐FD‐4011</t>
  </si>
  <si>
    <t xml:space="preserve"> 0000‐FD‐4012</t>
  </si>
  <si>
    <t xml:space="preserve"> 0000‐FD‐4013</t>
  </si>
  <si>
    <t xml:space="preserve"> 0000‐FD‐4021</t>
  </si>
  <si>
    <t xml:space="preserve"> 0000‐FD‐4023 </t>
  </si>
  <si>
    <t xml:space="preserve"> 0000‐FD‐4024 </t>
  </si>
  <si>
    <t xml:space="preserve"> 0000‐FD‐4025 </t>
  </si>
  <si>
    <t xml:space="preserve"> 0000‐FD‐4026</t>
  </si>
  <si>
    <t>0000-FE-100</t>
  </si>
  <si>
    <t>0000-FE-101</t>
  </si>
  <si>
    <t>0000-FE-102</t>
  </si>
  <si>
    <t>0000-FE-103</t>
  </si>
  <si>
    <t>0000-FE-104</t>
  </si>
  <si>
    <t>0000-FE-105</t>
  </si>
  <si>
    <t>0000-FE-106</t>
  </si>
  <si>
    <t>0000-FE-107</t>
  </si>
  <si>
    <t>0000-FE-108</t>
  </si>
  <si>
    <t>0000-FE-109</t>
  </si>
  <si>
    <t>0000-FE-110</t>
  </si>
  <si>
    <t>0000-FE-111</t>
  </si>
  <si>
    <t>0000-FE-112</t>
  </si>
  <si>
    <t>0000-FE-113</t>
  </si>
  <si>
    <t>0000-FE-114</t>
  </si>
  <si>
    <t>0000-FE-115</t>
  </si>
  <si>
    <t>0000-FE-116</t>
  </si>
  <si>
    <t>0000-FE-117</t>
  </si>
  <si>
    <t>0000-FE-118</t>
  </si>
  <si>
    <t>0000-FE-119</t>
  </si>
  <si>
    <t>0000-FE-120</t>
  </si>
  <si>
    <t>0000-FE-122</t>
  </si>
  <si>
    <t>0000-FE-121</t>
  </si>
  <si>
    <t>0000-FE-123</t>
  </si>
  <si>
    <t>0000-FE-124</t>
  </si>
  <si>
    <t>0000-FE-125</t>
  </si>
  <si>
    <t>0000-FE-126</t>
  </si>
  <si>
    <t>0000-FE-127</t>
  </si>
  <si>
    <t>0000-FE-128</t>
  </si>
  <si>
    <t>0000-FE-129</t>
  </si>
  <si>
    <t>0000-FE-200</t>
  </si>
  <si>
    <t>0000-FE-201</t>
  </si>
  <si>
    <t>0000-FE-202</t>
  </si>
  <si>
    <t>0000-FE-203</t>
  </si>
  <si>
    <t>0000-FE-204</t>
  </si>
  <si>
    <t>0000-FE-205</t>
  </si>
  <si>
    <t>0000-FE-206</t>
  </si>
  <si>
    <t>0000-FE-207</t>
  </si>
  <si>
    <t>0000-FE-208</t>
  </si>
  <si>
    <t>0000-FE-209</t>
  </si>
  <si>
    <t>0000-FE-210</t>
  </si>
  <si>
    <t>0000-FE-211</t>
  </si>
  <si>
    <t>0000-FE-212</t>
  </si>
  <si>
    <t>0000-FE-213</t>
  </si>
  <si>
    <t>0000-FE-214</t>
  </si>
  <si>
    <t>0000-FE-215</t>
  </si>
  <si>
    <t>0000-FE-216</t>
  </si>
  <si>
    <t>0000-FE-217</t>
  </si>
  <si>
    <t>0000-FE-218</t>
  </si>
  <si>
    <t>0000-FE-219</t>
  </si>
  <si>
    <t>0000-FE-220</t>
  </si>
  <si>
    <t>0000-FE-221</t>
  </si>
  <si>
    <t>0000-FE-222</t>
  </si>
  <si>
    <t>0000-FE-223</t>
  </si>
  <si>
    <t>0000-FE-224</t>
  </si>
  <si>
    <t>0000-FE-225</t>
  </si>
  <si>
    <t>0000-FE-300</t>
  </si>
  <si>
    <t>0000-FE-301</t>
  </si>
  <si>
    <t>0000-FE-302</t>
  </si>
  <si>
    <t>0000-FE-303</t>
  </si>
  <si>
    <t>0000-FE-304</t>
  </si>
  <si>
    <t>0000-FE-305</t>
  </si>
  <si>
    <t>0000-FE-306</t>
  </si>
  <si>
    <t>0000-FE-307</t>
  </si>
  <si>
    <t>0000-FE-308</t>
  </si>
  <si>
    <t>0000-FE-309</t>
  </si>
  <si>
    <t>0000-FE-310</t>
  </si>
  <si>
    <t>0000-FE-311</t>
  </si>
  <si>
    <t>0000-FE-312</t>
  </si>
  <si>
    <t>0000-FE-313</t>
  </si>
  <si>
    <t>0000-FE-314</t>
  </si>
  <si>
    <t>0000-FE-315</t>
  </si>
  <si>
    <t>0000-FE-316</t>
  </si>
  <si>
    <t>0000-FE-317</t>
  </si>
  <si>
    <t>0000-FE-318</t>
  </si>
  <si>
    <t>0000-FE-319</t>
  </si>
  <si>
    <t>0000-FE-320</t>
  </si>
  <si>
    <t>0000-FE-321</t>
  </si>
  <si>
    <t>0000-FE-322</t>
  </si>
  <si>
    <t>0000-FE-323</t>
  </si>
  <si>
    <t>0000-FE-400</t>
  </si>
  <si>
    <t>0000-FE-401</t>
  </si>
  <si>
    <t>0000-FE-402</t>
  </si>
  <si>
    <t>0000-FE-403</t>
  </si>
  <si>
    <t>0000-FE-404</t>
  </si>
  <si>
    <t>0000-FE-405</t>
  </si>
  <si>
    <t>0000-FE-406</t>
  </si>
  <si>
    <t>0000-FE-407</t>
  </si>
  <si>
    <t>0000-FE-408</t>
  </si>
  <si>
    <t>0000-FE-409</t>
  </si>
  <si>
    <t>0000-FE-410</t>
  </si>
  <si>
    <t>0000-FE-411</t>
  </si>
  <si>
    <t>0000-FE-412</t>
  </si>
  <si>
    <t>0000-FE-413</t>
  </si>
  <si>
    <t>0000-FE-414</t>
  </si>
  <si>
    <t>0000-FE-415</t>
  </si>
  <si>
    <t>0000-FE-416</t>
  </si>
  <si>
    <t>0000-FE-417</t>
  </si>
  <si>
    <t>0000-FE-418</t>
  </si>
  <si>
    <t>0000-FE-419</t>
  </si>
  <si>
    <t>0000-FE-500</t>
  </si>
  <si>
    <t>0000-FE-501</t>
  </si>
  <si>
    <t>0000-FE-502</t>
  </si>
  <si>
    <t>0000-FE-503</t>
  </si>
  <si>
    <t>0000-FE-504</t>
  </si>
  <si>
    <t>0000-FE-505</t>
  </si>
  <si>
    <t>0000-FE-506</t>
  </si>
  <si>
    <t>0000-FE-507</t>
  </si>
  <si>
    <t>0000-FE-508</t>
  </si>
  <si>
    <t>0000-FE-509</t>
  </si>
  <si>
    <t>0000-FE-510</t>
  </si>
  <si>
    <t>0000-FE-511</t>
  </si>
  <si>
    <t>0000-FE-512</t>
  </si>
  <si>
    <t>0000-FE-513</t>
  </si>
  <si>
    <t>0000-FE-514</t>
  </si>
  <si>
    <t>0000-FE-515</t>
  </si>
  <si>
    <t>0000-FE-516</t>
  </si>
  <si>
    <t>0000-FE-517</t>
  </si>
  <si>
    <t>0000-FE-518</t>
  </si>
  <si>
    <t>0000-FE-519</t>
  </si>
  <si>
    <t>0000-FE-520</t>
  </si>
  <si>
    <t>0000-FE-600</t>
  </si>
  <si>
    <t>0000-FE-601</t>
  </si>
  <si>
    <t>0000-FE-602</t>
  </si>
  <si>
    <t>0000-FE-603</t>
  </si>
  <si>
    <t>0000-FE-604</t>
  </si>
  <si>
    <t>0000-FE-605</t>
  </si>
  <si>
    <t>0000-FE-606</t>
  </si>
  <si>
    <t>0000-FE-607</t>
  </si>
  <si>
    <t>0000-FE-608</t>
  </si>
  <si>
    <t>0000-FE-609</t>
  </si>
  <si>
    <t>0000-FE-610</t>
  </si>
  <si>
    <t>0000-FE-611</t>
  </si>
  <si>
    <t>0000-FE-612</t>
  </si>
  <si>
    <t>0000-FE-613</t>
  </si>
  <si>
    <t>0000-FE-614</t>
  </si>
  <si>
    <t>0000-FE-615</t>
  </si>
  <si>
    <t>0000-FE-616</t>
  </si>
  <si>
    <t>0000-FE-617</t>
  </si>
  <si>
    <t>0000-FE-618</t>
  </si>
  <si>
    <t>0000-FE-619</t>
  </si>
  <si>
    <t>0000-FE-620</t>
  </si>
  <si>
    <t>0000-FE-621</t>
  </si>
  <si>
    <t>0000-FE-622</t>
  </si>
  <si>
    <t>0000-FE-7100</t>
  </si>
  <si>
    <t>0000-FE-7101</t>
  </si>
  <si>
    <t>0000-FE-7102</t>
  </si>
  <si>
    <t>0000-FE-7103</t>
  </si>
  <si>
    <t>0000-FE-7104</t>
  </si>
  <si>
    <t>0000-FE-7105</t>
  </si>
  <si>
    <t>0000-FE-7106</t>
  </si>
  <si>
    <t>0000-FE-7107</t>
  </si>
  <si>
    <t>0000-FE-7108</t>
  </si>
  <si>
    <t>0000-FE-7109</t>
  </si>
  <si>
    <t>0000-FE-7110</t>
  </si>
  <si>
    <t>0000-FE-7111</t>
  </si>
  <si>
    <t>0000-FE-7112</t>
  </si>
  <si>
    <t>0000-FE-7113</t>
  </si>
  <si>
    <t>0000-FE-7114</t>
  </si>
  <si>
    <t>0000-FE-7115</t>
  </si>
  <si>
    <t>0000-FE-7116</t>
  </si>
  <si>
    <t>0000-FE-7117</t>
  </si>
  <si>
    <t>0000-FE-7118</t>
  </si>
  <si>
    <t>0000-FE-7119</t>
  </si>
  <si>
    <t>0000-FE-7120</t>
  </si>
  <si>
    <t>0000-FE-7121</t>
  </si>
  <si>
    <t>0000-FE-7122</t>
  </si>
  <si>
    <t>0000-FE-7123</t>
  </si>
  <si>
    <t>0000-FE-7124</t>
  </si>
  <si>
    <t>0000-FE-7125</t>
  </si>
  <si>
    <t>0000-FE-7126</t>
  </si>
  <si>
    <t>0000-FE-7127</t>
  </si>
  <si>
    <t>0000-FE-7128</t>
  </si>
  <si>
    <t>0000-FE-7129</t>
  </si>
  <si>
    <t>0000-FE-7130</t>
  </si>
  <si>
    <t>0000-FE-7131</t>
  </si>
  <si>
    <t>0000-FE-7300</t>
  </si>
  <si>
    <t>0000-FE-7301</t>
  </si>
  <si>
    <t>0000-FE-7302</t>
  </si>
  <si>
    <t>0000-FE-7303</t>
  </si>
  <si>
    <t>0000-FE-7304</t>
  </si>
  <si>
    <t>0000-FE-7305</t>
  </si>
  <si>
    <t>0000-FE-7306</t>
  </si>
  <si>
    <t>0000-FE-7307</t>
  </si>
  <si>
    <t>0000-FE-7308</t>
  </si>
  <si>
    <t>0000-FE-7309</t>
  </si>
  <si>
    <t>0000-FE-7310</t>
  </si>
  <si>
    <t>0000-FE-7311</t>
  </si>
  <si>
    <t>0000-FE-7312</t>
  </si>
  <si>
    <t>0000-FE-7313</t>
  </si>
  <si>
    <t>0000-FE-7314</t>
  </si>
  <si>
    <t>0000-FE-7315</t>
  </si>
  <si>
    <t>0000-FE-7316</t>
  </si>
  <si>
    <t>0000-FE-7317</t>
  </si>
  <si>
    <t>0000-FE-7318</t>
  </si>
  <si>
    <t>0000-FE-7319</t>
  </si>
  <si>
    <t>0000-FE-7320</t>
  </si>
  <si>
    <t>0000-FE-7400</t>
  </si>
  <si>
    <t>0000-FE-7401</t>
  </si>
  <si>
    <t>0000-FE-7402</t>
  </si>
  <si>
    <t>0000-FE-7403</t>
  </si>
  <si>
    <t>0000-FE-7404</t>
  </si>
  <si>
    <t>0000-FE-7405</t>
  </si>
  <si>
    <t>0000-FE-7406</t>
  </si>
  <si>
    <t>0000-FE-7407</t>
  </si>
  <si>
    <t>0000-FE-7408</t>
  </si>
  <si>
    <t>0000-FE-7409</t>
  </si>
  <si>
    <t>0000-FE-7410</t>
  </si>
  <si>
    <t>0000-FE-7411</t>
  </si>
  <si>
    <t>0000-FE-7412</t>
  </si>
  <si>
    <t>0000-FE-7413</t>
  </si>
  <si>
    <t>0000-FE-7414</t>
  </si>
  <si>
    <t>0000-FE-7415</t>
  </si>
  <si>
    <t>0000-FE-7416</t>
  </si>
  <si>
    <t>0000-FE-7417</t>
  </si>
  <si>
    <t>0000-FE-7500</t>
  </si>
  <si>
    <t>0000-FE-7501</t>
  </si>
  <si>
    <t>0000-FE-7502</t>
  </si>
  <si>
    <t>0000-FE-7503</t>
  </si>
  <si>
    <t>0000-FE-7504</t>
  </si>
  <si>
    <t>0000-FE-7505</t>
  </si>
  <si>
    <t>0000-FE-7506</t>
  </si>
  <si>
    <t>0000-FE-7507</t>
  </si>
  <si>
    <t>0000-FE-7508</t>
  </si>
  <si>
    <t>0000-FE-7509</t>
  </si>
  <si>
    <t>0000-FE-7510</t>
  </si>
  <si>
    <t>0000-FE-7511</t>
  </si>
  <si>
    <t>0000-FE-7512</t>
  </si>
  <si>
    <t>0000-FE-7513</t>
  </si>
  <si>
    <t>0000-FE-7514</t>
  </si>
  <si>
    <t>0000-FE-7515</t>
  </si>
  <si>
    <t>0000-FE-7516</t>
  </si>
  <si>
    <t>0000-FE-7517</t>
  </si>
  <si>
    <t>0000-FE-7600</t>
  </si>
  <si>
    <t>0000-FE-7601</t>
  </si>
  <si>
    <t>0000-FE-7602</t>
  </si>
  <si>
    <t>0000-FE-7603</t>
  </si>
  <si>
    <t>0000-FE-7604</t>
  </si>
  <si>
    <t>0000-FE-7605</t>
  </si>
  <si>
    <t>0000-FE-7606</t>
  </si>
  <si>
    <t>0000-FE-7607</t>
  </si>
  <si>
    <t>0000-FE-7608</t>
  </si>
  <si>
    <t>0000-FE-7609</t>
  </si>
  <si>
    <t>0000-FE-7610</t>
  </si>
  <si>
    <t>0000-FE-7611</t>
  </si>
  <si>
    <t>0000-FE-7612</t>
  </si>
  <si>
    <t>0000-FE-7613</t>
  </si>
  <si>
    <t>0000-FE-7614</t>
  </si>
  <si>
    <t>0000-FE-7615</t>
  </si>
  <si>
    <t>0000-FE-7616</t>
  </si>
  <si>
    <t>0000-FE-7617</t>
  </si>
  <si>
    <t>0000-FE-7618</t>
  </si>
  <si>
    <t>0000-FE-7619</t>
  </si>
  <si>
    <t>0000-FE-7620</t>
  </si>
  <si>
    <t>0000-FE-7621</t>
  </si>
  <si>
    <t>0000-FE-7622</t>
  </si>
  <si>
    <t>0000-FE-7623</t>
  </si>
  <si>
    <t>0000-FE-7624</t>
  </si>
  <si>
    <t>0000-FE-7625</t>
  </si>
  <si>
    <t>0000-FE-7626</t>
  </si>
  <si>
    <t>0000-FE-7627</t>
  </si>
  <si>
    <t>0000-FE-7628</t>
  </si>
  <si>
    <t>0000-FE-7629</t>
  </si>
  <si>
    <t>0000-FE-7630</t>
  </si>
  <si>
    <t>0000-FE-7631</t>
  </si>
  <si>
    <t>0000-FE-7632</t>
  </si>
  <si>
    <t>0000-FE-7633</t>
  </si>
  <si>
    <t>0000-FE-7634</t>
  </si>
  <si>
    <t>0000-FE-7635</t>
  </si>
  <si>
    <t>0000-FE-7636</t>
  </si>
  <si>
    <t>0000-FE-7637</t>
  </si>
  <si>
    <t>0000-FE-7638</t>
  </si>
  <si>
    <t>0000-FE-7639</t>
  </si>
  <si>
    <t>0000-FE-7640</t>
  </si>
  <si>
    <t>0000-FE-7641</t>
  </si>
  <si>
    <t>0000-FE-7642</t>
  </si>
  <si>
    <t>0000-FE-7643</t>
  </si>
  <si>
    <t>0000-FE-7644</t>
  </si>
  <si>
    <t>0000-FE-7645</t>
  </si>
  <si>
    <t>0000-FE-7646</t>
  </si>
  <si>
    <t>0000-FE-7647</t>
  </si>
  <si>
    <t>0000-FE-7648</t>
  </si>
  <si>
    <t>0000-FE-7649</t>
  </si>
  <si>
    <t>0000-FE-7650</t>
  </si>
  <si>
    <t>0000-FE-7651</t>
  </si>
  <si>
    <t>0000-FE-7652</t>
  </si>
  <si>
    <t>0000-FE-7653</t>
  </si>
  <si>
    <t>0000-FE-7654</t>
  </si>
  <si>
    <t>0000-FE-7655</t>
  </si>
  <si>
    <t>0000-FE-7656</t>
  </si>
  <si>
    <t>0000-FE-7657</t>
  </si>
  <si>
    <t>0000-FE-7658</t>
  </si>
  <si>
    <t>0000-FE-7659</t>
  </si>
  <si>
    <t>0000-FE-7660</t>
  </si>
  <si>
    <t>0000-FE-7661</t>
  </si>
  <si>
    <t>0000-FE-7662</t>
  </si>
  <si>
    <t>0000-FE-7663</t>
  </si>
  <si>
    <t>0000-FE-7664</t>
  </si>
  <si>
    <t>0000-FE-7800</t>
  </si>
  <si>
    <t>0000-FE-7801</t>
  </si>
  <si>
    <t>0000-FE-7802</t>
  </si>
  <si>
    <t>0000-FE-7803</t>
  </si>
  <si>
    <t>0000-FE-7804</t>
  </si>
  <si>
    <t>0000-FE-7805</t>
  </si>
  <si>
    <t>0000-FE-7806</t>
  </si>
  <si>
    <t>0000-FE-7807</t>
  </si>
  <si>
    <t>0000-FE-7808</t>
  </si>
  <si>
    <t>0000-FE-7809</t>
  </si>
  <si>
    <t>0000-FE-7810</t>
  </si>
  <si>
    <t>0000-FE-7811</t>
  </si>
  <si>
    <t>0000-FE-7812</t>
  </si>
  <si>
    <t>0000-FE-7813</t>
  </si>
  <si>
    <t>0000-FE-7814</t>
  </si>
  <si>
    <t>0000-FE-7815</t>
  </si>
  <si>
    <t>0000-FE-7816</t>
  </si>
  <si>
    <t>0000-FE-7817</t>
  </si>
  <si>
    <t>0000-FE-7818</t>
  </si>
  <si>
    <t>0000-FE-7819</t>
  </si>
  <si>
    <t>0000-FE-7820</t>
  </si>
  <si>
    <t>0000-FE-8000</t>
  </si>
  <si>
    <t>0000-FE-8001</t>
  </si>
  <si>
    <t>0000-FE-8002</t>
  </si>
  <si>
    <t>0000-FE-8003</t>
  </si>
  <si>
    <t>0000-FE-8004</t>
  </si>
  <si>
    <t>0000-FE-8005</t>
  </si>
  <si>
    <t>0000-FE-8006</t>
  </si>
  <si>
    <t>0000-FE-8007</t>
  </si>
  <si>
    <t>0000-FE-8008</t>
  </si>
  <si>
    <t>0000-FE-8009</t>
  </si>
  <si>
    <t>0000-FE-8010</t>
  </si>
  <si>
    <t>0000-FE-8011</t>
  </si>
  <si>
    <t>0000-FE-8012</t>
  </si>
  <si>
    <t>0000-FE-8013</t>
  </si>
  <si>
    <t>0000-FE-8014</t>
  </si>
  <si>
    <t>0000-FE-8015</t>
  </si>
  <si>
    <t>0000-FE-8016</t>
  </si>
  <si>
    <t>0000-FE-8017</t>
  </si>
  <si>
    <t>0000-FE-8018</t>
  </si>
  <si>
    <t>0000-FE-8050</t>
  </si>
  <si>
    <t>0000-FE-8051</t>
  </si>
  <si>
    <t>0000-FE-8052</t>
  </si>
  <si>
    <t>0000-FE-8053</t>
  </si>
  <si>
    <t>0000-FE-8054</t>
  </si>
  <si>
    <t>0000-FE-8055</t>
  </si>
  <si>
    <t>0000-FE-8056</t>
  </si>
  <si>
    <t>0000-FE-8057</t>
  </si>
  <si>
    <t>0000-FE-8058</t>
  </si>
  <si>
    <t>0000-FE-8059</t>
  </si>
  <si>
    <t>0000-FE-8060</t>
  </si>
  <si>
    <t>0000-FE-8061</t>
  </si>
  <si>
    <t>0000-FE-8062</t>
  </si>
  <si>
    <t>0000-FE-8063</t>
  </si>
  <si>
    <t>0000-FE-8064</t>
  </si>
  <si>
    <t>0000-FE-8065</t>
  </si>
  <si>
    <t>0000-FE-8066</t>
  </si>
  <si>
    <t>0000-FE-8067</t>
  </si>
  <si>
    <t>0000-FE-8068</t>
  </si>
  <si>
    <t>0000-FE-8100</t>
  </si>
  <si>
    <t>0000-FE-8101</t>
  </si>
  <si>
    <t>0000-FE-8102</t>
  </si>
  <si>
    <t>0000-FE-8103</t>
  </si>
  <si>
    <t>0000-FE-8104</t>
  </si>
  <si>
    <t>0000-FE-8105</t>
  </si>
  <si>
    <t>0000-FE-8106</t>
  </si>
  <si>
    <t>0000-FE-8107</t>
  </si>
  <si>
    <t>0000-FE-8108</t>
  </si>
  <si>
    <t>0000-FE-8109</t>
  </si>
  <si>
    <t>0000-FE-8110</t>
  </si>
  <si>
    <t>0000-FE-8111</t>
  </si>
  <si>
    <t>0000-FE-8112</t>
  </si>
  <si>
    <t>0000-FE-8113</t>
  </si>
  <si>
    <t>0000-FE-8114</t>
  </si>
  <si>
    <t>0000-FE-8115</t>
  </si>
  <si>
    <t>0000-FE-8150</t>
  </si>
  <si>
    <t>0000-FE-8151</t>
  </si>
  <si>
    <t>0000-FE-8152</t>
  </si>
  <si>
    <t>0000-FE-8153</t>
  </si>
  <si>
    <t>0000-FE-8154</t>
  </si>
  <si>
    <t>0000-FE-8155</t>
  </si>
  <si>
    <t>0000-FE-8156</t>
  </si>
  <si>
    <t>0000-FE-8157</t>
  </si>
  <si>
    <t>0000-FE-8158</t>
  </si>
  <si>
    <t>0000-FE-8159</t>
  </si>
  <si>
    <t>0000-FE-8160</t>
  </si>
  <si>
    <t>0000-FE-8161</t>
  </si>
  <si>
    <t>0000-FE-8162</t>
  </si>
  <si>
    <t>0000-FE-8163</t>
  </si>
  <si>
    <t>0000-FE-8164</t>
  </si>
  <si>
    <t>0000-FE-8165</t>
  </si>
  <si>
    <t>0000-FE-8200</t>
  </si>
  <si>
    <t>0000-FE-8201</t>
  </si>
  <si>
    <t>0000-FE-8202</t>
  </si>
  <si>
    <t>0000-FE-8203</t>
  </si>
  <si>
    <t>0000-FE-8204</t>
  </si>
  <si>
    <t>0000-FE-8205</t>
  </si>
  <si>
    <t>0000-FE-8206</t>
  </si>
  <si>
    <t>0000-FE-8207</t>
  </si>
  <si>
    <t>0000-FE-8208</t>
  </si>
  <si>
    <t>0000-FE-8209</t>
  </si>
  <si>
    <t>0000-FE-8210</t>
  </si>
  <si>
    <t>0000-FE-8211</t>
  </si>
  <si>
    <t>0000-FE-8212</t>
  </si>
  <si>
    <t>0000-FE-8213</t>
  </si>
  <si>
    <t>0000-FE-8250</t>
  </si>
  <si>
    <t>0000-FE-8251</t>
  </si>
  <si>
    <t>0000-FE-8252</t>
  </si>
  <si>
    <t>0000-FE-8253</t>
  </si>
  <si>
    <t>0000-FE-8254</t>
  </si>
  <si>
    <t>0000-FE-8255</t>
  </si>
  <si>
    <t>0000-FE-8256</t>
  </si>
  <si>
    <t>0000-FE-8257</t>
  </si>
  <si>
    <t>0000-FE-8258</t>
  </si>
  <si>
    <t>0000-FE-8259</t>
  </si>
  <si>
    <t>0000-FE-8260</t>
  </si>
  <si>
    <t>0000-FE-8261</t>
  </si>
  <si>
    <t>0000-FE-8262</t>
  </si>
  <si>
    <t>0000-FE-8300</t>
  </si>
  <si>
    <t>0000-FE-8301</t>
  </si>
  <si>
    <t>0000-FE-8302</t>
  </si>
  <si>
    <t>0000-FE-8303</t>
  </si>
  <si>
    <t>0000-FE-8304</t>
  </si>
  <si>
    <t>0000-FE-8305</t>
  </si>
  <si>
    <t>0000-FE-8306</t>
  </si>
  <si>
    <t>0000-FE-8307</t>
  </si>
  <si>
    <t>0000-FE-8308</t>
  </si>
  <si>
    <t>0000-FE-8309</t>
  </si>
  <si>
    <t>0000-FE-8310</t>
  </si>
  <si>
    <t>0000-FE-8350</t>
  </si>
  <si>
    <t>0000-FE-8351</t>
  </si>
  <si>
    <t>0000-FE-8352</t>
  </si>
  <si>
    <t>0000-FE-8353</t>
  </si>
  <si>
    <t>0000-FE-8354</t>
  </si>
  <si>
    <t>0000-FE-8355</t>
  </si>
  <si>
    <t>0000-FE-8356</t>
  </si>
  <si>
    <t>0000-FE-8357</t>
  </si>
  <si>
    <t>0000-FE-8358</t>
  </si>
  <si>
    <t>0000-FE-8359</t>
  </si>
  <si>
    <t>0000-FE-8360</t>
  </si>
  <si>
    <t>0000-FE-8361</t>
  </si>
  <si>
    <t>0000-FE-8362</t>
  </si>
  <si>
    <t>0000-FE-8363</t>
  </si>
  <si>
    <t>0000-FE-8364</t>
  </si>
  <si>
    <t>0000-FE-8400</t>
  </si>
  <si>
    <t>0000-FE-8401</t>
  </si>
  <si>
    <t>0000-FE-8402</t>
  </si>
  <si>
    <t>0000-FE-8403</t>
  </si>
  <si>
    <t>0000-FE-8404</t>
  </si>
  <si>
    <t>0000-FE-8405</t>
  </si>
  <si>
    <t>0000-FE-8406</t>
  </si>
  <si>
    <t>0000-FE-8407</t>
  </si>
  <si>
    <t>0000-FE-8408</t>
  </si>
  <si>
    <t>0000-FE-8409</t>
  </si>
  <si>
    <t>0000-FE-8410</t>
  </si>
  <si>
    <t>0000-FE-8411</t>
  </si>
  <si>
    <t>0000-FE-8412</t>
  </si>
  <si>
    <t>0000-FE-8413</t>
  </si>
  <si>
    <t>0000-FE-8414</t>
  </si>
  <si>
    <t>0000-FE-8450</t>
  </si>
  <si>
    <t>0000-FE-8451</t>
  </si>
  <si>
    <t>0000-FE-8452</t>
  </si>
  <si>
    <t>0000-FE-8453</t>
  </si>
  <si>
    <t>0000-FE-8454</t>
  </si>
  <si>
    <t>0000-FE-8455</t>
  </si>
  <si>
    <t>0000-FE-8456</t>
  </si>
  <si>
    <t>0000-FE-8457</t>
  </si>
  <si>
    <t>0000-FE-8458</t>
  </si>
  <si>
    <t>0000-FE-8459</t>
  </si>
  <si>
    <t>0000-FE-8460</t>
  </si>
  <si>
    <t>0000-FE-8461</t>
  </si>
  <si>
    <t>0000-FE-8462</t>
  </si>
  <si>
    <t>0000-FE-8463</t>
  </si>
  <si>
    <t>0000-FE-8500</t>
  </si>
  <si>
    <t>0000-FE-8501</t>
  </si>
  <si>
    <t>0000-FE-8502</t>
  </si>
  <si>
    <t>0000-FE-8503</t>
  </si>
  <si>
    <t>0000-FE-8504</t>
  </si>
  <si>
    <t>0000-FE-8505</t>
  </si>
  <si>
    <t>0000-FE-8506</t>
  </si>
  <si>
    <t>0000-FE-8507</t>
  </si>
  <si>
    <t>0000-FE-8508</t>
  </si>
  <si>
    <t>0000-FE-8509</t>
  </si>
  <si>
    <t>0000-FE-8510</t>
  </si>
  <si>
    <t>0000-FE-8550</t>
  </si>
  <si>
    <t>0000-FE-8551</t>
  </si>
  <si>
    <t>0000-FE-8552</t>
  </si>
  <si>
    <t>0000-FE-8553</t>
  </si>
  <si>
    <t>0000-FE-8554</t>
  </si>
  <si>
    <t>0000-FE-8555</t>
  </si>
  <si>
    <t>0000-FE-8556</t>
  </si>
  <si>
    <t>0000-FE-8557</t>
  </si>
  <si>
    <t>0000-FE-8558</t>
  </si>
  <si>
    <t>0000-FE-8559</t>
  </si>
  <si>
    <t>0000-FE-8560</t>
  </si>
  <si>
    <t>0000-FE-8600</t>
  </si>
  <si>
    <t>0000-FE-8601</t>
  </si>
  <si>
    <t>0000-FE-8602</t>
  </si>
  <si>
    <t>0000-FE-8603</t>
  </si>
  <si>
    <t>0000-FE-8604</t>
  </si>
  <si>
    <t>0000-FE-8605</t>
  </si>
  <si>
    <t>0000-FE-8606</t>
  </si>
  <si>
    <t>0000-FE-8607</t>
  </si>
  <si>
    <t>0000-FE-8608</t>
  </si>
  <si>
    <t>0000-FE-8609</t>
  </si>
  <si>
    <t>0000-FE-8610</t>
  </si>
  <si>
    <t>0000-FE-8611</t>
  </si>
  <si>
    <t>0000-FE-8612</t>
  </si>
  <si>
    <t>0000-FE-8613</t>
  </si>
  <si>
    <t>0000-FE-8614</t>
  </si>
  <si>
    <t>0000-FE-8650</t>
  </si>
  <si>
    <t>0000-FE-8651</t>
  </si>
  <si>
    <t>0000-FE-8652</t>
  </si>
  <si>
    <t>0000-FE-8653</t>
  </si>
  <si>
    <t>0000-FE-8654</t>
  </si>
  <si>
    <t>0000-FE-8655</t>
  </si>
  <si>
    <t>0000-FE-8656</t>
  </si>
  <si>
    <t>0000-FE-8657</t>
  </si>
  <si>
    <t>0000-FE-8658</t>
  </si>
  <si>
    <t>0000-FE-8659</t>
  </si>
  <si>
    <t>0000-FE-8660</t>
  </si>
  <si>
    <t>0000-FE-8661</t>
  </si>
  <si>
    <t>0000-FE-8700</t>
  </si>
  <si>
    <t>0000-FE-8701</t>
  </si>
  <si>
    <t>0000-FE-8702</t>
  </si>
  <si>
    <t>0000-FE-8703</t>
  </si>
  <si>
    <t>0000-FE-8704</t>
  </si>
  <si>
    <t>0000-FE-8705</t>
  </si>
  <si>
    <t>0000-FE-8706</t>
  </si>
  <si>
    <t>0000-FE-8707</t>
  </si>
  <si>
    <t>0000-FE-8708</t>
  </si>
  <si>
    <t>0000-FE-8709</t>
  </si>
  <si>
    <t>0000-FE-8710</t>
  </si>
  <si>
    <t>0000-FE-8711</t>
  </si>
  <si>
    <t>0000-FE-8712</t>
  </si>
  <si>
    <t>0000-FE-8750</t>
  </si>
  <si>
    <t>0000-FE-8751</t>
  </si>
  <si>
    <t>0000-FE-8752</t>
  </si>
  <si>
    <t>0000-FE-8753</t>
  </si>
  <si>
    <t>0000-FE-8754</t>
  </si>
  <si>
    <t>0000-FE-8755</t>
  </si>
  <si>
    <t>0000-FE-8756</t>
  </si>
  <si>
    <t>0000-FE-8757</t>
  </si>
  <si>
    <t>0000-FE-8758</t>
  </si>
  <si>
    <t>0000-FE-8759</t>
  </si>
  <si>
    <t>0000-FE-8760</t>
  </si>
  <si>
    <t>0000-FE-8761</t>
  </si>
  <si>
    <t>0000-FE-8762</t>
  </si>
  <si>
    <t>0000-FE-8800</t>
  </si>
  <si>
    <t>0000-FE-8801</t>
  </si>
  <si>
    <t>0000-FE-8802</t>
  </si>
  <si>
    <t>0000-FE-8803</t>
  </si>
  <si>
    <t>0000-FE-8804</t>
  </si>
  <si>
    <t>0000-FE-8805</t>
  </si>
  <si>
    <t>0000-FE-8806</t>
  </si>
  <si>
    <t>0000-FE-8807</t>
  </si>
  <si>
    <t>0000-FE-8808</t>
  </si>
  <si>
    <t>0000-FE-8809</t>
  </si>
  <si>
    <t>0000-FE-8810</t>
  </si>
  <si>
    <t>0000-FE-8811</t>
  </si>
  <si>
    <t>0000-FE-8812</t>
  </si>
  <si>
    <t>0000-FE-8850</t>
  </si>
  <si>
    <t>0000-FE-8851</t>
  </si>
  <si>
    <t>0000-FE-8852</t>
  </si>
  <si>
    <t>0000-FE-8853</t>
  </si>
  <si>
    <t>0000-FE-8854</t>
  </si>
  <si>
    <t>0000-FE-8855</t>
  </si>
  <si>
    <t>0000-FE-8856</t>
  </si>
  <si>
    <t>0000-FE-8857</t>
  </si>
  <si>
    <t>0000-FE-8858</t>
  </si>
  <si>
    <t>0000-FE-8859</t>
  </si>
  <si>
    <t>0000-FE-8860</t>
  </si>
  <si>
    <t>0000-FE-8861</t>
  </si>
  <si>
    <t>0000-FE-8900</t>
  </si>
  <si>
    <t>0000-FE-8901</t>
  </si>
  <si>
    <t>0000-FE-8902</t>
  </si>
  <si>
    <t>0000-FE-8903</t>
  </si>
  <si>
    <t>0000-FE-8904</t>
  </si>
  <si>
    <t>0000-FE-8905</t>
  </si>
  <si>
    <t>0000-FE-8906</t>
  </si>
  <si>
    <t>0000-FE-8907</t>
  </si>
  <si>
    <t>0000-FE-8908</t>
  </si>
  <si>
    <t>0000-FE-8909</t>
  </si>
  <si>
    <t>0000-FE-8910</t>
  </si>
  <si>
    <t>0000-FE-8950</t>
  </si>
  <si>
    <t>0000-FE-8951</t>
  </si>
  <si>
    <t>0000-FE-8952</t>
  </si>
  <si>
    <t>0000-FE-8953</t>
  </si>
  <si>
    <t>0000-FE-8954</t>
  </si>
  <si>
    <t>0000-FE-8955</t>
  </si>
  <si>
    <t>0000-FE-8956</t>
  </si>
  <si>
    <t>0000-FE-8957</t>
  </si>
  <si>
    <t>0000-FE-8958</t>
  </si>
  <si>
    <t>0000-FE-8959</t>
  </si>
  <si>
    <t>0000-FE-8960</t>
  </si>
  <si>
    <t>0000-FE-8961</t>
  </si>
  <si>
    <t>0000-FE-8962</t>
  </si>
  <si>
    <t>0000-FG</t>
  </si>
  <si>
    <t>0000-FJ</t>
  </si>
  <si>
    <t>0000-FJ-001</t>
  </si>
  <si>
    <t>0000-FJ-201</t>
  </si>
  <si>
    <t>0000-FJ-802</t>
  </si>
  <si>
    <t>0000-FJ-803</t>
  </si>
  <si>
    <t>0000-FJ-805</t>
  </si>
  <si>
    <t>0000-FJ-806</t>
  </si>
  <si>
    <t>0000-FJ-808</t>
  </si>
  <si>
    <t>0000-FJ-810</t>
  </si>
  <si>
    <t>0000-FJ-901</t>
  </si>
  <si>
    <t>0000-FK</t>
  </si>
  <si>
    <t>0000-FK-001</t>
  </si>
  <si>
    <t>0000-FK-002</t>
  </si>
  <si>
    <t>FINNING OR STUD</t>
  </si>
  <si>
    <t>0000-FG-001</t>
  </si>
  <si>
    <t xml:space="preserve">DATA SHEET - Fans </t>
  </si>
  <si>
    <t xml:space="preserve">Equipments </t>
  </si>
  <si>
    <t>0000-FJ-760</t>
  </si>
  <si>
    <t>0000-FJ-780</t>
  </si>
  <si>
    <t>0000-FM</t>
  </si>
  <si>
    <t xml:space="preserve"> 0000‐FM‐4001 </t>
  </si>
  <si>
    <t xml:space="preserve"> 0000‐FM‐4002 </t>
  </si>
  <si>
    <t xml:space="preserve"> 0000‐FM‐4003 </t>
  </si>
  <si>
    <t xml:space="preserve"> 0000‐FM‐4004 </t>
  </si>
  <si>
    <t xml:space="preserve"> 0000‐FM‐4021 </t>
  </si>
  <si>
    <t xml:space="preserve"> 0000‐FM‐4022 </t>
  </si>
  <si>
    <t xml:space="preserve"> 0000‐FM‐4023 </t>
  </si>
  <si>
    <t xml:space="preserve"> 0000‐FM‐4024 </t>
  </si>
  <si>
    <t xml:space="preserve"> 0000‐FM‐4025 </t>
  </si>
  <si>
    <t xml:space="preserve"> 0000‐FM‐4026 </t>
  </si>
  <si>
    <t xml:space="preserve"> 0000‐FM‐4027 </t>
  </si>
  <si>
    <t xml:space="preserve"> 0000‐FM‐4028 </t>
  </si>
  <si>
    <t>0000-FN</t>
  </si>
  <si>
    <t xml:space="preserve">0000-FN-101 </t>
  </si>
  <si>
    <t xml:space="preserve">0000-FN-102 </t>
  </si>
  <si>
    <t xml:space="preserve">0000-FN-103 </t>
  </si>
  <si>
    <t xml:space="preserve">0000-FN-104 </t>
  </si>
  <si>
    <t xml:space="preserve">0000-FN-105 </t>
  </si>
  <si>
    <t>0000-FN-106</t>
  </si>
  <si>
    <t xml:space="preserve">0000-FN-107 </t>
  </si>
  <si>
    <t>0000-FN-108</t>
  </si>
  <si>
    <t xml:space="preserve">0000-FN-109 </t>
  </si>
  <si>
    <t>0000-FN-110</t>
  </si>
  <si>
    <t>0000-FN-111</t>
  </si>
  <si>
    <t>0000-FN-130</t>
  </si>
  <si>
    <t>0000-FN-131</t>
  </si>
  <si>
    <t>0000-FN-132</t>
  </si>
  <si>
    <t>0000-FN-133</t>
  </si>
  <si>
    <t>0000-FN-134</t>
  </si>
  <si>
    <t>0000-FN-160</t>
  </si>
  <si>
    <t>0000-FN-161</t>
  </si>
  <si>
    <t>0000-FN-162</t>
  </si>
  <si>
    <t>0000-FN-180</t>
  </si>
  <si>
    <t>0000-FN-181</t>
  </si>
  <si>
    <t>0000-FN-301</t>
  </si>
  <si>
    <t>0000-FN-302</t>
  </si>
  <si>
    <t>0000-FN-303</t>
  </si>
  <si>
    <t>0000-FN-304</t>
  </si>
  <si>
    <t>0000-FN-305</t>
  </si>
  <si>
    <t>0000-FN-306</t>
  </si>
  <si>
    <t>0000-FN-306 to 330</t>
  </si>
  <si>
    <t>0000-FN-401</t>
  </si>
  <si>
    <t>0000-FN-402</t>
  </si>
  <si>
    <t>0000-FN-403</t>
  </si>
  <si>
    <t>0000-FN-404</t>
  </si>
  <si>
    <t>0000-FN-601</t>
  </si>
  <si>
    <t>0000-FN-602</t>
  </si>
  <si>
    <t>0000-FN-603</t>
  </si>
  <si>
    <t>0000-FN-604</t>
  </si>
  <si>
    <t>0000-FN-605</t>
  </si>
  <si>
    <t>0000-FN-606</t>
  </si>
  <si>
    <t>0000-NT-801</t>
  </si>
  <si>
    <t>0000-NT-802</t>
  </si>
  <si>
    <t>0000-NT-803</t>
  </si>
  <si>
    <t>0000-NT-805</t>
  </si>
  <si>
    <t>0000-NT-810</t>
  </si>
  <si>
    <t>0000-NT-811</t>
  </si>
  <si>
    <t>0000-NT-820</t>
  </si>
  <si>
    <t>0000-NT-830</t>
  </si>
  <si>
    <t>0000-NT-831</t>
  </si>
  <si>
    <t>0000-NT-840</t>
  </si>
  <si>
    <t>0000-NT-841</t>
  </si>
  <si>
    <t>0000-NT-842</t>
  </si>
  <si>
    <t>0000-NT-850</t>
  </si>
  <si>
    <t>0000-NT-851</t>
  </si>
  <si>
    <t>0000-NT-852</t>
  </si>
  <si>
    <t>0000-NT-860</t>
  </si>
  <si>
    <t>0000-NT-870</t>
  </si>
  <si>
    <t>0000-NT-871</t>
  </si>
  <si>
    <t>0000-NT-880</t>
  </si>
  <si>
    <t>0000-NT-890</t>
  </si>
  <si>
    <t>0000-FN-891</t>
  </si>
  <si>
    <t xml:space="preserve"> 0000‐FN‐4400</t>
  </si>
  <si>
    <t xml:space="preserve"> 0000‐FN‐4401</t>
  </si>
  <si>
    <t xml:space="preserve"> 0000‐FN‐4402</t>
  </si>
  <si>
    <t xml:space="preserve"> 0000‐FN‐4403</t>
  </si>
  <si>
    <t xml:space="preserve"> 0000‐FN‐4404</t>
  </si>
  <si>
    <t xml:space="preserve"> 0000‐FN‐4405</t>
  </si>
  <si>
    <t xml:space="preserve"> 0000‐FN‐4406</t>
  </si>
  <si>
    <t xml:space="preserve"> 0000‐FN‐4407</t>
  </si>
  <si>
    <t xml:space="preserve"> 0000‐FN‐4408</t>
  </si>
  <si>
    <t xml:space="preserve"> 0000‐FN‐4410 </t>
  </si>
  <si>
    <t xml:space="preserve"> 0000‐FN‐4411 </t>
  </si>
  <si>
    <t xml:space="preserve"> 0000‐FN‐4412 </t>
  </si>
  <si>
    <t xml:space="preserve"> 0000‐FN‐4413 </t>
  </si>
  <si>
    <t xml:space="preserve"> 0000‐FN‐4414 </t>
  </si>
  <si>
    <t xml:space="preserve"> 0000‐FN‐4415 </t>
  </si>
  <si>
    <t xml:space="preserve"> 0000‐FN‐4416 </t>
  </si>
  <si>
    <t>0000-FN-4440</t>
  </si>
  <si>
    <t>0000-FQ</t>
  </si>
  <si>
    <t>0000-FQ-001</t>
  </si>
  <si>
    <t>0000-FQ-002</t>
  </si>
  <si>
    <t>0000-FQ-003</t>
  </si>
  <si>
    <t>0000-FQ-004</t>
  </si>
  <si>
    <t>0000-FR</t>
  </si>
  <si>
    <t>0000-FS</t>
  </si>
  <si>
    <t>0000-FS-761</t>
  </si>
  <si>
    <t>0000-FS-781</t>
  </si>
  <si>
    <t>0000-FS-782</t>
  </si>
  <si>
    <t>0000-FS-801</t>
  </si>
  <si>
    <t>0000-FS-802</t>
  </si>
  <si>
    <t>0000-FS-803</t>
  </si>
  <si>
    <t>0000-FS-804</t>
  </si>
  <si>
    <t>0000-FS-805</t>
  </si>
  <si>
    <t>0000-FS-810</t>
  </si>
  <si>
    <t>0000-FS-811</t>
  </si>
  <si>
    <t>0000-FS-820</t>
  </si>
  <si>
    <t>0000-FS-830</t>
  </si>
  <si>
    <t>0000-FS-831</t>
  </si>
  <si>
    <t>0000-FS-840</t>
  </si>
  <si>
    <t>0000-FS-841</t>
  </si>
  <si>
    <t>0000-FS-842</t>
  </si>
  <si>
    <t>0000-FS-850</t>
  </si>
  <si>
    <t>0000-FS-851</t>
  </si>
  <si>
    <t>0000-FS-852</t>
  </si>
  <si>
    <t>0000-FS-860</t>
  </si>
  <si>
    <t>0000-FS-870</t>
  </si>
  <si>
    <t>0000-FS-871</t>
  </si>
  <si>
    <t>0000-FS-880</t>
  </si>
  <si>
    <t>0000-FS-890</t>
  </si>
  <si>
    <t>0000-FS-901</t>
  </si>
  <si>
    <t>0000-FS-902</t>
  </si>
  <si>
    <t xml:space="preserve"> 0000‐FS‐4000</t>
  </si>
  <si>
    <t>0000-FM-001</t>
  </si>
  <si>
    <t>0000-FN-410</t>
  </si>
  <si>
    <t>Instrumentations</t>
  </si>
  <si>
    <t>0000-FR-001</t>
  </si>
  <si>
    <t>Prefab Coils &amp; Manifolds</t>
  </si>
  <si>
    <t>General prefabrication heater</t>
  </si>
  <si>
    <t>spare parts</t>
  </si>
  <si>
    <t>SPARE PARTS LIST FOR  YEARS OPERATION</t>
  </si>
  <si>
    <t>950</t>
  </si>
  <si>
    <t xml:space="preserve">piping </t>
  </si>
  <si>
    <t>PID - Heater</t>
  </si>
  <si>
    <t>PID - Air preheating system</t>
  </si>
  <si>
    <t>PID - Fuel system</t>
  </si>
  <si>
    <t>PID - Steam drum and appurtenances</t>
  </si>
  <si>
    <t>APH - Thermocouple datasheet</t>
  </si>
  <si>
    <t>0000-FJ-720</t>
  </si>
  <si>
    <t>0000-FJ-740</t>
  </si>
  <si>
    <t>DATA SHEET - APH/Saph</t>
  </si>
  <si>
    <t>0000-FJ-700</t>
  </si>
  <si>
    <t>DATA SHEET - Sootblower</t>
  </si>
  <si>
    <t>0000-FJ-801</t>
  </si>
  <si>
    <t>Control loop description</t>
  </si>
  <si>
    <t>DATA PROCESS - Control valve</t>
  </si>
  <si>
    <t>DATA PROCESS - Pressure safety valve</t>
  </si>
  <si>
    <t>DATA PROCESS - Flow element</t>
  </si>
  <si>
    <t>DATA PROCESS -  Pressure  instrument</t>
  </si>
  <si>
    <t>DATA PROCESS - Level instrument</t>
  </si>
  <si>
    <t>DATA PROCESS - Temperature instrument</t>
  </si>
  <si>
    <t>DATA PROCESS - Analyser</t>
  </si>
  <si>
    <t>Equipment (Steam Drum, Fan, APH)</t>
  </si>
  <si>
    <t>PREFABRICATION - Quality - PWHT &amp; Hardness Test Procedure (if applicable)</t>
  </si>
  <si>
    <t>STUDDING - Quality - PWHT &amp; Hardness Test Procedure</t>
  </si>
  <si>
    <t>INSULATION - Quality - Dry out procedure (if applicable)</t>
  </si>
  <si>
    <t>SAPH - Hydrostatic Test Procedure</t>
  </si>
  <si>
    <t>SAPH - Leak test procedure</t>
  </si>
  <si>
    <t>APH - Leak test procedure</t>
  </si>
  <si>
    <t>PUMPS - Quality - Welding book (WKF, WPS, PQR)</t>
  </si>
  <si>
    <t>STEAM DRUM - Data sheet</t>
  </si>
  <si>
    <t>CONTROL VALVES - Quality - Hydrostatic pressure test procedure</t>
  </si>
  <si>
    <t>Scope of inspection Heater and Equipment &amp; Appendix</t>
  </si>
  <si>
    <t>Manufacturing Data Book Index</t>
  </si>
  <si>
    <t>Mechanical Data Book Index</t>
  </si>
  <si>
    <t>Erection Data Book Index</t>
  </si>
  <si>
    <t>Manufacturing Data Book</t>
  </si>
  <si>
    <t>Mechanical Data Book</t>
  </si>
  <si>
    <t>Erection Data Book</t>
  </si>
  <si>
    <t xml:space="preserve">Installation Operating Maintenance Manuel </t>
  </si>
  <si>
    <t>0000-FQ-005</t>
  </si>
  <si>
    <t>0000-FQ-006</t>
  </si>
  <si>
    <t>0000-FQ-007</t>
  </si>
  <si>
    <t>0000-FQ-008</t>
  </si>
  <si>
    <t>0000-FQ-009</t>
  </si>
  <si>
    <t>0000-FQ-010</t>
  </si>
  <si>
    <t>PO</t>
  </si>
  <si>
    <t>after PO of refractory</t>
  </si>
  <si>
    <t>0000-FC-4001</t>
  </si>
  <si>
    <t xml:space="preserve"> 0000‐FD‐4006</t>
  </si>
  <si>
    <t xml:space="preserve"> 0000‐FD‐4007</t>
  </si>
  <si>
    <t>HEATER PIPING ‐ SUPPORT BOOK</t>
  </si>
  <si>
    <t xml:space="preserve"> 0000‐FS‐4001</t>
  </si>
  <si>
    <t xml:space="preserve"> 0000‐FS‐4002</t>
  </si>
  <si>
    <t>LINE DESIGNATION LIST</t>
  </si>
  <si>
    <t>TIES-IN LIST</t>
  </si>
  <si>
    <t>SKID PIPING ‐ ISOMETRIC BOOK</t>
  </si>
  <si>
    <t>SKID PIPING ‐ SUPPORT BOOK</t>
  </si>
  <si>
    <t>Coil pressure parts calculation</t>
  </si>
  <si>
    <t>HEATER SCHEMATIC VIEWS - ELEVATIONS</t>
  </si>
  <si>
    <t>HEATER SCHEMATIC VIEWS - PLAN VIEWS</t>
  </si>
  <si>
    <t>0000-FG-002</t>
  </si>
  <si>
    <t>0000-FG-005</t>
  </si>
  <si>
    <t>FLUE GAS DUCT &amp; AIR DUCT SCHEMATIC VIEWS (if APH System)</t>
  </si>
  <si>
    <t>FOUNDATION LAYOUT</t>
  </si>
  <si>
    <t>0000-FD-002</t>
  </si>
  <si>
    <t>BASE PLATE DETAILS</t>
  </si>
  <si>
    <t>0000-FD-005</t>
  </si>
  <si>
    <t>FLUE GAS DUCT - GENERAL ASSEMBLY (if APH System)</t>
  </si>
  <si>
    <t>0000-FD-040</t>
  </si>
  <si>
    <t>AIR DUCT - GENERAL ASSEMBLY (if APH System)</t>
  </si>
  <si>
    <t>0000-FD-050</t>
  </si>
  <si>
    <t>GENERAL NOTES – STEEL STRUCTURE</t>
  </si>
  <si>
    <t>CROSS OVER</t>
  </si>
  <si>
    <t>SKIN THERMOCOUPLES</t>
  </si>
  <si>
    <t>each month</t>
  </si>
  <si>
    <t>Project document matrix</t>
  </si>
  <si>
    <t>DS heater, GA</t>
  </si>
  <si>
    <t>Project document</t>
  </si>
  <si>
    <t>Process document</t>
  </si>
  <si>
    <t>Process document for APH, Fan, Saph</t>
  </si>
  <si>
    <t>Steam drum by BE</t>
  </si>
  <si>
    <t>Sootblower by ?</t>
  </si>
  <si>
    <t>Transport specification (packing)</t>
  </si>
  <si>
    <t>HPM or HPF</t>
  </si>
  <si>
    <t>9XX</t>
  </si>
  <si>
    <t>Erection</t>
  </si>
  <si>
    <t>0000-FS-9XX</t>
  </si>
  <si>
    <t>ERECTION PROCEDURE</t>
  </si>
  <si>
    <t>ERECTION DRAWING</t>
  </si>
  <si>
    <t>3 w after PO of refractory</t>
  </si>
  <si>
    <t>5w DS heater</t>
  </si>
  <si>
    <t>2 months after last delivery</t>
  </si>
  <si>
    <t>10w PO</t>
  </si>
  <si>
    <t>3w after PO</t>
  </si>
  <si>
    <t>HEATER - Mechanical calculation of ducting system</t>
  </si>
  <si>
    <t>Coil analysis calculation</t>
  </si>
  <si>
    <t>PLOT PLAN (if not provided by client)</t>
  </si>
  <si>
    <t>2 months before the first delivery</t>
  </si>
  <si>
    <t>Heater 3D Model (30%)</t>
  </si>
  <si>
    <t>Heater 3D Model (60%)</t>
  </si>
  <si>
    <t>Heater 3D Model (90%)</t>
  </si>
  <si>
    <t>0000-FM-002</t>
  </si>
  <si>
    <t>0000-FM-003</t>
  </si>
  <si>
    <t>PROJECT ORGANIZATION CHART</t>
  </si>
  <si>
    <t>PROJECT COORDINATION PROCEDURE</t>
  </si>
  <si>
    <t>PROJECT GENERAL SCHEDULE</t>
  </si>
  <si>
    <t>PROJECT MONTHLY PROGRESS REPORT</t>
  </si>
  <si>
    <t>MASTER DOCUMENT LIST</t>
  </si>
  <si>
    <t>PROJECT VENDOR LIST</t>
  </si>
  <si>
    <t>HEATER - FOUNDATION LOADS</t>
  </si>
  <si>
    <t>HEATER - MECHANICAL CALCULATION OF STEEL STRUCTURE</t>
  </si>
  <si>
    <t>HEATER - MECHANICAL CALCULATION OF STACK</t>
  </si>
  <si>
    <t>HEATER - MECHANICAL CALCULATION OF DUCTING SYSTEM</t>
  </si>
  <si>
    <t>HEATER - MECHANICAL CALCULATION OF PIPING SUPPORTS</t>
  </si>
  <si>
    <t>COIL PRESSURE PARTS CALCULATION</t>
  </si>
  <si>
    <t>PIPING STRESS ANALYSIS</t>
  </si>
  <si>
    <t>OUTSIDE CASING TEMPERATURE CALCULATION NOTE</t>
  </si>
  <si>
    <t>CAST SUPPORTS</t>
  </si>
  <si>
    <t>HEATER - MECHANICAL CALCULATION OF LIFTING DEVICES</t>
  </si>
  <si>
    <t>FLUE GAS DUCT &amp; AIR DUCT SCHEMATIC VIEWS (IF APH SYSTEM)</t>
  </si>
  <si>
    <t>PID - LEGENDS AND SYMBOLS</t>
  </si>
  <si>
    <t>PID - HEATER</t>
  </si>
  <si>
    <t>PID - AIR PREHEATING SYSTEM</t>
  </si>
  <si>
    <t>PID - FUEL SYSTEM</t>
  </si>
  <si>
    <t>INSTRUMENT LIST</t>
  </si>
  <si>
    <t>I/O LIST</t>
  </si>
  <si>
    <t>INSTRUMENT &amp; ELECTRICAL CABLE LIST</t>
  </si>
  <si>
    <t>INSTRUMENT AND ELECTRICAL LAYOUT (WITH JB AND CABLE TRAYS)</t>
  </si>
  <si>
    <t>INTERCONNECTION DIAGRAMS</t>
  </si>
  <si>
    <t>JUNCTION BOXES WIRING</t>
  </si>
  <si>
    <t>LOCAL PANEL LAYOUT</t>
  </si>
  <si>
    <t>INSTRUMENTS, JUNCTION BOXES AND LOCAL PANEL SUPPORTS</t>
  </si>
  <si>
    <t>CAUSE &amp; EFFECT CHART</t>
  </si>
  <si>
    <t>BASIC LOGIC DIAGRAM AND START-UP SEQUENCE DIAGRAM</t>
  </si>
  <si>
    <t>TUBES &amp; FITTINGS - DATA BOOK</t>
  </si>
  <si>
    <t>BURNER - GENERAL ASSEMBLY &amp; DETAIL AND BOM</t>
  </si>
  <si>
    <t>BURNER - FLAME ROD DETECTION GENERAL ASSEMBLY AND DETAIL</t>
  </si>
  <si>
    <t>BURNER - PILOT GENERAL ASSEMBLY AND DETAIL</t>
  </si>
  <si>
    <t>BURNER - BURNERS BOX</t>
  </si>
  <si>
    <t>BURNER - INTERNAL BOX WIRING</t>
  </si>
  <si>
    <t>BURNER - QUALITY - TEST PROCEDURE</t>
  </si>
  <si>
    <t>BURNER - QUALITY - PAINTING PROCEDURE</t>
  </si>
  <si>
    <t>BURNER - QUALITY - WELDING BOOK</t>
  </si>
  <si>
    <t>BURNER - SPARE PART LIST</t>
  </si>
  <si>
    <t>BURNER - NOISE DATA SHEET</t>
  </si>
  <si>
    <t>BURNER - DATA BOOK</t>
  </si>
  <si>
    <t>PREFABRICATION - PAINTING PROCEDURE</t>
  </si>
  <si>
    <t>PREFABRICATION - QUALITY - WELDING BOOK</t>
  </si>
  <si>
    <t>PREFABRICATION - QUALITY - WELDERS,NDT OPERATOR, CONSUMABLES, MATERIAL / CERTIFICATES</t>
  </si>
  <si>
    <t>PREFABRICATION - SHIPPING AND PACKING INSTRUCTIONS</t>
  </si>
  <si>
    <t>PREFABRICATION - SPARE PART LIST</t>
  </si>
  <si>
    <t>PREFABRICATION - DATA BOOK</t>
  </si>
  <si>
    <t>FINNING - QUALITY - WELDING BOOK</t>
  </si>
  <si>
    <t>INSULATION - GENERAL ASSEMBLY &amp; DETAIL AND BOM</t>
  </si>
  <si>
    <t>CAST PIECES - GENERAL ASSEMBLY &amp; DETAIL AND BOM</t>
  </si>
  <si>
    <t>FANS - GENERAL ASSEMBLY &amp; DETAIL AND BOM</t>
  </si>
  <si>
    <t>FANS - MOTOR GENERAL ASSEMBLY AND DETAIL</t>
  </si>
  <si>
    <t>FANS - TERMINAL BOX</t>
  </si>
  <si>
    <t>FANS - PNEUMATIC ACTUATOR DRAWING</t>
  </si>
  <si>
    <t>FANS - MOTOR DATA SHEET</t>
  </si>
  <si>
    <t>FANS - PERFORMANCE CURVE</t>
  </si>
  <si>
    <t>FANS -NOISE DATA SHEET</t>
  </si>
  <si>
    <t>FANS - QUALITY - PAINTING PROCEDURE</t>
  </si>
  <si>
    <t>FANS - QUALITY - WELDING BOOK</t>
  </si>
  <si>
    <t>FANS - INSTALLATION, OPERATING AND MAINTENANCE MANUALS</t>
  </si>
  <si>
    <t>SAPH - GENERAL ASSEMBLY &amp; DETAIL AND BOM</t>
  </si>
  <si>
    <t>SAPH - QUALITY - PAINTING PROCEDURE</t>
  </si>
  <si>
    <t>SAPH - QUALITY - WELDING BOOK</t>
  </si>
  <si>
    <t>APH - GENERAL ASSEMBLY &amp; DETAIL AND BOM</t>
  </si>
  <si>
    <t>APH - QUALITY - PAINTING PROCEDURE</t>
  </si>
  <si>
    <t>APH - QUALITY - WELDING BOOK</t>
  </si>
  <si>
    <t>PUMPS - DATA SHEET</t>
  </si>
  <si>
    <t>PUMPS - GENERAL ARRANGEMENT DRAWINGS (GAD)</t>
  </si>
  <si>
    <t>PUMPS - PAINTING SPECIFICATION</t>
  </si>
  <si>
    <t>PUMPS - ELECTRICAL - MOTOR DATA SHEETS</t>
  </si>
  <si>
    <t>PUMPS - QUALITY - INSPECTION &amp; TEST PLAN (FABRICATION &amp; QUALITY CONTROL PLAN)</t>
  </si>
  <si>
    <t>PUMPS - QUALITY - RUNNING TEST PROCEDURE</t>
  </si>
  <si>
    <t>PUMPS - QUALITY - WELDING BOOK (WKF, WPS, PQR)</t>
  </si>
  <si>
    <t>CONTROL VALVES - CALCULATION SHEET</t>
  </si>
  <si>
    <t>CONTROL VALVES - DIMENSIONAL DRAWING</t>
  </si>
  <si>
    <t>ON/OFF VALVES - DIMENSIONAL DRAWING</t>
  </si>
  <si>
    <t>SAFETY RELIEF VALVES - CALCULATION SHEET</t>
  </si>
  <si>
    <t>SAFETY RELIEF VALVES - DIMENSIONAL DRAWING</t>
  </si>
  <si>
    <t>PNEUMATIC ACTUATOR - GENERAL ARRANGEMENT DRAWING &amp; OPERATING DIAGRAM</t>
  </si>
  <si>
    <t>O2 &amp; CO ANALYSER - GENERAL ARRANGEMENT DRAWING</t>
  </si>
  <si>
    <t>DENSITY METER - GENERAL ARRANGEMENT DRAWING</t>
  </si>
  <si>
    <t>ORIFICE PLATE - DIMENSIONAL DRAWING</t>
  </si>
  <si>
    <t>LEVEL GAUGE - DIMENSIONAL DRAWING</t>
  </si>
  <si>
    <t>LEVEL GAUGE - QUALITY - WELDING BOOK (IF APPLICABLE)</t>
  </si>
  <si>
    <t>RADAR LEVEL - DIMENSIONAL DRAWING</t>
  </si>
  <si>
    <t>RADAR LEVEL - QUALITY - WELDING BOOK (IF APPLICABLE)</t>
  </si>
  <si>
    <t>PRESSURE &amp; DP FLOW TRANSMITTER - DIMENSIONAL DRAWING</t>
  </si>
  <si>
    <t>PRESSURE GAUGE - DIMENSIONAL DRAWING</t>
  </si>
  <si>
    <t>DRAFT GAUGE - DIMENSIONAL DRAWING</t>
  </si>
  <si>
    <t>TEMPERATURE ELEMENT &amp; THERMOWELL - DIMENSIONAL DRAWING</t>
  </si>
  <si>
    <t>TEMPERATURE ELEMENT &amp; THERMOWELL - QUALITY - WELDING BOOK (IF APPLICABLE)</t>
  </si>
  <si>
    <t>SKIN THERMOCOUPLE - DIMENSIONAL DRAWING</t>
  </si>
  <si>
    <t>TEMPERATURE TRANSMITTER - DIMENSIONAL DRAWING</t>
  </si>
  <si>
    <t>JUNCTION BOX - GENERAL ARRANGEMENT DRAWING</t>
  </si>
  <si>
    <t>LOCAL PANEL - GENERAL ARRANGEMENT DRAWING</t>
  </si>
  <si>
    <t>ELECTRICAL BULK - DIMENSIONAL DRAWING</t>
  </si>
  <si>
    <t>INSTRUMENT PROTECTION BOX - DIMENSIONAL DRAWING</t>
  </si>
  <si>
    <t>AIRCRAFT WARNING LIGHT - GENERAL ARRANGEMENT DRAWING</t>
  </si>
  <si>
    <t>DATA SHEET - APH/SAPH</t>
  </si>
  <si>
    <t>DATA SHEET - PUMP</t>
  </si>
  <si>
    <t>DATA SHEET - STEAM DRUM</t>
  </si>
  <si>
    <t>DATA SHEET - SOOTBLOWER</t>
  </si>
  <si>
    <t>FUNCTIONAL ANALYSIS</t>
  </si>
  <si>
    <t>CONTROL LOOP DESCRIPTION</t>
  </si>
  <si>
    <t>OPERATING &amp; MAINTENANCE MANUAL</t>
  </si>
  <si>
    <t>HEATER 3D MODEL (60%)</t>
  </si>
  <si>
    <t>HEATER 3D MODEL (90%)</t>
  </si>
  <si>
    <t>SCOPE OF INSPECTION HEATER AND EQUIPMENT &amp; APPENDIX</t>
  </si>
  <si>
    <t>MANUFACTURING DATA BOOK INDEX</t>
  </si>
  <si>
    <t>MANUFACTURING DATA BOOK</t>
  </si>
  <si>
    <t>PACKING LIST</t>
  </si>
  <si>
    <t>MECHANICAL DATA BOOK INDEX</t>
  </si>
  <si>
    <t>MECHANICAL DATA BOOK</t>
  </si>
  <si>
    <t>O2 &amp; COE ANALYSER SPECIFICATION</t>
  </si>
  <si>
    <t>PROJECT RISK RATING</t>
  </si>
  <si>
    <t>PROJECT STEEL WEIGHT FOLLOW-UP</t>
  </si>
  <si>
    <t>PROJECT DOCUMENT MATRIX</t>
  </si>
  <si>
    <t>SUB ORDER STATUS</t>
  </si>
  <si>
    <t>INTERNAL MONTHLY PROGRESS REPORT</t>
  </si>
  <si>
    <t>PURCHASING FOLLOW-UP (SUIVI HA)</t>
  </si>
  <si>
    <t>CHANGE ORDER REQUEST</t>
  </si>
  <si>
    <t>MAIN STRUCTURES</t>
  </si>
  <si>
    <t>SECONDARY STRUCTURES</t>
  </si>
  <si>
    <t>COIL &amp; MANIFOLDS</t>
  </si>
  <si>
    <t>CALCUL PROCESS</t>
  </si>
  <si>
    <t>CAST SUPPORT</t>
  </si>
  <si>
    <t>GENERAL</t>
  </si>
  <si>
    <t>PID - STEAM DRUM AND APPURTENANCES</t>
  </si>
  <si>
    <t>TUBES &amp; FITTINGS - SUB-VENDOR MONTHLY PROGRESS REPORT</t>
  </si>
  <si>
    <t>TUBES &amp; FITTINGS - FABRICATION SCHEDULE</t>
  </si>
  <si>
    <t>TUBES &amp; FITTINGS - DOCUMENT LIST</t>
  </si>
  <si>
    <t>TUBES &amp; FITTINGS -CALCULATION NOTE</t>
  </si>
  <si>
    <t>TUBES &amp; FITTINGS -GENERAL ASSEMBLY &amp; DETAIL AND BOM</t>
  </si>
  <si>
    <t>TUBES &amp; FITTINGS -QUALITY - CHEMICAL ANALYSIS</t>
  </si>
  <si>
    <t>TUBES &amp; FITTINGS -QUALITY - RADIOGRAPHIC EXAMINATION PROCEDURE</t>
  </si>
  <si>
    <t>TUBES &amp; FITTINGS -QUALITY - EDDY CURRENT TEST PROCEDURE</t>
  </si>
  <si>
    <t>TUBES &amp; FITTINGS -QUALITY - HYDROSTATIC PRESSURE TEST PROCEDURE</t>
  </si>
  <si>
    <t>TUBES &amp; FITTINGS -QUALITY - POSITIVE MATERIAL IDENTIFICATION PROCEDURE</t>
  </si>
  <si>
    <t>TUBES &amp; FITTINGS -QUALITY - GO GAUGE TEST PROCEDURE</t>
  </si>
  <si>
    <t>TUBES &amp; FITTINGS -QUALITY - LIQUID PENETRANT TEST PROCEDURE</t>
  </si>
  <si>
    <t>TUBES &amp; FITTINGS -QUALITY - WELDING WIRES STORAGE MANAGEMENT PROCEDURE</t>
  </si>
  <si>
    <t>TUBES &amp; FITTINGS -QUALITY - VISUAL EXAMINATION PROCEDURE</t>
  </si>
  <si>
    <t>TUBES &amp; FITTINGS -QUALITY - ROUGHNESS TEST PROCEDURE</t>
  </si>
  <si>
    <t>TUBES &amp; FITTINGS -QUALITY - VISUAL EXAMINATION ON STATIC CASTING PROCEDURE</t>
  </si>
  <si>
    <t>TUBES &amp; FITTINGS -QUALITY - CLEANING PROCEDURE</t>
  </si>
  <si>
    <t>TUBES &amp; FITTINGS -QUALITY - FLUORESCENT LIQUID PENETRANT TEST PROCEDURE</t>
  </si>
  <si>
    <t>TUBES &amp; FITTINGS -QUALITY - DIMENSIONAL INSPECTION PROCEDURE</t>
  </si>
  <si>
    <t>TUBES &amp; FITTINGS -QUALITY - PROCEDURE FOR CHEMICAL ANALYSIS BY SPECTROMETER</t>
  </si>
  <si>
    <t>TUBES &amp; FITTINGS -QUALITY - MACROETCHING TEST PROCEDURE</t>
  </si>
  <si>
    <t>TUBES &amp; FITTINGS -QUALITY - WELDING SPECIFICATION</t>
  </si>
  <si>
    <t>TUBES &amp; FITTINGS -QUALITY - WELDERS,NDT OPERATOR, CONSUMABLES, MATERIAL / CERTIFICATES</t>
  </si>
  <si>
    <t>TUBES &amp; FITTINGS -SHIPPING AND PACKING INSTRUCTIONS</t>
  </si>
  <si>
    <t>TUBES &amp; FITTINGS -SPARE PART LIST</t>
  </si>
  <si>
    <t>BURNER - SUB-VENDOR MONTHLY PROGRESS REPORT</t>
  </si>
  <si>
    <t>BURNER - FABRICATION SCHEDULE</t>
  </si>
  <si>
    <t>BURNER - DOCUMENT LIST</t>
  </si>
  <si>
    <t>BURNER - SPECIAL CABLE /CERTIFICATES</t>
  </si>
  <si>
    <t>BURNER - QUALITY - DYE PENETRANT TEST PROCEDURE</t>
  </si>
  <si>
    <t>BURNER - QUALITY - PMI PROCEDURE</t>
  </si>
  <si>
    <t>BURNER - QUALITY - WELDERS,NDT OPERATOR, CONSUMABLES, MATERIAL / CERTIFICATES</t>
  </si>
  <si>
    <t>BURNER - INSTALLATION, OPERATING AND MAINTENANCE MANUALS</t>
  </si>
  <si>
    <t>BURNER - SITE STORAGE PROCEDURE</t>
  </si>
  <si>
    <t>BURNER - SHIPPING AND PACKING INSTRUCTIONS</t>
  </si>
  <si>
    <t>PREFABRICATION - SUB-VENDOR MONTHLY PROGRESS REPORT</t>
  </si>
  <si>
    <t>PREFABRICATION - FABRICATION SCHEDULE</t>
  </si>
  <si>
    <t>PREFABRICATION - PROGRESS REPORT DOCUMENTS LIST</t>
  </si>
  <si>
    <t>PREFABRICATION - GENERAL ASSEMBLY &amp; DETAIL AND BOM</t>
  </si>
  <si>
    <t>PREFABRICATION - PROCEDURE FOR REFRACTORY AND LINING APPLICATION</t>
  </si>
  <si>
    <t>PREFABRICATION - QUALITY - RADIOGRAPHY PROCEDURE</t>
  </si>
  <si>
    <t>PREFABRICATION - QUALITY - HYDROSTATIC PRESSURE TEST PROCEDURE</t>
  </si>
  <si>
    <t>PREFABRICATION - QUALITY - PMI PROCEDURE</t>
  </si>
  <si>
    <t>PREFABRICATION - QUALITY - DRY PENETRANT TEST PROCEDURE</t>
  </si>
  <si>
    <t>PREFABRICATION - QUALITY - PWHT &amp; HARDNESS TEST PROCEDURE (IF APPLICABLE)</t>
  </si>
  <si>
    <t>PREFABRICATION - QUALITY - VISUAL EXAMINATION PROCEDURE</t>
  </si>
  <si>
    <t>PREFABRICATION - QUALITY - TRIAL ASSEMBLY PROCEDURE</t>
  </si>
  <si>
    <t>PREFABRICATION - SITE STORAGE PROCEDURE</t>
  </si>
  <si>
    <t>FINNING - SUB-VENDOR MONTHLY PROGRESS REPORT</t>
  </si>
  <si>
    <t>FINNING - FABRICATION SCHEDULE</t>
  </si>
  <si>
    <t>FINNING - PROGRESS REPORT DOCUMENTS LIST</t>
  </si>
  <si>
    <t>FINNING - GENERAL ASSEMBLY &amp; DETAIL AND BOM</t>
  </si>
  <si>
    <t>FINNING - HYDROSTATIC PRESSURE TEST PROCEDURE</t>
  </si>
  <si>
    <t>FINNING - QUALITY - PMI PROCEDURE</t>
  </si>
  <si>
    <t>STUDDING - QUALITY - PWHT &amp; HARDNESS TEST PROCEDURE</t>
  </si>
  <si>
    <t>FINNING - QUALITY - RADIOGRAPHY PROCEDURE</t>
  </si>
  <si>
    <t>FINNING - QUALITY - DYE PENETRANT TEST PROCEDURE</t>
  </si>
  <si>
    <t>FINNING - QUALITY - VISUAL EXAMINATION PROCEDURE</t>
  </si>
  <si>
    <t>FINNING - QUALITY - WELDERS,NDT OPERATOR, CONSUMABLES, MATERIAL / CERTIFICATES</t>
  </si>
  <si>
    <t>FINNING - SITE STORAGE PROCEDURE</t>
  </si>
  <si>
    <t>FINNING - SHIPPING AND PACKING INSTRUCTIONS</t>
  </si>
  <si>
    <t>FINNING - SPARE PART LIST</t>
  </si>
  <si>
    <t>FINNING - DATA BOOK</t>
  </si>
  <si>
    <t>INSULATION - SUB-VENDOR MONTHLY PROGRESS REPORT</t>
  </si>
  <si>
    <t>INSULATION - FABRICATION SCHEDULE</t>
  </si>
  <si>
    <t>INSULATION - PROGRESS REPORT DOCUMENTS LIST</t>
  </si>
  <si>
    <t>INSULATION - MATERIAL DATA SHEET FOR REFACTORY MATERIALS</t>
  </si>
  <si>
    <t>INSULATION - MATERIAL SAFETY DATA SHEET FOR REFACTORY MATERIALS</t>
  </si>
  <si>
    <t>INSULATION - PRODUCT COMPLIANCE DATA SHEET FOR REFACTORY MATERIALS</t>
  </si>
  <si>
    <t>INSULATION - QUALITY - DENSITY TEST CERTIFICATE</t>
  </si>
  <si>
    <t>INSULATION - QUALITY - CRUNCHING TEST CERTIFICATE</t>
  </si>
  <si>
    <t>INSULATION - QUALITY - SHRINKAGE TEST CERTIFICATE</t>
  </si>
  <si>
    <t>INSULATION - QUALITY - B252HAMMER TEST CERTIFICATE</t>
  </si>
  <si>
    <t>INSULATION - QUALITY - DRY OUT PROCEDURE (IF APPLICABLE)</t>
  </si>
  <si>
    <t>INSULATION - SITE STORAGE PROCEDURE</t>
  </si>
  <si>
    <t>INSULATION - SHIPPING AND PACKING INSTRUCTIONS</t>
  </si>
  <si>
    <t>INSULATION - SPARE PART LIST</t>
  </si>
  <si>
    <t>INSULATION - DATA BOOK</t>
  </si>
  <si>
    <t>CAST PIECES - SUB-VENDOR MONTHLY PROGRESS REPORT</t>
  </si>
  <si>
    <t>CAST PIECES - FABRICATION SCHEDULE</t>
  </si>
  <si>
    <t>CAST PIECES - PROGRESS REPORT DOCUMENTS LIST</t>
  </si>
  <si>
    <t>CAST PIECES - QUALITY - MATERIAL DATASHEETS</t>
  </si>
  <si>
    <t>CAST PIECES - QUALITY - DESTRUCTIVE &amp; NON-DESTRUCTIVE TESTING</t>
  </si>
  <si>
    <t>CAST PIECES - QUALITY - PILOT CAST</t>
  </si>
  <si>
    <t>CAST PIECES - QUALITY - HOT TESTING</t>
  </si>
  <si>
    <t>CAST PIECES - QUALITY - CASTING REPAIR PROCEDURE</t>
  </si>
  <si>
    <t>CAST PIECES - QUALITY - PMI PROCEDURE</t>
  </si>
  <si>
    <t>CAST PIECES - QUALITY - WELDERS,NDT OPERATOR, CONSUMABLES, MATERIAL / CERTIFICATES</t>
  </si>
  <si>
    <t>CAST PIECES - QUALITY - DYE PENETRANT TEST PROCEDURE</t>
  </si>
  <si>
    <t>CAST PIECES - QUALITY - VISUAL EXAMINATION PROCEDURE</t>
  </si>
  <si>
    <t>CAST PIECES - QUALITY - RADIOGRAPHY PROCEDURE</t>
  </si>
  <si>
    <t>CAST PIECES - QUALITY - WELDING BOOK</t>
  </si>
  <si>
    <t>CAST PIECES - SITE STORAGE PROCEDURE</t>
  </si>
  <si>
    <t>CAST PIECES - SHIPPING AND PACKING INSTRUCTIONS</t>
  </si>
  <si>
    <t>CAST PIECES - SPARE PART LIST</t>
  </si>
  <si>
    <t>CAST PIECES - DATA BOOK</t>
  </si>
  <si>
    <t>FANS - SUB-VENDOR MONTHLY PROGRESS REPORT</t>
  </si>
  <si>
    <t>FANS - FABRICATION SCHEDULE</t>
  </si>
  <si>
    <t>FANS - DOCUMENT LIST</t>
  </si>
  <si>
    <t>FANS - SILENCER DRAWING</t>
  </si>
  <si>
    <t>FANS -TEMPERATURE PROBE</t>
  </si>
  <si>
    <t>FANS - QUALITY - DYE PENETRANT TEST PROCEDURE</t>
  </si>
  <si>
    <t>FANS - QUALITY - PMI PROCEDURE</t>
  </si>
  <si>
    <t>FANS - QUALITY - WELDERS,NDT OPERATOR, CONSUMABLES, MATERIAL / CERTIFICATES</t>
  </si>
  <si>
    <t>FANS - SITE STORAGE PROCEDURE</t>
  </si>
  <si>
    <t>FANS - SHIPPING AND PACKING INSTRUCTIONS</t>
  </si>
  <si>
    <t>FANS - SPARE PART LIST</t>
  </si>
  <si>
    <t>FANS - DATA BOOK</t>
  </si>
  <si>
    <t>PGB - SUB-VENDOR MONTHLY PROGRESS REPORT</t>
  </si>
  <si>
    <t>PGB - FABRICATION SCHEDULE</t>
  </si>
  <si>
    <t>PGB - PROGRESS REPORT DOCUMENTS LIST</t>
  </si>
  <si>
    <t>PGB - GENERAL ASSEMBLY &amp; DETAIL AND BOM</t>
  </si>
  <si>
    <t>PGB - CALCULATION NOTE</t>
  </si>
  <si>
    <t>PGB - SPARE PART LIST</t>
  </si>
  <si>
    <t>PGB - QUALITY - HYDROSTATIC PRESSURE TEST PROCEDURE</t>
  </si>
  <si>
    <t>PGB - QUALITY - PMI PROCEDURE</t>
  </si>
  <si>
    <t>PGB - QUALITY - PWHT PROCEDURE</t>
  </si>
  <si>
    <t>PGB - QUALITY - DYE PENETRANT TEST PROCEDURE</t>
  </si>
  <si>
    <t>PGB - QUALITY - RADIOGRAPHY PROCEDURE</t>
  </si>
  <si>
    <t>PGB - QUALITY - WELDERS,NDT OPERATOR, CONSUMABLES, MATERIAL / CERTIFICATES</t>
  </si>
  <si>
    <t>PGB - QUALITY - VISUAL EXAMINATION PROCEDURE</t>
  </si>
  <si>
    <t>PGB - QUALITY - PAINTING PROCEDURE</t>
  </si>
  <si>
    <t>PGB - QUALITY - WELDING BOOK</t>
  </si>
  <si>
    <t>PGB - SITE STORAGE PROCEDURE</t>
  </si>
  <si>
    <t>PGB - SHIPPING AND PACKING INSTRUCTIONS</t>
  </si>
  <si>
    <t>PGB - DATA BOOK</t>
  </si>
  <si>
    <t>SAPH - SUB-VENDOR MONTHLY PROGRESS REPORT</t>
  </si>
  <si>
    <t>SAPH - FABRICATION SCHEDULE</t>
  </si>
  <si>
    <t>SAPH - DOCUMENT LIST</t>
  </si>
  <si>
    <t>SAPH - QUALITY - DYE PENETRANT TEST PROCEDURE</t>
  </si>
  <si>
    <t>SAPH - QUALITY - PMI PROCEDURE</t>
  </si>
  <si>
    <t>SAPH - QUALITY - WELDERS,NDT OPERATOR, CONSUMABLES, MATERIAL / CERTIFICATES</t>
  </si>
  <si>
    <t>SAPH - INSTALLATION, OPERATING AND MAINTENANCE MANUALS</t>
  </si>
  <si>
    <t>SAPH - SITE STORAGE PROCEDURE</t>
  </si>
  <si>
    <t>SAPH - SHIPPING AND PACKING INSTRUCTIONS</t>
  </si>
  <si>
    <t>SAPH - SPARE PART LIST</t>
  </si>
  <si>
    <t>SAPH - DATA BOOK</t>
  </si>
  <si>
    <t>APH - SUB-VENDOR MONTHLY PROGRESS REPORT</t>
  </si>
  <si>
    <t>APH - FABRICATION SCHEDULE</t>
  </si>
  <si>
    <t>APH - DOCUMENT LIST</t>
  </si>
  <si>
    <t>APH - THERMOCOUPLE DATASHEET</t>
  </si>
  <si>
    <t>APH - QUALITY - DYE PENETRANT TEST PROCEDURE</t>
  </si>
  <si>
    <t>APH - QUALITY - PMI PROCEDURE</t>
  </si>
  <si>
    <t>APH - QUALITY - WELDERS,NDT OPERATOR, CONSUMABLES, MATERIAL / CERTIFICATES</t>
  </si>
  <si>
    <t>APH - INSTALLATION, OPERATING AND MAINTENANCE MANUALS</t>
  </si>
  <si>
    <t>APH - SITE STORAGE PROCEDURE</t>
  </si>
  <si>
    <t>APH - SHIPPING AND PACKING INSTRUCTIONS</t>
  </si>
  <si>
    <t>APH - SPARE PART LIST</t>
  </si>
  <si>
    <t>APH - DATA BOOK</t>
  </si>
  <si>
    <t>PUMPS - SUB-VENDOR MONTHLY PROGRESS REPORT</t>
  </si>
  <si>
    <t>PUMPS - FABRICATION SCHEDULE</t>
  </si>
  <si>
    <t>PUMPS - PROGRESS REPORT DOCUMENTS LIST</t>
  </si>
  <si>
    <t>PUMPS - DATA SHEET OF AUXILIARIES EQUIPMENT</t>
  </si>
  <si>
    <t>PUMPS - OUTLINE DRAWINGS FOR OFF BASE EQUIPMENT (OIL CONSOLE ETC.) (IF APPLICABLE)</t>
  </si>
  <si>
    <t>PUMPS - DRAWINGS OF AUXILIARIES AND ITEMIZED EQUIPMENT SUPPLIED LOOSE (IF ANY)</t>
  </si>
  <si>
    <t>PUMPS - EQUIPMENT LIST &amp; LINE LIST</t>
  </si>
  <si>
    <t>PUMPS - DETAILED DRAWINGS</t>
  </si>
  <si>
    <t>PUMPS - CROSS SECTIONAL AND ASSEMBLY DRAWINGS</t>
  </si>
  <si>
    <t>PUMPS - MECHANICAL SEAL DRAWINGS WITH MATERIAL LIST</t>
  </si>
  <si>
    <t>PUMPS - PIPING - INSULATION, LADDER AND PLATFORM SUPPORT DRAWINGS</t>
  </si>
  <si>
    <t>PUMPS - PIPING - LAYOUT &amp; DRAWINGS</t>
  </si>
  <si>
    <t>PUMPS - PIPING - INTERCONNECTING DRAWING AT BATTERY LIMIT</t>
  </si>
  <si>
    <t>PUMPS - PIPING - FLUSHING AUXILIARIES DRAWINGS</t>
  </si>
  <si>
    <t>PUMPS - PIPING - ISOMETRIC DRAWINGS &amp; INTERCONNECTING</t>
  </si>
  <si>
    <t>PUMPS - CRITICAL SPEED ANALYSIS</t>
  </si>
  <si>
    <t>PUMPS - LUBRICANT CHARTS</t>
  </si>
  <si>
    <t>PUMPS - NOISE DATA SHEET</t>
  </si>
  <si>
    <t>PUMPS - NAMEPLATE DRAWINGS</t>
  </si>
  <si>
    <t>PUMPS - LIST OF SPARE PARTS</t>
  </si>
  <si>
    <t>PUMPS - LIST OF SPECIAL TOOLS FOR ERECTION AND ASSEMBLY</t>
  </si>
  <si>
    <t>PUMPS - INSTRUMENTATION - LIST OF INSTRUMENTS (SET POINTS, RANGES, ALARMS…)</t>
  </si>
  <si>
    <t>PUMPS - INSTRUMENTATION - LIST OF JUNCTION BOXES, CONTROL BOXES, CABINETS &amp; PANELS</t>
  </si>
  <si>
    <t>PUMPS - INSTRUMENTATION - INSTRUMENT DATA SHEETS</t>
  </si>
  <si>
    <t>PUMPS - INSTRUMENTATION - INSTRUMENT DOCUMENTATION</t>
  </si>
  <si>
    <t>PUMPS - INSTRUMENTATION - CONTROL BOXES, CAB.TS &amp; PANELS DWGS</t>
  </si>
  <si>
    <t>PUMPS - INSTRUMENTATION - JB, TERMINAL BLOCK, PLUG, CONNECTOR WIRING DWGS</t>
  </si>
  <si>
    <t>PUMPS - INSTRUMENTATION - INSTRUMENTS, JB, CONTROL BOXES, CAB.TS &amp; PANEL LOCATION DWGS</t>
  </si>
  <si>
    <t>PUMPS - INSTRUMENTATION - INSTRUMENTS HOOK-UP DWGS</t>
  </si>
  <si>
    <t>PUMPS - ELECTRICAL - CONSUMER LIST &amp; DATA</t>
  </si>
  <si>
    <t>PUMPS - ELECTRICAL - MOTOR DRAWINGS (GENERAL ARRANGEMENT DETAIL, CROSS SECTIONAL…)</t>
  </si>
  <si>
    <t>PUMPS - ELECTRICAL - MOTOR NAMEPLATE</t>
  </si>
  <si>
    <t>PUMPS - ELECTRICAL - TORQUE VERSUS SPEED/CURRENT/POWER FACTOR CURVES, EFFICIENCY</t>
  </si>
  <si>
    <t>PUMPS - ELECTRICAL - TERMINAL BOX DETAIL DWG WITH TERMINATION DETAILS</t>
  </si>
  <si>
    <t>PUMPS - QUALITY - PWHT PROCEDURES (IF APPLICABLE)</t>
  </si>
  <si>
    <t>PUMPS - QUALITY - NDT PROCEDURE</t>
  </si>
  <si>
    <t>PUMPS - QUALITY - MATERIAL CERTIFICATES</t>
  </si>
  <si>
    <t>PUMPS - QUALITY - FINAL DISPOSITION RECORDS (INSPECTION BOOK) (5)</t>
  </si>
  <si>
    <t>PUMPS - TRANSPORT - RECOMMENDATIONS FOR PROTECTION DURING TRANSPORTATION</t>
  </si>
  <si>
    <t>PUMPS - TRANSPORT - HEAVY AND/OR LARGE EQUIPMENT DRAWINGS WITH WEIGHT, TRANSPORTATION DRAWINGS</t>
  </si>
  <si>
    <t>PUMPS - TRANSPORT - PACKING LIST</t>
  </si>
  <si>
    <t>PUMPS - SPECIAL PRECAUTIONS FOR HANDLING PRIOR ERECTION</t>
  </si>
  <si>
    <t>PUMPS - RECOMMENDATIONS FOR STORAGE PRIOR AND DURING ERECTION</t>
  </si>
  <si>
    <t>PUMPS - PROCEDURE FOR SITE ASSEMBLY, LEVELING AND WELDING</t>
  </si>
  <si>
    <t>PUMPS - PROCEDURE FOR INSTALLATION, START-UP AND COMMISSIONING MANUALS</t>
  </si>
  <si>
    <t>PUMPS - OPERATING AND MAINTENANCE MANUALS</t>
  </si>
  <si>
    <t>PUMPS - MAINTENANCE DATA SHEET</t>
  </si>
  <si>
    <t>STEAM DRUM - SUB-VENDOR MONTHLY PROGRESS REPORT</t>
  </si>
  <si>
    <t>STEAM DRUM - FABRICATION SCHEDULE</t>
  </si>
  <si>
    <t>STEAM DRUM - PROGRESS REPORT DOCUMENTS LIST</t>
  </si>
  <si>
    <t>STEAM DRUM - GENERAL ASSEMBLY &amp; DETAIL AND BOM</t>
  </si>
  <si>
    <t>STEAM DRUM - CALCULATION NOTE</t>
  </si>
  <si>
    <t>STEAM DRUM - SPARE PART LIST</t>
  </si>
  <si>
    <t>STEAM DRUM - QUALITY - HYDROSTATIC PRESSURE TEST PROCEDURE</t>
  </si>
  <si>
    <t>STEAM DRUM - QUALITY - PMI PROCEDURE</t>
  </si>
  <si>
    <t>STEAM DRUM - QUALITY - PWHT PROCEDURE</t>
  </si>
  <si>
    <t>STEAM DRUM - QUALITY - DYE PENETRANT TEST PROCEDURE</t>
  </si>
  <si>
    <t>STEAM DRUM - QUALITY - RADIOGRAPHY PROCEDURE</t>
  </si>
  <si>
    <t>STEAM DRUM - QUALITY - WELDERS,NDT OPERATOR, CONSUMABLES, MATERIAL / CERTIFICATES</t>
  </si>
  <si>
    <t>STEAM DRUM - QUALITY - VISUAL EXAMINATION PROCEDURE</t>
  </si>
  <si>
    <t>STEAM DRUM - QUALITY - PAINTING PROCEDURE</t>
  </si>
  <si>
    <t>STEAM DRUM - QUALITY - WELDING BOOK</t>
  </si>
  <si>
    <t>STEAM DRUM - SITE STORAGE PROCEDURE</t>
  </si>
  <si>
    <t>STEAM DRUM - SHIPPING AND PACKING INSTRUCTIONS</t>
  </si>
  <si>
    <t>STEAM DRUM - DATA BOOK</t>
  </si>
  <si>
    <t>CONTROL VALVES - SUB-VENDOR MONTHLY PROGRESS REPORT</t>
  </si>
  <si>
    <t>CONTROL VALVES - FABRICATION SCHEDULE</t>
  </si>
  <si>
    <t>CONTROL VALVES - PROGRESS REPORT DOCUMENTS LIST</t>
  </si>
  <si>
    <t>CONTROL VALVES - ELECTRICAL CONNECTION WIRING</t>
  </si>
  <si>
    <t>CONTROL VALVES - QUALITY - ATEX / GOST CERTIFICATES</t>
  </si>
  <si>
    <t>CONTROL VALVES - QUALITY - PAINTING PROCEDURE &amp; EXAMINATION WITH REPORTS</t>
  </si>
  <si>
    <t>CONTROL VALVES - QUALITY - NDT PROCEDURE AND REPORTS</t>
  </si>
  <si>
    <t>CONTROL VALVES - QUALITY - PMI PROCEDURE AND REPORTS (IF APPLICABLE)</t>
  </si>
  <si>
    <t>CONTROL VALVES - QUALITY - PWHT PROCEDURE (IF APPLICABLE)</t>
  </si>
  <si>
    <t>CONTROL VALVES - QUALITY - WELDING BOOK (IF APPLICABLE)</t>
  </si>
  <si>
    <t>CONTROL VALVES - SPARE PART LIST</t>
  </si>
  <si>
    <t>CONTROL VALVES - SHIPPING AND PACKING INSTRUCTIONS</t>
  </si>
  <si>
    <t>CONTROL VALVES - SITE STORAGE PROCEDURE</t>
  </si>
  <si>
    <t>CONTROL VALVES - INSTRUCTION, OPERATING AND MAINTENANCE MANUAL</t>
  </si>
  <si>
    <t>CONTROL VALVES - DATA BOOK</t>
  </si>
  <si>
    <t>ON/OFF VALVES - SUB-VENDOR MONTHLY PROGRESS REPORT</t>
  </si>
  <si>
    <t>ON/OFF VALVES - FABRICATION SCHEDULE</t>
  </si>
  <si>
    <t>ON/OFF VALVES - PROGRESS REPORT DOCUMENTS LIST</t>
  </si>
  <si>
    <t>ON/OFF VALVES - SPARE PART LIST</t>
  </si>
  <si>
    <t>ON/OFF VALVES - SHIPPING AND PACKING INSTRUCTIONS</t>
  </si>
  <si>
    <t>ON/OFF VALVES - SITE STORAGE PROCEDURE</t>
  </si>
  <si>
    <t>ON/OFF VALVES - INSTRUCTION, OPERATING AND MAINTENANCE MANUAL</t>
  </si>
  <si>
    <t>ON/OFF VALVES - CALCULATION SHEET</t>
  </si>
  <si>
    <t>ON/OFF VALVES - ELECTRICAL CONNECTION WIRING</t>
  </si>
  <si>
    <t>ON/OFF VALVES - QUALITY - ATEX / GOST CERTIFICATES</t>
  </si>
  <si>
    <t>ON/OFF VALVES - QUALITY - SIL CERTIFICATE</t>
  </si>
  <si>
    <t>ON/OFF VALVES - QUALITY - PAINTING PROCEDURE &amp; EXAMINATION WITH REPORTS</t>
  </si>
  <si>
    <t>ON/OFF VALVES - QUALITY - NDT PROCEDURE AND REPORTS</t>
  </si>
  <si>
    <t>ON/OFF VALVES - QUALITY - PWHT PROCEDURE (IF APPLICABLE)</t>
  </si>
  <si>
    <t>ON/OFF VALVES - QUALITY - WELDING BOOK (IF APPLICABLE)</t>
  </si>
  <si>
    <t>ON/OFF VALVES - DATA BOOK</t>
  </si>
  <si>
    <t>SAFETY RELIEF VALVES - SUB-VENDOR MONTHLY REPORT</t>
  </si>
  <si>
    <t>SAFETY RELIEF VALVES - FABRICATION SCHEDULE</t>
  </si>
  <si>
    <t>SAFETY RELIEF VALVES - PROGRESS REPORT DOCUMENTS LIST</t>
  </si>
  <si>
    <t>SAFETY RELIEF VALVES - SPARE PART LIST</t>
  </si>
  <si>
    <t>SAFETY RELIEF VALVES - SHIPPING AND PACKING INSTRUCTIONS</t>
  </si>
  <si>
    <t>SAFETY RELIEF VALVES - SITE STORAGE PROCEDURE</t>
  </si>
  <si>
    <t>SAFETY RELIEF VALVES - INSTRUCTION, OPERATING AND MAINTENANCE MANUAL</t>
  </si>
  <si>
    <t>SAFETY RELIEF VALVES - QUALITY - PAINTING PROCEDURE &amp; EXAMINATION WITH REPORTS</t>
  </si>
  <si>
    <t>SAFETY RELIEF VALVES - QUALITY - NDT PROCEDURE AND REPORTS</t>
  </si>
  <si>
    <t>SAFETY RELIEF VALVES - QUALITY - PWHT PROCEDURE (IF APPLICABLE)</t>
  </si>
  <si>
    <t>SAFETY RELIEF VALVES - QUALITY - WELDING BOOK (IF APPLICABLE)</t>
  </si>
  <si>
    <t>SAFETY RELIEF VALVES - DATA BOOK</t>
  </si>
  <si>
    <t>PNEUMATIC ACTUATOR - SUB-VENDOR MONTHLY REPORT</t>
  </si>
  <si>
    <t>PNEUMATIC ACTUATOR - FABRICATION SCHEDULE</t>
  </si>
  <si>
    <t>PNEUMATIC ACTUATOR - PROGRESS REPORT DOCUMENTS LIST</t>
  </si>
  <si>
    <t>PNEUMATIC ACTUATOR - SPARE PART LIST</t>
  </si>
  <si>
    <t>PNEUMATIC ACTUATOR - SHIPPING AND PACKING INSTRUCTIONS</t>
  </si>
  <si>
    <t>PNEUMATIC ACTUATOR - SITE STORAGE PROCEDURE</t>
  </si>
  <si>
    <t>PNEUMATIC ACTUATOR - INSTRUCTION, OPERATING AND MAINTENANCE MANUAL</t>
  </si>
  <si>
    <t>PNEUMATIC ACTUATOR - QUALITY - ELECTRICAL CONNECTION WIRING</t>
  </si>
  <si>
    <t>PNEUMATIC ACTUATOR - QUALITY - ATEX / GOST CERTIFICATES</t>
  </si>
  <si>
    <t>PNEUMATIC ACTUATOR - QUALITY - NDT PROCEDURE AND REPORTS</t>
  </si>
  <si>
    <t>PNEUMATIC ACTUATOR - QUALITY - PWHT PROCEDURE (IF APPLICABLE)</t>
  </si>
  <si>
    <t>PNEUMATIC ACTUATOR - QUALITY - WELDING BOOK (IF APPLICABLE)</t>
  </si>
  <si>
    <t>PNEUMATIC ACTUATOR - DATA BOOK</t>
  </si>
  <si>
    <t>O2 &amp; CO ANALYSER - SUB-VENDOR MONTHLY REPORT</t>
  </si>
  <si>
    <t>O2 &amp; CO ANALYSER - FABRICATION SCHEDULE</t>
  </si>
  <si>
    <t>O2 &amp; CO ANALYSER - PROGRESS REPORT DOCUMENTS LIST</t>
  </si>
  <si>
    <t>O2 &amp; CO ANALYSER - SPARE PART LIST</t>
  </si>
  <si>
    <t>O2 &amp; CO ANALYSER - SHIPPING AND PACKING INSTRUCTIONS</t>
  </si>
  <si>
    <t>O2 &amp; CO ANALYSER - SITE STORAGE PROCEDURE</t>
  </si>
  <si>
    <t>O2 &amp; CO ANALYSER - INSTRUCTION, OPERATING AND MAINTENANCE MANUAL</t>
  </si>
  <si>
    <t>O2 &amp; CO ANALYSER - PNEUMATIC CONNECTION DRAWING</t>
  </si>
  <si>
    <t>O2 &amp; CO ANALYSER - ELECTRICAL CONNECTION WIRING</t>
  </si>
  <si>
    <t>O2 &amp; CO ANALYSER - QUALITY - ATEX / GOST CERTIFICATES</t>
  </si>
  <si>
    <t>O2 &amp; CO ANALYSER - DATA BOOK</t>
  </si>
  <si>
    <t>DENSITY METER - SUB-VENDOR MONTHLY REPORT</t>
  </si>
  <si>
    <t>DENSITY METER - FABRICATION SCHEDULE</t>
  </si>
  <si>
    <t>DENSITY METER - PROGRESS REPORT DOCUMENTS LIST</t>
  </si>
  <si>
    <t>DENSITY METER - SPARE PART LIST</t>
  </si>
  <si>
    <t>DENSITY METER - SHIPPING AND PACKING INSTRUCTIONS</t>
  </si>
  <si>
    <t>DENSITY METER - SITE STORAGE PROCEDURE</t>
  </si>
  <si>
    <t>DENSITY METER - INSTRUCTION, OPERATING AND MAINTENANCE MANUAL</t>
  </si>
  <si>
    <t>DENSITY METER - ELECTRICAL CONNECTION WIRING</t>
  </si>
  <si>
    <t>DENSITY METER - QUALITY - ATEX / GOST CERTIFICATES</t>
  </si>
  <si>
    <t>DENSITY METER - DATA BOOK</t>
  </si>
  <si>
    <t>ORIFICE PLATE - SUB-VENDOR MONTHLY REPORT</t>
  </si>
  <si>
    <t>ORIFICE PLATE - FABRICATION SCHEDULE</t>
  </si>
  <si>
    <t>ORIFICE PLATE - PROGRESS REPORT DOCUMENTS LIST</t>
  </si>
  <si>
    <t>ORIFICE PLATE - SPARE PART LIST</t>
  </si>
  <si>
    <t>ORIFICE PLATE - SHIPPING AND PACKING INSTRUCTIONS</t>
  </si>
  <si>
    <t>ORIFICE PLATE - SITE STORAGE PROCEDURE</t>
  </si>
  <si>
    <t>ORIFICE PLATE - INSTRUCTION, OPERATING AND MAINTENANCE MANUAL</t>
  </si>
  <si>
    <t>ORIFICE PLATE - DATA BOOK</t>
  </si>
  <si>
    <t>LEVEL GAUGE - SUB-VENDOR MONTHLY REPORT</t>
  </si>
  <si>
    <t>LEVEL GAUGE - FABRICATION SCHEDULE</t>
  </si>
  <si>
    <t>LEVEL GAUGE - PROGRESS REPORT DOCUMENTS LIST</t>
  </si>
  <si>
    <t>LEVEL GAUGE - SPARE PART LIST</t>
  </si>
  <si>
    <t>LEVEL GAUGE - SHIPPING AND PACKING INSTRUCTIONS</t>
  </si>
  <si>
    <t>LEVEL GAUGE - SITE STORAGE PROCEDURE</t>
  </si>
  <si>
    <t>LEVEL GAUGE - INSTRUCTION, OPERATING AND MAINTENANCE MANUAL</t>
  </si>
  <si>
    <t>LEVEL GAUGE - ELECTRICAL CONNECTION WIRING (LIGHTING)</t>
  </si>
  <si>
    <t>LEVEL GAUGE - QUALITY - ATEX / GOST CERTIFICATES</t>
  </si>
  <si>
    <t>LEVEL GAUGE - QUALITY - PWHT PROCEDURE (IF APPLICABLE)</t>
  </si>
  <si>
    <t>LEVEL GAUGE - DATA BOOK</t>
  </si>
  <si>
    <t>RADAR LEVEL - SUB-VENDOR MONTHLY REPORT</t>
  </si>
  <si>
    <t>RADAR LEVEL - FABRICATION SCHEDULE</t>
  </si>
  <si>
    <t>RADAR LEVEL - PROGRESS REPORT DOCUMENTS LIST</t>
  </si>
  <si>
    <t>RADAR LEVEL - SPARE PART LIST</t>
  </si>
  <si>
    <t>RADAR LEVEL - SHIPPING AND PACKING INSTRUCTIONS</t>
  </si>
  <si>
    <t>RADAR LEVEL - SITE STORAGE PROCEDURE</t>
  </si>
  <si>
    <t>RADAR LEVEL - INSTRUCTION, OPERATING AND MAINTENANCE MANUAL</t>
  </si>
  <si>
    <t>RADAR LEVEL - ELECTRICAL CONNECTION WIRING</t>
  </si>
  <si>
    <t>RADAR LEVEL - QUALITY - ATEX / GOST CERTIFICATES</t>
  </si>
  <si>
    <t>RADAR LEVEL - QUALITY - PWHT PROCEDURE (IF APPLICABLE)</t>
  </si>
  <si>
    <t>PRESSURE &amp; DP FLOW TRANSMITTER - SUB-VENDOR MONTHLY REPORT</t>
  </si>
  <si>
    <t>PRESSURE &amp; DP FLOW TRANSMITTER - FABRICATION SCHEDULE</t>
  </si>
  <si>
    <t>PRESSURE &amp; DP FLOW TRANSMITTER - PROGRESS REPORT DOCUMENTS LIST</t>
  </si>
  <si>
    <t>PRESSURE &amp; DP FLOW TRANSMITTER - SPARE PART LIST</t>
  </si>
  <si>
    <t>PRESSURE &amp; DP FLOW TRANSMITTER - SHIPPING AND PACKING INSTRUCTIONS</t>
  </si>
  <si>
    <t>PRESSURE &amp; DP FLOW TRANSMITTER - SITE STORAGE PROCEDURE</t>
  </si>
  <si>
    <t>PRESSURE &amp; DP FLOW TRANSMITTER - INSTRUCTION, OPERATING AND MAINTENANCE MANUAL</t>
  </si>
  <si>
    <t>PRESSURE &amp; DP FLOW TRANSMITTER - ELECTRICAL CONNECTION WIRING</t>
  </si>
  <si>
    <t>PRESSURE &amp; DP FLOW TRANSMITTER - QUALITY - ATEX / GOST CERTIFICATES</t>
  </si>
  <si>
    <t>PRESSURE &amp; DP FLOW TRANSMITTER - QUALITY - SIL CERTIFICATE</t>
  </si>
  <si>
    <t>PRESSURE &amp; DP FLOW TRANSMITTER - DATA BOOK</t>
  </si>
  <si>
    <t>PRESSURE GAUGE - SUB-VENDOR MONTHLY REPORT</t>
  </si>
  <si>
    <t>PRESSURE GAUGE - FABRICATION SCHEDULE</t>
  </si>
  <si>
    <t>PRESSURE GAUGE - PROGRESS REPORT DOCUMENTS LIST</t>
  </si>
  <si>
    <t>PRESSURE GAUGE - SPARE PART LIST</t>
  </si>
  <si>
    <t>PRESSURE GAUGE - SHIPPING AND PACKING INSTRUCTIONS</t>
  </si>
  <si>
    <t>PRESSURE GAUGE - SITE STORAGE PROCEDURE</t>
  </si>
  <si>
    <t>PRESSURE GAUGE - INSTRUCTION, OPERATING AND MAINTENANCE MANUAL</t>
  </si>
  <si>
    <t>DRAFT GAUGE - SUB-VENDOR MONTHLY REPORT</t>
  </si>
  <si>
    <t>DRAFT GAUGE - FABRICATION SCHEDULE</t>
  </si>
  <si>
    <t>DRAFT GAUGE - PROGRESS REPORT DOCUMENTS LIST</t>
  </si>
  <si>
    <t>DRAFT GAUGE - SPARE PART LIST</t>
  </si>
  <si>
    <t>DRAFT GAUGE - SHIPPING AND PACKING INSTRUCTIONS</t>
  </si>
  <si>
    <t>DRAFT GAUGE - SITE STORAGE PROCEDURE</t>
  </si>
  <si>
    <t>DRAFT GAUGE - INSTRUCTION, OPERATING AND MAINTENANCE MANUAL</t>
  </si>
  <si>
    <t>TEMPERATURE ELEMENT &amp; THERMOWELL - SUB-VENDOR MONTHLY REPORT</t>
  </si>
  <si>
    <t>TEMPERATURE ELEMENT &amp; THERMOWELL - FABRICATION SCHEDULE</t>
  </si>
  <si>
    <t>TEMPERATURE ELEMENT &amp; THERMOWELL - PROGRESS REPORT DOCUMENTS LIST</t>
  </si>
  <si>
    <t>TEMPERATURE ELEMENT &amp; THERMOWELL - SPARE PART LIST</t>
  </si>
  <si>
    <t>TEMPERATURE ELEMENT &amp; THERMOWELL - SHIPPING AND PACKING INSTRUCTIONS</t>
  </si>
  <si>
    <t>TEMPERATURE ELEMENT &amp; THERMOWELL - SITE STORAGE PROCEDURE</t>
  </si>
  <si>
    <t>TEMPERATURE ELEMENT &amp; THERMOWELL - INSTRUCTION, OPERATING AND MAINTENANCE MANUAL</t>
  </si>
  <si>
    <t>TEMPERATURE ELEMENT &amp; THERMOWELL - ELECTRICAL CONNECTION WIRING</t>
  </si>
  <si>
    <t>TEMPERATURE ELEMENT &amp; THERMOWELL - QUALITY - ATEX / GOST CERTIFICATES</t>
  </si>
  <si>
    <t>TEMPERATURE ELEMENT &amp; THERMOWELL - QUALITY - PWHT PROCEDURE (IF APPLICABLE)</t>
  </si>
  <si>
    <t>SKIN THERMOCOUPLE - SUB-VENDOR MONTHLY REPORT</t>
  </si>
  <si>
    <t>SKIN THERMOCOUPLE - FABRICATION SCHEDULE</t>
  </si>
  <si>
    <t>SKIN THERMOCOUPLE - PROGRESS REPORT DOCUMENTS LIST</t>
  </si>
  <si>
    <t>SKIN THERMOCOUPLE - SPARE PART LIST</t>
  </si>
  <si>
    <t>SKIN THERMOCOUPLE - SHIPPING AND PACKING INSTRUCTIONS</t>
  </si>
  <si>
    <t>SKIN THERMOCOUPLE - SITE STORAGE PROCEDURE</t>
  </si>
  <si>
    <t>SKIN THERMOCOUPLE - INSTRUCTION, OPERATING AND MAINTENANCE MANUAL</t>
  </si>
  <si>
    <t>SKIN THERMOCOUPLE - QUALITY - ATEX / GOST CERTIFICATES</t>
  </si>
  <si>
    <t>SKIN THERMOCOUPLE - DATA BOOK</t>
  </si>
  <si>
    <t>TEMPERATURE TRANSMITTER - SUB-VENDOR MONTHLY REPORT</t>
  </si>
  <si>
    <t>TEMPERATURE TRANSMITTER - FABRICATION SCHEDULE</t>
  </si>
  <si>
    <t>TEMPERATURE TRANSMITTER - PROGRESS REPORT DOCUMENTS LIST</t>
  </si>
  <si>
    <t>TEMPERATURE TRANSMITTER - SPARE PART LIST</t>
  </si>
  <si>
    <t>TEMPERATURE TRANSMITTER - SHIPPING AND PACKING INSTRUCTIONS</t>
  </si>
  <si>
    <t>TEMPERATURE TRANSMITTER - SITE STORAGE PROCEDURE</t>
  </si>
  <si>
    <t>TEMPERATURE TRANSMITTER - INSTRUCTION, OPERATING AND MAINTENANCE MANUAL</t>
  </si>
  <si>
    <t>TEMPERATURE TRANSMITTER - ELECTRICAL CONNECTION WIRING</t>
  </si>
  <si>
    <t>TEMPERATURE TRANSMITTER - QUALITY - ATEX / GOST CERTIFICATES</t>
  </si>
  <si>
    <t>TEMPERATURE TRANSMITTER - DATA BOOK</t>
  </si>
  <si>
    <t>JUNCTION BOX - SUB-VENDOR MONTHLY REPORT</t>
  </si>
  <si>
    <t>JUNCTION BOX - FABRICATION SCHEDULE</t>
  </si>
  <si>
    <t>JUNCTION BOX - PROGRESS REPORT DOCUMENTS LIST</t>
  </si>
  <si>
    <t>JUNCTION BOX - SPARE PART LIST</t>
  </si>
  <si>
    <t>JUNCTION BOX - SHIPPING AND PACKING INSTRUCTIONS</t>
  </si>
  <si>
    <t>JUNCTION BOX - SITE STORAGE PROCEDURE</t>
  </si>
  <si>
    <t>JUNCTION BOX - INSTRUCTION, OPERATING AND MAINTENANCE MANUAL</t>
  </si>
  <si>
    <t>JUNCTION BOX - INTERNAL ELECTRICAL WIRING</t>
  </si>
  <si>
    <t>JUNCTION BOX - QUALITY - ATEX / GOST CERTIFICATES</t>
  </si>
  <si>
    <t>JUNCTION BOX - DATA BOOK</t>
  </si>
  <si>
    <t>LOCAL PANEL - SUB-VENDOR MONTHLY REPORT</t>
  </si>
  <si>
    <t>LOCAL PANEL - FABRICATION SCHEDULE</t>
  </si>
  <si>
    <t>LOCAL PANEL - PROGRESS REPORT DOCUMENTS LIST</t>
  </si>
  <si>
    <t>LOCAL PANEL - SPARE PART LIST</t>
  </si>
  <si>
    <t>LOCAL PANEL - SHIPPING AND PACKING INSTRUCTIONS</t>
  </si>
  <si>
    <t>LOCAL PANEL - SITE STORAGE PROCEDURE</t>
  </si>
  <si>
    <t>LOCAL PANEL - INSTRUCTION, OPERATING AND MAINTENANCE MANUAL</t>
  </si>
  <si>
    <t>LOCAL PANEL - INTERNAL ELECTRICAL WIRING</t>
  </si>
  <si>
    <t>LOCAL PANEL - QUALITY - ATEX / GOST CERTIFICATES</t>
  </si>
  <si>
    <t>LOCAL PANEL - DATA BOOK</t>
  </si>
  <si>
    <t>ELECTRICAL BULK - SUB-VENDOR MONTHLY REPORT</t>
  </si>
  <si>
    <t>ELECTRICAL BULK - FABRICATION SCHEDULE</t>
  </si>
  <si>
    <t>ELECTRICAL BULK - PROGRESS REPORT DOCUMENTS LIST</t>
  </si>
  <si>
    <t>ELECTRICAL BULK - SPARE PART LIST</t>
  </si>
  <si>
    <t>ELECTRICAL BULK - SHIPPING AND PACKING INSTRUCTIONS</t>
  </si>
  <si>
    <t>ELECTRICAL BULK - SITE STORAGE PROCEDURE</t>
  </si>
  <si>
    <t>ELECTRICAL BULK - INSTRUCTION, OPERATING AND MAINTENANCE MANUAL</t>
  </si>
  <si>
    <t>ELECTRICAL BULK - QUALITY - ATEX / GOST CERTIFICATES</t>
  </si>
  <si>
    <t>INSTRUMENT PROTECTION BOX - SUB-VENDOR MONTHLY REPORT</t>
  </si>
  <si>
    <t>INSTRUMENT PROTECTION BOX - FABRICATION SCHEDULE</t>
  </si>
  <si>
    <t>INSTRUMENT PROTECTION BOX - PROGRESS REPORT DOCUMENTS LIST</t>
  </si>
  <si>
    <t>INSTRUMENT PROTECTION BOX - SPARE PART LIST</t>
  </si>
  <si>
    <t>INSTRUMENT PROTECTION BOX - SHIPPING AND PACKING INSTRUCTIONS</t>
  </si>
  <si>
    <t>INSTRUMENT PROTECTION BOX - SITE STORAGE PROCEDURE</t>
  </si>
  <si>
    <t>INSTRUMENT PROTECTION BOX - INSTRUCTION, OPERATING AND MAINTENANCE MANUAL</t>
  </si>
  <si>
    <t>INSTRUMENT PROTECTION BOX - DATA BOOK</t>
  </si>
  <si>
    <t>AIRCRAFT WARNING LIGHT - SUB-VENDOR MONTHLY REPORT</t>
  </si>
  <si>
    <t>AIRCRAFT WARNING LIGHT - FABRICATION SCHEDULE</t>
  </si>
  <si>
    <t>AIRCRAFT WARNING LIGHT - PROGRESS REPORT DOCUMENTS LIST</t>
  </si>
  <si>
    <t>AIRCRAFT WARNING LIGHT - SPARE PART LIST</t>
  </si>
  <si>
    <t>AIRCRAFT WARNING LIGHT - SHIPPING AND PACKING INSTRUCTIONS</t>
  </si>
  <si>
    <t>AIRCRAFT WARNING LIGHT - SITE STORAGE PROCEDURE</t>
  </si>
  <si>
    <t>AIRCRAFT WARNING LIGHT - INSTRUCTION, OPERATING AND MAINTENANCE MANUAL</t>
  </si>
  <si>
    <t>AIRCRAFT WARNING LIGHT - INTERNAL ELECTRICAL WIRING</t>
  </si>
  <si>
    <t>AIRCRAFT WARNING LIGHT - QUALITY - ATEX / GOST CERTIFICATES</t>
  </si>
  <si>
    <t>AIRCRAFT WARNING LIGHT - DATA BOOK</t>
  </si>
  <si>
    <t>DATA SHEET - SILENCERS</t>
  </si>
  <si>
    <t>TUBE WALL CALCULATION, FG T° ACROSS CONVECTION COILS</t>
  </si>
  <si>
    <t>LICENCOR AND / OR CLIENT DOCUMENTATION</t>
  </si>
  <si>
    <t>PIPING</t>
  </si>
  <si>
    <t>STEEL PLATE, BEAMS, ACCESSORIES</t>
  </si>
  <si>
    <t>DROP WARP TAPE</t>
  </si>
  <si>
    <t>SEALING SLEEVES</t>
  </si>
  <si>
    <t>CERAMIC FIBER MATERIALS (ROPE, CLOTH , PACKING)</t>
  </si>
  <si>
    <t>NAME PLATE</t>
  </si>
  <si>
    <t>WINCH CONTROL</t>
  </si>
  <si>
    <t>MATERIAL REQUISITION - SPRING SUPPORTS</t>
  </si>
  <si>
    <t>QUALITY ASSURANCE PLAN</t>
  </si>
  <si>
    <t>ERECTION DATA BOOK INDEX</t>
  </si>
  <si>
    <t>ERECTION DATA BOOK</t>
  </si>
  <si>
    <t>BURNERS SPECIFICATION</t>
  </si>
  <si>
    <t>GENERAL PREFABRICATION HEATER</t>
  </si>
  <si>
    <t>LINING APPLICATION</t>
  </si>
  <si>
    <t>TRANSPORT SPECIFICATION (PACKING)</t>
  </si>
  <si>
    <t>ERECTION</t>
  </si>
  <si>
    <t>Description</t>
  </si>
  <si>
    <t>Weeks after PO</t>
  </si>
  <si>
    <t>SAPH - HYDROSTATIC TEST PROCEDURE</t>
  </si>
  <si>
    <t>SAPH - LEAK TEST PROCEDURE</t>
  </si>
  <si>
    <t>APH - LEAK TEST PROCEDURE</t>
  </si>
  <si>
    <t>STEAM DRUM - DATA SHEET</t>
  </si>
  <si>
    <t>CONTROL VALVES - QUALITY - HYDROSTATIC PRESSURE TEST PROCEDURE</t>
  </si>
  <si>
    <t>KEY DESIGN SKETCHES</t>
  </si>
  <si>
    <t>DATA PROCESS - CONTROL VALVE</t>
  </si>
  <si>
    <t>DATA PROCESS - PRESSURE SAFETY VALVE</t>
  </si>
  <si>
    <t>DATA PROCESS - FLOW ELEMENT</t>
  </si>
  <si>
    <t>DATA PROCESS - LEVEL INSTRUMENT</t>
  </si>
  <si>
    <t>DATA PROCESS - TEMPERATURE INSTRUMENT</t>
  </si>
  <si>
    <t>DATA PROCESS - ANALYSER</t>
  </si>
  <si>
    <t>DATA SHEET - DESUPERHEATER</t>
  </si>
  <si>
    <t>OUTSIDE CASING T°</t>
  </si>
  <si>
    <t>OTHERS</t>
  </si>
  <si>
    <t>TUBE &amp; FITTINGS: SS AND HIGHER</t>
  </si>
  <si>
    <t>INSPECTION SCHEDULE</t>
  </si>
  <si>
    <t>PIPING PREFABRICATION</t>
  </si>
  <si>
    <t>GROUP1</t>
  </si>
  <si>
    <t>LIFTING</t>
  </si>
  <si>
    <t>GENERAL DRAWINGS</t>
  </si>
  <si>
    <t>STRUCTURE DETAIL DRAWINGS</t>
  </si>
  <si>
    <t>COIL &amp; MANIFOLD DRAWINGS</t>
  </si>
  <si>
    <t>INSULATION DRAWINGS</t>
  </si>
  <si>
    <t>EQUIPMENT DRAWINGS</t>
  </si>
  <si>
    <t>TRANSPORT DRAWINGS</t>
  </si>
  <si>
    <t>PIPING DRAWINGS</t>
  </si>
  <si>
    <t>Class</t>
  </si>
  <si>
    <t>Chrono</t>
  </si>
  <si>
    <t>Type</t>
  </si>
  <si>
    <t>PREFABRICATION</t>
  </si>
  <si>
    <t>FINNING STUDDING</t>
  </si>
  <si>
    <t>FANS</t>
  </si>
  <si>
    <t>GAS BOILER</t>
  </si>
  <si>
    <t>SAPH</t>
  </si>
  <si>
    <t>APH</t>
  </si>
  <si>
    <t>PUMP</t>
  </si>
  <si>
    <t>CV</t>
  </si>
  <si>
    <t>ONOFF</t>
  </si>
  <si>
    <t>PSV</t>
  </si>
  <si>
    <t>ACTUATOR</t>
  </si>
  <si>
    <t>ANALYSER</t>
  </si>
  <si>
    <t>DENSITY</t>
  </si>
  <si>
    <t>ORIFICE</t>
  </si>
  <si>
    <t>LEVEL</t>
  </si>
  <si>
    <t>RADAR</t>
  </si>
  <si>
    <t>FLOW</t>
  </si>
  <si>
    <t>PRESSURE</t>
  </si>
  <si>
    <t>DRAFT</t>
  </si>
  <si>
    <t>TEMPERATURE</t>
  </si>
  <si>
    <t>SKIN</t>
  </si>
  <si>
    <t>TT</t>
  </si>
  <si>
    <t>JB</t>
  </si>
  <si>
    <t>LP</t>
  </si>
  <si>
    <t>BULK ELECTRICAL</t>
  </si>
  <si>
    <t>PROTECTION BOX</t>
  </si>
  <si>
    <t>AWL</t>
  </si>
  <si>
    <t>3D</t>
  </si>
  <si>
    <t>TUBE</t>
  </si>
  <si>
    <t>FITTINGS</t>
  </si>
  <si>
    <t>STEEL</t>
  </si>
  <si>
    <t>FINNING</t>
  </si>
  <si>
    <t>TUBESHEET</t>
  </si>
  <si>
    <t>BULK</t>
  </si>
  <si>
    <t>PIPING FITTINGS</t>
  </si>
  <si>
    <t>PIPING SPRING SUPPPORTS</t>
  </si>
  <si>
    <t>INSPECTION</t>
  </si>
  <si>
    <t>QUALITY</t>
  </si>
  <si>
    <t>INSTALLATION MANUAL</t>
  </si>
  <si>
    <t>ERECTION DB</t>
  </si>
  <si>
    <t>MAN DB</t>
  </si>
  <si>
    <t>MECH DB</t>
  </si>
  <si>
    <t>CAST</t>
  </si>
  <si>
    <t>DRUM</t>
  </si>
  <si>
    <t>SPARE</t>
  </si>
  <si>
    <t>STRUCTURE</t>
  </si>
  <si>
    <t>REFERENCE</t>
  </si>
  <si>
    <t>PROCESS</t>
  </si>
  <si>
    <t>FAN</t>
  </si>
  <si>
    <t>SOOTBLOWER</t>
  </si>
  <si>
    <t>SILENCER</t>
  </si>
  <si>
    <t>DESUP</t>
  </si>
  <si>
    <t>OPERATING MANUAL</t>
  </si>
  <si>
    <t>CALC</t>
  </si>
  <si>
    <t>PROJ</t>
  </si>
  <si>
    <t>STRU</t>
  </si>
  <si>
    <t>COIL</t>
  </si>
  <si>
    <t>PIPI</t>
  </si>
  <si>
    <t>INST</t>
  </si>
  <si>
    <t>LIFT</t>
  </si>
  <si>
    <t>GENE</t>
  </si>
  <si>
    <t>INSU</t>
  </si>
  <si>
    <t>EQUI</t>
  </si>
  <si>
    <t>TRAN</t>
  </si>
  <si>
    <t>BURN</t>
  </si>
  <si>
    <t>PREF</t>
  </si>
  <si>
    <t>FINN</t>
  </si>
  <si>
    <t>BOIL</t>
  </si>
  <si>
    <t>APH0</t>
  </si>
  <si>
    <t>PID0</t>
  </si>
  <si>
    <t>CV00</t>
  </si>
  <si>
    <t>ONOF</t>
  </si>
  <si>
    <t>PSV0</t>
  </si>
  <si>
    <t>ACTU</t>
  </si>
  <si>
    <t>ANAL</t>
  </si>
  <si>
    <t>DENS</t>
  </si>
  <si>
    <t>ORIF</t>
  </si>
  <si>
    <t>LEVE</t>
  </si>
  <si>
    <t>PRES</t>
  </si>
  <si>
    <t>DRAF</t>
  </si>
  <si>
    <t>TEMP</t>
  </si>
  <si>
    <t>TT00</t>
  </si>
  <si>
    <t>JB00</t>
  </si>
  <si>
    <t>LP00</t>
  </si>
  <si>
    <t>PB00</t>
  </si>
  <si>
    <t>SOOT</t>
  </si>
  <si>
    <t>SILE</t>
  </si>
  <si>
    <t>DESU</t>
  </si>
  <si>
    <t>OPMA</t>
  </si>
  <si>
    <t>PROC</t>
  </si>
  <si>
    <t>REFE</t>
  </si>
  <si>
    <t>3D00</t>
  </si>
  <si>
    <t>FITI</t>
  </si>
  <si>
    <t>SSUP</t>
  </si>
  <si>
    <t>TSHE</t>
  </si>
  <si>
    <t>INSP</t>
  </si>
  <si>
    <t>QUAL</t>
  </si>
  <si>
    <t>MADB</t>
  </si>
  <si>
    <t>MEDB</t>
  </si>
  <si>
    <t>ERDB</t>
  </si>
  <si>
    <t>IMAN</t>
  </si>
  <si>
    <t>SPAR</t>
  </si>
  <si>
    <t>EREC</t>
  </si>
  <si>
    <t>GROUP2</t>
  </si>
  <si>
    <t>AWL0</t>
  </si>
  <si>
    <t>TO USE</t>
  </si>
  <si>
    <t>???</t>
  </si>
  <si>
    <t>TYPE</t>
  </si>
  <si>
    <t>TYPE_DESCR</t>
  </si>
  <si>
    <t>FC</t>
  </si>
  <si>
    <t>FD</t>
  </si>
  <si>
    <t>FG</t>
  </si>
  <si>
    <t>FJ</t>
  </si>
  <si>
    <t>FK</t>
  </si>
  <si>
    <t>FM</t>
  </si>
  <si>
    <t>FN</t>
  </si>
  <si>
    <t>FQ</t>
  </si>
  <si>
    <t>FR</t>
  </si>
  <si>
    <t>FS</t>
  </si>
  <si>
    <t>MATERIAL REQUISITIONWITH PARTICULAR REQUIREMENT</t>
  </si>
  <si>
    <t>FE</t>
  </si>
  <si>
    <t>FL</t>
  </si>
  <si>
    <t>PACKING</t>
  </si>
  <si>
    <t>PACK</t>
  </si>
  <si>
    <t>H-1001</t>
  </si>
  <si>
    <t>FA</t>
  </si>
  <si>
    <t>NT</t>
  </si>
  <si>
    <t>Doc Number</t>
  </si>
  <si>
    <t>Estimate date Rev0</t>
  </si>
  <si>
    <t>YES</t>
  </si>
  <si>
    <t>NO</t>
  </si>
  <si>
    <t>INS</t>
  </si>
  <si>
    <t>PIP</t>
  </si>
  <si>
    <t>PRO</t>
  </si>
  <si>
    <t>CLI</t>
  </si>
  <si>
    <t>AREA</t>
  </si>
  <si>
    <t>Vendor Document</t>
  </si>
  <si>
    <t>GEN</t>
  </si>
  <si>
    <t>STR</t>
  </si>
  <si>
    <t>MEC</t>
  </si>
  <si>
    <t>FAB</t>
  </si>
  <si>
    <t>DOC</t>
  </si>
  <si>
    <t>QUA</t>
  </si>
  <si>
    <t>E&amp;I</t>
  </si>
  <si>
    <t>TRA</t>
  </si>
  <si>
    <t>ENGINEERING</t>
  </si>
  <si>
    <t>AREA_DESCR</t>
  </si>
  <si>
    <t>MECHANICAL</t>
  </si>
  <si>
    <t>ELECTRICAL &amp; INSTRUMENTATION</t>
  </si>
  <si>
    <t>CLIENT DOCUMENTATION</t>
  </si>
  <si>
    <t>FABRICATION</t>
  </si>
  <si>
    <t>INPECTION</t>
  </si>
  <si>
    <t>DOC CONTROL</t>
  </si>
  <si>
    <t>GROUP 2</t>
  </si>
  <si>
    <t>HEATER</t>
  </si>
  <si>
    <t>FANS &amp; MOTORS</t>
  </si>
  <si>
    <t>SOOTBLOWERS</t>
  </si>
  <si>
    <t>SPRING SUPPORTS</t>
  </si>
  <si>
    <t>sAPH</t>
  </si>
  <si>
    <t>DAMPERS AND BLADE SHUTTER</t>
  </si>
  <si>
    <t>STD</t>
  </si>
  <si>
    <t>MASTIC</t>
  </si>
  <si>
    <t>COIL STRESS ANALYSIS CALCULATION</t>
  </si>
  <si>
    <t>E&amp;I_SIMPLE</t>
  </si>
  <si>
    <t>E&amp;I_COMPL</t>
  </si>
  <si>
    <t>SELECTION</t>
  </si>
  <si>
    <t>INCL APH</t>
  </si>
  <si>
    <t>INCL sAPH</t>
  </si>
  <si>
    <t>INCL FAN</t>
  </si>
  <si>
    <t>INCL E&amp;I_SIMPLE</t>
  </si>
  <si>
    <t>INCL E&amp;I_COMPL</t>
  </si>
  <si>
    <t>INCL PIP</t>
  </si>
  <si>
    <t>INCLUDE?</t>
  </si>
  <si>
    <t>E&amp;I SIMPLE</t>
  </si>
  <si>
    <t>E&amp;I COMPLEX</t>
  </si>
  <si>
    <t>SUPPLY</t>
  </si>
  <si>
    <t>Done by</t>
  </si>
  <si>
    <t>Date</t>
  </si>
  <si>
    <t>PLOT PLAN</t>
  </si>
  <si>
    <t>FLUE GAS DUCT - GENERAL ASSEMBLY</t>
  </si>
  <si>
    <t>AIR DUCT - GENERAL ASSEMBLY</t>
  </si>
  <si>
    <t>HEATER 3D MODEL</t>
  </si>
  <si>
    <t>PREFABRICATION COILS &amp; MANIFOLDS</t>
  </si>
  <si>
    <t>EQUIPMENT (STEAM DRUM, FAN, APH, sAPH)</t>
  </si>
  <si>
    <t>STEAM TURBINE - TECHNICAL SPECIFICATION</t>
  </si>
  <si>
    <t>STEAM SEPARATOR - TECHNICAL SPECIFICATION</t>
  </si>
  <si>
    <t>OPERATING AND MAINTENANCE MANUAL ( INSTALLATION, START-UP AND COMMISSIONING MANUAL )</t>
  </si>
  <si>
    <t>PROJECT PROCUREMENT REPORT</t>
  </si>
  <si>
    <t>CONVECTION SERVICES</t>
  </si>
  <si>
    <t>SCOPE SELECTION</t>
  </si>
  <si>
    <t>INCL VENDOR</t>
  </si>
  <si>
    <t>INCLUDE SUB-VENDOR DOCUMENTS (FE)</t>
  </si>
  <si>
    <t>INCLUDE HPC</t>
  </si>
  <si>
    <t>Internal Document</t>
  </si>
  <si>
    <t>YEs</t>
  </si>
  <si>
    <t>INCL PUMP</t>
  </si>
  <si>
    <t>STEAM</t>
  </si>
  <si>
    <t>INCL STEAM</t>
  </si>
  <si>
    <t>PIPING STRESS ANALYSIS – BFW / STEAM GENERATION / SUPERHEATING LINES</t>
  </si>
  <si>
    <t>CONVECTION COIL - PROCESS</t>
  </si>
  <si>
    <t>CONVECTION STEAM GENERATION COIL ( SG )</t>
  </si>
  <si>
    <t>CONVECTION STEAM SUPERHEATING COIL (SSH)</t>
  </si>
  <si>
    <t>CONVECTION BOILER FEEWATER COIL (BFW)</t>
  </si>
  <si>
    <t>MATERIAL REQUISITION - TUBE SHEET STEAM GENERATION</t>
  </si>
  <si>
    <t>MATERIAL REQUISITION - TUBE SHEET CONVECTION</t>
  </si>
  <si>
    <t>MATERIAL REQUISITION - TUBE SHEET BFW</t>
  </si>
  <si>
    <t>Standard Documents</t>
  </si>
  <si>
    <t xml:space="preserve">TECHNICAL REQUISITION REF. : </t>
  </si>
  <si>
    <t xml:space="preserve">DOC CONTROL E-MAIL : </t>
  </si>
  <si>
    <t>CLIENT DOCUMENT N°</t>
  </si>
  <si>
    <t>ITEMS</t>
  </si>
  <si>
    <t>HP DOCUMENT N°</t>
  </si>
  <si>
    <t>FIRST ISSUE DATE</t>
  </si>
  <si>
    <t>DUE DATE</t>
  </si>
  <si>
    <t>PURPOSE</t>
  </si>
  <si>
    <t>HP TN Num.</t>
  </si>
  <si>
    <t>TN Num.</t>
  </si>
  <si>
    <t>PO+6W</t>
  </si>
  <si>
    <t>FI</t>
  </si>
  <si>
    <t>PO+4W</t>
  </si>
  <si>
    <t>PO+10W</t>
  </si>
  <si>
    <t>PO+20W</t>
  </si>
  <si>
    <t>PO+12W</t>
  </si>
  <si>
    <t>PO+16W</t>
  </si>
  <si>
    <t>PO+24W</t>
  </si>
  <si>
    <t>0000-FD-310</t>
  </si>
  <si>
    <t>0000-FD-311</t>
  </si>
  <si>
    <t>0000-FD-312</t>
  </si>
  <si>
    <t>RADIANT SHIELD STEEL STRUCTURE</t>
  </si>
  <si>
    <t>0000-FD-320</t>
  </si>
  <si>
    <t>CONVECTION STEEL STRUCTURE</t>
  </si>
  <si>
    <t>0000-FD-321</t>
  </si>
  <si>
    <t>0000-FD-322</t>
  </si>
  <si>
    <t>0000-FD-324</t>
  </si>
  <si>
    <t>STACK SUPPORT STRUCTURE</t>
  </si>
  <si>
    <t>PO+18W</t>
  </si>
  <si>
    <t>EXTERNAL STEEL STRUCTURE</t>
  </si>
  <si>
    <t>0000-FD-340</t>
  </si>
  <si>
    <t>FLUE GAS DUCT STEEL STRUCTURE</t>
  </si>
  <si>
    <t>0000-FD-341</t>
  </si>
  <si>
    <t>0000-FD-350</t>
  </si>
  <si>
    <t>STACK STEEL STRUCTURE</t>
  </si>
  <si>
    <t>CONSUMER LIST</t>
  </si>
  <si>
    <t>PO+8W</t>
  </si>
  <si>
    <t xml:space="preserve">CLIENT : </t>
  </si>
  <si>
    <t xml:space="preserve">CLIENT PROJECT REF. : </t>
  </si>
  <si>
    <t xml:space="preserve">PROJECT NAME : </t>
  </si>
  <si>
    <t>HEURTEY PROJECT REF. :</t>
  </si>
  <si>
    <t>HP MDL :</t>
  </si>
  <si>
    <t>DOC CONTROL HP :</t>
  </si>
  <si>
    <t>HEURTEY PROPOSAL REF.:</t>
  </si>
  <si>
    <t>Client Project Reference:</t>
  </si>
  <si>
    <t>Client:</t>
  </si>
  <si>
    <t>Project Name:</t>
  </si>
  <si>
    <t>Technical Requisition Ref.:</t>
  </si>
  <si>
    <t>HPC Proposal Number:</t>
  </si>
  <si>
    <t>Stard Date (expected):</t>
  </si>
  <si>
    <t>Finish Date (expected):</t>
  </si>
  <si>
    <t>ERECTION DOCUMENTS</t>
  </si>
  <si>
    <t>PRELIMINARY ISSUED FOR PROPOSAL TO SHOW SCOPE. ANY INCLUSIONS/DIVISIONS OF DOCUMENTS WILL BE DONE AFTER P.O</t>
  </si>
  <si>
    <t>TBD</t>
  </si>
  <si>
    <t>DELIVERY DATE (PRELIMINARY) :</t>
  </si>
  <si>
    <t>LEGEND :  PO : Purchase order / W : Week / M : Month / BD : Before delivery / AD : After delivery - PURPOSE: FI : For information / FR : For review and comments</t>
  </si>
  <si>
    <t>Purpose</t>
  </si>
  <si>
    <t>RADIANT STEEL STRUCTURE - DETAILS</t>
  </si>
  <si>
    <t>CONVECTION STEEL STRUCTURE - DETAILS</t>
  </si>
  <si>
    <t>HEADER BOXES FOR CONVECTION MODULE</t>
  </si>
  <si>
    <t>SPARE PART LISTS</t>
  </si>
  <si>
    <t>BFW / SSH / SGEN</t>
  </si>
  <si>
    <t>MASTER DOCUMENT LIST GENERATION TOOL - FOR PROPOSAL</t>
  </si>
  <si>
    <t>Please check the list after it has ben generated!</t>
  </si>
  <si>
    <t>GENERAL DATA</t>
  </si>
  <si>
    <t>Revision</t>
  </si>
  <si>
    <t>SPRING</t>
  </si>
  <si>
    <t>TURB</t>
  </si>
  <si>
    <t>INCL SOOT</t>
  </si>
  <si>
    <t>INCL AWL</t>
  </si>
  <si>
    <t>INCL SPRING</t>
  </si>
  <si>
    <t>INCL TURB</t>
  </si>
  <si>
    <t>TURBINE</t>
  </si>
  <si>
    <t>SPRING SUPPORTS SPECIFICATION</t>
  </si>
  <si>
    <t>SOOTBLOWER PANEL LAYOUT</t>
  </si>
  <si>
    <t>SOOTBLOWER PIPING LAYOUT</t>
  </si>
  <si>
    <t>STEAM TURBINE PIPING LAYOUT</t>
  </si>
  <si>
    <t>DATA SHEET - STEAM TURBINE</t>
  </si>
  <si>
    <t>PO+</t>
  </si>
  <si>
    <t>PO+3W</t>
  </si>
  <si>
    <t>PO+17W</t>
  </si>
  <si>
    <t>PO+30W</t>
  </si>
  <si>
    <t>PO+72W</t>
  </si>
  <si>
    <t>0000-FC-302</t>
  </si>
  <si>
    <t>0000-FC-373</t>
  </si>
  <si>
    <t>0000-FD-323</t>
  </si>
  <si>
    <t>0000-FJ-809</t>
  </si>
  <si>
    <t>HEATER(S) TAG(S)</t>
  </si>
  <si>
    <t>Keep list as a minimum during proposal stage!</t>
  </si>
  <si>
    <t>Start with HEATER, add items as needed - HEATER is based on DOC CONTROL recommendations for MDL</t>
  </si>
  <si>
    <t>DOC UTIL DATABASE - DO NOT ALTER</t>
  </si>
  <si>
    <t>ATTENTION</t>
  </si>
  <si>
    <t>NOTES</t>
  </si>
  <si>
    <t>REVISION</t>
  </si>
  <si>
    <t>BY</t>
  </si>
  <si>
    <t>FFB, TW STRESS, SIL, VALVES &amp; ORIFICE PLATE, IS, INSTRUMENT SIZING</t>
  </si>
  <si>
    <t>GENERAL ASSEMBLY – GENERAL DATA</t>
  </si>
  <si>
    <t>GENERAL ASSEMBLY – ELEVATIONS</t>
  </si>
  <si>
    <t>GENERAL ASSEMBLY – PLAN VIEWS</t>
  </si>
  <si>
    <t>RADIANT STEEL STRUCTURE</t>
  </si>
  <si>
    <t>HANDRAILS, STAIRWAY AND LADDERS - TYPICAL DETAILS</t>
  </si>
  <si>
    <t>RADIANT COIL</t>
  </si>
  <si>
    <t>PID - UTILITY (INSTRUMENT AIR, SNUFFING STEAM)</t>
  </si>
  <si>
    <t>INSTRUMENTS HOOK UP DRAWINGS</t>
  </si>
  <si>
    <t>TUBES &amp; FITTINGS -QUALITY - INSPECTION AND TEST PLAN</t>
  </si>
  <si>
    <t>TUBES &amp; FITTINGS -QUALITY - AIR PRESSURE TEST PROCEDURE</t>
  </si>
  <si>
    <t>TUBES &amp; FITTINGS -QUALITY - MARKING PROCEDURE FOR TUBE AND ASSEMBLY</t>
  </si>
  <si>
    <t>TUBES &amp; FITTINGS -INDEX DATA BOOK</t>
  </si>
  <si>
    <t>BURNER - IGNITION EQUIPEMENT DETAIL</t>
  </si>
  <si>
    <t>BURNER - CURVE, DATA SHEET,</t>
  </si>
  <si>
    <t>BURNER - QUALITY - INSPECTION AND TEST PLAN</t>
  </si>
  <si>
    <t>BURNER - QUALITY - AIR FLOW TEST PROCEDURE</t>
  </si>
  <si>
    <t>BURNER - INDEX DATA BOOK</t>
  </si>
  <si>
    <t>PREFABRICATION - QUALITY - INSPECTION AND TEST PLAN</t>
  </si>
  <si>
    <t>PREFABRICATION - QUALITY - DIMENSIONAL PROCEDURE</t>
  </si>
  <si>
    <t>PREFABRICATION - LIFTING SPREADER BEAMS PROCEDURES OR DRAWING</t>
  </si>
  <si>
    <t>PREFABRICATION - INDEX DATA BOOK</t>
  </si>
  <si>
    <t>FINNING - QUALITY - INSPECTION AND TEST PLAN</t>
  </si>
  <si>
    <t>FINNING - QUALITY - DIMENSIONAL PROCEDURE</t>
  </si>
  <si>
    <t>FINNING - INDEX DATA BOOK</t>
  </si>
  <si>
    <t>INSULATION - QUALITY - INSPECTION AND TEST PLAN</t>
  </si>
  <si>
    <t>INSULATION - HEAT TRANSFER CALCULATIONS</t>
  </si>
  <si>
    <t>INSULATION - APPLICATION PROCÉDURE</t>
  </si>
  <si>
    <t>INSULATION - ERECTION PROCEDURE</t>
  </si>
  <si>
    <t>INSULATION - INDEX DATA BOOK</t>
  </si>
  <si>
    <t>CAST PIECES - QUALITY - INSPECTION AND TEST PLAN</t>
  </si>
  <si>
    <t>CAST PIECES - QUALITY - REPAIR / ACCEPTANCE</t>
  </si>
  <si>
    <t>CAST PIECES - QUALITY - DIMENSIONAL PROCEDURE</t>
  </si>
  <si>
    <t>CAST PIECES - INDEX DATA BOOK</t>
  </si>
  <si>
    <t>FANS - CONTROL LOCAL CONTROL SYSTÈME</t>
  </si>
  <si>
    <t>FANS - DATA SHEET,</t>
  </si>
  <si>
    <t>FANS - MOTOR - QUALITY - INSPECTION AND TEST PLAN</t>
  </si>
  <si>
    <t>FANS - QUALITY- INSPECTION AND TEST PLAN</t>
  </si>
  <si>
    <t>FANS - TEST PROCEDURE</t>
  </si>
  <si>
    <t>FANS - MOTOR TEST PROCEDURE</t>
  </si>
  <si>
    <t>FANS - MECANICAL RUNNING TEST PROCEDURE</t>
  </si>
  <si>
    <t>FANS - PERFORMANCE TEST PROCEDURE</t>
  </si>
  <si>
    <t>FANS - BALANCING PROCEDURE</t>
  </si>
  <si>
    <t>FANS - INDEX DATA BOOK</t>
  </si>
  <si>
    <t>PGB - QUALITY - INSPECTION AND TEST PLAN</t>
  </si>
  <si>
    <t>PGB - QUALITY - DIMENSIONAL PROCEDURE</t>
  </si>
  <si>
    <t>PGB - INDEX DATA BOOK</t>
  </si>
  <si>
    <t>SAPH - DATA SHEET,</t>
  </si>
  <si>
    <t>SAPH - QUALITY- INSPECTION AND TEST PLAN</t>
  </si>
  <si>
    <t>SAPH - INDEX DATA BOOK</t>
  </si>
  <si>
    <t>APH - DATA SHEET,</t>
  </si>
  <si>
    <t>APH - QUALITY- INSPECTION AND TEST PLAN</t>
  </si>
  <si>
    <t>APH - INDEX DATA BOOK</t>
  </si>
  <si>
    <t>PUMPS - FOUNDATION LAYOUT &amp; LOADING PLAN</t>
  </si>
  <si>
    <t>PUMPS - PLOT PLAN &amp; ELEVATION</t>
  </si>
  <si>
    <t>PUMPS - UTILITY BALANCE</t>
  </si>
  <si>
    <t>PUMPS - INSTRUMENTATION - LOOP DIAGRAM OR TYPICAL + I/O DATABASE</t>
  </si>
  <si>
    <t>PUMPS - QUALITY - QUALITY ASSURANCE &amp; HSE (QUALITY ASSURANCE, QUALITY PLAN, )</t>
  </si>
  <si>
    <t>PUMPS - PROCEDURE FOR ERECTION AND INSTALLATION OF THE EQUIPMENT</t>
  </si>
  <si>
    <t>PUMPS - SITE PERFORMANCE TESTING PROCEDURE</t>
  </si>
  <si>
    <t>PUMPS - DATA BOOK</t>
  </si>
  <si>
    <t>PUMPS - INDEX DATA BOOK</t>
  </si>
  <si>
    <t>STEAM DRUM - QUALITY - INSPECTION AND TEST PLAN</t>
  </si>
  <si>
    <t>STEAM DRUM - QUALITY - DIMENSIONAL PROCEDURE</t>
  </si>
  <si>
    <t>STEAM DRUM - INDEX DATA BOOK</t>
  </si>
  <si>
    <t>CONTROL VALVES - QUALITY - INSPECTION AND TEST PLAN</t>
  </si>
  <si>
    <t>CONTROL VALVES - INDEX DATA BOOK</t>
  </si>
  <si>
    <t>ON/OFF VALVES - QUALITY - INSPECTION AND TEST PLAN</t>
  </si>
  <si>
    <t>ON/OFF VALVES - INDEX DATA BOOK</t>
  </si>
  <si>
    <t>SAFETY RELIEF VALVES - QUALITY - INSPECTION AND TEST PLAN</t>
  </si>
  <si>
    <t>SAFETY RELIEF VALVES - INDEX DATA BOOK</t>
  </si>
  <si>
    <t>PNEUMATIC ACTUATOR - QUALITY - INSPECTION AND TEST PLAN</t>
  </si>
  <si>
    <t>PNEUMATIC ACTUATOR - INDEX DATA BOOK</t>
  </si>
  <si>
    <t>O2 &amp; CO ANALYSER - QUALITY - INSPECTION AND TEST PLAN</t>
  </si>
  <si>
    <t>O2 &amp; CO ANALYSER - INDEX DATA BOOK</t>
  </si>
  <si>
    <t>DENSITY METER - QUALITY - INSPECTION AND TEST PLAN</t>
  </si>
  <si>
    <t>DENSITY METER - INDEX DATA BOOK</t>
  </si>
  <si>
    <t>ORIFICE PLATE - QUALITY - INSPECTION AND TEST PLAN</t>
  </si>
  <si>
    <t>ORIFICE PLATE - INDEX DATA BOOK</t>
  </si>
  <si>
    <t>LEVEL GAUGE - QUALITY - INSPECTION AND TEST PLAN</t>
  </si>
  <si>
    <t>LEVEL GAUGE - INDEX DATA BOOK</t>
  </si>
  <si>
    <t>RADAR LEVEL - QUALITY - INSPECTION AND TEST PLAN</t>
  </si>
  <si>
    <t>RADAR LEVEL - INDEX DATA BOOK</t>
  </si>
  <si>
    <t>RADAR LEVEL - DATA BOOK</t>
  </si>
  <si>
    <t>PRESSURE &amp; DP FLOW TRANSMITTER - QUALITY - INSPECTION AND TEST PLAN</t>
  </si>
  <si>
    <t>PRESSURE &amp; DP FLOW TRANSMITTER - INDEX DATA BOOK</t>
  </si>
  <si>
    <t>PRESSURE GAUGE - QUALITY - INSPECTION AND TEST PLAN</t>
  </si>
  <si>
    <t>PRESSURE GAUGE - INDEX DATA BOOK</t>
  </si>
  <si>
    <t>PRESSURE GAUGE - DATA BOOK</t>
  </si>
  <si>
    <t>DRAFT GAUGE - QUALITY - INSPECTION AND TEST PLAN</t>
  </si>
  <si>
    <t>DRAFT GAUGE - INDEX DATA BOOK</t>
  </si>
  <si>
    <t>DRAFT GAUGE - DATA BOOK</t>
  </si>
  <si>
    <t>TEMPERATURE ELEMENT &amp; THERMOWELL - QUALITY - INSPECTION AND TEST PLAN</t>
  </si>
  <si>
    <t>TEMPERATURE ELEMENT &amp; THERMOWELL - INDEX DATA BOOK</t>
  </si>
  <si>
    <t>TEMPERATURE ELEMENT &amp; THERMOWELL - DATA BOOK</t>
  </si>
  <si>
    <t>SKIN THERMOCOUPLE - QUALITY - INSPECTION AND TEST PLAN</t>
  </si>
  <si>
    <t>SKIN THERMOCOUPLE - INDEX DATA BOOK</t>
  </si>
  <si>
    <t>TEMPERATURE TRANSMITTER - QUALITY - INSPECTION AND TEST PLAN</t>
  </si>
  <si>
    <t>TEMPERATURE TRANSMITTER - INDEX DATA BOOK</t>
  </si>
  <si>
    <t>JUNCTION BOX - QUALITY - INSPECTION AND TEST PLAN</t>
  </si>
  <si>
    <t>JUNCTION BOX - INDEX DATA BOOK</t>
  </si>
  <si>
    <t>LOCAL PANEL - QUALITY - INSPECTION AND TEST PLAN</t>
  </si>
  <si>
    <t>LOCAL PANEL - INDEX DATA BOOK</t>
  </si>
  <si>
    <t>ELECTRICAL BULK - QUALITY - INSPECTION AND TEST PLAN</t>
  </si>
  <si>
    <t>ELECTRICAL BULK - INDEX DATA BOOK</t>
  </si>
  <si>
    <t>ELECTRICAL BULK - DATA BOOK</t>
  </si>
  <si>
    <t>INSTRUMENT PROTECTION BOX - QUALITY - INSPECTION AND TEST PLAN</t>
  </si>
  <si>
    <t>INSTRUMENT PROTECTION BOX - INDEX DATA BOOK</t>
  </si>
  <si>
    <t>AIRCRAFT WARNING LIGHT - QUALITY - INSPECTION AND TEST PLAN</t>
  </si>
  <si>
    <t>AIRCRAFT WARNING LIGHT - INDEX DATA BOOK</t>
  </si>
  <si>
    <t>DATA SHEET - HEATER</t>
  </si>
  <si>
    <t>DATA SHEET - BURNER</t>
  </si>
  <si>
    <t>DATA SHEET - FANS</t>
  </si>
  <si>
    <t>DATA PROCESS - PRESSURE INSTRUMENT</t>
  </si>
  <si>
    <t>SEAMLESS STEEL PIPE (AS)</t>
  </si>
  <si>
    <t>SEAMLESS STEEL PIPE (CS)</t>
  </si>
  <si>
    <t>EXTRUDED PIPE (AS)</t>
  </si>
  <si>
    <t>REDUCING TEES (CS)</t>
  </si>
  <si>
    <t>CAPS (CS)</t>
  </si>
  <si>
    <t>FORGED STUB</t>
  </si>
  <si>
    <t>FLANGES (AS)</t>
  </si>
  <si>
    <t>STUD BOLTS WITH 2 HEAVY NUTS</t>
  </si>
  <si>
    <t>SPIRAL WOUND GASKET</t>
  </si>
  <si>
    <t>BENDING PIPE</t>
  </si>
  <si>
    <t>FINNED PIPE</t>
  </si>
  <si>
    <t>MATERIAL REQUISITION ‐ SKIN THERMOCOUPLES</t>
  </si>
  <si>
    <t>MATERIAL REQUISITION ‐ ELBOWS (CS &amp; LTCS)</t>
  </si>
  <si>
    <t>MATERIAL REQUISITION ‐ CONTROL VALVE</t>
  </si>
  <si>
    <t>MATERIAL REQUISITION ‐ ON/OFF VALVE</t>
  </si>
  <si>
    <t>MATERIAL REQUISITION ‐ SAFETY RELIEF VALVE</t>
  </si>
  <si>
    <t>MATERIAL REQUISITION ‐ PNEUMATIC ACTUATOR</t>
  </si>
  <si>
    <t>MATERIAL REQUISITION ‐ O2 &amp; COE ANALYSER</t>
  </si>
  <si>
    <t>MATERIAL REQUISITION ‐ DENSITY METER</t>
  </si>
  <si>
    <t>MATERIAL REQUISITION ‐ ORIFICE PLATE</t>
  </si>
  <si>
    <t>MATERIAL REQUISITION ‐ LEVEL GAUGE</t>
  </si>
  <si>
    <t>MATERIAL REQUISITION ‐ RADAR LEVEL TRANSMITTER</t>
  </si>
  <si>
    <t>MATERIAL REQUISITION ‐ PRESSURE &amp; DP FLOW TRANSMITTER</t>
  </si>
  <si>
    <t>MATERIAL REQUISITION ‐ PRESSURE GAUGE</t>
  </si>
  <si>
    <t>MATERIAL REQUISITION ‐ DRAFT GAUGE</t>
  </si>
  <si>
    <t>MATERIAL REQUISITION ‐ THERMOWELL &amp; TEMPERATURE ELEMENT</t>
  </si>
  <si>
    <t>MATERIAL REQUISITION ‐ SKIN THERMOCOUPLE</t>
  </si>
  <si>
    <t>MATERIAL REQUISITION ‐ TEMPERATURE TRANSMITTER</t>
  </si>
  <si>
    <t>MATERIAL REQUISITION ‐ INTRUMENT PROTECTION BOX</t>
  </si>
  <si>
    <t>MATERIAL REQUISITION ‐ LOCAL PANEL</t>
  </si>
  <si>
    <t>MATERIAL REQUISITION ‐ JUNCTION BOX</t>
  </si>
  <si>
    <t>MATERIAL REQUISITION ‐ BULK</t>
  </si>
  <si>
    <t>MATERIAL REQUISITION ‐ AIRCRAFT WARNING LIGHT</t>
  </si>
  <si>
    <t>Duration expected (months):</t>
  </si>
  <si>
    <t>INCL EREC</t>
  </si>
  <si>
    <t>Include new documents if necessary. HPF Doc Matrix is on this tool to be consulted!</t>
  </si>
  <si>
    <t>PO+56W</t>
  </si>
  <si>
    <t>0000-FS-930</t>
  </si>
  <si>
    <t>EP18020</t>
  </si>
  <si>
    <t>N°3000864</t>
  </si>
  <si>
    <t>NYNAS</t>
  </si>
  <si>
    <t>BED HEATER - New Heater Gothenburg Refinery</t>
  </si>
  <si>
    <t>H-510-09A</t>
  </si>
  <si>
    <t>H-510-09B</t>
  </si>
  <si>
    <t>D.LUSTOSA</t>
  </si>
  <si>
    <t>NOT GENERATED WITH THE TOOL! NOT THE USUAL HPC SCOPE</t>
  </si>
  <si>
    <t>TODAY</t>
  </si>
  <si>
    <t>RETURN
 DATE</t>
  </si>
  <si>
    <t>TRANSMITTAL
 DATE</t>
  </si>
  <si>
    <t>EF18012-09AV-FA-001</t>
  </si>
  <si>
    <t>EF18012-09AV-FA-007</t>
  </si>
  <si>
    <t>EF18012-09AV-FA-009</t>
  </si>
  <si>
    <t>EF18012-09AV-FA-010</t>
  </si>
  <si>
    <t>EF18012-09AV-FA-004</t>
  </si>
  <si>
    <t>EF18012-09AV-FA-005</t>
  </si>
  <si>
    <t>EF18012-09AV-FA-008</t>
  </si>
  <si>
    <t>EF18012-09AV-FA-020</t>
  </si>
  <si>
    <t>EF18012-09AV-FA-003</t>
  </si>
  <si>
    <t>EF18012-09AV-FA-006</t>
  </si>
  <si>
    <t>DOCUMENT
STATUS</t>
  </si>
  <si>
    <t>S01</t>
  </si>
  <si>
    <t>S02</t>
  </si>
  <si>
    <t>S04</t>
  </si>
  <si>
    <t>S08</t>
  </si>
  <si>
    <t>S13</t>
  </si>
  <si>
    <t>S18</t>
  </si>
  <si>
    <t>S19</t>
  </si>
  <si>
    <t>EF18012-09AV-FA-011</t>
  </si>
  <si>
    <t>B</t>
  </si>
  <si>
    <t>AD/VD</t>
  </si>
  <si>
    <t>EF18012-09AV-FA-012</t>
  </si>
  <si>
    <t>TRS-00006</t>
  </si>
  <si>
    <t>TRS-00004</t>
  </si>
  <si>
    <t>TRS-00005</t>
  </si>
  <si>
    <t>TRS-00001</t>
  </si>
  <si>
    <t>TRS-00002</t>
  </si>
  <si>
    <t>TRS_00001</t>
  </si>
  <si>
    <t>TRS_00002</t>
  </si>
  <si>
    <t>TRS-00008</t>
  </si>
  <si>
    <t>TRS-00009</t>
  </si>
  <si>
    <t>TRS NUMBER</t>
  </si>
  <si>
    <t>WEEKLY</t>
  </si>
  <si>
    <t>TRS_0010</t>
  </si>
  <si>
    <t>ITEM</t>
  </si>
  <si>
    <t>TRS_0011</t>
  </si>
  <si>
    <t>TRS-00013</t>
  </si>
  <si>
    <t>TRS-00011</t>
  </si>
  <si>
    <t>TRS-00014</t>
  </si>
  <si>
    <t>EF18012-09AV-FA-002</t>
  </si>
  <si>
    <t>TRS-00015</t>
  </si>
  <si>
    <t>TRS-00016</t>
  </si>
  <si>
    <t>TRS-0018</t>
  </si>
  <si>
    <t>TRS-0015</t>
  </si>
  <si>
    <t>TRS-00020</t>
  </si>
  <si>
    <t>TRS_0017</t>
  </si>
  <si>
    <t>TRS-00021</t>
  </si>
  <si>
    <t>TRS-0022</t>
  </si>
  <si>
    <t>FINAL 
STATUS</t>
  </si>
  <si>
    <t>CRS N°</t>
  </si>
  <si>
    <t>TRS-00023</t>
  </si>
  <si>
    <t>X
 TRS Num.</t>
  </si>
  <si>
    <t>Y SCHEDULE RETURN
 DATE</t>
  </si>
  <si>
    <t>Y
CRS Num.</t>
  </si>
  <si>
    <t>X REPLY CRS DATE</t>
  </si>
  <si>
    <t>Y 
STATUS</t>
  </si>
  <si>
    <t>X  EXPECTED
DATE</t>
  </si>
  <si>
    <t>X
DELAY</t>
  </si>
  <si>
    <t>Y
 DELAY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</si>
</sst>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"/>
  </numFmts>
  <fonts count="23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trike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sz val="14"/>
      <name val="Arial"/>
      <family val="2"/>
    </font>
    <font>
      <sz val="11"/>
      <name val="Tahoma"/>
      <family val="2"/>
    </font>
    <font>
      <b/>
      <sz val="12"/>
      <name val="Calibri"/>
      <family val="2"/>
      <scheme val="minor"/>
    </font>
    <font>
      <b/>
      <sz val="9"/>
      <name val="Tahoma"/>
      <family val="2"/>
    </font>
    <font>
      <b/>
      <sz val="8"/>
      <name val="Tahoma"/>
      <family val="2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name val="Calibri"/>
      <family val="2"/>
      <scheme val="minor"/>
    </font>
    <font>
      <sz val="10"/>
      <name val="Arial"/>
      <family val="2"/>
    </font>
    <font>
      <b/>
      <sz val="9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66"/>
        <bgColor indexed="64"/>
      </patternFill>
    </fill>
  </fills>
  <borders count="98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0" fontId="9" fillId="9" borderId="0" applyNumberFormat="0" applyBorder="0" applyAlignment="0" applyProtection="0"/>
    <xf numFmtId="0" fontId="2" fillId="0" borderId="0"/>
    <xf numFmtId="0" fontId="17" fillId="0" borderId="0" applyNumberFormat="0" applyFill="0" applyBorder="0" applyAlignment="0" applyProtection="0"/>
    <xf numFmtId="0" fontId="21" fillId="0" borderId="0"/>
  </cellStyleXfs>
  <cellXfs count="460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9" fontId="4" fillId="0" borderId="0" xfId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14" xfId="0" applyFont="1" applyFill="1" applyBorder="1" applyAlignment="1">
      <alignment horizontal="center" textRotation="90"/>
    </xf>
    <xf numFmtId="0" fontId="4" fillId="0" borderId="15" xfId="0" applyFont="1" applyFill="1" applyBorder="1" applyAlignment="1">
      <alignment horizontal="center" textRotation="90"/>
    </xf>
    <xf numFmtId="0" fontId="4" fillId="0" borderId="16" xfId="0" applyFont="1" applyFill="1" applyBorder="1" applyAlignment="1">
      <alignment horizontal="center" textRotation="90"/>
    </xf>
    <xf numFmtId="0" fontId="3" fillId="0" borderId="19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19" xfId="0" applyFont="1" applyFill="1" applyBorder="1" applyAlignment="1">
      <alignment horizontal="left"/>
    </xf>
    <xf numFmtId="0" fontId="4" fillId="0" borderId="19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24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9" fontId="4" fillId="0" borderId="19" xfId="1" applyFont="1" applyFill="1" applyBorder="1" applyAlignment="1">
      <alignment horizontal="left" vertical="center"/>
    </xf>
    <xf numFmtId="9" fontId="3" fillId="0" borderId="20" xfId="1" applyFont="1" applyFill="1" applyBorder="1" applyAlignment="1">
      <alignment horizontal="center" vertical="center"/>
    </xf>
    <xf numFmtId="9" fontId="3" fillId="0" borderId="21" xfId="1" applyFont="1" applyFill="1" applyBorder="1" applyAlignment="1">
      <alignment horizontal="center" vertical="center"/>
    </xf>
    <xf numFmtId="9" fontId="3" fillId="0" borderId="22" xfId="1" applyFont="1" applyFill="1" applyBorder="1" applyAlignment="1">
      <alignment horizontal="center" vertical="center"/>
    </xf>
    <xf numFmtId="9" fontId="3" fillId="0" borderId="1" xfId="1" applyFont="1" applyFill="1" applyBorder="1" applyAlignment="1">
      <alignment horizontal="center" vertical="center"/>
    </xf>
    <xf numFmtId="14" fontId="4" fillId="0" borderId="19" xfId="0" applyNumberFormat="1" applyFont="1" applyFill="1" applyBorder="1" applyAlignment="1">
      <alignment horizontal="left" vertical="center"/>
    </xf>
    <xf numFmtId="0" fontId="4" fillId="0" borderId="20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11" xfId="0" applyFont="1" applyFill="1" applyBorder="1" applyAlignment="1">
      <alignment horizontal="center" textRotation="90"/>
    </xf>
    <xf numFmtId="0" fontId="4" fillId="0" borderId="12" xfId="0" applyFont="1" applyFill="1" applyBorder="1" applyAlignment="1">
      <alignment horizontal="center" textRotation="90"/>
    </xf>
    <xf numFmtId="0" fontId="4" fillId="0" borderId="39" xfId="0" applyFont="1" applyFill="1" applyBorder="1" applyAlignment="1">
      <alignment horizontal="center" textRotation="90"/>
    </xf>
    <xf numFmtId="0" fontId="4" fillId="0" borderId="40" xfId="0" applyFont="1" applyFill="1" applyBorder="1" applyAlignment="1">
      <alignment horizontal="center" textRotation="90"/>
    </xf>
    <xf numFmtId="0" fontId="4" fillId="0" borderId="41" xfId="0" applyFont="1" applyFill="1" applyBorder="1" applyAlignment="1">
      <alignment horizontal="center" textRotation="90"/>
    </xf>
    <xf numFmtId="0" fontId="4" fillId="0" borderId="38" xfId="0" applyFont="1" applyFill="1" applyBorder="1" applyAlignment="1">
      <alignment horizontal="center" textRotation="90" wrapText="1"/>
    </xf>
    <xf numFmtId="0" fontId="4" fillId="0" borderId="45" xfId="0" applyFont="1" applyFill="1" applyBorder="1" applyAlignment="1">
      <alignment horizontal="center"/>
    </xf>
    <xf numFmtId="0" fontId="4" fillId="0" borderId="45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wrapText="1"/>
    </xf>
    <xf numFmtId="9" fontId="3" fillId="0" borderId="19" xfId="1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textRotation="90"/>
    </xf>
    <xf numFmtId="0" fontId="4" fillId="0" borderId="54" xfId="0" applyFont="1" applyFill="1" applyBorder="1" applyAlignment="1">
      <alignment horizontal="center" textRotation="90"/>
    </xf>
    <xf numFmtId="0" fontId="4" fillId="0" borderId="55" xfId="0" applyFont="1" applyFill="1" applyBorder="1" applyAlignment="1">
      <alignment horizontal="center" textRotation="90"/>
    </xf>
    <xf numFmtId="0" fontId="4" fillId="0" borderId="56" xfId="0" applyFont="1" applyFill="1" applyBorder="1" applyAlignment="1">
      <alignment horizontal="center" textRotation="90" wrapText="1"/>
    </xf>
    <xf numFmtId="0" fontId="4" fillId="0" borderId="57" xfId="0" applyFont="1" applyFill="1" applyBorder="1" applyAlignment="1">
      <alignment horizontal="center" textRotation="90"/>
    </xf>
    <xf numFmtId="0" fontId="4" fillId="0" borderId="58" xfId="0" applyFont="1" applyFill="1" applyBorder="1" applyAlignment="1">
      <alignment horizontal="center" textRotation="90"/>
    </xf>
    <xf numFmtId="0" fontId="4" fillId="0" borderId="18" xfId="0" applyFont="1" applyFill="1" applyBorder="1" applyAlignment="1">
      <alignment horizontal="center" textRotation="90"/>
    </xf>
    <xf numFmtId="0" fontId="4" fillId="0" borderId="59" xfId="0" applyFont="1" applyFill="1" applyBorder="1" applyAlignment="1">
      <alignment horizontal="center" textRotation="90"/>
    </xf>
    <xf numFmtId="0" fontId="4" fillId="0" borderId="56" xfId="0" applyFont="1" applyFill="1" applyBorder="1" applyAlignment="1">
      <alignment horizontal="center" textRotation="90"/>
    </xf>
    <xf numFmtId="9" fontId="4" fillId="0" borderId="1" xfId="1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textRotation="90"/>
    </xf>
    <xf numFmtId="0" fontId="3" fillId="0" borderId="63" xfId="0" applyFont="1" applyFill="1" applyBorder="1" applyAlignment="1">
      <alignment horizontal="center" vertical="center"/>
    </xf>
    <xf numFmtId="0" fontId="4" fillId="0" borderId="64" xfId="0" applyFont="1" applyFill="1" applyBorder="1" applyAlignment="1">
      <alignment horizontal="center" vertical="center"/>
    </xf>
    <xf numFmtId="0" fontId="4" fillId="0" borderId="65" xfId="0" applyFont="1" applyFill="1" applyBorder="1" applyAlignment="1">
      <alignment horizontal="center" textRotation="90"/>
    </xf>
    <xf numFmtId="0" fontId="3" fillId="0" borderId="66" xfId="0" applyFont="1" applyFill="1" applyBorder="1" applyAlignment="1">
      <alignment horizontal="center" vertical="center"/>
    </xf>
    <xf numFmtId="9" fontId="4" fillId="0" borderId="21" xfId="1" applyFont="1" applyFill="1" applyBorder="1" applyAlignment="1">
      <alignment horizontal="center" vertical="center"/>
    </xf>
    <xf numFmtId="0" fontId="3" fillId="0" borderId="67" xfId="0" applyFont="1" applyFill="1" applyBorder="1" applyAlignment="1">
      <alignment horizontal="left" vertical="center"/>
    </xf>
    <xf numFmtId="49" fontId="3" fillId="0" borderId="63" xfId="0" applyNumberFormat="1" applyFont="1" applyFill="1" applyBorder="1" applyAlignment="1">
      <alignment horizontal="center" vertical="center"/>
    </xf>
    <xf numFmtId="49" fontId="4" fillId="0" borderId="25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45" xfId="0" applyFont="1" applyFill="1" applyBorder="1" applyAlignment="1">
      <alignment horizontal="center" vertical="center"/>
    </xf>
    <xf numFmtId="49" fontId="3" fillId="3" borderId="63" xfId="0" applyNumberFormat="1" applyFont="1" applyFill="1" applyBorder="1" applyAlignment="1">
      <alignment horizontal="center" vertical="center"/>
    </xf>
    <xf numFmtId="0" fontId="3" fillId="3" borderId="67" xfId="0" applyFont="1" applyFill="1" applyBorder="1" applyAlignment="1">
      <alignment horizontal="left" vertical="center"/>
    </xf>
    <xf numFmtId="0" fontId="3" fillId="3" borderId="66" xfId="0" applyFont="1" applyFill="1" applyBorder="1" applyAlignment="1">
      <alignment horizontal="center" vertical="center"/>
    </xf>
    <xf numFmtId="0" fontId="3" fillId="3" borderId="63" xfId="0" applyFont="1" applyFill="1" applyBorder="1" applyAlignment="1">
      <alignment horizontal="center" vertical="center"/>
    </xf>
    <xf numFmtId="0" fontId="4" fillId="3" borderId="64" xfId="0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/>
    </xf>
    <xf numFmtId="0" fontId="3" fillId="3" borderId="49" xfId="0" applyFont="1" applyFill="1" applyBorder="1" applyAlignment="1">
      <alignment horizontal="center" vertical="center"/>
    </xf>
    <xf numFmtId="0" fontId="3" fillId="3" borderId="47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3" fillId="0" borderId="64" xfId="0" applyFont="1" applyFill="1" applyBorder="1" applyAlignment="1">
      <alignment horizontal="center" vertical="center"/>
    </xf>
    <xf numFmtId="0" fontId="3" fillId="0" borderId="67" xfId="0" applyFont="1" applyFill="1" applyBorder="1" applyAlignment="1">
      <alignment horizontal="center" vertical="center"/>
    </xf>
    <xf numFmtId="0" fontId="3" fillId="0" borderId="68" xfId="0" applyFont="1" applyFill="1" applyBorder="1" applyAlignment="1">
      <alignment horizontal="center" vertical="center"/>
    </xf>
    <xf numFmtId="0" fontId="4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left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4" fillId="4" borderId="45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/>
    </xf>
    <xf numFmtId="0" fontId="3" fillId="3" borderId="64" xfId="0" applyFont="1" applyFill="1" applyBorder="1" applyAlignment="1">
      <alignment horizontal="center" vertical="center"/>
    </xf>
    <xf numFmtId="0" fontId="3" fillId="3" borderId="67" xfId="0" applyFont="1" applyFill="1" applyBorder="1" applyAlignment="1">
      <alignment horizontal="center" vertical="center"/>
    </xf>
    <xf numFmtId="0" fontId="3" fillId="3" borderId="68" xfId="0" applyFont="1" applyFill="1" applyBorder="1" applyAlignment="1">
      <alignment horizontal="center" vertical="center"/>
    </xf>
    <xf numFmtId="0" fontId="4" fillId="3" borderId="68" xfId="0" applyFont="1" applyFill="1" applyBorder="1" applyAlignment="1">
      <alignment horizontal="center" vertical="center"/>
    </xf>
    <xf numFmtId="0" fontId="4" fillId="3" borderId="69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4" fillId="5" borderId="45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5" borderId="20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5" borderId="45" xfId="0" applyFont="1" applyFill="1" applyBorder="1" applyAlignment="1">
      <alignment horizontal="center" wrapText="1"/>
    </xf>
    <xf numFmtId="0" fontId="6" fillId="0" borderId="24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left" vertical="center" wrapText="1"/>
    </xf>
    <xf numFmtId="0" fontId="4" fillId="5" borderId="70" xfId="0" applyFont="1" applyFill="1" applyBorder="1" applyAlignment="1">
      <alignment horizontal="center" vertical="center"/>
    </xf>
    <xf numFmtId="0" fontId="3" fillId="5" borderId="72" xfId="0" applyFont="1" applyFill="1" applyBorder="1" applyAlignment="1">
      <alignment horizontal="center" vertical="center"/>
    </xf>
    <xf numFmtId="0" fontId="3" fillId="5" borderId="73" xfId="0" applyFont="1" applyFill="1" applyBorder="1" applyAlignment="1">
      <alignment horizontal="center" vertical="center"/>
    </xf>
    <xf numFmtId="0" fontId="3" fillId="5" borderId="74" xfId="0" applyFont="1" applyFill="1" applyBorder="1" applyAlignment="1">
      <alignment horizontal="center" vertical="center"/>
    </xf>
    <xf numFmtId="0" fontId="3" fillId="5" borderId="71" xfId="0" applyFont="1" applyFill="1" applyBorder="1" applyAlignment="1">
      <alignment horizontal="center" vertical="center"/>
    </xf>
    <xf numFmtId="0" fontId="3" fillId="5" borderId="70" xfId="0" applyFont="1" applyFill="1" applyBorder="1" applyAlignment="1">
      <alignment horizontal="center" vertical="center"/>
    </xf>
    <xf numFmtId="0" fontId="4" fillId="5" borderId="73" xfId="0" applyFont="1" applyFill="1" applyBorder="1" applyAlignment="1">
      <alignment horizontal="center" vertical="center"/>
    </xf>
    <xf numFmtId="0" fontId="4" fillId="5" borderId="74" xfId="0" applyFont="1" applyFill="1" applyBorder="1" applyAlignment="1">
      <alignment horizontal="center" vertical="center"/>
    </xf>
    <xf numFmtId="0" fontId="4" fillId="5" borderId="71" xfId="0" applyFont="1" applyFill="1" applyBorder="1" applyAlignment="1">
      <alignment horizontal="center" vertical="center"/>
    </xf>
    <xf numFmtId="0" fontId="3" fillId="5" borderId="75" xfId="0" applyFont="1" applyFill="1" applyBorder="1" applyAlignment="1">
      <alignment horizontal="center" vertical="center"/>
    </xf>
    <xf numFmtId="0" fontId="4" fillId="5" borderId="76" xfId="0" applyFont="1" applyFill="1" applyBorder="1" applyAlignment="1">
      <alignment horizontal="center" wrapText="1"/>
    </xf>
    <xf numFmtId="0" fontId="4" fillId="5" borderId="0" xfId="0" applyFont="1" applyFill="1" applyAlignment="1">
      <alignment wrapText="1"/>
    </xf>
    <xf numFmtId="0" fontId="4" fillId="5" borderId="60" xfId="0" applyFont="1" applyFill="1" applyBorder="1" applyAlignment="1">
      <alignment horizontal="center"/>
    </xf>
    <xf numFmtId="0" fontId="4" fillId="5" borderId="52" xfId="0" applyFont="1" applyFill="1" applyBorder="1" applyAlignment="1">
      <alignment horizontal="left"/>
    </xf>
    <xf numFmtId="0" fontId="3" fillId="5" borderId="60" xfId="0" applyFont="1" applyFill="1" applyBorder="1" applyAlignment="1">
      <alignment horizontal="center" vertical="center"/>
    </xf>
    <xf numFmtId="0" fontId="3" fillId="5" borderId="61" xfId="0" applyFont="1" applyFill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/>
    </xf>
    <xf numFmtId="0" fontId="3" fillId="5" borderId="51" xfId="0" applyFont="1" applyFill="1" applyBorder="1" applyAlignment="1">
      <alignment horizontal="center" vertical="center"/>
    </xf>
    <xf numFmtId="0" fontId="3" fillId="5" borderId="52" xfId="0" applyFont="1" applyFill="1" applyBorder="1" applyAlignment="1">
      <alignment horizontal="center" vertical="center"/>
    </xf>
    <xf numFmtId="0" fontId="4" fillId="5" borderId="46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left" vertical="center" wrapText="1"/>
    </xf>
    <xf numFmtId="1" fontId="5" fillId="0" borderId="0" xfId="0" applyNumberFormat="1" applyFont="1" applyFill="1" applyAlignment="1">
      <alignment horizontal="center" vertical="center"/>
    </xf>
    <xf numFmtId="1" fontId="3" fillId="0" borderId="0" xfId="0" applyNumberFormat="1" applyFont="1" applyFill="1"/>
    <xf numFmtId="1" fontId="4" fillId="0" borderId="0" xfId="0" applyNumberFormat="1" applyFont="1" applyFill="1"/>
    <xf numFmtId="1" fontId="4" fillId="0" borderId="0" xfId="0" applyNumberFormat="1" applyFont="1" applyFill="1" applyAlignment="1">
      <alignment horizontal="center" vertical="center"/>
    </xf>
    <xf numFmtId="1" fontId="5" fillId="5" borderId="0" xfId="0" applyNumberFormat="1" applyFont="1" applyFill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1" fontId="5" fillId="5" borderId="0" xfId="0" applyNumberFormat="1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9" fontId="4" fillId="0" borderId="0" xfId="1" applyFont="1" applyFill="1" applyBorder="1" applyAlignment="1">
      <alignment horizontal="left" vertical="center"/>
    </xf>
    <xf numFmtId="9" fontId="4" fillId="0" borderId="0" xfId="1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1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8" fillId="0" borderId="0" xfId="0" applyFont="1"/>
    <xf numFmtId="14" fontId="4" fillId="0" borderId="0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left" vertical="center"/>
    </xf>
    <xf numFmtId="0" fontId="4" fillId="5" borderId="0" xfId="0" applyFont="1" applyFill="1" applyBorder="1" applyAlignment="1">
      <alignment horizontal="left" vertical="center" wrapText="1"/>
    </xf>
    <xf numFmtId="0" fontId="4" fillId="8" borderId="0" xfId="0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0" fontId="0" fillId="7" borderId="0" xfId="0" applyFill="1"/>
    <xf numFmtId="0" fontId="0" fillId="7" borderId="0" xfId="0" applyFill="1" applyBorder="1"/>
    <xf numFmtId="0" fontId="0" fillId="7" borderId="0" xfId="0" applyFill="1" applyAlignment="1">
      <alignment horizontal="center"/>
    </xf>
    <xf numFmtId="0" fontId="8" fillId="7" borderId="32" xfId="0" applyFont="1" applyFill="1" applyBorder="1"/>
    <xf numFmtId="0" fontId="0" fillId="7" borderId="31" xfId="0" applyFill="1" applyBorder="1"/>
    <xf numFmtId="0" fontId="0" fillId="7" borderId="23" xfId="0" applyFill="1" applyBorder="1"/>
    <xf numFmtId="0" fontId="0" fillId="7" borderId="0" xfId="0" applyFill="1" applyAlignment="1">
      <alignment vertical="top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vertical="center" wrapText="1"/>
    </xf>
    <xf numFmtId="14" fontId="15" fillId="0" borderId="5" xfId="0" applyNumberFormat="1" applyFont="1" applyFill="1" applyBorder="1" applyAlignment="1">
      <alignment horizontal="center" vertical="center" wrapText="1"/>
    </xf>
    <xf numFmtId="14" fontId="16" fillId="0" borderId="5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14" fontId="11" fillId="0" borderId="3" xfId="0" applyNumberFormat="1" applyFont="1" applyFill="1" applyBorder="1" applyAlignment="1">
      <alignment horizontal="center" vertical="center" wrapText="1"/>
    </xf>
    <xf numFmtId="0" fontId="8" fillId="7" borderId="0" xfId="0" applyFont="1" applyFill="1" applyBorder="1" applyAlignment="1"/>
    <xf numFmtId="0" fontId="5" fillId="7" borderId="78" xfId="0" applyFont="1" applyFill="1" applyBorder="1"/>
    <xf numFmtId="0" fontId="4" fillId="0" borderId="37" xfId="4" applyFont="1" applyBorder="1" applyAlignment="1">
      <alignment horizontal="left" vertical="center" wrapText="1"/>
    </xf>
    <xf numFmtId="0" fontId="4" fillId="0" borderId="2" xfId="4" applyFont="1" applyBorder="1" applyAlignment="1">
      <alignment horizontal="left" vertical="center" wrapText="1"/>
    </xf>
    <xf numFmtId="14" fontId="4" fillId="0" borderId="37" xfId="4" applyNumberFormat="1" applyFont="1" applyBorder="1" applyAlignment="1">
      <alignment horizontal="left" vertical="center" wrapText="1"/>
    </xf>
    <xf numFmtId="0" fontId="4" fillId="0" borderId="37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7" xfId="0" applyNumberFormat="1" applyFont="1" applyBorder="1" applyAlignment="1">
      <alignment vertical="center" wrapText="1"/>
    </xf>
    <xf numFmtId="164" fontId="3" fillId="0" borderId="0" xfId="0" applyNumberFormat="1" applyFont="1" applyFill="1" applyBorder="1" applyAlignment="1">
      <alignment vertical="center"/>
    </xf>
    <xf numFmtId="1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0" fillId="7" borderId="9" xfId="0" applyFill="1" applyBorder="1"/>
    <xf numFmtId="0" fontId="0" fillId="6" borderId="49" xfId="0" applyFill="1" applyBorder="1" applyAlignment="1">
      <alignment horizontal="left"/>
    </xf>
    <xf numFmtId="0" fontId="8" fillId="7" borderId="11" xfId="0" applyFont="1" applyFill="1" applyBorder="1"/>
    <xf numFmtId="14" fontId="0" fillId="6" borderId="19" xfId="0" applyNumberFormat="1" applyFill="1" applyBorder="1" applyAlignment="1">
      <alignment horizontal="left"/>
    </xf>
    <xf numFmtId="0" fontId="0" fillId="6" borderId="19" xfId="0" applyFill="1" applyBorder="1" applyAlignment="1">
      <alignment horizontal="left"/>
    </xf>
    <xf numFmtId="0" fontId="8" fillId="7" borderId="0" xfId="0" applyFont="1" applyFill="1" applyBorder="1"/>
    <xf numFmtId="14" fontId="0" fillId="7" borderId="19" xfId="0" applyNumberFormat="1" applyFill="1" applyBorder="1" applyAlignment="1">
      <alignment horizontal="left"/>
    </xf>
    <xf numFmtId="0" fontId="8" fillId="7" borderId="31" xfId="0" applyFont="1" applyFill="1" applyBorder="1"/>
    <xf numFmtId="0" fontId="8" fillId="7" borderId="17" xfId="0" applyFont="1" applyFill="1" applyBorder="1"/>
    <xf numFmtId="0" fontId="0" fillId="6" borderId="52" xfId="0" applyFill="1" applyBorder="1" applyAlignment="1">
      <alignment horizontal="left"/>
    </xf>
    <xf numFmtId="0" fontId="0" fillId="6" borderId="44" xfId="0" applyFill="1" applyBorder="1" applyAlignment="1">
      <alignment horizontal="center"/>
    </xf>
    <xf numFmtId="0" fontId="0" fillId="6" borderId="45" xfId="0" applyFill="1" applyBorder="1" applyAlignment="1">
      <alignment horizontal="center"/>
    </xf>
    <xf numFmtId="0" fontId="0" fillId="6" borderId="46" xfId="0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 vertical="center" wrapText="1"/>
    </xf>
    <xf numFmtId="0" fontId="0" fillId="7" borderId="84" xfId="0" applyFill="1" applyBorder="1"/>
    <xf numFmtId="0" fontId="5" fillId="7" borderId="85" xfId="0" applyFont="1" applyFill="1" applyBorder="1"/>
    <xf numFmtId="0" fontId="18" fillId="7" borderId="0" xfId="0" applyFont="1" applyFill="1" applyBorder="1" applyAlignment="1">
      <alignment horizontal="center" vertical="center"/>
    </xf>
    <xf numFmtId="0" fontId="8" fillId="10" borderId="38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 wrapText="1"/>
    </xf>
    <xf numFmtId="0" fontId="0" fillId="7" borderId="31" xfId="0" applyFill="1" applyBorder="1" applyAlignment="1">
      <alignment horizontal="left"/>
    </xf>
    <xf numFmtId="0" fontId="0" fillId="7" borderId="17" xfId="0" applyFill="1" applyBorder="1" applyAlignment="1">
      <alignment horizontal="left"/>
    </xf>
    <xf numFmtId="0" fontId="0" fillId="7" borderId="30" xfId="0" applyFill="1" applyBorder="1" applyAlignment="1">
      <alignment horizontal="left"/>
    </xf>
    <xf numFmtId="0" fontId="9" fillId="7" borderId="78" xfId="0" applyFont="1" applyFill="1" applyBorder="1"/>
    <xf numFmtId="0" fontId="9" fillId="7" borderId="30" xfId="0" applyFont="1" applyFill="1" applyBorder="1"/>
    <xf numFmtId="0" fontId="9" fillId="7" borderId="85" xfId="0" applyFont="1" applyFill="1" applyBorder="1"/>
    <xf numFmtId="0" fontId="0" fillId="5" borderId="0" xfId="0" applyFill="1"/>
    <xf numFmtId="0" fontId="5" fillId="5" borderId="0" xfId="0" applyFont="1" applyFill="1"/>
    <xf numFmtId="0" fontId="11" fillId="0" borderId="88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>
      <alignment horizontal="center"/>
    </xf>
    <xf numFmtId="0" fontId="11" fillId="11" borderId="3" xfId="0" applyFont="1" applyFill="1" applyBorder="1" applyAlignment="1">
      <alignment horizontal="center" vertical="center" wrapText="1"/>
    </xf>
    <xf numFmtId="0" fontId="11" fillId="12" borderId="3" xfId="0" applyFont="1" applyFill="1" applyBorder="1" applyAlignment="1">
      <alignment horizontal="center" vertical="center" wrapText="1"/>
    </xf>
    <xf numFmtId="14" fontId="11" fillId="11" borderId="3" xfId="0" applyNumberFormat="1" applyFont="1" applyFill="1" applyBorder="1" applyAlignment="1">
      <alignment horizontal="center" vertical="center" wrapText="1"/>
    </xf>
    <xf numFmtId="0" fontId="11" fillId="7" borderId="86" xfId="0" applyFont="1" applyFill="1" applyBorder="1" applyAlignment="1">
      <alignment horizontal="center" vertical="center" wrapText="1"/>
    </xf>
    <xf numFmtId="0" fontId="11" fillId="7" borderId="88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14" fontId="11" fillId="12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14" fontId="11" fillId="13" borderId="3" xfId="0" applyNumberFormat="1" applyFont="1" applyFill="1" applyBorder="1" applyAlignment="1">
      <alignment horizontal="center" vertical="center" wrapText="1"/>
    </xf>
    <xf numFmtId="0" fontId="6" fillId="13" borderId="3" xfId="0" applyFont="1" applyFill="1" applyBorder="1" applyAlignment="1">
      <alignment horizontal="center" vertical="center"/>
    </xf>
    <xf numFmtId="14" fontId="0" fillId="14" borderId="3" xfId="0" applyNumberFormat="1" applyFont="1" applyFill="1" applyBorder="1" applyAlignment="1">
      <alignment horizontal="center"/>
    </xf>
    <xf numFmtId="0" fontId="11" fillId="7" borderId="87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/>
    </xf>
    <xf numFmtId="0" fontId="6" fillId="13" borderId="3" xfId="0" applyFont="1" applyFill="1" applyBorder="1" applyAlignment="1">
      <alignment horizontal="center" vertical="center"/>
    </xf>
    <xf numFmtId="0" fontId="6" fillId="13" borderId="3" xfId="0" applyFont="1" applyFill="1" applyBorder="1" applyAlignment="1">
      <alignment horizontal="center" vertical="center"/>
    </xf>
    <xf numFmtId="0" fontId="11" fillId="12" borderId="4" xfId="0" applyFont="1" applyFill="1" applyBorder="1" applyAlignment="1">
      <alignment horizontal="center" vertical="center" wrapText="1"/>
    </xf>
    <xf numFmtId="0" fontId="11" fillId="11" borderId="86" xfId="0" applyFont="1" applyFill="1" applyBorder="1" applyAlignment="1">
      <alignment horizontal="center" vertical="center" wrapText="1"/>
    </xf>
    <xf numFmtId="0" fontId="6" fillId="13" borderId="3" xfId="0" applyFont="1" applyFill="1" applyBorder="1" applyAlignment="1">
      <alignment horizontal="center" vertical="center"/>
    </xf>
    <xf numFmtId="0" fontId="6" fillId="13" borderId="3" xfId="0" applyFont="1" applyFill="1" applyBorder="1" applyAlignment="1">
      <alignment horizontal="center" vertical="center"/>
    </xf>
    <xf numFmtId="0" fontId="6" fillId="13" borderId="3" xfId="0" applyFont="1" applyFill="1" applyBorder="1" applyAlignment="1">
      <alignment horizontal="center" vertical="center"/>
    </xf>
    <xf numFmtId="0" fontId="6" fillId="13" borderId="3" xfId="0" applyFont="1" applyFill="1" applyBorder="1" applyAlignment="1">
      <alignment horizontal="center" vertical="center"/>
    </xf>
    <xf numFmtId="0" fontId="11" fillId="11" borderId="95" xfId="0" applyFont="1" applyFill="1" applyBorder="1" applyAlignment="1">
      <alignment horizontal="center" vertical="center" wrapText="1"/>
    </xf>
    <xf numFmtId="0" fontId="6" fillId="13" borderId="3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 wrapText="1"/>
    </xf>
    <xf numFmtId="0" fontId="4" fillId="7" borderId="87" xfId="0" applyFont="1" applyFill="1" applyBorder="1" applyAlignment="1">
      <alignment horizontal="center" vertical="center" wrapText="1"/>
    </xf>
    <xf numFmtId="0" fontId="0" fillId="0" borderId="0" xfId="0" applyFont="1" applyFill="1"/>
    <xf numFmtId="14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12" borderId="95" xfId="0" applyFont="1" applyFill="1" applyBorder="1" applyAlignment="1">
      <alignment horizontal="center" vertical="center" wrapText="1"/>
    </xf>
    <xf numFmtId="0" fontId="4" fillId="12" borderId="3" xfId="0" applyFont="1" applyFill="1" applyBorder="1" applyAlignment="1">
      <alignment horizontal="center" vertical="center" wrapText="1"/>
    </xf>
    <xf numFmtId="0" fontId="11" fillId="12" borderId="8" xfId="0" applyFont="1" applyFill="1" applyBorder="1" applyAlignment="1">
      <alignment horizontal="center" vertical="center" wrapText="1"/>
    </xf>
    <xf numFmtId="0" fontId="4" fillId="12" borderId="4" xfId="0" applyFont="1" applyFill="1" applyBorder="1" applyAlignment="1">
      <alignment horizontal="center" vertical="center" wrapText="1"/>
    </xf>
    <xf numFmtId="14" fontId="0" fillId="10" borderId="2" xfId="0" applyNumberFormat="1" applyFont="1" applyFill="1" applyBorder="1" applyAlignment="1">
      <alignment horizontal="center"/>
    </xf>
    <xf numFmtId="0" fontId="11" fillId="6" borderId="97" xfId="0" applyFont="1" applyFill="1" applyBorder="1" applyAlignment="1">
      <alignment horizontal="center" vertical="center" wrapText="1"/>
    </xf>
    <xf numFmtId="0" fontId="11" fillId="6" borderId="96" xfId="0" applyFont="1" applyFill="1" applyBorder="1" applyAlignment="1">
      <alignment horizontal="center" vertical="center" wrapText="1"/>
    </xf>
    <xf numFmtId="0" fontId="4" fillId="6" borderId="96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12" xfId="0" applyFont="1" applyFill="1" applyBorder="1" applyAlignment="1"/>
    <xf numFmtId="0" fontId="4" fillId="0" borderId="11" xfId="0" applyFont="1" applyFill="1" applyBorder="1" applyAlignment="1"/>
    <xf numFmtId="0" fontId="4" fillId="0" borderId="31" xfId="0" applyFont="1" applyFill="1" applyBorder="1" applyAlignment="1"/>
    <xf numFmtId="0" fontId="4" fillId="0" borderId="17" xfId="0" applyFont="1" applyFill="1" applyBorder="1" applyAlignment="1"/>
    <xf numFmtId="0" fontId="4" fillId="0" borderId="30" xfId="0" applyFont="1" applyFill="1" applyBorder="1" applyAlignment="1"/>
    <xf numFmtId="0" fontId="3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/>
    <xf numFmtId="0" fontId="4" fillId="0" borderId="29" xfId="0" applyFont="1" applyFill="1" applyBorder="1" applyAlignment="1"/>
    <xf numFmtId="0" fontId="3" fillId="0" borderId="2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31" xfId="0" applyFont="1" applyFill="1" applyBorder="1" applyAlignment="1">
      <alignment horizontal="center"/>
    </xf>
    <xf numFmtId="0" fontId="4" fillId="0" borderId="30" xfId="0" applyFont="1" applyFill="1" applyBorder="1" applyAlignment="1">
      <alignment horizontal="center"/>
    </xf>
    <xf numFmtId="0" fontId="4" fillId="0" borderId="3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31" xfId="0" applyFont="1" applyFill="1" applyBorder="1" applyAlignment="1">
      <alignment horizontal="center" wrapText="1"/>
    </xf>
    <xf numFmtId="0" fontId="4" fillId="0" borderId="17" xfId="0" applyFont="1" applyFill="1" applyBorder="1" applyAlignment="1">
      <alignment horizontal="center" wrapText="1"/>
    </xf>
    <xf numFmtId="0" fontId="4" fillId="0" borderId="30" xfId="0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wrapText="1"/>
    </xf>
    <xf numFmtId="0" fontId="4" fillId="0" borderId="26" xfId="0" applyFont="1" applyFill="1" applyBorder="1" applyAlignment="1">
      <alignment horizontal="center" wrapText="1"/>
    </xf>
    <xf numFmtId="0" fontId="4" fillId="0" borderId="27" xfId="0" applyFont="1" applyFill="1" applyBorder="1" applyAlignment="1">
      <alignment horizontal="right" vertical="center"/>
    </xf>
    <xf numFmtId="0" fontId="4" fillId="0" borderId="28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4" fillId="0" borderId="27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4" fillId="0" borderId="29" xfId="0" applyFont="1" applyFill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49" fontId="4" fillId="0" borderId="32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0" fillId="0" borderId="2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31" xfId="0" applyBorder="1" applyAlignment="1"/>
    <xf numFmtId="0" fontId="0" fillId="0" borderId="30" xfId="0" applyBorder="1" applyAlignment="1"/>
    <xf numFmtId="0" fontId="4" fillId="0" borderId="27" xfId="0" applyFont="1" applyFill="1" applyBorder="1" applyAlignment="1">
      <alignment horizontal="left" vertical="center"/>
    </xf>
    <xf numFmtId="0" fontId="4" fillId="0" borderId="28" xfId="0" applyFont="1" applyFill="1" applyBorder="1" applyAlignment="1">
      <alignment horizontal="left" vertical="center"/>
    </xf>
    <xf numFmtId="0" fontId="4" fillId="0" borderId="29" xfId="0" applyFont="1" applyFill="1" applyBorder="1" applyAlignment="1">
      <alignment horizontal="left" vertical="center"/>
    </xf>
    <xf numFmtId="14" fontId="4" fillId="0" borderId="27" xfId="0" applyNumberFormat="1" applyFont="1" applyFill="1" applyBorder="1" applyAlignment="1">
      <alignment horizontal="left" vertical="center"/>
    </xf>
    <xf numFmtId="0" fontId="5" fillId="7" borderId="11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center"/>
    </xf>
    <xf numFmtId="0" fontId="5" fillId="7" borderId="12" xfId="0" applyFont="1" applyFill="1" applyBorder="1" applyAlignment="1">
      <alignment horizontal="center"/>
    </xf>
    <xf numFmtId="0" fontId="8" fillId="10" borderId="32" xfId="0" applyFont="1" applyFill="1" applyBorder="1" applyAlignment="1">
      <alignment horizontal="center"/>
    </xf>
    <xf numFmtId="0" fontId="8" fillId="10" borderId="9" xfId="0" applyFont="1" applyFill="1" applyBorder="1" applyAlignment="1">
      <alignment horizontal="center"/>
    </xf>
    <xf numFmtId="0" fontId="8" fillId="10" borderId="10" xfId="0" applyFont="1" applyFill="1" applyBorder="1" applyAlignment="1">
      <alignment horizontal="center"/>
    </xf>
    <xf numFmtId="0" fontId="8" fillId="10" borderId="27" xfId="0" applyFont="1" applyFill="1" applyBorder="1" applyAlignment="1">
      <alignment horizontal="center"/>
    </xf>
    <xf numFmtId="0" fontId="8" fillId="10" borderId="28" xfId="0" applyFont="1" applyFill="1" applyBorder="1" applyAlignment="1">
      <alignment horizontal="center"/>
    </xf>
    <xf numFmtId="0" fontId="8" fillId="10" borderId="29" xfId="0" applyFont="1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3" fillId="7" borderId="82" xfId="0" applyFont="1" applyFill="1" applyBorder="1" applyAlignment="1">
      <alignment horizontal="center"/>
    </xf>
    <xf numFmtId="0" fontId="3" fillId="7" borderId="83" xfId="0" applyFont="1" applyFill="1" applyBorder="1" applyAlignment="1">
      <alignment horizontal="center"/>
    </xf>
    <xf numFmtId="0" fontId="0" fillId="7" borderId="11" xfId="0" applyFill="1" applyBorder="1" applyAlignment="1">
      <alignment horizontal="center" vertical="top" wrapText="1"/>
    </xf>
    <xf numFmtId="0" fontId="0" fillId="7" borderId="0" xfId="0" applyFill="1" applyBorder="1" applyAlignment="1">
      <alignment horizontal="center" vertical="top" wrapText="1"/>
    </xf>
    <xf numFmtId="0" fontId="0" fillId="7" borderId="12" xfId="0" applyFill="1" applyBorder="1" applyAlignment="1">
      <alignment horizontal="center" vertical="top" wrapText="1"/>
    </xf>
    <xf numFmtId="0" fontId="0" fillId="7" borderId="32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18" fillId="7" borderId="36" xfId="0" applyFont="1" applyFill="1" applyBorder="1" applyAlignment="1">
      <alignment horizontal="center" vertical="center"/>
    </xf>
    <xf numFmtId="0" fontId="0" fillId="7" borderId="75" xfId="0" applyFill="1" applyBorder="1" applyAlignment="1">
      <alignment horizontal="left" vertical="center" wrapText="1"/>
    </xf>
    <xf numFmtId="0" fontId="0" fillId="7" borderId="80" xfId="0" applyFill="1" applyBorder="1" applyAlignment="1">
      <alignment horizontal="left" vertical="center" wrapText="1"/>
    </xf>
    <xf numFmtId="0" fontId="9" fillId="7" borderId="79" xfId="0" applyFont="1" applyFill="1" applyBorder="1" applyAlignment="1">
      <alignment horizontal="center" vertical="center"/>
    </xf>
    <xf numFmtId="0" fontId="9" fillId="7" borderId="81" xfId="0" applyFont="1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6" borderId="21" xfId="0" applyNumberForma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10" fillId="9" borderId="11" xfId="2" applyFont="1" applyBorder="1" applyAlignment="1">
      <alignment horizontal="center"/>
    </xf>
    <xf numFmtId="0" fontId="10" fillId="9" borderId="0" xfId="2" applyFont="1" applyBorder="1" applyAlignment="1">
      <alignment horizontal="center"/>
    </xf>
    <xf numFmtId="0" fontId="10" fillId="9" borderId="12" xfId="2" applyFont="1" applyBorder="1" applyAlignment="1">
      <alignment horizontal="center"/>
    </xf>
    <xf numFmtId="0" fontId="10" fillId="9" borderId="31" xfId="2" applyFont="1" applyBorder="1" applyAlignment="1">
      <alignment horizontal="center"/>
    </xf>
    <xf numFmtId="0" fontId="10" fillId="9" borderId="17" xfId="2" applyFont="1" applyBorder="1" applyAlignment="1">
      <alignment horizontal="center"/>
    </xf>
    <xf numFmtId="0" fontId="10" fillId="9" borderId="30" xfId="2" applyFont="1" applyBorder="1" applyAlignment="1">
      <alignment horizontal="center"/>
    </xf>
    <xf numFmtId="14" fontId="20" fillId="12" borderId="32" xfId="0" applyNumberFormat="1" applyFont="1" applyFill="1" applyBorder="1" applyAlignment="1">
      <alignment horizontal="center" vertical="center" wrapText="1"/>
    </xf>
    <xf numFmtId="14" fontId="20" fillId="12" borderId="31" xfId="0" applyNumberFormat="1" applyFont="1" applyFill="1" applyBorder="1" applyAlignment="1">
      <alignment horizontal="center" vertical="center" wrapText="1"/>
    </xf>
    <xf numFmtId="0" fontId="20" fillId="12" borderId="90" xfId="0" applyFont="1" applyFill="1" applyBorder="1" applyAlignment="1">
      <alignment horizontal="center" vertical="center" wrapText="1"/>
    </xf>
    <xf numFmtId="0" fontId="20" fillId="12" borderId="93" xfId="0" applyFont="1" applyFill="1" applyBorder="1" applyAlignment="1">
      <alignment horizontal="center" vertical="center" wrapText="1"/>
    </xf>
    <xf numFmtId="14" fontId="20" fillId="12" borderId="90" xfId="0" applyNumberFormat="1" applyFont="1" applyFill="1" applyBorder="1" applyAlignment="1">
      <alignment horizontal="center" vertical="center" wrapText="1"/>
    </xf>
    <xf numFmtId="14" fontId="20" fillId="12" borderId="93" xfId="0" applyNumberFormat="1" applyFont="1" applyFill="1" applyBorder="1" applyAlignment="1">
      <alignment horizontal="center" vertical="center" wrapText="1"/>
    </xf>
    <xf numFmtId="14" fontId="20" fillId="12" borderId="91" xfId="0" applyNumberFormat="1" applyFont="1" applyFill="1" applyBorder="1" applyAlignment="1">
      <alignment horizontal="center" vertical="center" wrapText="1"/>
    </xf>
    <xf numFmtId="14" fontId="20" fillId="12" borderId="94" xfId="0" applyNumberFormat="1" applyFont="1" applyFill="1" applyBorder="1" applyAlignment="1">
      <alignment horizontal="center" vertical="center" wrapText="1"/>
    </xf>
    <xf numFmtId="0" fontId="6" fillId="13" borderId="5" xfId="0" applyFont="1" applyFill="1" applyBorder="1" applyAlignment="1">
      <alignment horizontal="center" vertical="center" wrapText="1"/>
    </xf>
    <xf numFmtId="0" fontId="6" fillId="13" borderId="86" xfId="0" applyFont="1" applyFill="1" applyBorder="1" applyAlignment="1">
      <alignment horizontal="center" vertical="center" wrapText="1"/>
    </xf>
    <xf numFmtId="0" fontId="20" fillId="2" borderId="89" xfId="0" applyFont="1" applyFill="1" applyBorder="1" applyAlignment="1">
      <alignment horizontal="center" vertical="center" wrapText="1"/>
    </xf>
    <xf numFmtId="0" fontId="20" fillId="2" borderId="92" xfId="0" applyFont="1" applyFill="1" applyBorder="1" applyAlignment="1">
      <alignment horizontal="center" vertical="center" wrapText="1"/>
    </xf>
    <xf numFmtId="0" fontId="8" fillId="10" borderId="2" xfId="0" applyFont="1" applyFill="1" applyBorder="1" applyAlignment="1">
      <alignment horizontal="center" vertical="center"/>
    </xf>
    <xf numFmtId="0" fontId="8" fillId="14" borderId="5" xfId="0" applyFont="1" applyFill="1" applyBorder="1" applyAlignment="1">
      <alignment horizontal="center" vertical="center" wrapText="1"/>
    </xf>
    <xf numFmtId="0" fontId="8" fillId="14" borderId="86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86" xfId="0" applyFont="1" applyFill="1" applyBorder="1" applyAlignment="1">
      <alignment horizontal="center" vertical="center" wrapText="1"/>
    </xf>
    <xf numFmtId="14" fontId="20" fillId="11" borderId="13" xfId="0" applyNumberFormat="1" applyFont="1" applyFill="1" applyBorder="1" applyAlignment="1">
      <alignment horizontal="center" vertical="center" wrapText="1"/>
    </xf>
    <xf numFmtId="14" fontId="20" fillId="11" borderId="26" xfId="0" applyNumberFormat="1" applyFont="1" applyFill="1" applyBorder="1" applyAlignment="1">
      <alignment horizontal="center" vertical="center" wrapText="1"/>
    </xf>
    <xf numFmtId="0" fontId="20" fillId="11" borderId="90" xfId="0" applyFont="1" applyFill="1" applyBorder="1" applyAlignment="1">
      <alignment horizontal="center" vertical="center" wrapText="1"/>
    </xf>
    <xf numFmtId="0" fontId="20" fillId="11" borderId="93" xfId="0" applyFont="1" applyFill="1" applyBorder="1" applyAlignment="1">
      <alignment horizontal="center" vertical="center" wrapText="1"/>
    </xf>
    <xf numFmtId="0" fontId="20" fillId="13" borderId="90" xfId="0" applyFont="1" applyFill="1" applyBorder="1" applyAlignment="1">
      <alignment horizontal="center" vertical="center" wrapText="1"/>
    </xf>
    <xf numFmtId="0" fontId="20" fillId="13" borderId="93" xfId="0" applyFont="1" applyFill="1" applyBorder="1" applyAlignment="1">
      <alignment horizontal="center" vertical="center" wrapText="1"/>
    </xf>
    <xf numFmtId="14" fontId="22" fillId="6" borderId="96" xfId="0" applyNumberFormat="1" applyFont="1" applyFill="1" applyBorder="1" applyAlignment="1">
      <alignment horizontal="center" vertical="center" wrapText="1"/>
    </xf>
    <xf numFmtId="0" fontId="20" fillId="2" borderId="90" xfId="0" applyFont="1" applyFill="1" applyBorder="1" applyAlignment="1">
      <alignment horizontal="center" vertical="center" wrapText="1"/>
    </xf>
    <xf numFmtId="0" fontId="20" fillId="2" borderId="93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7" xfId="0" applyFont="1" applyBorder="1" applyAlignment="1">
      <alignment horizontal="center" vertical="center" wrapText="1"/>
    </xf>
    <xf numFmtId="0" fontId="0" fillId="0" borderId="77" xfId="0" applyBorder="1" applyAlignment="1">
      <alignment wrapText="1"/>
    </xf>
    <xf numFmtId="0" fontId="0" fillId="0" borderId="33" xfId="0" applyBorder="1" applyAlignment="1">
      <alignment wrapText="1"/>
    </xf>
    <xf numFmtId="0" fontId="0" fillId="0" borderId="35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0" fillId="0" borderId="34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36" xfId="0" applyBorder="1" applyAlignment="1">
      <alignment wrapText="1"/>
    </xf>
    <xf numFmtId="0" fontId="0" fillId="0" borderId="7" xfId="0" applyBorder="1" applyAlignment="1">
      <alignment wrapText="1"/>
    </xf>
    <xf numFmtId="0" fontId="13" fillId="0" borderId="6" xfId="0" applyFont="1" applyBorder="1" applyAlignment="1">
      <alignment wrapText="1"/>
    </xf>
    <xf numFmtId="0" fontId="13" fillId="0" borderId="77" xfId="0" applyFont="1" applyBorder="1" applyAlignment="1">
      <alignment wrapText="1"/>
    </xf>
    <xf numFmtId="0" fontId="1" fillId="0" borderId="77" xfId="0" applyFont="1" applyBorder="1" applyAlignment="1">
      <alignment wrapText="1"/>
    </xf>
    <xf numFmtId="0" fontId="1" fillId="0" borderId="33" xfId="0" applyFont="1" applyBorder="1" applyAlignment="1">
      <alignment wrapText="1"/>
    </xf>
    <xf numFmtId="0" fontId="1" fillId="0" borderId="35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34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1" fillId="0" borderId="36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4" fillId="0" borderId="4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</cellXfs>
  <cellStyles count="6">
    <cellStyle name="Accent6" xfId="2" builtinId="49"/>
    <cellStyle name="Lien hypertexte" xfId="4" builtinId="8"/>
    <cellStyle name="Normal" xfId="0" builtinId="0"/>
    <cellStyle name="Normal 2" xfId="3"/>
    <cellStyle name="Normal 3" xfId="5"/>
    <cellStyle name="Pourcentage" xfId="1" builtinId="5"/>
  </cellStyles>
  <dxfs count="0"/>
  <tableStyles count="0" defaultTableStyle="TableStyleMedium9" defaultPivotStyle="PivotStyleLight16"/>
  <colors>
    <mruColors>
      <color rgb="FFFFFF99"/>
      <color rgb="FFFFFFCC"/>
      <color rgb="FF009E47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rgbClr val="FF0000"/>
                </a:solidFill>
              </a:rPr>
              <a:t>progress CURVE - dOCuments</a:t>
            </a:r>
            <a:r>
              <a:rPr lang="fr-FR"/>
              <a:t>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3.5391855087881459E-2"/>
          <c:y val="0.17728019407983123"/>
          <c:w val="0.933600392974134"/>
          <c:h val="0.75801055087192126"/>
        </c:manualLayout>
      </c:layout>
      <c:lineChart>
        <c:grouping val="standard"/>
        <c:varyColors val="0"/>
        <c:ser>
          <c:idx val="0"/>
          <c:order val="0"/>
          <c:spPr>
            <a:ln w="19050" cap="flat" cmpd="dbl" algn="ctr">
              <a:solidFill>
                <a:schemeClr val="tx1"/>
              </a:solidFill>
              <a:miter lim="800000"/>
            </a:ln>
            <a:effectLst/>
          </c:spPr>
          <c:marker>
            <c:symbol val="diamond"/>
            <c:size val="8"/>
            <c:spPr>
              <a:solidFill>
                <a:schemeClr val="accent1"/>
              </a:solidFill>
              <a:ln w="9525" cap="flat" cmpd="sng" algn="ctr">
                <a:solidFill>
                  <a:schemeClr val="lt1"/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'PROGRESS REPORT'!#REF!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F067-413F-A542-B4B6CB99A364}"/>
            </c:ext>
          </c:extLst>
        </c:ser>
        <c:ser>
          <c:idx val="1"/>
          <c:order val="1"/>
          <c:spPr>
            <a:ln w="19050" cap="flat" cmpd="dbl" algn="ctr">
              <a:solidFill>
                <a:schemeClr val="accent6">
                  <a:lumMod val="75000"/>
                </a:schemeClr>
              </a:solidFill>
              <a:prstDash val="sysDash"/>
              <a:miter lim="800000"/>
            </a:ln>
            <a:effectLst/>
          </c:spPr>
          <c:marker>
            <c:symbol val="diamond"/>
            <c:size val="8"/>
            <c:spPr>
              <a:solidFill>
                <a:schemeClr val="accent2"/>
              </a:solidFill>
              <a:ln w="9525" cap="flat" cmpd="sng" algn="ctr">
                <a:solidFill>
                  <a:schemeClr val="lt1"/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2700" cap="rnd">
                <a:noFill/>
              </a:ln>
              <a:effectLst/>
            </c:spPr>
            <c:trendlineType val="linear"/>
            <c:dispRSqr val="0"/>
            <c:dispEq val="0"/>
          </c:trendline>
          <c:val>
            <c:numRef>
              <c:f>'PROGRESS REPORT'!#REF!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F067-413F-A542-B4B6CB99A364}"/>
            </c:ext>
          </c:extLst>
        </c:ser>
        <c:ser>
          <c:idx val="2"/>
          <c:order val="2"/>
          <c:spPr>
            <a:ln w="19050" cap="flat" cmpd="dbl" algn="ctr">
              <a:solidFill>
                <a:schemeClr val="tx1"/>
              </a:solidFill>
              <a:miter lim="800000"/>
              <a:tailEnd type="stealth" w="lg" len="lg"/>
            </a:ln>
            <a:effectLst/>
          </c:spPr>
          <c:marker>
            <c:symbol val="square"/>
            <c:size val="5"/>
            <c:spPr>
              <a:solidFill>
                <a:schemeClr val="accent3"/>
              </a:solidFill>
              <a:ln w="9525" cap="flat" cmpd="sng" algn="ctr">
                <a:solidFill>
                  <a:schemeClr val="tx1"/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2700" cap="rnd">
                <a:noFill/>
              </a:ln>
              <a:effectLst/>
            </c:spPr>
            <c:trendlineType val="exp"/>
            <c:dispRSqr val="0"/>
            <c:dispEq val="0"/>
          </c:trendline>
          <c:trendline>
            <c:spPr>
              <a:ln w="12700" cap="rnd">
                <a:noFill/>
              </a:ln>
              <a:effectLst/>
            </c:spPr>
            <c:trendlineType val="power"/>
            <c:dispRSqr val="0"/>
            <c:dispEq val="0"/>
          </c:trendline>
          <c:trendline>
            <c:spPr>
              <a:ln w="12700" cap="rnd">
                <a:solidFill>
                  <a:srgbClr val="FFFF00"/>
                </a:solidFill>
              </a:ln>
              <a:effectLst/>
            </c:spPr>
            <c:trendlineType val="exp"/>
            <c:dispRSqr val="0"/>
            <c:dispEq val="0"/>
          </c:trendline>
          <c:trendline>
            <c:spPr>
              <a:ln w="12700" cap="rnd">
                <a:noFill/>
              </a:ln>
              <a:effectLst/>
            </c:spPr>
            <c:trendlineType val="exp"/>
            <c:dispRSqr val="0"/>
            <c:dispEq val="0"/>
          </c:trendline>
          <c:val>
            <c:numRef>
              <c:f>'PROGRESS REPORT'!#REF!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2-F067-413F-A542-B4B6CB99A364}"/>
            </c:ext>
          </c:extLst>
        </c:ser>
        <c:ser>
          <c:idx val="3"/>
          <c:order val="3"/>
          <c:spPr>
            <a:ln w="19050" cap="flat" cmpd="dbl" algn="ctr">
              <a:solidFill>
                <a:srgbClr val="009E47"/>
              </a:solidFill>
              <a:miter lim="800000"/>
            </a:ln>
            <a:effectLst>
              <a:outerShdw blurRad="50800" dist="50800" dir="5400000" sx="2000" sy="2000" algn="ctr" rotWithShape="0">
                <a:srgbClr val="000000">
                  <a:alpha val="43137"/>
                </a:srgbClr>
              </a:outerShdw>
            </a:effectLst>
          </c:spPr>
          <c:marker>
            <c:symbol val="square"/>
            <c:size val="5"/>
            <c:spPr>
              <a:solidFill>
                <a:schemeClr val="accent4"/>
              </a:solidFill>
              <a:ln w="9525" cap="flat" cmpd="sng" algn="ctr">
                <a:solidFill>
                  <a:schemeClr val="accent4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'PROGRESS REPORT'!#REF!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3-F067-413F-A542-B4B6CB99A364}"/>
            </c:ext>
          </c:extLst>
        </c:ser>
        <c:ser>
          <c:idx val="4"/>
          <c:order val="4"/>
          <c:spPr>
            <a:ln w="19050" cap="flat" cmpd="dbl" algn="ctr">
              <a:solidFill>
                <a:srgbClr val="FF0000"/>
              </a:solidFill>
              <a:miter lim="800000"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'PROGRESS REPORT'!#REF!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 xmlns:c15="http://schemas.microsoft.com/office/drawing/2012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EDC7-4F79-BF2E-81E6BFA501A6}"/>
            </c:ext>
          </c:extLst>
        </c:ser>
        <c:ser>
          <c:idx val="5"/>
          <c:order val="5"/>
          <c:spPr>
            <a:ln w="38100" cap="flat" cmpd="dbl" algn="ctr">
              <a:solidFill>
                <a:schemeClr val="accent6"/>
              </a:solidFill>
              <a:miter lim="800000"/>
            </a:ln>
            <a:effectLst/>
          </c:spPr>
          <c:marker>
            <c:symbol val="circle"/>
            <c:size val="6"/>
            <c:spPr>
              <a:solidFill>
                <a:schemeClr val="accent6"/>
              </a:solidFill>
              <a:ln w="9525" cap="flat" cmpd="sng" algn="ctr">
                <a:solidFill>
                  <a:schemeClr val="lt1"/>
                </a:solidFill>
                <a:round/>
              </a:ln>
              <a:effectLst/>
            </c:spPr>
          </c:marker>
          <c:val>
            <c:numRef>
              <c:f>'PROGRESS REPORT'!#REF!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78BC-4572-992F-E283A2486617}"/>
            </c:ext>
          </c:extLst>
        </c:ser>
        <c:ser>
          <c:idx val="6"/>
          <c:order val="6"/>
          <c:spPr>
            <a:ln w="38100" cap="flat" cmpd="dbl" algn="ctr">
              <a:solidFill>
                <a:schemeClr val="accent1">
                  <a:lumMod val="60000"/>
                </a:schemeClr>
              </a:solidFill>
              <a:miter lim="800000"/>
            </a:ln>
            <a:effectLst/>
          </c:spPr>
          <c:marker>
            <c:symbol val="circle"/>
            <c:size val="6"/>
            <c:spPr>
              <a:solidFill>
                <a:schemeClr val="accent1">
                  <a:lumMod val="60000"/>
                </a:schemeClr>
              </a:solidFill>
              <a:ln w="9525" cap="flat" cmpd="sng" algn="ctr">
                <a:solidFill>
                  <a:schemeClr val="lt1"/>
                </a:solidFill>
                <a:round/>
              </a:ln>
              <a:effectLst/>
            </c:spPr>
          </c:marker>
          <c:val>
            <c:numRef>
              <c:f>'PROGRESS REPORT'!#REF!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'PROGRESS REPORT'!#REF!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78BC-4572-992F-E283A24866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>
              <a:solidFill>
                <a:schemeClr val="tx1">
                  <a:lumMod val="35000"/>
                  <a:lumOff val="65000"/>
                </a:schemeClr>
              </a:solidFill>
            </a:ln>
            <a:effectLst/>
          </c:spPr>
        </c:dropLines>
        <c:marker val="1"/>
        <c:smooth val="0"/>
        <c:axId val="72263936"/>
        <c:axId val="72273920"/>
        <c:extLst xmlns:c16r2="http://schemas.microsoft.com/office/drawing/2015/06/chart"/>
      </c:lineChart>
      <c:catAx>
        <c:axId val="72263936"/>
        <c:scaling>
          <c:orientation val="minMax"/>
        </c:scaling>
        <c:delete val="0"/>
        <c:axPos val="b"/>
        <c:majorGridlines>
          <c:spPr>
            <a:ln w="9525" cap="flat" cmpd="sng" algn="ctr">
              <a:gradFill flip="none" rotWithShape="1"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  <a:tileRect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73920"/>
        <c:crosses val="autoZero"/>
        <c:auto val="1"/>
        <c:lblAlgn val="ctr"/>
        <c:lblOffset val="100"/>
        <c:noMultiLvlLbl val="0"/>
      </c:catAx>
      <c:valAx>
        <c:axId val="72273920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32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63936"/>
        <c:crosses val="autoZero"/>
        <c:crossBetween val="midCat"/>
        <c:majorUnit val="5"/>
      </c:valAx>
      <c:spPr>
        <a:gradFill flip="none" rotWithShape="1">
          <a:gsLst>
            <a:gs pos="0">
              <a:schemeClr val="accent1">
                <a:lumMod val="5000"/>
                <a:lumOff val="95000"/>
                <a:alpha val="93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>
          <a:solidFill>
            <a:schemeClr val="bg1">
              <a:lumMod val="75000"/>
            </a:schemeClr>
          </a:solidFill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3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egendEntry>
        <c:idx val="10"/>
        <c:delete val="1"/>
      </c:legendEntry>
      <c:legendEntry>
        <c:idx val="11"/>
        <c:delete val="1"/>
      </c:legendEntry>
      <c:layout>
        <c:manualLayout>
          <c:xMode val="edge"/>
          <c:yMode val="edge"/>
          <c:x val="2.9362291252055035E-2"/>
          <c:y val="5.7172531889227364E-2"/>
          <c:w val="0.93834501456548702"/>
          <c:h val="8.4263600259952734E-2"/>
        </c:manualLayout>
      </c:layout>
      <c:overlay val="0"/>
      <c:spPr>
        <a:pattFill prst="pct90">
          <a:fgClr>
            <a:schemeClr val="accent3">
              <a:lumMod val="20000"/>
              <a:lumOff val="80000"/>
            </a:schemeClr>
          </a:fgClr>
          <a:bgClr>
            <a:schemeClr val="bg1"/>
          </a:bgClr>
        </a:pattFill>
        <a:ln w="12700"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15875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38100" cap="flat" cmpd="dbl" algn="ctr">
        <a:solidFill>
          <a:schemeClr val="phClr"/>
        </a:solidFill>
        <a:miter lim="800000"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tx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  <a:alpha val="32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5000"/>
            <a:lumOff val="95000"/>
            <a:alpha val="32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tx1"/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/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2700" cap="rnd"/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CheckBox" checked="Checked" fmlaLink="$C$16" lockText="1" noThreeD="1"/>
</file>

<file path=xl/ctrlProps/ctrlProp2.xml><?xml version="1.0" encoding="utf-8"?>
<formControlPr xmlns="http://schemas.microsoft.com/office/spreadsheetml/2009/9/main" objectType="CheckBox" checked="Checked" fmlaLink="$C$17" lockText="1" noThreeD="1"/>
</file>

<file path=xl/ctrlProps/ctrlProp3.xml><?xml version="1.0" encoding="utf-8"?>
<formControlPr xmlns="http://schemas.microsoft.com/office/spreadsheetml/2009/9/main" objectType="CheckBox" checked="Checked" fmlaLink="$C$19" lockText="1" noThreeD="1"/>
</file>

<file path=xl/ctrlProps/ctrlProp4.xml><?xml version="1.0" encoding="utf-8"?>
<formControlPr xmlns="http://schemas.microsoft.com/office/spreadsheetml/2009/9/main" objectType="CheckBox" fmlaLink="$C$18" lockText="1" noThreeD="1"/>
</file>

<file path=xl/ctrlProps/ctrlProp5.xml><?xml version="1.0" encoding="utf-8"?>
<formControlPr xmlns="http://schemas.microsoft.com/office/spreadsheetml/2009/9/main" objectType="CheckBox" fmlaLink="$C$21" lockText="1" noThreeD="1"/>
</file>

<file path=xl/ctrlProps/ctrlProp6.xml><?xml version="1.0" encoding="utf-8"?>
<formControlPr xmlns="http://schemas.microsoft.com/office/spreadsheetml/2009/9/main" objectType="CheckBox" fmlaLink="$C$22" lockText="1" noThreeD="1"/>
</file>

<file path=xl/ctrlProps/ctrlProp7.xml><?xml version="1.0" encoding="utf-8"?>
<formControlPr xmlns="http://schemas.microsoft.com/office/spreadsheetml/2009/9/main" objectType="CheckBox" checked="Checked" fmlaLink="$C$23" lockText="1" noThreeD="1"/>
</file>

<file path=xl/ctrlProps/ctrlProp8.xml><?xml version="1.0" encoding="utf-8"?>
<formControlPr xmlns="http://schemas.microsoft.com/office/spreadsheetml/2009/9/main" objectType="CheckBox" fmlaLink="$C$24" lockText="1" noThreeD="1"/>
</file>

<file path=xl/ctrlProps/ctrlProp9.xml><?xml version="1.0" encoding="utf-8"?>
<formControlPr xmlns="http://schemas.microsoft.com/office/spreadsheetml/2009/9/main" objectType="CheckBox" fmlaLink="$C$25" lockText="1" noThreeD="1"/>
</file>

<file path=xl/ctrlProps/ctrlProp10.xml><?xml version="1.0" encoding="utf-8"?>
<formControlPr xmlns="http://schemas.microsoft.com/office/spreadsheetml/2009/9/main" objectType="CheckBox" fmlaLink="$C$26" lockText="1" noThreeD="1"/>
</file>

<file path=xl/ctrlProps/ctrlProp11.xml><?xml version="1.0" encoding="utf-8"?>
<formControlPr xmlns="http://schemas.microsoft.com/office/spreadsheetml/2009/9/main" objectType="CheckBox" fmlaLink="$C$27" lockText="1" noThreeD="1"/>
</file>

<file path=xl/ctrlProps/ctrlProp12.xml><?xml version="1.0" encoding="utf-8"?>
<formControlPr xmlns="http://schemas.microsoft.com/office/spreadsheetml/2009/9/main" objectType="CheckBox" fmlaLink="$E$16" lockText="1" noThreeD="1"/>
</file>

<file path=xl/ctrlProps/ctrlProp13.xml><?xml version="1.0" encoding="utf-8"?>
<formControlPr xmlns="http://schemas.microsoft.com/office/spreadsheetml/2009/9/main" objectType="CheckBox" fmlaLink="$C$28" lockText="1" noThreeD="1"/>
</file>

<file path=xl/ctrlProps/ctrlProp14.xml><?xml version="1.0" encoding="utf-8"?>
<formControlPr xmlns="http://schemas.microsoft.com/office/spreadsheetml/2009/9/main" objectType="CheckBox" checked="Checked" fmlaLink="$E$18" lockText="1" noThreeD="1"/>
</file>

<file path=xl/ctrlProps/ctrlProp15.xml><?xml version="1.0" encoding="utf-8"?>
<formControlPr xmlns="http://schemas.microsoft.com/office/spreadsheetml/2009/9/main" objectType="CheckBox" checked="Checked" fmlaLink="$E$20" lockText="1" noThreeD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CheckBox" fmlaLink="$C$29" lockText="1" noThreeD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0</xdr:row>
      <xdr:rowOff>95250</xdr:rowOff>
    </xdr:from>
    <xdr:to>
      <xdr:col>51</xdr:col>
      <xdr:colOff>76200</xdr:colOff>
      <xdr:row>5</xdr:row>
      <xdr:rowOff>190500</xdr:rowOff>
    </xdr:to>
    <xdr:sp macro="" textlink="">
      <xdr:nvSpPr>
        <xdr:cNvPr id="3" name="ZoneTexte 2"/>
        <xdr:cNvSpPr txBox="1"/>
      </xdr:nvSpPr>
      <xdr:spPr>
        <a:xfrm>
          <a:off x="5734050" y="95250"/>
          <a:ext cx="9201150" cy="1333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2800"/>
            <a:t>PROJECT DOCUMENT MATRIX</a:t>
          </a:r>
        </a:p>
      </xdr:txBody>
    </xdr:sp>
    <xdr:clientData/>
  </xdr:twoCellAnchor>
  <xdr:twoCellAnchor>
    <xdr:from>
      <xdr:col>0</xdr:col>
      <xdr:colOff>12700</xdr:colOff>
      <xdr:row>897</xdr:row>
      <xdr:rowOff>0</xdr:rowOff>
    </xdr:from>
    <xdr:to>
      <xdr:col>21</xdr:col>
      <xdr:colOff>88900</xdr:colOff>
      <xdr:row>903</xdr:row>
      <xdr:rowOff>12700</xdr:rowOff>
    </xdr:to>
    <xdr:cxnSp macro="">
      <xdr:nvCxnSpPr>
        <xdr:cNvPr id="4" name="Connecteur droit 3"/>
        <xdr:cNvCxnSpPr/>
      </xdr:nvCxnSpPr>
      <xdr:spPr>
        <a:xfrm flipV="1">
          <a:off x="12700" y="151371300"/>
          <a:ext cx="11010900" cy="10033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14</xdr:row>
          <xdr:rowOff>180975</xdr:rowOff>
        </xdr:from>
        <xdr:to>
          <xdr:col>2</xdr:col>
          <xdr:colOff>295275</xdr:colOff>
          <xdr:row>16</xdr:row>
          <xdr:rowOff>9525</xdr:rowOff>
        </xdr:to>
        <xdr:sp macro="" textlink="">
          <xdr:nvSpPr>
            <xdr:cNvPr id="4097" name="cb_ENG_HEATER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15</xdr:row>
          <xdr:rowOff>171450</xdr:rowOff>
        </xdr:from>
        <xdr:to>
          <xdr:col>2</xdr:col>
          <xdr:colOff>295275</xdr:colOff>
          <xdr:row>17</xdr:row>
          <xdr:rowOff>0</xdr:rowOff>
        </xdr:to>
        <xdr:sp macro="" textlink="">
          <xdr:nvSpPr>
            <xdr:cNvPr id="4098" name="cb_ENG_E&amp;I_S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17</xdr:row>
          <xdr:rowOff>171450</xdr:rowOff>
        </xdr:from>
        <xdr:to>
          <xdr:col>2</xdr:col>
          <xdr:colOff>295275</xdr:colOff>
          <xdr:row>18</xdr:row>
          <xdr:rowOff>171450</xdr:rowOff>
        </xdr:to>
        <xdr:sp macro="" textlink="">
          <xdr:nvSpPr>
            <xdr:cNvPr id="4099" name="cb_ENG_PIP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16</xdr:row>
          <xdr:rowOff>171450</xdr:rowOff>
        </xdr:from>
        <xdr:to>
          <xdr:col>2</xdr:col>
          <xdr:colOff>295275</xdr:colOff>
          <xdr:row>17</xdr:row>
          <xdr:rowOff>190500</xdr:rowOff>
        </xdr:to>
        <xdr:sp macro="" textlink="">
          <xdr:nvSpPr>
            <xdr:cNvPr id="4100" name="cb_ENG_E&amp;I_C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19</xdr:row>
          <xdr:rowOff>180975</xdr:rowOff>
        </xdr:from>
        <xdr:to>
          <xdr:col>2</xdr:col>
          <xdr:colOff>295275</xdr:colOff>
          <xdr:row>20</xdr:row>
          <xdr:rowOff>190500</xdr:rowOff>
        </xdr:to>
        <xdr:sp macro="" textlink="">
          <xdr:nvSpPr>
            <xdr:cNvPr id="4102" name="cb_APH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20</xdr:row>
          <xdr:rowOff>180975</xdr:rowOff>
        </xdr:from>
        <xdr:to>
          <xdr:col>2</xdr:col>
          <xdr:colOff>295275</xdr:colOff>
          <xdr:row>21</xdr:row>
          <xdr:rowOff>180975</xdr:rowOff>
        </xdr:to>
        <xdr:sp macro="" textlink="">
          <xdr:nvSpPr>
            <xdr:cNvPr id="4103" name="cb_SAPH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21</xdr:row>
          <xdr:rowOff>190500</xdr:rowOff>
        </xdr:from>
        <xdr:to>
          <xdr:col>2</xdr:col>
          <xdr:colOff>295275</xdr:colOff>
          <xdr:row>23</xdr:row>
          <xdr:rowOff>9525</xdr:rowOff>
        </xdr:to>
        <xdr:sp macro="" textlink="">
          <xdr:nvSpPr>
            <xdr:cNvPr id="4104" name="cb_FAN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23</xdr:row>
          <xdr:rowOff>0</xdr:rowOff>
        </xdr:from>
        <xdr:to>
          <xdr:col>2</xdr:col>
          <xdr:colOff>295275</xdr:colOff>
          <xdr:row>24</xdr:row>
          <xdr:rowOff>19050</xdr:rowOff>
        </xdr:to>
        <xdr:sp macro="" textlink="">
          <xdr:nvSpPr>
            <xdr:cNvPr id="4105" name="cb_SOOT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23</xdr:row>
          <xdr:rowOff>180975</xdr:rowOff>
        </xdr:from>
        <xdr:to>
          <xdr:col>2</xdr:col>
          <xdr:colOff>295275</xdr:colOff>
          <xdr:row>25</xdr:row>
          <xdr:rowOff>0</xdr:rowOff>
        </xdr:to>
        <xdr:sp macro="" textlink="">
          <xdr:nvSpPr>
            <xdr:cNvPr id="4106" name="cb_SPRING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24</xdr:row>
          <xdr:rowOff>190500</xdr:rowOff>
        </xdr:from>
        <xdr:to>
          <xdr:col>2</xdr:col>
          <xdr:colOff>295275</xdr:colOff>
          <xdr:row>26</xdr:row>
          <xdr:rowOff>9525</xdr:rowOff>
        </xdr:to>
        <xdr:sp macro="" textlink="">
          <xdr:nvSpPr>
            <xdr:cNvPr id="4107" name="cb_PUMP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25</xdr:row>
          <xdr:rowOff>171450</xdr:rowOff>
        </xdr:from>
        <xdr:to>
          <xdr:col>2</xdr:col>
          <xdr:colOff>295275</xdr:colOff>
          <xdr:row>27</xdr:row>
          <xdr:rowOff>0</xdr:rowOff>
        </xdr:to>
        <xdr:sp macro="" textlink="">
          <xdr:nvSpPr>
            <xdr:cNvPr id="4108" name="cb_DRUM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85725</xdr:rowOff>
        </xdr:from>
        <xdr:to>
          <xdr:col>5</xdr:col>
          <xdr:colOff>0</xdr:colOff>
          <xdr:row>16</xdr:row>
          <xdr:rowOff>114300</xdr:rowOff>
        </xdr:to>
        <xdr:sp macro="" textlink="">
          <xdr:nvSpPr>
            <xdr:cNvPr id="4109" name="cb_VENDOR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26</xdr:row>
          <xdr:rowOff>171450</xdr:rowOff>
        </xdr:from>
        <xdr:to>
          <xdr:col>2</xdr:col>
          <xdr:colOff>295275</xdr:colOff>
          <xdr:row>28</xdr:row>
          <xdr:rowOff>0</xdr:rowOff>
        </xdr:to>
        <xdr:sp macro="" textlink="">
          <xdr:nvSpPr>
            <xdr:cNvPr id="4110" name="cb_AWL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171450</xdr:rowOff>
        </xdr:from>
        <xdr:to>
          <xdr:col>5</xdr:col>
          <xdr:colOff>0</xdr:colOff>
          <xdr:row>18</xdr:row>
          <xdr:rowOff>0</xdr:rowOff>
        </xdr:to>
        <xdr:sp macro="" textlink="">
          <xdr:nvSpPr>
            <xdr:cNvPr id="4111" name="cb_ERECTION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1466850</xdr:colOff>
          <xdr:row>18</xdr:row>
          <xdr:rowOff>190500</xdr:rowOff>
        </xdr:from>
        <xdr:to>
          <xdr:col>5</xdr:col>
          <xdr:colOff>0</xdr:colOff>
          <xdr:row>20</xdr:row>
          <xdr:rowOff>9525</xdr:rowOff>
        </xdr:to>
        <xdr:sp macro="" textlink="">
          <xdr:nvSpPr>
            <xdr:cNvPr id="4112" name="cb_STEAM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342900</xdr:colOff>
          <xdr:row>4</xdr:row>
          <xdr:rowOff>47625</xdr:rowOff>
        </xdr:from>
        <xdr:to>
          <xdr:col>11</xdr:col>
          <xdr:colOff>152400</xdr:colOff>
          <xdr:row>5</xdr:row>
          <xdr:rowOff>171450</xdr:rowOff>
        </xdr:to>
        <xdr:sp macro="" textlink="">
          <xdr:nvSpPr>
            <xdr:cNvPr id="4113" name="Button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Generate List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27</xdr:row>
          <xdr:rowOff>171450</xdr:rowOff>
        </xdr:from>
        <xdr:to>
          <xdr:col>2</xdr:col>
          <xdr:colOff>295275</xdr:colOff>
          <xdr:row>28</xdr:row>
          <xdr:rowOff>190500</xdr:rowOff>
        </xdr:to>
        <xdr:sp macro="" textlink="">
          <xdr:nvSpPr>
            <xdr:cNvPr id="4114" name="cb_TURB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0</xdr:row>
      <xdr:rowOff>0</xdr:rowOff>
    </xdr:from>
    <xdr:to>
      <xdr:col>13</xdr:col>
      <xdr:colOff>761999</xdr:colOff>
      <xdr:row>0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P1118"/>
  <sheetViews>
    <sheetView topLeftCell="A88" zoomScale="70" zoomScaleNormal="70" workbookViewId="0">
      <selection sqref="A1:XFD1048576"/>
    </sheetView>
  </sheetViews>
  <sheetFormatPr baseColWidth="10" defaultColWidth="11.42578125" defaultRowHeight="15" x14ac:dyDescent="0.25"/>
  <cols>
    <col min="1" max="1" width="16.7109375" style="55" customWidth="1"/>
    <col min="2" max="2" width="55.85546875" style="56" customWidth="1"/>
    <col min="3" max="3" width="4.7109375" style="3" customWidth="1"/>
    <col min="4" max="4" width="4.7109375" style="10" customWidth="1"/>
    <col min="5" max="7" width="4.7109375" style="2" customWidth="1"/>
    <col min="8" max="8" width="4.7109375" style="10" customWidth="1"/>
    <col min="9" max="9" width="4.7109375" style="9" customWidth="1"/>
    <col min="10" max="10" width="4.7109375" style="2" customWidth="1"/>
    <col min="11" max="11" width="4.7109375" style="3" customWidth="1"/>
    <col min="12" max="13" width="4.7109375" style="2" customWidth="1"/>
    <col min="14" max="14" width="4.7109375" style="3" customWidth="1"/>
    <col min="15" max="15" width="4.7109375" style="2" customWidth="1"/>
    <col min="16" max="16" width="5.5703125" style="9" customWidth="1"/>
    <col min="17" max="17" width="4.7109375" style="10" customWidth="1"/>
    <col min="18" max="18" width="4.85546875" style="10" customWidth="1"/>
    <col min="19" max="19" width="4.7109375" style="10" customWidth="1"/>
    <col min="20" max="20" width="4.7109375" style="9" customWidth="1"/>
    <col min="21" max="24" width="4.7109375" style="10" customWidth="1"/>
    <col min="25" max="25" width="4.7109375" style="9" customWidth="1"/>
    <col min="26" max="26" width="4.7109375" style="10" customWidth="1"/>
    <col min="27" max="28" width="4.7109375" style="9" customWidth="1"/>
    <col min="29" max="30" width="4.7109375" style="54" customWidth="1"/>
    <col min="31" max="31" width="4.7109375" style="9" customWidth="1"/>
    <col min="32" max="32" width="4.7109375" style="54" customWidth="1"/>
    <col min="33" max="33" width="4.7109375" style="10" customWidth="1"/>
    <col min="34" max="34" width="4.7109375" style="9" customWidth="1"/>
    <col min="35" max="36" width="4.7109375" style="10" customWidth="1"/>
    <col min="37" max="37" width="4.7109375" style="9" customWidth="1"/>
    <col min="38" max="38" width="4.7109375" style="54" customWidth="1"/>
    <col min="39" max="39" width="4.7109375" style="10" customWidth="1"/>
    <col min="40" max="40" width="4.7109375" style="54" customWidth="1"/>
    <col min="41" max="42" width="4.7109375" style="10" customWidth="1"/>
    <col min="43" max="43" width="4.7109375" style="54" customWidth="1"/>
    <col min="44" max="44" width="4.7109375" style="9" customWidth="1"/>
    <col min="45" max="45" width="4.7109375" style="54" customWidth="1"/>
    <col min="46" max="46" width="4.7109375" style="9" customWidth="1"/>
    <col min="47" max="47" width="2.85546875" style="10" customWidth="1"/>
    <col min="48" max="48" width="2.85546875" style="10" bestFit="1" customWidth="1"/>
    <col min="49" max="49" width="2.85546875" style="54" bestFit="1" customWidth="1"/>
    <col min="50" max="50" width="2.85546875" style="9" bestFit="1" customWidth="1"/>
    <col min="51" max="51" width="2.85546875" style="54" bestFit="1" customWidth="1"/>
    <col min="52" max="52" width="2.85546875" style="9" bestFit="1" customWidth="1"/>
    <col min="53" max="53" width="2.85546875" style="10" bestFit="1" customWidth="1"/>
    <col min="54" max="54" width="2.85546875" style="54" bestFit="1" customWidth="1"/>
    <col min="55" max="56" width="2.85546875" style="2" bestFit="1" customWidth="1"/>
    <col min="57" max="57" width="2.85546875" style="3" bestFit="1" customWidth="1"/>
    <col min="58" max="58" width="2.85546875" style="2" bestFit="1" customWidth="1"/>
    <col min="59" max="59" width="6.7109375" style="2" bestFit="1" customWidth="1"/>
    <col min="60" max="60" width="4.28515625" style="2" bestFit="1" customWidth="1"/>
    <col min="61" max="62" width="4.28515625" style="10" bestFit="1" customWidth="1"/>
    <col min="63" max="63" width="15.140625" style="14" customWidth="1"/>
    <col min="64" max="64" width="18" style="199" customWidth="1"/>
    <col min="65" max="65" width="11.42578125" style="2"/>
    <col min="66" max="66" width="21.140625" style="2" customWidth="1"/>
    <col min="67" max="16384" width="11.42578125" style="2"/>
  </cols>
  <sheetData>
    <row r="1" spans="1:65" s="1" customFormat="1" ht="19.5" customHeight="1" thickBot="1" x14ac:dyDescent="0.3">
      <c r="A1" s="358"/>
      <c r="B1" s="363"/>
      <c r="C1" s="11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350" t="s">
        <v>394</v>
      </c>
      <c r="BB1" s="351"/>
      <c r="BC1" s="351"/>
      <c r="BD1" s="351"/>
      <c r="BE1" s="351"/>
      <c r="BF1" s="352"/>
      <c r="BG1" s="368"/>
      <c r="BH1" s="369"/>
      <c r="BI1" s="369"/>
      <c r="BJ1" s="370"/>
      <c r="BK1" s="12"/>
      <c r="BL1" s="198"/>
    </row>
    <row r="2" spans="1:65" s="1" customFormat="1" ht="19.5" customHeight="1" thickBot="1" x14ac:dyDescent="0.3">
      <c r="A2" s="364"/>
      <c r="B2" s="365"/>
      <c r="C2" s="11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350" t="s">
        <v>395</v>
      </c>
      <c r="BB2" s="351"/>
      <c r="BC2" s="351"/>
      <c r="BD2" s="351"/>
      <c r="BE2" s="351"/>
      <c r="BF2" s="352"/>
      <c r="BG2" s="368"/>
      <c r="BH2" s="369"/>
      <c r="BI2" s="369"/>
      <c r="BJ2" s="370"/>
      <c r="BK2" s="12"/>
      <c r="BL2" s="198"/>
    </row>
    <row r="3" spans="1:65" s="1" customFormat="1" ht="19.5" customHeight="1" thickBot="1" x14ac:dyDescent="0.3">
      <c r="A3" s="364"/>
      <c r="B3" s="365"/>
      <c r="C3" s="13"/>
      <c r="D3" s="9"/>
      <c r="E3" s="3"/>
      <c r="F3" s="3"/>
      <c r="G3" s="3"/>
      <c r="H3" s="9"/>
      <c r="I3" s="3"/>
      <c r="J3" s="3"/>
      <c r="K3" s="3"/>
      <c r="L3" s="3"/>
      <c r="M3" s="3"/>
      <c r="N3" s="3"/>
      <c r="O3" s="3"/>
      <c r="P3" s="9"/>
      <c r="Q3" s="3"/>
      <c r="R3" s="3"/>
      <c r="S3" s="9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9"/>
      <c r="AO3" s="3"/>
      <c r="AP3" s="9"/>
      <c r="AQ3" s="3"/>
      <c r="AR3" s="3"/>
      <c r="AS3" s="3"/>
      <c r="AT3" s="3"/>
      <c r="AU3" s="3"/>
      <c r="AV3" s="9"/>
      <c r="AW3" s="3"/>
      <c r="AX3" s="3"/>
      <c r="AY3" s="3"/>
      <c r="AZ3" s="3"/>
      <c r="BA3" s="350" t="s">
        <v>396</v>
      </c>
      <c r="BB3" s="351"/>
      <c r="BC3" s="351"/>
      <c r="BD3" s="351"/>
      <c r="BE3" s="351"/>
      <c r="BF3" s="352"/>
      <c r="BG3" s="368"/>
      <c r="BH3" s="369"/>
      <c r="BI3" s="369"/>
      <c r="BJ3" s="370"/>
      <c r="BK3" s="12"/>
      <c r="BL3" s="198"/>
    </row>
    <row r="4" spans="1:65" s="1" customFormat="1" ht="19.5" customHeight="1" thickBot="1" x14ac:dyDescent="0.3">
      <c r="A4" s="364"/>
      <c r="B4" s="365"/>
      <c r="C4" s="13"/>
      <c r="D4" s="9"/>
      <c r="E4" s="3"/>
      <c r="F4" s="3"/>
      <c r="G4" s="3"/>
      <c r="H4" s="9"/>
      <c r="I4" s="3"/>
      <c r="J4" s="3"/>
      <c r="K4" s="3"/>
      <c r="L4" s="3"/>
      <c r="M4" s="3"/>
      <c r="N4" s="3"/>
      <c r="O4" s="3"/>
      <c r="P4" s="9"/>
      <c r="Q4" s="3"/>
      <c r="R4" s="3"/>
      <c r="S4" s="9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9"/>
      <c r="AO4" s="3"/>
      <c r="AP4" s="9"/>
      <c r="AQ4" s="3"/>
      <c r="AR4" s="3"/>
      <c r="AS4" s="3"/>
      <c r="AT4" s="3"/>
      <c r="AU4" s="3"/>
      <c r="AV4" s="9"/>
      <c r="AW4" s="3"/>
      <c r="AX4" s="3"/>
      <c r="AY4" s="3"/>
      <c r="AZ4" s="3"/>
      <c r="BA4" s="350" t="s">
        <v>399</v>
      </c>
      <c r="BB4" s="351"/>
      <c r="BC4" s="351"/>
      <c r="BD4" s="351"/>
      <c r="BE4" s="351"/>
      <c r="BF4" s="352"/>
      <c r="BG4" s="368"/>
      <c r="BH4" s="369"/>
      <c r="BI4" s="369"/>
      <c r="BJ4" s="370"/>
      <c r="BK4" s="12"/>
      <c r="BL4" s="198"/>
    </row>
    <row r="5" spans="1:65" s="1" customFormat="1" ht="19.5" customHeight="1" thickBot="1" x14ac:dyDescent="0.3">
      <c r="A5" s="364"/>
      <c r="B5" s="365"/>
      <c r="C5" s="13"/>
      <c r="D5" s="9"/>
      <c r="E5" s="3"/>
      <c r="F5" s="3"/>
      <c r="G5" s="3"/>
      <c r="H5" s="9"/>
      <c r="I5" s="3"/>
      <c r="J5" s="3"/>
      <c r="K5" s="3"/>
      <c r="L5" s="3"/>
      <c r="M5" s="3"/>
      <c r="N5" s="3"/>
      <c r="O5" s="3"/>
      <c r="P5" s="9"/>
      <c r="Q5" s="3"/>
      <c r="R5" s="3"/>
      <c r="S5" s="9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9"/>
      <c r="AO5" s="3"/>
      <c r="AP5" s="9"/>
      <c r="AQ5" s="3"/>
      <c r="AR5" s="3"/>
      <c r="AS5" s="3"/>
      <c r="AT5" s="3"/>
      <c r="AU5" s="3"/>
      <c r="AV5" s="9"/>
      <c r="AW5" s="3"/>
      <c r="AX5" s="3"/>
      <c r="AY5" s="3"/>
      <c r="AZ5" s="3"/>
      <c r="BA5" s="350" t="s">
        <v>397</v>
      </c>
      <c r="BB5" s="351"/>
      <c r="BC5" s="351"/>
      <c r="BD5" s="351"/>
      <c r="BE5" s="351"/>
      <c r="BF5" s="352"/>
      <c r="BG5" s="368">
        <v>0</v>
      </c>
      <c r="BH5" s="369"/>
      <c r="BI5" s="369"/>
      <c r="BJ5" s="370"/>
      <c r="BK5" s="12"/>
      <c r="BL5" s="198"/>
    </row>
    <row r="6" spans="1:65" s="1" customFormat="1" ht="19.5" customHeight="1" thickBot="1" x14ac:dyDescent="0.3">
      <c r="A6" s="366"/>
      <c r="B6" s="367"/>
      <c r="C6" s="13"/>
      <c r="D6" s="9"/>
      <c r="E6" s="3"/>
      <c r="F6" s="3"/>
      <c r="G6" s="3"/>
      <c r="H6" s="9"/>
      <c r="I6" s="3"/>
      <c r="J6" s="3"/>
      <c r="K6" s="3"/>
      <c r="L6" s="3"/>
      <c r="M6" s="3"/>
      <c r="N6" s="3"/>
      <c r="O6" s="3"/>
      <c r="P6" s="9"/>
      <c r="Q6" s="3"/>
      <c r="R6" s="3"/>
      <c r="S6" s="9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9"/>
      <c r="AO6" s="3"/>
      <c r="AP6" s="9"/>
      <c r="AQ6" s="3"/>
      <c r="AR6" s="3"/>
      <c r="AS6" s="3"/>
      <c r="AT6" s="3"/>
      <c r="AU6" s="3"/>
      <c r="AV6" s="9"/>
      <c r="AW6" s="3"/>
      <c r="AX6" s="3"/>
      <c r="AY6" s="3"/>
      <c r="AZ6" s="3"/>
      <c r="BA6" s="350" t="s">
        <v>398</v>
      </c>
      <c r="BB6" s="351"/>
      <c r="BC6" s="351"/>
      <c r="BD6" s="351"/>
      <c r="BE6" s="351"/>
      <c r="BF6" s="352"/>
      <c r="BG6" s="371"/>
      <c r="BH6" s="369"/>
      <c r="BI6" s="369"/>
      <c r="BJ6" s="370"/>
      <c r="BK6" s="12"/>
      <c r="BL6" s="198"/>
    </row>
    <row r="7" spans="1:65" s="1" customFormat="1" ht="19.5" customHeight="1" thickBot="1" x14ac:dyDescent="0.3">
      <c r="A7" s="358" t="s">
        <v>122</v>
      </c>
      <c r="B7" s="359"/>
      <c r="C7" s="328" t="s">
        <v>74</v>
      </c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1"/>
      <c r="T7" s="331"/>
      <c r="U7" s="331"/>
      <c r="V7" s="331"/>
      <c r="W7" s="331"/>
      <c r="X7" s="331"/>
      <c r="Y7" s="331"/>
      <c r="Z7" s="331"/>
      <c r="AA7" s="331"/>
      <c r="AB7" s="331"/>
      <c r="AC7" s="331"/>
      <c r="AD7" s="331"/>
      <c r="AE7" s="331"/>
      <c r="AF7" s="331"/>
      <c r="AG7" s="331"/>
      <c r="AH7" s="331"/>
      <c r="AI7" s="331"/>
      <c r="AJ7" s="331"/>
      <c r="AK7" s="331"/>
      <c r="AL7" s="331"/>
      <c r="AM7" s="331"/>
      <c r="AN7" s="331"/>
      <c r="AO7" s="331"/>
      <c r="AP7" s="331"/>
      <c r="AQ7" s="331"/>
      <c r="AR7" s="331"/>
      <c r="AS7" s="331"/>
      <c r="AT7" s="331"/>
      <c r="AU7" s="331"/>
      <c r="AV7" s="331"/>
      <c r="AW7" s="331"/>
      <c r="AX7" s="331"/>
      <c r="AY7" s="331"/>
      <c r="AZ7" s="331"/>
      <c r="BA7" s="331"/>
      <c r="BB7" s="331"/>
      <c r="BC7" s="331"/>
      <c r="BD7" s="331"/>
      <c r="BE7" s="331"/>
      <c r="BF7" s="332"/>
      <c r="BG7" s="328" t="s">
        <v>76</v>
      </c>
      <c r="BH7" s="329"/>
      <c r="BI7" s="329"/>
      <c r="BJ7" s="330"/>
      <c r="BK7" s="12"/>
      <c r="BL7" s="198"/>
    </row>
    <row r="8" spans="1:65" ht="15.75" thickBot="1" x14ac:dyDescent="0.3">
      <c r="A8" s="360" t="s">
        <v>172</v>
      </c>
      <c r="B8" s="324"/>
      <c r="C8" s="333" t="s">
        <v>131</v>
      </c>
      <c r="D8" s="343"/>
      <c r="E8" s="343"/>
      <c r="F8" s="343"/>
      <c r="G8" s="343"/>
      <c r="H8" s="343"/>
      <c r="I8" s="343"/>
      <c r="J8" s="343"/>
      <c r="K8" s="343"/>
      <c r="L8" s="343"/>
      <c r="M8" s="343"/>
      <c r="N8" s="343"/>
      <c r="O8" s="343"/>
      <c r="P8" s="343"/>
      <c r="Q8" s="343"/>
      <c r="R8" s="343"/>
      <c r="S8" s="343"/>
      <c r="T8" s="343"/>
      <c r="U8" s="343"/>
      <c r="V8" s="343"/>
      <c r="W8" s="343"/>
      <c r="X8" s="343"/>
      <c r="Y8" s="343"/>
      <c r="Z8" s="343"/>
      <c r="AA8" s="343"/>
      <c r="AB8" s="343"/>
      <c r="AC8" s="343"/>
      <c r="AD8" s="343"/>
      <c r="AE8" s="343"/>
      <c r="AF8" s="343"/>
      <c r="AG8" s="343"/>
      <c r="AH8" s="343"/>
      <c r="AI8" s="343"/>
      <c r="AJ8" s="343"/>
      <c r="AK8" s="343"/>
      <c r="AL8" s="343"/>
      <c r="AM8" s="343"/>
      <c r="AN8" s="343"/>
      <c r="AO8" s="343"/>
      <c r="AP8" s="343"/>
      <c r="AQ8" s="343"/>
      <c r="AR8" s="343"/>
      <c r="AS8" s="343"/>
      <c r="AT8" s="343"/>
      <c r="AU8" s="343"/>
      <c r="AV8" s="343"/>
      <c r="AW8" s="343"/>
      <c r="AX8" s="343"/>
      <c r="AY8" s="343"/>
      <c r="AZ8" s="343"/>
      <c r="BA8" s="343"/>
      <c r="BB8" s="343"/>
      <c r="BC8" s="343"/>
      <c r="BD8" s="343"/>
      <c r="BE8" s="343"/>
      <c r="BF8" s="334"/>
      <c r="BG8" s="321" t="s">
        <v>34</v>
      </c>
      <c r="BH8" s="322"/>
      <c r="BI8" s="322"/>
      <c r="BJ8" s="323"/>
    </row>
    <row r="9" spans="1:65" ht="12" customHeight="1" thickBot="1" x14ac:dyDescent="0.3">
      <c r="A9" s="323"/>
      <c r="B9" s="324"/>
      <c r="C9" s="333"/>
      <c r="D9" s="334"/>
      <c r="E9" s="347" t="s">
        <v>177</v>
      </c>
      <c r="F9" s="348"/>
      <c r="G9" s="348"/>
      <c r="H9" s="347" t="s">
        <v>135</v>
      </c>
      <c r="I9" s="348"/>
      <c r="J9" s="348"/>
      <c r="K9" s="348"/>
      <c r="L9" s="348"/>
      <c r="M9" s="348"/>
      <c r="N9" s="348"/>
      <c r="O9" s="348"/>
      <c r="P9" s="347" t="s">
        <v>136</v>
      </c>
      <c r="Q9" s="348"/>
      <c r="R9" s="348"/>
      <c r="S9" s="353" t="s">
        <v>133</v>
      </c>
      <c r="T9" s="354"/>
      <c r="U9" s="354"/>
      <c r="V9" s="354"/>
      <c r="W9" s="354"/>
      <c r="X9" s="354"/>
      <c r="Y9" s="354"/>
      <c r="Z9" s="354"/>
      <c r="AA9" s="354"/>
      <c r="AB9" s="354"/>
      <c r="AC9" s="354"/>
      <c r="AD9" s="354"/>
      <c r="AE9" s="354"/>
      <c r="AF9" s="354"/>
      <c r="AG9" s="354"/>
      <c r="AH9" s="354"/>
      <c r="AI9" s="354"/>
      <c r="AJ9" s="354"/>
      <c r="AK9" s="354"/>
      <c r="AL9" s="354"/>
      <c r="AM9" s="354"/>
      <c r="AN9" s="354"/>
      <c r="AO9" s="355"/>
      <c r="AP9" s="353" t="s">
        <v>112</v>
      </c>
      <c r="AQ9" s="354"/>
      <c r="AR9" s="354"/>
      <c r="AS9" s="354"/>
      <c r="AT9" s="354"/>
      <c r="AU9" s="354"/>
      <c r="AV9" s="354"/>
      <c r="AW9" s="354"/>
      <c r="AX9" s="354"/>
      <c r="AY9" s="354"/>
      <c r="AZ9" s="354"/>
      <c r="BA9" s="355"/>
      <c r="BB9" s="337" t="s">
        <v>134</v>
      </c>
      <c r="BC9" s="338"/>
      <c r="BD9" s="338"/>
      <c r="BE9" s="338"/>
      <c r="BF9" s="339"/>
      <c r="BG9" s="324"/>
      <c r="BH9" s="322"/>
      <c r="BI9" s="322"/>
      <c r="BJ9" s="323"/>
    </row>
    <row r="10" spans="1:65" s="3" customFormat="1" ht="42.75" customHeight="1" thickBot="1" x14ac:dyDescent="0.3">
      <c r="A10" s="327"/>
      <c r="B10" s="325"/>
      <c r="C10" s="335"/>
      <c r="D10" s="336"/>
      <c r="E10" s="349"/>
      <c r="F10" s="349"/>
      <c r="G10" s="349"/>
      <c r="H10" s="349"/>
      <c r="I10" s="349"/>
      <c r="J10" s="349"/>
      <c r="K10" s="349"/>
      <c r="L10" s="349"/>
      <c r="M10" s="349"/>
      <c r="N10" s="349"/>
      <c r="O10" s="349"/>
      <c r="P10" s="349"/>
      <c r="Q10" s="349"/>
      <c r="R10" s="349"/>
      <c r="S10" s="346" t="s">
        <v>174</v>
      </c>
      <c r="T10" s="344"/>
      <c r="U10" s="344"/>
      <c r="V10" s="344"/>
      <c r="W10" s="344"/>
      <c r="X10" s="344"/>
      <c r="Y10" s="344"/>
      <c r="Z10" s="344"/>
      <c r="AA10" s="344"/>
      <c r="AB10" s="344"/>
      <c r="AC10" s="344"/>
      <c r="AD10" s="344"/>
      <c r="AE10" s="344"/>
      <c r="AF10" s="344"/>
      <c r="AG10" s="345"/>
      <c r="AH10" s="346" t="s">
        <v>175</v>
      </c>
      <c r="AI10" s="344"/>
      <c r="AJ10" s="344"/>
      <c r="AK10" s="344"/>
      <c r="AL10" s="356"/>
      <c r="AM10" s="357"/>
      <c r="AN10" s="346" t="s">
        <v>2</v>
      </c>
      <c r="AO10" s="345"/>
      <c r="AP10" s="344" t="s">
        <v>176</v>
      </c>
      <c r="AQ10" s="344"/>
      <c r="AR10" s="344"/>
      <c r="AS10" s="344"/>
      <c r="AT10" s="344"/>
      <c r="AU10" s="345"/>
      <c r="AV10" s="346" t="s">
        <v>175</v>
      </c>
      <c r="AW10" s="344"/>
      <c r="AX10" s="344"/>
      <c r="AY10" s="344"/>
      <c r="AZ10" s="344"/>
      <c r="BA10" s="345"/>
      <c r="BB10" s="340"/>
      <c r="BC10" s="341"/>
      <c r="BD10" s="341"/>
      <c r="BE10" s="341"/>
      <c r="BF10" s="342"/>
      <c r="BG10" s="325"/>
      <c r="BH10" s="326"/>
      <c r="BI10" s="326"/>
      <c r="BJ10" s="327"/>
      <c r="BL10" s="200"/>
    </row>
    <row r="11" spans="1:65" s="3" customFormat="1" ht="189" customHeight="1" thickBot="1" x14ac:dyDescent="0.3">
      <c r="A11" s="346"/>
      <c r="B11" s="362"/>
      <c r="C11" s="16" t="s">
        <v>93</v>
      </c>
      <c r="D11" s="84" t="s">
        <v>137</v>
      </c>
      <c r="E11" s="79" t="s">
        <v>95</v>
      </c>
      <c r="F11" s="84" t="s">
        <v>94</v>
      </c>
      <c r="G11" s="76" t="s">
        <v>80</v>
      </c>
      <c r="H11" s="81" t="s">
        <v>198</v>
      </c>
      <c r="I11" s="17" t="s">
        <v>96</v>
      </c>
      <c r="J11" s="17" t="s">
        <v>75</v>
      </c>
      <c r="K11" s="17" t="s">
        <v>97</v>
      </c>
      <c r="L11" s="15" t="s">
        <v>27</v>
      </c>
      <c r="M11" s="16" t="s">
        <v>99</v>
      </c>
      <c r="N11" s="16" t="s">
        <v>98</v>
      </c>
      <c r="O11" s="16" t="s">
        <v>30</v>
      </c>
      <c r="P11" s="79" t="s">
        <v>100</v>
      </c>
      <c r="Q11" s="81" t="s">
        <v>33</v>
      </c>
      <c r="R11" s="76" t="s">
        <v>29</v>
      </c>
      <c r="S11" s="81" t="s">
        <v>199</v>
      </c>
      <c r="T11" s="17" t="s">
        <v>101</v>
      </c>
      <c r="U11" s="17" t="s">
        <v>102</v>
      </c>
      <c r="V11" s="15" t="s">
        <v>31</v>
      </c>
      <c r="W11" s="15" t="s">
        <v>178</v>
      </c>
      <c r="X11" s="15" t="s">
        <v>675</v>
      </c>
      <c r="Y11" s="15" t="s">
        <v>103</v>
      </c>
      <c r="Z11" s="15" t="s">
        <v>460</v>
      </c>
      <c r="AA11" s="16" t="s">
        <v>676</v>
      </c>
      <c r="AB11" s="16" t="s">
        <v>104</v>
      </c>
      <c r="AC11" s="16" t="s">
        <v>73</v>
      </c>
      <c r="AD11" s="16" t="s">
        <v>209</v>
      </c>
      <c r="AE11" s="16" t="s">
        <v>105</v>
      </c>
      <c r="AF11" s="75" t="s">
        <v>106</v>
      </c>
      <c r="AG11" s="76" t="s">
        <v>107</v>
      </c>
      <c r="AH11" s="77" t="s">
        <v>884</v>
      </c>
      <c r="AI11" s="17" t="s">
        <v>132</v>
      </c>
      <c r="AJ11" s="15" t="s">
        <v>885</v>
      </c>
      <c r="AK11" s="16" t="s">
        <v>105</v>
      </c>
      <c r="AL11" s="15" t="s">
        <v>106</v>
      </c>
      <c r="AM11" s="78" t="s">
        <v>107</v>
      </c>
      <c r="AN11" s="77" t="s">
        <v>101</v>
      </c>
      <c r="AO11" s="78" t="s">
        <v>32</v>
      </c>
      <c r="AP11" s="77" t="s">
        <v>108</v>
      </c>
      <c r="AQ11" s="15" t="s">
        <v>28</v>
      </c>
      <c r="AR11" s="61" t="s">
        <v>109</v>
      </c>
      <c r="AS11" s="61" t="s">
        <v>110</v>
      </c>
      <c r="AT11" s="60" t="s">
        <v>111</v>
      </c>
      <c r="AU11" s="60" t="s">
        <v>0</v>
      </c>
      <c r="AV11" s="57" t="s">
        <v>108</v>
      </c>
      <c r="AW11" s="59" t="s">
        <v>28</v>
      </c>
      <c r="AX11" s="61" t="s">
        <v>109</v>
      </c>
      <c r="AY11" s="61" t="s">
        <v>110</v>
      </c>
      <c r="AZ11" s="60" t="s">
        <v>111</v>
      </c>
      <c r="BA11" s="58" t="s">
        <v>0</v>
      </c>
      <c r="BB11" s="71" t="s">
        <v>113</v>
      </c>
      <c r="BC11" s="72" t="s">
        <v>77</v>
      </c>
      <c r="BD11" s="72" t="s">
        <v>81</v>
      </c>
      <c r="BE11" s="72" t="s">
        <v>114</v>
      </c>
      <c r="BF11" s="73" t="s">
        <v>78</v>
      </c>
      <c r="BG11" s="74" t="s">
        <v>171</v>
      </c>
      <c r="BH11" s="75" t="s">
        <v>82</v>
      </c>
      <c r="BI11" s="75" t="s">
        <v>4</v>
      </c>
      <c r="BJ11" s="76" t="s">
        <v>115</v>
      </c>
      <c r="BK11" s="62" t="s">
        <v>881</v>
      </c>
      <c r="BL11" s="200"/>
    </row>
    <row r="12" spans="1:65" s="3" customFormat="1" ht="12.95" customHeight="1" x14ac:dyDescent="0.25">
      <c r="A12" s="111"/>
      <c r="B12" s="112" t="s">
        <v>880</v>
      </c>
      <c r="C12" s="101"/>
      <c r="D12" s="113"/>
      <c r="E12" s="103"/>
      <c r="F12" s="104"/>
      <c r="G12" s="105"/>
      <c r="H12" s="114"/>
      <c r="I12" s="107"/>
      <c r="J12" s="104"/>
      <c r="K12" s="107"/>
      <c r="L12" s="104"/>
      <c r="M12" s="104"/>
      <c r="N12" s="107"/>
      <c r="O12" s="102"/>
      <c r="P12" s="115"/>
      <c r="Q12" s="104"/>
      <c r="R12" s="105"/>
      <c r="S12" s="114"/>
      <c r="T12" s="101"/>
      <c r="U12" s="106"/>
      <c r="V12" s="104"/>
      <c r="W12" s="104"/>
      <c r="X12" s="107"/>
      <c r="Y12" s="107"/>
      <c r="Z12" s="104"/>
      <c r="AA12" s="109"/>
      <c r="AB12" s="109"/>
      <c r="AC12" s="102"/>
      <c r="AD12" s="102"/>
      <c r="AE12" s="109"/>
      <c r="AF12" s="102"/>
      <c r="AG12" s="102"/>
      <c r="AH12" s="108"/>
      <c r="AI12" s="106"/>
      <c r="AJ12" s="104"/>
      <c r="AK12" s="109"/>
      <c r="AL12" s="102"/>
      <c r="AM12" s="102"/>
      <c r="AN12" s="116"/>
      <c r="AO12" s="117"/>
      <c r="AP12" s="118"/>
      <c r="AQ12" s="119"/>
      <c r="AR12" s="120"/>
      <c r="AS12" s="119"/>
      <c r="AT12" s="120"/>
      <c r="AU12" s="121"/>
      <c r="AV12" s="116"/>
      <c r="AW12" s="119"/>
      <c r="AX12" s="120"/>
      <c r="AY12" s="119"/>
      <c r="AZ12" s="120"/>
      <c r="BA12" s="117"/>
      <c r="BB12" s="116"/>
      <c r="BC12" s="119"/>
      <c r="BD12" s="119"/>
      <c r="BE12" s="120"/>
      <c r="BF12" s="117"/>
      <c r="BG12" s="118"/>
      <c r="BH12" s="119"/>
      <c r="BI12" s="119"/>
      <c r="BJ12" s="121"/>
      <c r="BK12" s="122"/>
      <c r="BL12" s="197" t="str">
        <f>IFERROR(VLOOKUP(BK12,#REF!,3,FALSE),"")</f>
        <v/>
      </c>
    </row>
    <row r="13" spans="1:65" s="3" customFormat="1" ht="12.95" customHeight="1" x14ac:dyDescent="0.25">
      <c r="A13" s="88"/>
      <c r="B13" s="87"/>
      <c r="C13" s="19"/>
      <c r="D13" s="85"/>
      <c r="E13" s="23"/>
      <c r="F13" s="21"/>
      <c r="G13" s="20"/>
      <c r="H13" s="82"/>
      <c r="I13" s="27"/>
      <c r="J13" s="21"/>
      <c r="K13" s="27"/>
      <c r="L13" s="21"/>
      <c r="M13" s="21"/>
      <c r="N13" s="27"/>
      <c r="O13" s="22"/>
      <c r="P13" s="83"/>
      <c r="Q13" s="21"/>
      <c r="R13" s="20"/>
      <c r="S13" s="82"/>
      <c r="T13" s="19"/>
      <c r="U13" s="24"/>
      <c r="V13" s="21"/>
      <c r="W13" s="21"/>
      <c r="X13" s="27"/>
      <c r="Y13" s="27"/>
      <c r="Z13" s="21"/>
      <c r="AA13" s="25"/>
      <c r="AB13" s="25"/>
      <c r="AC13" s="22"/>
      <c r="AD13" s="22"/>
      <c r="AE13" s="25"/>
      <c r="AF13" s="22"/>
      <c r="AG13" s="22"/>
      <c r="AH13" s="26"/>
      <c r="AI13" s="24"/>
      <c r="AJ13" s="21"/>
      <c r="AK13" s="25"/>
      <c r="AL13" s="22"/>
      <c r="AM13" s="22"/>
      <c r="AN13" s="123"/>
      <c r="AO13" s="124"/>
      <c r="AP13" s="82"/>
      <c r="AQ13" s="125"/>
      <c r="AR13" s="126"/>
      <c r="AS13" s="125"/>
      <c r="AT13" s="126"/>
      <c r="AU13" s="85"/>
      <c r="AV13" s="123"/>
      <c r="AW13" s="125"/>
      <c r="AX13" s="126"/>
      <c r="AY13" s="125"/>
      <c r="AZ13" s="126"/>
      <c r="BA13" s="124"/>
      <c r="BB13" s="123"/>
      <c r="BC13" s="125"/>
      <c r="BD13" s="125"/>
      <c r="BE13" s="126"/>
      <c r="BF13" s="124"/>
      <c r="BG13" s="82"/>
      <c r="BH13" s="125"/>
      <c r="BI13" s="125"/>
      <c r="BJ13" s="85"/>
      <c r="BK13" s="127"/>
      <c r="BL13" s="197"/>
    </row>
    <row r="14" spans="1:65" s="3" customFormat="1" ht="12.95" customHeight="1" x14ac:dyDescent="0.25">
      <c r="A14" s="111" t="s">
        <v>985</v>
      </c>
      <c r="B14" s="112" t="s">
        <v>986</v>
      </c>
      <c r="C14" s="101"/>
      <c r="D14" s="113"/>
      <c r="E14" s="103"/>
      <c r="F14" s="104"/>
      <c r="G14" s="105"/>
      <c r="H14" s="114"/>
      <c r="I14" s="107"/>
      <c r="J14" s="104"/>
      <c r="K14" s="107"/>
      <c r="L14" s="104"/>
      <c r="M14" s="104"/>
      <c r="N14" s="107"/>
      <c r="O14" s="102"/>
      <c r="P14" s="115"/>
      <c r="Q14" s="104"/>
      <c r="R14" s="105"/>
      <c r="S14" s="114"/>
      <c r="T14" s="101"/>
      <c r="U14" s="106"/>
      <c r="V14" s="104"/>
      <c r="W14" s="104"/>
      <c r="X14" s="107"/>
      <c r="Y14" s="107"/>
      <c r="Z14" s="104"/>
      <c r="AA14" s="109"/>
      <c r="AB14" s="109"/>
      <c r="AC14" s="102"/>
      <c r="AD14" s="102"/>
      <c r="AE14" s="109"/>
      <c r="AF14" s="102"/>
      <c r="AG14" s="102"/>
      <c r="AH14" s="108"/>
      <c r="AI14" s="106"/>
      <c r="AJ14" s="104"/>
      <c r="AK14" s="109"/>
      <c r="AL14" s="102"/>
      <c r="AM14" s="102"/>
      <c r="AN14" s="152"/>
      <c r="AO14" s="153"/>
      <c r="AP14" s="114"/>
      <c r="AQ14" s="154"/>
      <c r="AR14" s="155"/>
      <c r="AS14" s="154"/>
      <c r="AT14" s="155"/>
      <c r="AU14" s="113"/>
      <c r="AV14" s="152"/>
      <c r="AW14" s="154"/>
      <c r="AX14" s="155"/>
      <c r="AY14" s="154"/>
      <c r="AZ14" s="155"/>
      <c r="BA14" s="153"/>
      <c r="BB14" s="152"/>
      <c r="BC14" s="154"/>
      <c r="BD14" s="154"/>
      <c r="BE14" s="155"/>
      <c r="BF14" s="153"/>
      <c r="BG14" s="114" t="s">
        <v>35</v>
      </c>
      <c r="BH14" s="154"/>
      <c r="BI14" s="154"/>
      <c r="BJ14" s="113"/>
      <c r="BK14" s="156"/>
      <c r="BL14" s="197"/>
    </row>
    <row r="15" spans="1:65" x14ac:dyDescent="0.25">
      <c r="A15" s="5" t="s">
        <v>984</v>
      </c>
      <c r="B15" s="30" t="s">
        <v>123</v>
      </c>
      <c r="C15" s="19"/>
      <c r="D15" s="22" t="s">
        <v>92</v>
      </c>
      <c r="E15" s="23" t="s">
        <v>117</v>
      </c>
      <c r="F15" s="21" t="s">
        <v>116</v>
      </c>
      <c r="G15" s="20" t="s">
        <v>92</v>
      </c>
      <c r="H15" s="24" t="s">
        <v>92</v>
      </c>
      <c r="I15" s="21" t="s">
        <v>92</v>
      </c>
      <c r="J15" s="21" t="s">
        <v>118</v>
      </c>
      <c r="K15" s="21" t="s">
        <v>92</v>
      </c>
      <c r="L15" s="21" t="s">
        <v>92</v>
      </c>
      <c r="M15" s="21" t="s">
        <v>92</v>
      </c>
      <c r="N15" s="21" t="s">
        <v>92</v>
      </c>
      <c r="O15" s="22" t="s">
        <v>92</v>
      </c>
      <c r="P15" s="23" t="s">
        <v>92</v>
      </c>
      <c r="Q15" s="21" t="s">
        <v>92</v>
      </c>
      <c r="R15" s="20" t="s">
        <v>92</v>
      </c>
      <c r="S15" s="24" t="s">
        <v>92</v>
      </c>
      <c r="T15" s="24" t="s">
        <v>92</v>
      </c>
      <c r="U15" s="24" t="s">
        <v>92</v>
      </c>
      <c r="V15" s="21" t="s">
        <v>92</v>
      </c>
      <c r="W15" s="21" t="s">
        <v>92</v>
      </c>
      <c r="X15" s="21"/>
      <c r="Y15" s="21" t="s">
        <v>92</v>
      </c>
      <c r="Z15" s="21" t="s">
        <v>92</v>
      </c>
      <c r="AA15" s="22" t="s">
        <v>92</v>
      </c>
      <c r="AB15" s="22" t="s">
        <v>92</v>
      </c>
      <c r="AC15" s="22" t="s">
        <v>92</v>
      </c>
      <c r="AD15" s="22"/>
      <c r="AE15" s="22" t="s">
        <v>92</v>
      </c>
      <c r="AF15" s="22" t="s">
        <v>92</v>
      </c>
      <c r="AG15" s="22" t="s">
        <v>92</v>
      </c>
      <c r="AH15" s="23" t="s">
        <v>92</v>
      </c>
      <c r="AI15" s="24" t="s">
        <v>92</v>
      </c>
      <c r="AJ15" s="21" t="s">
        <v>92</v>
      </c>
      <c r="AK15" s="22" t="s">
        <v>92</v>
      </c>
      <c r="AL15" s="22" t="s">
        <v>92</v>
      </c>
      <c r="AM15" s="22" t="s">
        <v>92</v>
      </c>
      <c r="AN15" s="23"/>
      <c r="AO15" s="20" t="s">
        <v>92</v>
      </c>
      <c r="AP15" s="24" t="s">
        <v>92</v>
      </c>
      <c r="AQ15" s="21" t="s">
        <v>92</v>
      </c>
      <c r="AR15" s="21" t="s">
        <v>92</v>
      </c>
      <c r="AS15" s="21" t="s">
        <v>92</v>
      </c>
      <c r="AT15" s="21" t="s">
        <v>92</v>
      </c>
      <c r="AU15" s="22" t="s">
        <v>92</v>
      </c>
      <c r="AV15" s="23" t="s">
        <v>92</v>
      </c>
      <c r="AW15" s="21" t="s">
        <v>92</v>
      </c>
      <c r="AX15" s="21" t="s">
        <v>92</v>
      </c>
      <c r="AY15" s="21" t="s">
        <v>92</v>
      </c>
      <c r="AZ15" s="21"/>
      <c r="BA15" s="20"/>
      <c r="BB15" s="23" t="s">
        <v>92</v>
      </c>
      <c r="BC15" s="21" t="s">
        <v>92</v>
      </c>
      <c r="BD15" s="21" t="s">
        <v>92</v>
      </c>
      <c r="BE15" s="21" t="s">
        <v>92</v>
      </c>
      <c r="BF15" s="20"/>
      <c r="BG15" s="19" t="s">
        <v>17</v>
      </c>
      <c r="BH15" s="27"/>
      <c r="BI15" s="27"/>
      <c r="BJ15" s="22"/>
      <c r="BK15" s="63"/>
      <c r="BL15" s="197">
        <v>4</v>
      </c>
      <c r="BM15" s="2" t="s">
        <v>1865</v>
      </c>
    </row>
    <row r="16" spans="1:65" s="3" customFormat="1" ht="12.95" customHeight="1" x14ac:dyDescent="0.25">
      <c r="A16" s="5" t="s">
        <v>987</v>
      </c>
      <c r="B16" s="31" t="s">
        <v>125</v>
      </c>
      <c r="C16" s="24" t="s">
        <v>92</v>
      </c>
      <c r="D16" s="22"/>
      <c r="E16" s="23" t="s">
        <v>92</v>
      </c>
      <c r="F16" s="21" t="s">
        <v>117</v>
      </c>
      <c r="G16" s="20" t="s">
        <v>92</v>
      </c>
      <c r="H16" s="24" t="s">
        <v>92</v>
      </c>
      <c r="I16" s="21" t="s">
        <v>92</v>
      </c>
      <c r="J16" s="21"/>
      <c r="K16" s="21"/>
      <c r="L16" s="21"/>
      <c r="M16" s="21"/>
      <c r="N16" s="21"/>
      <c r="O16" s="22"/>
      <c r="P16" s="23"/>
      <c r="Q16" s="21"/>
      <c r="R16" s="20"/>
      <c r="S16" s="24"/>
      <c r="T16" s="24"/>
      <c r="U16" s="24"/>
      <c r="V16" s="21"/>
      <c r="W16" s="21"/>
      <c r="X16" s="21"/>
      <c r="Y16" s="21"/>
      <c r="Z16" s="21"/>
      <c r="AA16" s="22"/>
      <c r="AB16" s="22"/>
      <c r="AC16" s="22"/>
      <c r="AD16" s="22"/>
      <c r="AE16" s="22"/>
      <c r="AF16" s="22"/>
      <c r="AG16" s="22"/>
      <c r="AH16" s="23"/>
      <c r="AI16" s="24"/>
      <c r="AJ16" s="21"/>
      <c r="AK16" s="22"/>
      <c r="AL16" s="22"/>
      <c r="AM16" s="22"/>
      <c r="AN16" s="23"/>
      <c r="AO16" s="20"/>
      <c r="AP16" s="24"/>
      <c r="AQ16" s="21"/>
      <c r="AR16" s="21"/>
      <c r="AS16" s="21"/>
      <c r="AT16" s="21"/>
      <c r="AU16" s="22"/>
      <c r="AV16" s="23"/>
      <c r="AW16" s="21"/>
      <c r="AX16" s="21"/>
      <c r="AY16" s="21"/>
      <c r="AZ16" s="21"/>
      <c r="BA16" s="20"/>
      <c r="BB16" s="23"/>
      <c r="BC16" s="21"/>
      <c r="BD16" s="21"/>
      <c r="BE16" s="21"/>
      <c r="BF16" s="20"/>
      <c r="BG16" s="19" t="s">
        <v>17</v>
      </c>
      <c r="BH16" s="27"/>
      <c r="BI16" s="27"/>
      <c r="BJ16" s="22"/>
      <c r="BK16" s="64"/>
      <c r="BL16" s="197" t="str">
        <f>IFERROR(VLOOKUP(BK16,#REF!,3,FALSE),"")</f>
        <v/>
      </c>
    </row>
    <row r="17" spans="1:64" s="32" customFormat="1" ht="12.95" customHeight="1" x14ac:dyDescent="0.25">
      <c r="A17" s="5" t="s">
        <v>988</v>
      </c>
      <c r="B17" s="31" t="s">
        <v>138</v>
      </c>
      <c r="C17" s="24"/>
      <c r="D17" s="22"/>
      <c r="E17" s="23"/>
      <c r="F17" s="21" t="s">
        <v>117</v>
      </c>
      <c r="G17" s="20" t="s">
        <v>92</v>
      </c>
      <c r="H17" s="24"/>
      <c r="I17" s="21"/>
      <c r="J17" s="21" t="s">
        <v>116</v>
      </c>
      <c r="K17" s="21"/>
      <c r="L17" s="21" t="s">
        <v>92</v>
      </c>
      <c r="M17" s="21"/>
      <c r="N17" s="21"/>
      <c r="O17" s="22"/>
      <c r="P17" s="23"/>
      <c r="Q17" s="21"/>
      <c r="R17" s="20"/>
      <c r="S17" s="24"/>
      <c r="T17" s="24"/>
      <c r="U17" s="24"/>
      <c r="V17" s="21" t="s">
        <v>118</v>
      </c>
      <c r="W17" s="21"/>
      <c r="X17" s="21"/>
      <c r="Y17" s="21"/>
      <c r="Z17" s="21"/>
      <c r="AA17" s="22"/>
      <c r="AB17" s="22"/>
      <c r="AC17" s="22"/>
      <c r="AD17" s="22"/>
      <c r="AE17" s="22"/>
      <c r="AF17" s="22"/>
      <c r="AG17" s="22"/>
      <c r="AH17" s="23"/>
      <c r="AI17" s="24" t="s">
        <v>92</v>
      </c>
      <c r="AJ17" s="21" t="s">
        <v>118</v>
      </c>
      <c r="AK17" s="22"/>
      <c r="AL17" s="22"/>
      <c r="AM17" s="22"/>
      <c r="AN17" s="23"/>
      <c r="AO17" s="20"/>
      <c r="AP17" s="24"/>
      <c r="AQ17" s="21"/>
      <c r="AR17" s="21"/>
      <c r="AS17" s="21"/>
      <c r="AT17" s="21"/>
      <c r="AU17" s="22"/>
      <c r="AV17" s="23"/>
      <c r="AW17" s="21"/>
      <c r="AX17" s="21"/>
      <c r="AY17" s="21"/>
      <c r="AZ17" s="21"/>
      <c r="BA17" s="20"/>
      <c r="BB17" s="23" t="s">
        <v>92</v>
      </c>
      <c r="BC17" s="21" t="s">
        <v>92</v>
      </c>
      <c r="BD17" s="21" t="s">
        <v>92</v>
      </c>
      <c r="BE17" s="21" t="s">
        <v>92</v>
      </c>
      <c r="BF17" s="20" t="s">
        <v>92</v>
      </c>
      <c r="BG17" s="24" t="s">
        <v>17</v>
      </c>
      <c r="BH17" s="21"/>
      <c r="BI17" s="21"/>
      <c r="BJ17" s="22"/>
      <c r="BK17" s="65"/>
      <c r="BL17" s="197" t="str">
        <f>IFERROR(VLOOKUP(BK17,#REF!,3,FALSE),"")</f>
        <v/>
      </c>
    </row>
    <row r="18" spans="1:64" s="32" customFormat="1" ht="12.95" customHeight="1" x14ac:dyDescent="0.25">
      <c r="A18" s="5" t="s">
        <v>989</v>
      </c>
      <c r="B18" s="31" t="s">
        <v>1895</v>
      </c>
      <c r="C18" s="24"/>
      <c r="D18" s="22"/>
      <c r="E18" s="23"/>
      <c r="F18" s="21" t="s">
        <v>117</v>
      </c>
      <c r="G18" s="20" t="s">
        <v>92</v>
      </c>
      <c r="H18" s="24"/>
      <c r="I18" s="21"/>
      <c r="J18" s="21" t="s">
        <v>92</v>
      </c>
      <c r="K18" s="21"/>
      <c r="L18" s="21" t="s">
        <v>92</v>
      </c>
      <c r="M18" s="21" t="s">
        <v>92</v>
      </c>
      <c r="N18" s="21" t="s">
        <v>92</v>
      </c>
      <c r="O18" s="22"/>
      <c r="P18" s="23"/>
      <c r="Q18" s="21"/>
      <c r="R18" s="20"/>
      <c r="S18" s="24"/>
      <c r="T18" s="24" t="s">
        <v>92</v>
      </c>
      <c r="U18" s="24" t="s">
        <v>92</v>
      </c>
      <c r="V18" s="21" t="s">
        <v>92</v>
      </c>
      <c r="W18" s="21" t="s">
        <v>92</v>
      </c>
      <c r="X18" s="21" t="s">
        <v>92</v>
      </c>
      <c r="Y18" s="21" t="s">
        <v>92</v>
      </c>
      <c r="Z18" s="21" t="s">
        <v>92</v>
      </c>
      <c r="AA18" s="22" t="s">
        <v>92</v>
      </c>
      <c r="AB18" s="22" t="s">
        <v>92</v>
      </c>
      <c r="AC18" s="22" t="s">
        <v>92</v>
      </c>
      <c r="AD18" s="22" t="s">
        <v>92</v>
      </c>
      <c r="AE18" s="22" t="s">
        <v>117</v>
      </c>
      <c r="AF18" s="22" t="s">
        <v>116</v>
      </c>
      <c r="AG18" s="22" t="s">
        <v>92</v>
      </c>
      <c r="AH18" s="23" t="s">
        <v>92</v>
      </c>
      <c r="AI18" s="24" t="s">
        <v>92</v>
      </c>
      <c r="AJ18" s="21" t="s">
        <v>92</v>
      </c>
      <c r="AK18" s="22" t="s">
        <v>117</v>
      </c>
      <c r="AL18" s="22" t="s">
        <v>116</v>
      </c>
      <c r="AM18" s="22" t="s">
        <v>92</v>
      </c>
      <c r="AN18" s="23"/>
      <c r="AO18" s="20" t="s">
        <v>92</v>
      </c>
      <c r="AP18" s="24"/>
      <c r="AQ18" s="21"/>
      <c r="AR18" s="21"/>
      <c r="AS18" s="21"/>
      <c r="AT18" s="21"/>
      <c r="AU18" s="22" t="s">
        <v>92</v>
      </c>
      <c r="AV18" s="23"/>
      <c r="AW18" s="21"/>
      <c r="AX18" s="21"/>
      <c r="AY18" s="21"/>
      <c r="AZ18" s="21"/>
      <c r="BA18" s="20"/>
      <c r="BB18" s="23" t="s">
        <v>92</v>
      </c>
      <c r="BC18" s="21"/>
      <c r="BD18" s="21" t="s">
        <v>92</v>
      </c>
      <c r="BE18" s="21"/>
      <c r="BF18" s="20"/>
      <c r="BG18" s="24" t="s">
        <v>17</v>
      </c>
      <c r="BH18" s="21"/>
      <c r="BI18" s="21"/>
      <c r="BJ18" s="22"/>
      <c r="BK18" s="65"/>
      <c r="BL18" s="197" t="str">
        <f>IFERROR(VLOOKUP(BK18,#REF!,3,FALSE),"")</f>
        <v/>
      </c>
    </row>
    <row r="19" spans="1:64" s="3" customFormat="1" ht="12.95" customHeight="1" x14ac:dyDescent="0.25">
      <c r="A19" s="5" t="s">
        <v>990</v>
      </c>
      <c r="B19" s="31" t="s">
        <v>192</v>
      </c>
      <c r="C19" s="19"/>
      <c r="D19" s="22" t="s">
        <v>92</v>
      </c>
      <c r="E19" s="23" t="s">
        <v>117</v>
      </c>
      <c r="F19" s="21" t="s">
        <v>116</v>
      </c>
      <c r="G19" s="20" t="s">
        <v>92</v>
      </c>
      <c r="H19" s="24" t="s">
        <v>92</v>
      </c>
      <c r="I19" s="21" t="s">
        <v>92</v>
      </c>
      <c r="J19" s="21" t="s">
        <v>118</v>
      </c>
      <c r="K19" s="21" t="s">
        <v>92</v>
      </c>
      <c r="L19" s="21" t="s">
        <v>92</v>
      </c>
      <c r="M19" s="21" t="s">
        <v>92</v>
      </c>
      <c r="N19" s="21" t="s">
        <v>92</v>
      </c>
      <c r="O19" s="22" t="s">
        <v>92</v>
      </c>
      <c r="P19" s="23" t="s">
        <v>92</v>
      </c>
      <c r="Q19" s="21" t="s">
        <v>92</v>
      </c>
      <c r="R19" s="20" t="s">
        <v>92</v>
      </c>
      <c r="S19" s="24" t="s">
        <v>92</v>
      </c>
      <c r="T19" s="24" t="s">
        <v>92</v>
      </c>
      <c r="U19" s="24" t="s">
        <v>92</v>
      </c>
      <c r="V19" s="21" t="s">
        <v>92</v>
      </c>
      <c r="W19" s="21" t="s">
        <v>92</v>
      </c>
      <c r="X19" s="21" t="s">
        <v>92</v>
      </c>
      <c r="Y19" s="21" t="s">
        <v>92</v>
      </c>
      <c r="Z19" s="21" t="s">
        <v>92</v>
      </c>
      <c r="AA19" s="22" t="s">
        <v>92</v>
      </c>
      <c r="AB19" s="22" t="s">
        <v>92</v>
      </c>
      <c r="AC19" s="22" t="s">
        <v>92</v>
      </c>
      <c r="AD19" s="22" t="s">
        <v>92</v>
      </c>
      <c r="AE19" s="22" t="s">
        <v>92</v>
      </c>
      <c r="AF19" s="22" t="s">
        <v>92</v>
      </c>
      <c r="AG19" s="22" t="s">
        <v>92</v>
      </c>
      <c r="AH19" s="23" t="s">
        <v>92</v>
      </c>
      <c r="AI19" s="24" t="s">
        <v>92</v>
      </c>
      <c r="AJ19" s="21" t="s">
        <v>92</v>
      </c>
      <c r="AK19" s="22" t="s">
        <v>92</v>
      </c>
      <c r="AL19" s="22" t="s">
        <v>92</v>
      </c>
      <c r="AM19" s="22" t="s">
        <v>92</v>
      </c>
      <c r="AN19" s="23"/>
      <c r="AO19" s="20" t="s">
        <v>92</v>
      </c>
      <c r="AP19" s="24" t="s">
        <v>92</v>
      </c>
      <c r="AQ19" s="21" t="s">
        <v>92</v>
      </c>
      <c r="AR19" s="21" t="s">
        <v>92</v>
      </c>
      <c r="AS19" s="21" t="s">
        <v>92</v>
      </c>
      <c r="AT19" s="21" t="s">
        <v>92</v>
      </c>
      <c r="AU19" s="22" t="s">
        <v>92</v>
      </c>
      <c r="AV19" s="23" t="s">
        <v>92</v>
      </c>
      <c r="AW19" s="21" t="s">
        <v>92</v>
      </c>
      <c r="AX19" s="21" t="s">
        <v>92</v>
      </c>
      <c r="AY19" s="21" t="s">
        <v>92</v>
      </c>
      <c r="AZ19" s="21"/>
      <c r="BA19" s="20"/>
      <c r="BB19" s="23" t="s">
        <v>92</v>
      </c>
      <c r="BC19" s="21" t="s">
        <v>92</v>
      </c>
      <c r="BD19" s="21" t="s">
        <v>92</v>
      </c>
      <c r="BE19" s="21" t="s">
        <v>92</v>
      </c>
      <c r="BF19" s="20"/>
      <c r="BG19" s="19" t="s">
        <v>17</v>
      </c>
      <c r="BH19" s="27"/>
      <c r="BI19" s="27"/>
      <c r="BJ19" s="22"/>
      <c r="BK19" s="64"/>
      <c r="BL19" s="197" t="str">
        <f>IFERROR(VLOOKUP(BK19,#REF!,3,FALSE),"")</f>
        <v/>
      </c>
    </row>
    <row r="20" spans="1:64" s="3" customFormat="1" ht="12.95" customHeight="1" x14ac:dyDescent="0.25">
      <c r="A20" s="5" t="s">
        <v>991</v>
      </c>
      <c r="B20" s="31" t="s">
        <v>168</v>
      </c>
      <c r="C20" s="19"/>
      <c r="D20" s="22" t="s">
        <v>92</v>
      </c>
      <c r="E20" s="23"/>
      <c r="F20" s="21" t="s">
        <v>117</v>
      </c>
      <c r="G20" s="20" t="s">
        <v>116</v>
      </c>
      <c r="H20" s="24"/>
      <c r="I20" s="21" t="s">
        <v>92</v>
      </c>
      <c r="J20" s="21" t="s">
        <v>92</v>
      </c>
      <c r="K20" s="21" t="s">
        <v>92</v>
      </c>
      <c r="L20" s="21" t="s">
        <v>92</v>
      </c>
      <c r="M20" s="21" t="s">
        <v>92</v>
      </c>
      <c r="N20" s="21" t="s">
        <v>92</v>
      </c>
      <c r="O20" s="22"/>
      <c r="P20" s="26"/>
      <c r="Q20" s="21"/>
      <c r="R20" s="20"/>
      <c r="S20" s="24"/>
      <c r="T20" s="24" t="s">
        <v>92</v>
      </c>
      <c r="U20" s="24" t="s">
        <v>92</v>
      </c>
      <c r="V20" s="21" t="s">
        <v>92</v>
      </c>
      <c r="W20" s="21" t="s">
        <v>92</v>
      </c>
      <c r="X20" s="21" t="s">
        <v>92</v>
      </c>
      <c r="Y20" s="21" t="s">
        <v>92</v>
      </c>
      <c r="Z20" s="21" t="s">
        <v>92</v>
      </c>
      <c r="AA20" s="22" t="s">
        <v>92</v>
      </c>
      <c r="AB20" s="22" t="s">
        <v>92</v>
      </c>
      <c r="AC20" s="22" t="s">
        <v>92</v>
      </c>
      <c r="AD20" s="22" t="s">
        <v>92</v>
      </c>
      <c r="AE20" s="22" t="s">
        <v>92</v>
      </c>
      <c r="AF20" s="22" t="s">
        <v>92</v>
      </c>
      <c r="AG20" s="22" t="s">
        <v>92</v>
      </c>
      <c r="AH20" s="23" t="s">
        <v>92</v>
      </c>
      <c r="AI20" s="24" t="s">
        <v>92</v>
      </c>
      <c r="AJ20" s="21" t="s">
        <v>92</v>
      </c>
      <c r="AK20" s="22" t="s">
        <v>92</v>
      </c>
      <c r="AL20" s="22" t="s">
        <v>92</v>
      </c>
      <c r="AM20" s="22" t="s">
        <v>92</v>
      </c>
      <c r="AN20" s="23"/>
      <c r="AO20" s="20" t="s">
        <v>92</v>
      </c>
      <c r="AP20" s="24"/>
      <c r="AQ20" s="21" t="s">
        <v>92</v>
      </c>
      <c r="AR20" s="21" t="s">
        <v>92</v>
      </c>
      <c r="AS20" s="21" t="s">
        <v>92</v>
      </c>
      <c r="AT20" s="21" t="s">
        <v>92</v>
      </c>
      <c r="AU20" s="22" t="s">
        <v>92</v>
      </c>
      <c r="AV20" s="23"/>
      <c r="AW20" s="21" t="s">
        <v>92</v>
      </c>
      <c r="AX20" s="21" t="s">
        <v>92</v>
      </c>
      <c r="AY20" s="21" t="s">
        <v>92</v>
      </c>
      <c r="AZ20" s="21"/>
      <c r="BA20" s="20"/>
      <c r="BB20" s="23"/>
      <c r="BC20" s="21" t="s">
        <v>92</v>
      </c>
      <c r="BD20" s="21" t="s">
        <v>92</v>
      </c>
      <c r="BE20" s="21" t="s">
        <v>92</v>
      </c>
      <c r="BF20" s="20"/>
      <c r="BG20" s="19" t="s">
        <v>17</v>
      </c>
      <c r="BH20" s="21"/>
      <c r="BI20" s="21"/>
      <c r="BJ20" s="22"/>
      <c r="BK20" s="64"/>
      <c r="BL20" s="197">
        <v>3</v>
      </c>
    </row>
    <row r="21" spans="1:64" s="3" customFormat="1" ht="12.95" customHeight="1" x14ac:dyDescent="0.25">
      <c r="A21" s="5" t="s">
        <v>992</v>
      </c>
      <c r="B21" s="31" t="s">
        <v>194</v>
      </c>
      <c r="C21" s="19"/>
      <c r="D21" s="25"/>
      <c r="E21" s="23" t="s">
        <v>117</v>
      </c>
      <c r="F21" s="21" t="s">
        <v>116</v>
      </c>
      <c r="G21" s="20" t="s">
        <v>92</v>
      </c>
      <c r="H21" s="24"/>
      <c r="I21" s="21"/>
      <c r="J21" s="21"/>
      <c r="K21" s="21"/>
      <c r="L21" s="21"/>
      <c r="M21" s="21"/>
      <c r="N21" s="21" t="s">
        <v>92</v>
      </c>
      <c r="O21" s="22"/>
      <c r="P21" s="23"/>
      <c r="Q21" s="21"/>
      <c r="R21" s="20"/>
      <c r="S21" s="24"/>
      <c r="T21" s="24"/>
      <c r="U21" s="24"/>
      <c r="V21" s="21"/>
      <c r="W21" s="21"/>
      <c r="X21" s="21"/>
      <c r="Y21" s="21"/>
      <c r="Z21" s="21"/>
      <c r="AA21" s="22"/>
      <c r="AB21" s="22"/>
      <c r="AC21" s="22"/>
      <c r="AD21" s="22"/>
      <c r="AE21" s="22"/>
      <c r="AF21" s="22"/>
      <c r="AG21" s="22"/>
      <c r="AH21" s="23"/>
      <c r="AI21" s="24"/>
      <c r="AJ21" s="21"/>
      <c r="AK21" s="22"/>
      <c r="AL21" s="22"/>
      <c r="AM21" s="22"/>
      <c r="AN21" s="23"/>
      <c r="AO21" s="20"/>
      <c r="AP21" s="24" t="s">
        <v>92</v>
      </c>
      <c r="AQ21" s="21" t="s">
        <v>92</v>
      </c>
      <c r="AR21" s="21" t="s">
        <v>92</v>
      </c>
      <c r="AS21" s="21"/>
      <c r="AT21" s="21"/>
      <c r="AU21" s="22"/>
      <c r="AV21" s="23"/>
      <c r="AW21" s="21"/>
      <c r="AX21" s="21"/>
      <c r="AY21" s="21"/>
      <c r="AZ21" s="21"/>
      <c r="BA21" s="20"/>
      <c r="BB21" s="23" t="s">
        <v>92</v>
      </c>
      <c r="BC21" s="21" t="s">
        <v>92</v>
      </c>
      <c r="BD21" s="21"/>
      <c r="BE21" s="21"/>
      <c r="BF21" s="20"/>
      <c r="BG21" s="19" t="s">
        <v>17</v>
      </c>
      <c r="BH21" s="27"/>
      <c r="BI21" s="27"/>
      <c r="BJ21" s="25"/>
      <c r="BK21" s="64"/>
      <c r="BL21" s="197" t="str">
        <f>IFERROR(VLOOKUP(BK21,#REF!,3,FALSE),"")</f>
        <v/>
      </c>
    </row>
    <row r="22" spans="1:64" s="3" customFormat="1" ht="12.95" customHeight="1" x14ac:dyDescent="0.25">
      <c r="A22" s="5" t="s">
        <v>993</v>
      </c>
      <c r="B22" s="31" t="s">
        <v>16</v>
      </c>
      <c r="C22" s="19"/>
      <c r="D22" s="25"/>
      <c r="E22" s="23"/>
      <c r="F22" s="21" t="s">
        <v>92</v>
      </c>
      <c r="G22" s="20" t="s">
        <v>92</v>
      </c>
      <c r="H22" s="24"/>
      <c r="I22" s="21"/>
      <c r="J22" s="21"/>
      <c r="K22" s="21"/>
      <c r="L22" s="21"/>
      <c r="M22" s="21"/>
      <c r="N22" s="21"/>
      <c r="O22" s="22"/>
      <c r="P22" s="23"/>
      <c r="Q22" s="21"/>
      <c r="R22" s="20"/>
      <c r="S22" s="24"/>
      <c r="T22" s="24"/>
      <c r="U22" s="24"/>
      <c r="V22" s="21"/>
      <c r="W22" s="21"/>
      <c r="X22" s="21"/>
      <c r="Y22" s="21"/>
      <c r="Z22" s="21"/>
      <c r="AA22" s="22"/>
      <c r="AB22" s="22"/>
      <c r="AC22" s="22"/>
      <c r="AD22" s="22"/>
      <c r="AE22" s="22"/>
      <c r="AF22" s="22"/>
      <c r="AG22" s="22"/>
      <c r="AH22" s="23"/>
      <c r="AI22" s="24"/>
      <c r="AJ22" s="21"/>
      <c r="AK22" s="22"/>
      <c r="AL22" s="22"/>
      <c r="AM22" s="22"/>
      <c r="AN22" s="23"/>
      <c r="AO22" s="20"/>
      <c r="AP22" s="24"/>
      <c r="AQ22" s="21" t="s">
        <v>92</v>
      </c>
      <c r="AR22" s="21" t="s">
        <v>117</v>
      </c>
      <c r="AS22" s="21" t="s">
        <v>116</v>
      </c>
      <c r="AT22" s="21"/>
      <c r="AU22" s="22"/>
      <c r="AV22" s="23"/>
      <c r="AW22" s="21" t="s">
        <v>92</v>
      </c>
      <c r="AX22" s="21" t="s">
        <v>117</v>
      </c>
      <c r="AY22" s="21" t="s">
        <v>116</v>
      </c>
      <c r="AZ22" s="21"/>
      <c r="BA22" s="20"/>
      <c r="BB22" s="23"/>
      <c r="BC22" s="21"/>
      <c r="BD22" s="21"/>
      <c r="BE22" s="21"/>
      <c r="BF22" s="20"/>
      <c r="BG22" s="19" t="s">
        <v>17</v>
      </c>
      <c r="BH22" s="27"/>
      <c r="BI22" s="27"/>
      <c r="BJ22" s="25"/>
      <c r="BK22" s="64"/>
      <c r="BL22" s="197"/>
    </row>
    <row r="23" spans="1:64" s="3" customFormat="1" ht="12.95" customHeight="1" x14ac:dyDescent="0.25">
      <c r="A23" s="5" t="s">
        <v>994</v>
      </c>
      <c r="B23" s="31" t="s">
        <v>794</v>
      </c>
      <c r="C23" s="19"/>
      <c r="D23" s="25" t="s">
        <v>92</v>
      </c>
      <c r="E23" s="23" t="s">
        <v>117</v>
      </c>
      <c r="F23" s="21" t="s">
        <v>116</v>
      </c>
      <c r="G23" s="20" t="s">
        <v>92</v>
      </c>
      <c r="H23" s="24" t="s">
        <v>92</v>
      </c>
      <c r="I23" s="21"/>
      <c r="J23" s="21"/>
      <c r="K23" s="21"/>
      <c r="L23" s="21"/>
      <c r="M23" s="21"/>
      <c r="N23" s="21"/>
      <c r="O23" s="22"/>
      <c r="P23" s="23" t="s">
        <v>92</v>
      </c>
      <c r="Q23" s="21"/>
      <c r="R23" s="20"/>
      <c r="S23" s="24" t="s">
        <v>92</v>
      </c>
      <c r="T23" s="24"/>
      <c r="U23" s="24"/>
      <c r="V23" s="21"/>
      <c r="W23" s="21"/>
      <c r="X23" s="21"/>
      <c r="Y23" s="21"/>
      <c r="Z23" s="21"/>
      <c r="AA23" s="22"/>
      <c r="AB23" s="22"/>
      <c r="AC23" s="22"/>
      <c r="AD23" s="22"/>
      <c r="AE23" s="22"/>
      <c r="AF23" s="22" t="s">
        <v>92</v>
      </c>
      <c r="AG23" s="22"/>
      <c r="AH23" s="23"/>
      <c r="AI23" s="24"/>
      <c r="AJ23" s="21"/>
      <c r="AK23" s="22"/>
      <c r="AL23" s="22" t="s">
        <v>92</v>
      </c>
      <c r="AM23" s="22"/>
      <c r="AN23" s="23"/>
      <c r="AO23" s="20"/>
      <c r="AP23" s="24" t="s">
        <v>92</v>
      </c>
      <c r="AQ23" s="21"/>
      <c r="AR23" s="21"/>
      <c r="AS23" s="21"/>
      <c r="AT23" s="21"/>
      <c r="AU23" s="22"/>
      <c r="AV23" s="23" t="s">
        <v>92</v>
      </c>
      <c r="AW23" s="21"/>
      <c r="AX23" s="21"/>
      <c r="AY23" s="21"/>
      <c r="AZ23" s="21"/>
      <c r="BA23" s="20"/>
      <c r="BB23" s="23" t="s">
        <v>92</v>
      </c>
      <c r="BC23" s="21"/>
      <c r="BD23" s="21"/>
      <c r="BE23" s="21"/>
      <c r="BF23" s="20"/>
      <c r="BG23" s="19" t="s">
        <v>17</v>
      </c>
      <c r="BH23" s="27"/>
      <c r="BI23" s="27"/>
      <c r="BJ23" s="25"/>
      <c r="BK23" s="64"/>
      <c r="BL23" s="197" t="str">
        <f>IFERROR(VLOOKUP(BK23,#REF!,3,FALSE),"")</f>
        <v/>
      </c>
    </row>
    <row r="24" spans="1:64" s="3" customFormat="1" ht="12.95" customHeight="1" x14ac:dyDescent="0.25">
      <c r="A24" s="5" t="s">
        <v>995</v>
      </c>
      <c r="B24" s="31" t="s">
        <v>795</v>
      </c>
      <c r="C24" s="19"/>
      <c r="D24" s="25" t="s">
        <v>92</v>
      </c>
      <c r="E24" s="23" t="s">
        <v>117</v>
      </c>
      <c r="F24" s="21" t="s">
        <v>116</v>
      </c>
      <c r="G24" s="20" t="s">
        <v>92</v>
      </c>
      <c r="H24" s="24" t="s">
        <v>92</v>
      </c>
      <c r="I24" s="21"/>
      <c r="J24" s="21"/>
      <c r="K24" s="21"/>
      <c r="L24" s="21"/>
      <c r="M24" s="21"/>
      <c r="N24" s="21"/>
      <c r="O24" s="22"/>
      <c r="P24" s="23" t="s">
        <v>92</v>
      </c>
      <c r="Q24" s="21"/>
      <c r="R24" s="20"/>
      <c r="S24" s="24" t="s">
        <v>92</v>
      </c>
      <c r="T24" s="24"/>
      <c r="U24" s="24"/>
      <c r="V24" s="21"/>
      <c r="W24" s="21"/>
      <c r="X24" s="21"/>
      <c r="Y24" s="21"/>
      <c r="Z24" s="21"/>
      <c r="AA24" s="22"/>
      <c r="AB24" s="22"/>
      <c r="AC24" s="22"/>
      <c r="AD24" s="22"/>
      <c r="AE24" s="22"/>
      <c r="AF24" s="22" t="s">
        <v>92</v>
      </c>
      <c r="AG24" s="22"/>
      <c r="AH24" s="23"/>
      <c r="AI24" s="24"/>
      <c r="AJ24" s="21"/>
      <c r="AK24" s="22"/>
      <c r="AL24" s="22" t="s">
        <v>92</v>
      </c>
      <c r="AM24" s="22"/>
      <c r="AN24" s="23"/>
      <c r="AO24" s="20"/>
      <c r="AP24" s="24" t="s">
        <v>92</v>
      </c>
      <c r="AQ24" s="21"/>
      <c r="AR24" s="21"/>
      <c r="AS24" s="21"/>
      <c r="AT24" s="21"/>
      <c r="AU24" s="22"/>
      <c r="AV24" s="23" t="s">
        <v>92</v>
      </c>
      <c r="AW24" s="21"/>
      <c r="AX24" s="21"/>
      <c r="AY24" s="21"/>
      <c r="AZ24" s="21"/>
      <c r="BA24" s="20"/>
      <c r="BB24" s="23" t="s">
        <v>92</v>
      </c>
      <c r="BC24" s="21"/>
      <c r="BD24" s="21"/>
      <c r="BE24" s="21"/>
      <c r="BF24" s="20"/>
      <c r="BG24" s="19" t="s">
        <v>17</v>
      </c>
      <c r="BH24" s="27"/>
      <c r="BI24" s="27"/>
      <c r="BJ24" s="25"/>
      <c r="BK24" s="64"/>
      <c r="BL24" s="197" t="s">
        <v>1894</v>
      </c>
    </row>
    <row r="25" spans="1:64" s="3" customFormat="1" ht="12.95" customHeight="1" x14ac:dyDescent="0.25">
      <c r="A25" s="5" t="s">
        <v>996</v>
      </c>
      <c r="B25" s="31" t="s">
        <v>195</v>
      </c>
      <c r="C25" s="19"/>
      <c r="D25" s="25"/>
      <c r="E25" s="23" t="s">
        <v>92</v>
      </c>
      <c r="F25" s="21" t="s">
        <v>117</v>
      </c>
      <c r="G25" s="20"/>
      <c r="H25" s="24"/>
      <c r="I25" s="21"/>
      <c r="J25" s="21"/>
      <c r="K25" s="21"/>
      <c r="L25" s="21"/>
      <c r="M25" s="21"/>
      <c r="N25" s="21"/>
      <c r="O25" s="22"/>
      <c r="P25" s="23"/>
      <c r="Q25" s="21"/>
      <c r="R25" s="20"/>
      <c r="S25" s="24"/>
      <c r="T25" s="24"/>
      <c r="U25" s="24"/>
      <c r="V25" s="21"/>
      <c r="W25" s="21"/>
      <c r="X25" s="21"/>
      <c r="Y25" s="21"/>
      <c r="Z25" s="21"/>
      <c r="AA25" s="22"/>
      <c r="AB25" s="22"/>
      <c r="AC25" s="22"/>
      <c r="AD25" s="22"/>
      <c r="AE25" s="22"/>
      <c r="AF25" s="22"/>
      <c r="AG25" s="22"/>
      <c r="AH25" s="23"/>
      <c r="AI25" s="24"/>
      <c r="AJ25" s="21"/>
      <c r="AK25" s="22"/>
      <c r="AL25" s="22"/>
      <c r="AM25" s="22"/>
      <c r="AN25" s="23"/>
      <c r="AO25" s="20"/>
      <c r="AP25" s="24" t="s">
        <v>118</v>
      </c>
      <c r="AQ25" s="21" t="s">
        <v>116</v>
      </c>
      <c r="AR25" s="21" t="s">
        <v>92</v>
      </c>
      <c r="AS25" s="21" t="s">
        <v>92</v>
      </c>
      <c r="AT25" s="21"/>
      <c r="AU25" s="22"/>
      <c r="AV25" s="23"/>
      <c r="AW25" s="21"/>
      <c r="AX25" s="21" t="s">
        <v>92</v>
      </c>
      <c r="AY25" s="21" t="s">
        <v>92</v>
      </c>
      <c r="AZ25" s="21"/>
      <c r="BA25" s="20"/>
      <c r="BB25" s="23" t="s">
        <v>92</v>
      </c>
      <c r="BC25" s="21" t="s">
        <v>92</v>
      </c>
      <c r="BD25" s="21"/>
      <c r="BE25" s="21"/>
      <c r="BF25" s="20"/>
      <c r="BG25" s="19" t="s">
        <v>17</v>
      </c>
      <c r="BH25" s="27"/>
      <c r="BI25" s="27"/>
      <c r="BJ25" s="25"/>
      <c r="BK25" s="64"/>
      <c r="BL25" s="197" t="str">
        <f>IFERROR(VLOOKUP(BK25,#REF!,3,FALSE),"")</f>
        <v/>
      </c>
    </row>
    <row r="26" spans="1:64" s="3" customFormat="1" ht="12.95" customHeight="1" x14ac:dyDescent="0.25">
      <c r="A26" s="5" t="s">
        <v>997</v>
      </c>
      <c r="B26" s="31" t="s">
        <v>193</v>
      </c>
      <c r="C26" s="19"/>
      <c r="D26" s="25"/>
      <c r="E26" s="23" t="s">
        <v>117</v>
      </c>
      <c r="F26" s="21" t="s">
        <v>116</v>
      </c>
      <c r="G26" s="20" t="s">
        <v>92</v>
      </c>
      <c r="H26" s="24" t="s">
        <v>92</v>
      </c>
      <c r="I26" s="21"/>
      <c r="J26" s="21"/>
      <c r="K26" s="21"/>
      <c r="L26" s="21"/>
      <c r="M26" s="21"/>
      <c r="N26" s="21"/>
      <c r="O26" s="22"/>
      <c r="P26" s="23"/>
      <c r="Q26" s="21" t="s">
        <v>92</v>
      </c>
      <c r="R26" s="20" t="s">
        <v>92</v>
      </c>
      <c r="S26" s="24" t="s">
        <v>92</v>
      </c>
      <c r="T26" s="24"/>
      <c r="U26" s="24"/>
      <c r="V26" s="21"/>
      <c r="W26" s="21"/>
      <c r="X26" s="21"/>
      <c r="Y26" s="21"/>
      <c r="Z26" s="21"/>
      <c r="AA26" s="22"/>
      <c r="AB26" s="22"/>
      <c r="AC26" s="22"/>
      <c r="AD26" s="22"/>
      <c r="AE26" s="22"/>
      <c r="AF26" s="22"/>
      <c r="AG26" s="22"/>
      <c r="AH26" s="23"/>
      <c r="AI26" s="24"/>
      <c r="AJ26" s="21"/>
      <c r="AK26" s="22"/>
      <c r="AL26" s="22"/>
      <c r="AM26" s="22"/>
      <c r="AN26" s="23"/>
      <c r="AO26" s="20"/>
      <c r="AP26" s="24" t="s">
        <v>92</v>
      </c>
      <c r="AQ26" s="21"/>
      <c r="AR26" s="21"/>
      <c r="AS26" s="21"/>
      <c r="AT26" s="21"/>
      <c r="AU26" s="22"/>
      <c r="AV26" s="23" t="s">
        <v>92</v>
      </c>
      <c r="AW26" s="21"/>
      <c r="AX26" s="21"/>
      <c r="AY26" s="21"/>
      <c r="AZ26" s="21"/>
      <c r="BA26" s="20"/>
      <c r="BB26" s="23" t="s">
        <v>92</v>
      </c>
      <c r="BC26" s="21"/>
      <c r="BD26" s="21"/>
      <c r="BE26" s="21"/>
      <c r="BF26" s="20"/>
      <c r="BG26" s="19" t="s">
        <v>17</v>
      </c>
      <c r="BH26" s="27"/>
      <c r="BI26" s="27"/>
      <c r="BJ26" s="25"/>
      <c r="BK26" s="64"/>
      <c r="BL26" s="197"/>
    </row>
    <row r="27" spans="1:64" s="3" customFormat="1" ht="12.95" customHeight="1" x14ac:dyDescent="0.25">
      <c r="A27" s="5" t="s">
        <v>998</v>
      </c>
      <c r="B27" s="31" t="s">
        <v>22</v>
      </c>
      <c r="C27" s="19"/>
      <c r="D27" s="25"/>
      <c r="E27" s="23"/>
      <c r="F27" s="21" t="s">
        <v>117</v>
      </c>
      <c r="G27" s="20" t="s">
        <v>116</v>
      </c>
      <c r="H27" s="24" t="s">
        <v>92</v>
      </c>
      <c r="I27" s="21"/>
      <c r="J27" s="21"/>
      <c r="K27" s="21" t="s">
        <v>117</v>
      </c>
      <c r="L27" s="21" t="s">
        <v>116</v>
      </c>
      <c r="M27" s="21" t="s">
        <v>116</v>
      </c>
      <c r="N27" s="21" t="s">
        <v>116</v>
      </c>
      <c r="O27" s="22"/>
      <c r="P27" s="23" t="s">
        <v>117</v>
      </c>
      <c r="Q27" s="21" t="s">
        <v>116</v>
      </c>
      <c r="R27" s="20" t="s">
        <v>116</v>
      </c>
      <c r="S27" s="24" t="s">
        <v>92</v>
      </c>
      <c r="T27" s="24" t="s">
        <v>117</v>
      </c>
      <c r="U27" s="24" t="s">
        <v>116</v>
      </c>
      <c r="V27" s="21" t="s">
        <v>116</v>
      </c>
      <c r="W27" s="21" t="s">
        <v>116</v>
      </c>
      <c r="X27" s="21" t="s">
        <v>116</v>
      </c>
      <c r="Y27" s="21" t="s">
        <v>117</v>
      </c>
      <c r="Z27" s="21" t="s">
        <v>116</v>
      </c>
      <c r="AA27" s="22" t="s">
        <v>116</v>
      </c>
      <c r="AB27" s="22" t="s">
        <v>117</v>
      </c>
      <c r="AC27" s="22" t="s">
        <v>116</v>
      </c>
      <c r="AD27" s="22"/>
      <c r="AE27" s="22"/>
      <c r="AF27" s="22"/>
      <c r="AG27" s="22"/>
      <c r="AH27" s="23" t="s">
        <v>117</v>
      </c>
      <c r="AI27" s="24" t="s">
        <v>116</v>
      </c>
      <c r="AJ27" s="21" t="s">
        <v>116</v>
      </c>
      <c r="AK27" s="22"/>
      <c r="AL27" s="22"/>
      <c r="AM27" s="22"/>
      <c r="AN27" s="23"/>
      <c r="AO27" s="20" t="s">
        <v>116</v>
      </c>
      <c r="AP27" s="24" t="s">
        <v>92</v>
      </c>
      <c r="AQ27" s="21" t="s">
        <v>400</v>
      </c>
      <c r="AR27" s="21" t="s">
        <v>117</v>
      </c>
      <c r="AS27" s="21" t="s">
        <v>116</v>
      </c>
      <c r="AT27" s="21" t="s">
        <v>117</v>
      </c>
      <c r="AU27" s="22" t="s">
        <v>116</v>
      </c>
      <c r="AV27" s="23" t="s">
        <v>92</v>
      </c>
      <c r="AW27" s="21" t="s">
        <v>400</v>
      </c>
      <c r="AX27" s="21" t="s">
        <v>117</v>
      </c>
      <c r="AY27" s="21" t="s">
        <v>116</v>
      </c>
      <c r="AZ27" s="21"/>
      <c r="BA27" s="20"/>
      <c r="BB27" s="23" t="s">
        <v>117</v>
      </c>
      <c r="BC27" s="21"/>
      <c r="BD27" s="21" t="s">
        <v>116</v>
      </c>
      <c r="BE27" s="21" t="s">
        <v>116</v>
      </c>
      <c r="BF27" s="20" t="s">
        <v>92</v>
      </c>
      <c r="BG27" s="19" t="s">
        <v>17</v>
      </c>
      <c r="BH27" s="27"/>
      <c r="BI27" s="27" t="s">
        <v>35</v>
      </c>
      <c r="BJ27" s="25"/>
      <c r="BK27" s="64"/>
      <c r="BL27" s="197"/>
    </row>
    <row r="28" spans="1:64" s="3" customFormat="1" ht="12.95" customHeight="1" x14ac:dyDescent="0.25">
      <c r="A28" s="5" t="s">
        <v>999</v>
      </c>
      <c r="B28" s="31" t="s">
        <v>876</v>
      </c>
      <c r="C28" s="19"/>
      <c r="D28" s="25"/>
      <c r="E28" s="23"/>
      <c r="F28" s="21"/>
      <c r="G28" s="20"/>
      <c r="H28" s="24"/>
      <c r="I28" s="21"/>
      <c r="J28" s="21"/>
      <c r="K28" s="21"/>
      <c r="L28" s="21"/>
      <c r="M28" s="21"/>
      <c r="N28" s="21"/>
      <c r="O28" s="22"/>
      <c r="P28" s="23"/>
      <c r="Q28" s="21"/>
      <c r="R28" s="20"/>
      <c r="S28" s="24"/>
      <c r="T28" s="24"/>
      <c r="U28" s="24"/>
      <c r="V28" s="21"/>
      <c r="W28" s="21"/>
      <c r="X28" s="21"/>
      <c r="Y28" s="21"/>
      <c r="Z28" s="21"/>
      <c r="AA28" s="22"/>
      <c r="AB28" s="22"/>
      <c r="AC28" s="22"/>
      <c r="AD28" s="22"/>
      <c r="AE28" s="22"/>
      <c r="AF28" s="22"/>
      <c r="AG28" s="22"/>
      <c r="AH28" s="23"/>
      <c r="AI28" s="24"/>
      <c r="AJ28" s="21"/>
      <c r="AK28" s="22"/>
      <c r="AL28" s="22"/>
      <c r="AM28" s="22"/>
      <c r="AN28" s="23"/>
      <c r="AO28" s="20"/>
      <c r="AP28" s="24"/>
      <c r="AQ28" s="21"/>
      <c r="AR28" s="21"/>
      <c r="AS28" s="21"/>
      <c r="AT28" s="21"/>
      <c r="AU28" s="22"/>
      <c r="AV28" s="23"/>
      <c r="AW28" s="21"/>
      <c r="AX28" s="21"/>
      <c r="AY28" s="21"/>
      <c r="AZ28" s="21"/>
      <c r="BA28" s="20"/>
      <c r="BB28" s="23"/>
      <c r="BC28" s="21"/>
      <c r="BD28" s="21"/>
      <c r="BE28" s="21"/>
      <c r="BF28" s="20"/>
      <c r="BG28" s="19" t="s">
        <v>17</v>
      </c>
      <c r="BH28" s="27"/>
      <c r="BI28" s="27"/>
      <c r="BJ28" s="25"/>
      <c r="BK28" s="64"/>
      <c r="BL28" s="197">
        <v>3</v>
      </c>
    </row>
    <row r="29" spans="1:64" s="3" customFormat="1" ht="12.95" customHeight="1" x14ac:dyDescent="0.25">
      <c r="A29" s="5" t="s">
        <v>1000</v>
      </c>
      <c r="B29" s="31" t="s">
        <v>878</v>
      </c>
      <c r="C29" s="19"/>
      <c r="D29" s="25"/>
      <c r="E29" s="23"/>
      <c r="F29" s="21" t="s">
        <v>117</v>
      </c>
      <c r="G29" s="20"/>
      <c r="H29" s="24"/>
      <c r="I29" s="21"/>
      <c r="J29" s="21"/>
      <c r="K29" s="21"/>
      <c r="L29" s="21"/>
      <c r="M29" s="21"/>
      <c r="N29" s="21"/>
      <c r="O29" s="22"/>
      <c r="P29" s="23"/>
      <c r="Q29" s="21"/>
      <c r="R29" s="20"/>
      <c r="S29" s="24"/>
      <c r="T29" s="24"/>
      <c r="U29" s="24"/>
      <c r="V29" s="21"/>
      <c r="W29" s="21"/>
      <c r="X29" s="21"/>
      <c r="Y29" s="21"/>
      <c r="Z29" s="21"/>
      <c r="AA29" s="22"/>
      <c r="AB29" s="22"/>
      <c r="AC29" s="22"/>
      <c r="AD29" s="22"/>
      <c r="AE29" s="22"/>
      <c r="AF29" s="22"/>
      <c r="AG29" s="22"/>
      <c r="AH29" s="23"/>
      <c r="AI29" s="24"/>
      <c r="AJ29" s="21"/>
      <c r="AK29" s="22"/>
      <c r="AL29" s="22"/>
      <c r="AM29" s="22"/>
      <c r="AN29" s="23"/>
      <c r="AO29" s="20"/>
      <c r="AP29" s="24" t="s">
        <v>92</v>
      </c>
      <c r="AQ29" s="21"/>
      <c r="AR29" s="21"/>
      <c r="AS29" s="21"/>
      <c r="AT29" s="21"/>
      <c r="AU29" s="22"/>
      <c r="AV29" s="23" t="s">
        <v>92</v>
      </c>
      <c r="AW29" s="21"/>
      <c r="AX29" s="21"/>
      <c r="AY29" s="21"/>
      <c r="AZ29" s="21"/>
      <c r="BA29" s="20"/>
      <c r="BB29" s="23"/>
      <c r="BC29" s="21"/>
      <c r="BD29" s="21"/>
      <c r="BE29" s="21"/>
      <c r="BF29" s="20"/>
      <c r="BG29" s="19" t="s">
        <v>17</v>
      </c>
      <c r="BH29" s="27"/>
      <c r="BI29" s="27"/>
      <c r="BJ29" s="25"/>
      <c r="BK29" s="64"/>
      <c r="BL29" s="197"/>
    </row>
    <row r="30" spans="1:64" s="3" customFormat="1" ht="12.95" customHeight="1" x14ac:dyDescent="0.25">
      <c r="A30" s="5"/>
      <c r="B30" s="31"/>
      <c r="C30" s="19"/>
      <c r="D30" s="25"/>
      <c r="E30" s="23"/>
      <c r="F30" s="21"/>
      <c r="G30" s="20"/>
      <c r="H30" s="24"/>
      <c r="I30" s="21"/>
      <c r="J30" s="21"/>
      <c r="K30" s="21"/>
      <c r="L30" s="21"/>
      <c r="M30" s="21"/>
      <c r="N30" s="21"/>
      <c r="O30" s="22"/>
      <c r="P30" s="23"/>
      <c r="Q30" s="21"/>
      <c r="R30" s="20"/>
      <c r="S30" s="24"/>
      <c r="T30" s="24"/>
      <c r="U30" s="24"/>
      <c r="V30" s="21"/>
      <c r="W30" s="21"/>
      <c r="X30" s="21"/>
      <c r="Y30" s="21"/>
      <c r="Z30" s="21"/>
      <c r="AA30" s="22"/>
      <c r="AB30" s="22"/>
      <c r="AC30" s="22"/>
      <c r="AD30" s="22"/>
      <c r="AE30" s="22"/>
      <c r="AF30" s="22"/>
      <c r="AG30" s="22"/>
      <c r="AH30" s="23"/>
      <c r="AI30" s="24"/>
      <c r="AJ30" s="21"/>
      <c r="AK30" s="22"/>
      <c r="AL30" s="22"/>
      <c r="AM30" s="22"/>
      <c r="AN30" s="23"/>
      <c r="AO30" s="20"/>
      <c r="AP30" s="24"/>
      <c r="AQ30" s="21"/>
      <c r="AR30" s="21"/>
      <c r="AS30" s="21"/>
      <c r="AT30" s="21"/>
      <c r="AU30" s="22"/>
      <c r="AV30" s="23"/>
      <c r="AW30" s="21"/>
      <c r="AX30" s="21"/>
      <c r="AY30" s="21"/>
      <c r="AZ30" s="21"/>
      <c r="BA30" s="20"/>
      <c r="BB30" s="23"/>
      <c r="BC30" s="21"/>
      <c r="BD30" s="21"/>
      <c r="BE30" s="21"/>
      <c r="BF30" s="20"/>
      <c r="BG30" s="19" t="s">
        <v>17</v>
      </c>
      <c r="BH30" s="27"/>
      <c r="BI30" s="27"/>
      <c r="BJ30" s="25"/>
      <c r="BK30" s="64"/>
      <c r="BL30" s="197"/>
    </row>
    <row r="31" spans="1:64" s="3" customFormat="1" ht="12.95" customHeight="1" x14ac:dyDescent="0.25">
      <c r="A31" s="99" t="s">
        <v>1002</v>
      </c>
      <c r="B31" s="100" t="s">
        <v>6</v>
      </c>
      <c r="C31" s="101"/>
      <c r="D31" s="102"/>
      <c r="E31" s="103"/>
      <c r="F31" s="104"/>
      <c r="G31" s="105"/>
      <c r="H31" s="106"/>
      <c r="I31" s="107"/>
      <c r="J31" s="104"/>
      <c r="K31" s="107"/>
      <c r="L31" s="104"/>
      <c r="M31" s="104"/>
      <c r="N31" s="107"/>
      <c r="O31" s="102"/>
      <c r="P31" s="108"/>
      <c r="Q31" s="104"/>
      <c r="R31" s="105"/>
      <c r="S31" s="106"/>
      <c r="T31" s="101"/>
      <c r="U31" s="106"/>
      <c r="V31" s="104"/>
      <c r="W31" s="104"/>
      <c r="X31" s="107"/>
      <c r="Y31" s="107"/>
      <c r="Z31" s="104"/>
      <c r="AA31" s="109"/>
      <c r="AB31" s="109"/>
      <c r="AC31" s="102"/>
      <c r="AD31" s="102"/>
      <c r="AE31" s="109"/>
      <c r="AF31" s="102"/>
      <c r="AG31" s="102"/>
      <c r="AH31" s="108"/>
      <c r="AI31" s="106"/>
      <c r="AJ31" s="104"/>
      <c r="AK31" s="109"/>
      <c r="AL31" s="102"/>
      <c r="AM31" s="102"/>
      <c r="AN31" s="103"/>
      <c r="AO31" s="105"/>
      <c r="AP31" s="106"/>
      <c r="AQ31" s="104"/>
      <c r="AR31" s="107"/>
      <c r="AS31" s="104"/>
      <c r="AT31" s="107"/>
      <c r="AU31" s="102"/>
      <c r="AV31" s="103"/>
      <c r="AW31" s="104"/>
      <c r="AX31" s="107"/>
      <c r="AY31" s="104"/>
      <c r="AZ31" s="107"/>
      <c r="BA31" s="105"/>
      <c r="BB31" s="103"/>
      <c r="BC31" s="104"/>
      <c r="BD31" s="104"/>
      <c r="BE31" s="107"/>
      <c r="BF31" s="105"/>
      <c r="BG31" s="106" t="s">
        <v>17</v>
      </c>
      <c r="BH31" s="104"/>
      <c r="BI31" s="104"/>
      <c r="BJ31" s="102"/>
      <c r="BK31" s="110"/>
      <c r="BL31" s="197" t="str">
        <f>IFERROR(VLOOKUP(BK31,#REF!,3,FALSE),"")</f>
        <v/>
      </c>
    </row>
    <row r="32" spans="1:64" s="3" customFormat="1" ht="12.95" customHeight="1" x14ac:dyDescent="0.25">
      <c r="A32" s="6"/>
      <c r="B32" s="18"/>
      <c r="C32" s="19"/>
      <c r="D32" s="22"/>
      <c r="E32" s="23"/>
      <c r="F32" s="21"/>
      <c r="G32" s="20"/>
      <c r="H32" s="24"/>
      <c r="I32" s="27"/>
      <c r="J32" s="21"/>
      <c r="K32" s="27"/>
      <c r="L32" s="21"/>
      <c r="M32" s="21"/>
      <c r="N32" s="27"/>
      <c r="O32" s="22"/>
      <c r="P32" s="26"/>
      <c r="Q32" s="21"/>
      <c r="R32" s="20"/>
      <c r="S32" s="24"/>
      <c r="T32" s="19"/>
      <c r="U32" s="24"/>
      <c r="V32" s="21"/>
      <c r="W32" s="21"/>
      <c r="X32" s="27"/>
      <c r="Y32" s="27"/>
      <c r="Z32" s="21"/>
      <c r="AA32" s="25"/>
      <c r="AB32" s="25"/>
      <c r="AC32" s="22"/>
      <c r="AD32" s="22"/>
      <c r="AE32" s="25"/>
      <c r="AF32" s="22"/>
      <c r="AG32" s="22"/>
      <c r="AH32" s="26"/>
      <c r="AI32" s="24"/>
      <c r="AJ32" s="21"/>
      <c r="AK32" s="25"/>
      <c r="AL32" s="22"/>
      <c r="AM32" s="22"/>
      <c r="AN32" s="23"/>
      <c r="AO32" s="20"/>
      <c r="AP32" s="24"/>
      <c r="AQ32" s="21"/>
      <c r="AR32" s="27"/>
      <c r="AS32" s="21"/>
      <c r="AT32" s="27"/>
      <c r="AU32" s="22"/>
      <c r="AV32" s="23"/>
      <c r="AW32" s="21"/>
      <c r="AX32" s="27"/>
      <c r="AY32" s="21"/>
      <c r="AZ32" s="27"/>
      <c r="BA32" s="20"/>
      <c r="BB32" s="23"/>
      <c r="BC32" s="21"/>
      <c r="BD32" s="21"/>
      <c r="BE32" s="27"/>
      <c r="BF32" s="20"/>
      <c r="BG32" s="24" t="s">
        <v>17</v>
      </c>
      <c r="BH32" s="21"/>
      <c r="BI32" s="21"/>
      <c r="BJ32" s="22"/>
      <c r="BK32" s="64"/>
      <c r="BL32" s="197"/>
    </row>
    <row r="33" spans="1:64" s="3" customFormat="1" ht="12.95" customHeight="1" x14ac:dyDescent="0.25">
      <c r="A33" s="97" t="s">
        <v>124</v>
      </c>
      <c r="B33" s="128" t="s">
        <v>36</v>
      </c>
      <c r="C33" s="90"/>
      <c r="D33" s="95"/>
      <c r="E33" s="96"/>
      <c r="F33" s="93"/>
      <c r="G33" s="129"/>
      <c r="H33" s="90"/>
      <c r="I33" s="93"/>
      <c r="J33" s="93"/>
      <c r="K33" s="93"/>
      <c r="L33" s="93"/>
      <c r="M33" s="93"/>
      <c r="N33" s="93"/>
      <c r="O33" s="95"/>
      <c r="P33" s="96"/>
      <c r="Q33" s="93"/>
      <c r="R33" s="129"/>
      <c r="S33" s="90"/>
      <c r="T33" s="90"/>
      <c r="U33" s="90"/>
      <c r="V33" s="93"/>
      <c r="W33" s="93"/>
      <c r="X33" s="93"/>
      <c r="Y33" s="93"/>
      <c r="Z33" s="91"/>
      <c r="AA33" s="95"/>
      <c r="AB33" s="95"/>
      <c r="AC33" s="94"/>
      <c r="AD33" s="94"/>
      <c r="AE33" s="94"/>
      <c r="AF33" s="95"/>
      <c r="AG33" s="95"/>
      <c r="AH33" s="96"/>
      <c r="AI33" s="90"/>
      <c r="AJ33" s="93"/>
      <c r="AK33" s="94"/>
      <c r="AL33" s="95"/>
      <c r="AM33" s="95"/>
      <c r="AN33" s="96"/>
      <c r="AO33" s="92"/>
      <c r="AP33" s="90"/>
      <c r="AQ33" s="93"/>
      <c r="AR33" s="93"/>
      <c r="AS33" s="93"/>
      <c r="AT33" s="93"/>
      <c r="AU33" s="95"/>
      <c r="AV33" s="96"/>
      <c r="AW33" s="93"/>
      <c r="AX33" s="93"/>
      <c r="AY33" s="93"/>
      <c r="AZ33" s="93"/>
      <c r="BA33" s="129"/>
      <c r="BB33" s="96"/>
      <c r="BC33" s="93"/>
      <c r="BD33" s="93"/>
      <c r="BE33" s="93"/>
      <c r="BF33" s="129"/>
      <c r="BG33" s="90" t="s">
        <v>17</v>
      </c>
      <c r="BH33" s="93"/>
      <c r="BI33" s="93"/>
      <c r="BJ33" s="95"/>
      <c r="BK33" s="98"/>
      <c r="BL33" s="197"/>
    </row>
    <row r="34" spans="1:64" s="3" customFormat="1" ht="12.95" customHeight="1" x14ac:dyDescent="0.25">
      <c r="A34" s="6"/>
      <c r="B34" s="31"/>
      <c r="C34" s="19"/>
      <c r="D34" s="25"/>
      <c r="E34" s="26"/>
      <c r="F34" s="27"/>
      <c r="G34" s="68"/>
      <c r="H34" s="19"/>
      <c r="I34" s="27"/>
      <c r="J34" s="27"/>
      <c r="K34" s="27"/>
      <c r="L34" s="27"/>
      <c r="M34" s="27"/>
      <c r="N34" s="27"/>
      <c r="O34" s="25"/>
      <c r="P34" s="26"/>
      <c r="Q34" s="27"/>
      <c r="R34" s="68"/>
      <c r="S34" s="19"/>
      <c r="T34" s="19"/>
      <c r="U34" s="19"/>
      <c r="V34" s="27"/>
      <c r="W34" s="27"/>
      <c r="X34" s="27"/>
      <c r="Y34" s="27"/>
      <c r="Z34" s="21"/>
      <c r="AA34" s="25"/>
      <c r="AB34" s="25"/>
      <c r="AC34" s="22"/>
      <c r="AD34" s="22"/>
      <c r="AE34" s="22"/>
      <c r="AF34" s="25"/>
      <c r="AG34" s="25"/>
      <c r="AH34" s="26"/>
      <c r="AI34" s="19"/>
      <c r="AJ34" s="27"/>
      <c r="AK34" s="22"/>
      <c r="AL34" s="25"/>
      <c r="AM34" s="25"/>
      <c r="AN34" s="26"/>
      <c r="AO34" s="20"/>
      <c r="AP34" s="19"/>
      <c r="AQ34" s="27"/>
      <c r="AR34" s="27"/>
      <c r="AS34" s="27"/>
      <c r="AT34" s="27"/>
      <c r="AU34" s="25"/>
      <c r="AV34" s="26"/>
      <c r="AW34" s="27"/>
      <c r="AX34" s="27"/>
      <c r="AY34" s="27"/>
      <c r="AZ34" s="27"/>
      <c r="BA34" s="68"/>
      <c r="BB34" s="26"/>
      <c r="BC34" s="27"/>
      <c r="BD34" s="27"/>
      <c r="BE34" s="27"/>
      <c r="BF34" s="68"/>
      <c r="BG34" s="19" t="s">
        <v>17</v>
      </c>
      <c r="BH34" s="27"/>
      <c r="BI34" s="27"/>
      <c r="BJ34" s="25"/>
      <c r="BK34" s="64"/>
      <c r="BL34" s="197"/>
    </row>
    <row r="35" spans="1:64" s="7" customFormat="1" x14ac:dyDescent="0.25">
      <c r="A35" s="33" t="s">
        <v>1001</v>
      </c>
      <c r="B35" s="34" t="s">
        <v>146</v>
      </c>
      <c r="C35" s="19"/>
      <c r="D35" s="22"/>
      <c r="E35" s="23"/>
      <c r="F35" s="21" t="s">
        <v>117</v>
      </c>
      <c r="G35" s="20"/>
      <c r="H35" s="24"/>
      <c r="I35" s="27"/>
      <c r="J35" s="21"/>
      <c r="K35" s="27"/>
      <c r="L35" s="21"/>
      <c r="M35" s="21"/>
      <c r="N35" s="27"/>
      <c r="O35" s="22"/>
      <c r="P35" s="26"/>
      <c r="Q35" s="21"/>
      <c r="R35" s="20"/>
      <c r="S35" s="24"/>
      <c r="T35" s="24"/>
      <c r="U35" s="24" t="s">
        <v>92</v>
      </c>
      <c r="V35" s="21" t="s">
        <v>118</v>
      </c>
      <c r="W35" s="21"/>
      <c r="X35" s="27"/>
      <c r="Y35" s="27"/>
      <c r="Z35" s="21"/>
      <c r="AA35" s="25"/>
      <c r="AB35" s="25"/>
      <c r="AC35" s="22"/>
      <c r="AD35" s="22"/>
      <c r="AE35" s="25"/>
      <c r="AF35" s="22"/>
      <c r="AG35" s="22"/>
      <c r="AH35" s="23" t="s">
        <v>92</v>
      </c>
      <c r="AI35" s="24" t="s">
        <v>117</v>
      </c>
      <c r="AJ35" s="21" t="s">
        <v>116</v>
      </c>
      <c r="AK35" s="25"/>
      <c r="AL35" s="22" t="s">
        <v>92</v>
      </c>
      <c r="AM35" s="22" t="s">
        <v>92</v>
      </c>
      <c r="AN35" s="23"/>
      <c r="AO35" s="20"/>
      <c r="AP35" s="24"/>
      <c r="AQ35" s="21"/>
      <c r="AR35" s="27"/>
      <c r="AS35" s="21"/>
      <c r="AT35" s="27"/>
      <c r="AU35" s="22"/>
      <c r="AV35" s="23"/>
      <c r="AW35" s="21"/>
      <c r="AX35" s="27"/>
      <c r="AY35" s="21"/>
      <c r="AZ35" s="27"/>
      <c r="BA35" s="20"/>
      <c r="BB35" s="23"/>
      <c r="BC35" s="21"/>
      <c r="BD35" s="21"/>
      <c r="BE35" s="27"/>
      <c r="BF35" s="20"/>
      <c r="BG35" s="24" t="s">
        <v>17</v>
      </c>
      <c r="BH35" s="21"/>
      <c r="BI35" s="21"/>
      <c r="BJ35" s="22" t="s">
        <v>35</v>
      </c>
      <c r="BK35" s="66"/>
      <c r="BL35" s="197">
        <f>BL77+2</f>
        <v>9</v>
      </c>
    </row>
    <row r="36" spans="1:64" s="7" customFormat="1" x14ac:dyDescent="0.25">
      <c r="A36" s="44"/>
      <c r="B36" s="34"/>
      <c r="C36" s="19"/>
      <c r="D36" s="22"/>
      <c r="E36" s="23"/>
      <c r="F36" s="21"/>
      <c r="G36" s="20"/>
      <c r="H36" s="24"/>
      <c r="I36" s="27"/>
      <c r="J36" s="21"/>
      <c r="K36" s="27"/>
      <c r="L36" s="21"/>
      <c r="M36" s="21"/>
      <c r="N36" s="27"/>
      <c r="O36" s="22"/>
      <c r="P36" s="26"/>
      <c r="Q36" s="21"/>
      <c r="R36" s="20"/>
      <c r="S36" s="24"/>
      <c r="T36" s="24"/>
      <c r="U36" s="24"/>
      <c r="V36" s="21"/>
      <c r="W36" s="21"/>
      <c r="X36" s="27"/>
      <c r="Y36" s="27"/>
      <c r="Z36" s="21"/>
      <c r="AA36" s="25"/>
      <c r="AB36" s="25"/>
      <c r="AC36" s="22"/>
      <c r="AD36" s="22"/>
      <c r="AE36" s="25"/>
      <c r="AF36" s="22"/>
      <c r="AG36" s="22"/>
      <c r="AH36" s="23"/>
      <c r="AI36" s="24"/>
      <c r="AJ36" s="21"/>
      <c r="AK36" s="25"/>
      <c r="AL36" s="22"/>
      <c r="AM36" s="22"/>
      <c r="AN36" s="23"/>
      <c r="AO36" s="20"/>
      <c r="AP36" s="24"/>
      <c r="AQ36" s="21"/>
      <c r="AR36" s="27"/>
      <c r="AS36" s="21"/>
      <c r="AT36" s="27"/>
      <c r="AU36" s="22"/>
      <c r="AV36" s="23"/>
      <c r="AW36" s="21"/>
      <c r="AX36" s="27"/>
      <c r="AY36" s="21"/>
      <c r="AZ36" s="27"/>
      <c r="BA36" s="20"/>
      <c r="BB36" s="23"/>
      <c r="BC36" s="21"/>
      <c r="BD36" s="21"/>
      <c r="BE36" s="27"/>
      <c r="BF36" s="20"/>
      <c r="BG36" s="24" t="s">
        <v>17</v>
      </c>
      <c r="BH36" s="21"/>
      <c r="BI36" s="21"/>
      <c r="BJ36" s="22"/>
      <c r="BK36" s="66"/>
      <c r="BL36" s="197"/>
    </row>
    <row r="37" spans="1:64" s="3" customFormat="1" ht="12.95" customHeight="1" x14ac:dyDescent="0.25">
      <c r="A37" s="97" t="s">
        <v>8</v>
      </c>
      <c r="B37" s="128" t="s">
        <v>40</v>
      </c>
      <c r="C37" s="90"/>
      <c r="D37" s="95"/>
      <c r="E37" s="96"/>
      <c r="F37" s="93"/>
      <c r="G37" s="129"/>
      <c r="H37" s="90"/>
      <c r="I37" s="93"/>
      <c r="J37" s="93"/>
      <c r="K37" s="93"/>
      <c r="L37" s="93"/>
      <c r="M37" s="93"/>
      <c r="N37" s="93"/>
      <c r="O37" s="95"/>
      <c r="P37" s="96"/>
      <c r="Q37" s="93"/>
      <c r="R37" s="129"/>
      <c r="S37" s="90"/>
      <c r="T37" s="90"/>
      <c r="U37" s="90"/>
      <c r="V37" s="93"/>
      <c r="W37" s="93"/>
      <c r="X37" s="93"/>
      <c r="Y37" s="93"/>
      <c r="Z37" s="91"/>
      <c r="AA37" s="95"/>
      <c r="AB37" s="95"/>
      <c r="AC37" s="94"/>
      <c r="AD37" s="94"/>
      <c r="AE37" s="94"/>
      <c r="AF37" s="95"/>
      <c r="AG37" s="95"/>
      <c r="AH37" s="96"/>
      <c r="AI37" s="90"/>
      <c r="AJ37" s="93"/>
      <c r="AK37" s="94"/>
      <c r="AL37" s="95"/>
      <c r="AM37" s="95"/>
      <c r="AN37" s="96"/>
      <c r="AO37" s="92"/>
      <c r="AP37" s="90"/>
      <c r="AQ37" s="93"/>
      <c r="AR37" s="93"/>
      <c r="AS37" s="93"/>
      <c r="AT37" s="93"/>
      <c r="AU37" s="95"/>
      <c r="AV37" s="96"/>
      <c r="AW37" s="93"/>
      <c r="AX37" s="93"/>
      <c r="AY37" s="93"/>
      <c r="AZ37" s="93"/>
      <c r="BA37" s="129"/>
      <c r="BB37" s="96"/>
      <c r="BC37" s="93"/>
      <c r="BD37" s="93"/>
      <c r="BE37" s="93"/>
      <c r="BF37" s="129"/>
      <c r="BG37" s="90" t="s">
        <v>17</v>
      </c>
      <c r="BH37" s="93"/>
      <c r="BI37" s="93"/>
      <c r="BJ37" s="95"/>
      <c r="BK37" s="98"/>
      <c r="BL37" s="197" t="str">
        <f>IFERROR(VLOOKUP(BK37,#REF!,3,FALSE),"")</f>
        <v/>
      </c>
    </row>
    <row r="38" spans="1:64" s="3" customFormat="1" ht="12.95" customHeight="1" x14ac:dyDescent="0.25">
      <c r="A38" s="6"/>
      <c r="B38" s="31"/>
      <c r="C38" s="19"/>
      <c r="D38" s="25"/>
      <c r="E38" s="26"/>
      <c r="F38" s="27"/>
      <c r="G38" s="68"/>
      <c r="H38" s="19"/>
      <c r="I38" s="27"/>
      <c r="J38" s="27"/>
      <c r="K38" s="27"/>
      <c r="L38" s="27"/>
      <c r="M38" s="27"/>
      <c r="N38" s="27"/>
      <c r="O38" s="25"/>
      <c r="P38" s="26"/>
      <c r="Q38" s="27"/>
      <c r="R38" s="68"/>
      <c r="S38" s="19"/>
      <c r="T38" s="19"/>
      <c r="U38" s="19"/>
      <c r="V38" s="27"/>
      <c r="W38" s="27"/>
      <c r="X38" s="27"/>
      <c r="Y38" s="27"/>
      <c r="Z38" s="21"/>
      <c r="AA38" s="25"/>
      <c r="AB38" s="25"/>
      <c r="AC38" s="22"/>
      <c r="AD38" s="22"/>
      <c r="AE38" s="22"/>
      <c r="AF38" s="25"/>
      <c r="AG38" s="25"/>
      <c r="AH38" s="26"/>
      <c r="AI38" s="19"/>
      <c r="AJ38" s="27"/>
      <c r="AK38" s="22"/>
      <c r="AL38" s="25"/>
      <c r="AM38" s="25"/>
      <c r="AN38" s="26"/>
      <c r="AO38" s="20"/>
      <c r="AP38" s="19"/>
      <c r="AQ38" s="27"/>
      <c r="AR38" s="27"/>
      <c r="AS38" s="27"/>
      <c r="AT38" s="27"/>
      <c r="AU38" s="25"/>
      <c r="AV38" s="26"/>
      <c r="AW38" s="27"/>
      <c r="AX38" s="27"/>
      <c r="AY38" s="27"/>
      <c r="AZ38" s="27"/>
      <c r="BA38" s="68"/>
      <c r="BB38" s="26"/>
      <c r="BC38" s="27"/>
      <c r="BD38" s="27"/>
      <c r="BE38" s="27"/>
      <c r="BF38" s="68"/>
      <c r="BG38" s="19" t="s">
        <v>17</v>
      </c>
      <c r="BH38" s="27"/>
      <c r="BI38" s="27"/>
      <c r="BJ38" s="25"/>
      <c r="BK38" s="64"/>
      <c r="BL38" s="197"/>
    </row>
    <row r="39" spans="1:64" s="7" customFormat="1" ht="15" customHeight="1" x14ac:dyDescent="0.25">
      <c r="A39" s="33" t="s">
        <v>1003</v>
      </c>
      <c r="B39" s="34"/>
      <c r="C39" s="19"/>
      <c r="D39" s="22"/>
      <c r="E39" s="23"/>
      <c r="F39" s="21" t="s">
        <v>117</v>
      </c>
      <c r="G39" s="20"/>
      <c r="H39" s="24"/>
      <c r="I39" s="27"/>
      <c r="J39" s="21"/>
      <c r="K39" s="27"/>
      <c r="L39" s="21"/>
      <c r="M39" s="21"/>
      <c r="N39" s="27"/>
      <c r="O39" s="22"/>
      <c r="P39" s="26"/>
      <c r="Q39" s="21"/>
      <c r="R39" s="20"/>
      <c r="S39" s="24"/>
      <c r="T39" s="24"/>
      <c r="U39" s="24" t="s">
        <v>92</v>
      </c>
      <c r="V39" s="21" t="s">
        <v>118</v>
      </c>
      <c r="W39" s="21"/>
      <c r="X39" s="27"/>
      <c r="Y39" s="27"/>
      <c r="Z39" s="21"/>
      <c r="AA39" s="25"/>
      <c r="AB39" s="25"/>
      <c r="AC39" s="22"/>
      <c r="AD39" s="22"/>
      <c r="AE39" s="25"/>
      <c r="AF39" s="22"/>
      <c r="AG39" s="22"/>
      <c r="AH39" s="23" t="s">
        <v>92</v>
      </c>
      <c r="AI39" s="24" t="s">
        <v>117</v>
      </c>
      <c r="AJ39" s="21" t="s">
        <v>116</v>
      </c>
      <c r="AK39" s="25"/>
      <c r="AL39" s="22" t="s">
        <v>92</v>
      </c>
      <c r="AM39" s="22" t="s">
        <v>92</v>
      </c>
      <c r="AN39" s="23"/>
      <c r="AO39" s="20"/>
      <c r="AP39" s="24"/>
      <c r="AQ39" s="21"/>
      <c r="AR39" s="27"/>
      <c r="AS39" s="21"/>
      <c r="AT39" s="27"/>
      <c r="AU39" s="22"/>
      <c r="AV39" s="23"/>
      <c r="AW39" s="21"/>
      <c r="AX39" s="27"/>
      <c r="AY39" s="21"/>
      <c r="AZ39" s="27"/>
      <c r="BA39" s="20"/>
      <c r="BB39" s="23"/>
      <c r="BC39" s="21"/>
      <c r="BD39" s="21"/>
      <c r="BE39" s="27"/>
      <c r="BF39" s="20"/>
      <c r="BG39" s="24" t="s">
        <v>17</v>
      </c>
      <c r="BH39" s="21"/>
      <c r="BI39" s="21"/>
      <c r="BJ39" s="22" t="s">
        <v>35</v>
      </c>
      <c r="BK39" s="66"/>
      <c r="BL39" s="197"/>
    </row>
    <row r="40" spans="1:64" s="7" customFormat="1" x14ac:dyDescent="0.25">
      <c r="A40" s="33" t="s">
        <v>1004</v>
      </c>
      <c r="B40" s="34" t="s">
        <v>147</v>
      </c>
      <c r="C40" s="19"/>
      <c r="D40" s="22"/>
      <c r="E40" s="23"/>
      <c r="F40" s="21" t="s">
        <v>117</v>
      </c>
      <c r="G40" s="20"/>
      <c r="H40" s="24"/>
      <c r="I40" s="27"/>
      <c r="J40" s="21"/>
      <c r="K40" s="27"/>
      <c r="L40" s="21"/>
      <c r="M40" s="21"/>
      <c r="N40" s="27"/>
      <c r="O40" s="22"/>
      <c r="P40" s="26"/>
      <c r="Q40" s="21"/>
      <c r="R40" s="20"/>
      <c r="S40" s="24"/>
      <c r="T40" s="24"/>
      <c r="U40" s="24" t="s">
        <v>92</v>
      </c>
      <c r="V40" s="21" t="s">
        <v>118</v>
      </c>
      <c r="W40" s="21"/>
      <c r="X40" s="27"/>
      <c r="Y40" s="27"/>
      <c r="Z40" s="21"/>
      <c r="AA40" s="25"/>
      <c r="AB40" s="25"/>
      <c r="AC40" s="22"/>
      <c r="AD40" s="22"/>
      <c r="AE40" s="25"/>
      <c r="AF40" s="22"/>
      <c r="AG40" s="22"/>
      <c r="AH40" s="23" t="s">
        <v>92</v>
      </c>
      <c r="AI40" s="24" t="s">
        <v>117</v>
      </c>
      <c r="AJ40" s="21" t="s">
        <v>116</v>
      </c>
      <c r="AK40" s="25"/>
      <c r="AL40" s="22" t="s">
        <v>92</v>
      </c>
      <c r="AM40" s="22" t="s">
        <v>92</v>
      </c>
      <c r="AN40" s="23"/>
      <c r="AO40" s="20"/>
      <c r="AP40" s="24"/>
      <c r="AQ40" s="21"/>
      <c r="AR40" s="27"/>
      <c r="AS40" s="21"/>
      <c r="AT40" s="27"/>
      <c r="AU40" s="22"/>
      <c r="AV40" s="23"/>
      <c r="AW40" s="21"/>
      <c r="AX40" s="27"/>
      <c r="AY40" s="21"/>
      <c r="AZ40" s="27"/>
      <c r="BA40" s="20"/>
      <c r="BB40" s="23"/>
      <c r="BC40" s="21"/>
      <c r="BD40" s="21"/>
      <c r="BE40" s="27"/>
      <c r="BF40" s="20"/>
      <c r="BG40" s="24" t="s">
        <v>17</v>
      </c>
      <c r="BH40" s="21"/>
      <c r="BI40" s="21"/>
      <c r="BJ40" s="22" t="s">
        <v>35</v>
      </c>
      <c r="BK40" s="66"/>
      <c r="BL40" s="197">
        <f>BL77+8</f>
        <v>15</v>
      </c>
    </row>
    <row r="41" spans="1:64" s="7" customFormat="1" x14ac:dyDescent="0.25">
      <c r="A41" s="33" t="s">
        <v>1005</v>
      </c>
      <c r="B41" s="34" t="s">
        <v>148</v>
      </c>
      <c r="C41" s="19"/>
      <c r="D41" s="22"/>
      <c r="E41" s="23"/>
      <c r="F41" s="21" t="s">
        <v>117</v>
      </c>
      <c r="G41" s="20"/>
      <c r="H41" s="24"/>
      <c r="I41" s="27"/>
      <c r="J41" s="21"/>
      <c r="K41" s="27"/>
      <c r="L41" s="21"/>
      <c r="M41" s="21"/>
      <c r="N41" s="27"/>
      <c r="O41" s="22"/>
      <c r="P41" s="26"/>
      <c r="Q41" s="21"/>
      <c r="R41" s="20"/>
      <c r="S41" s="24"/>
      <c r="T41" s="24"/>
      <c r="U41" s="24" t="s">
        <v>92</v>
      </c>
      <c r="V41" s="21" t="s">
        <v>118</v>
      </c>
      <c r="W41" s="21"/>
      <c r="X41" s="27"/>
      <c r="Y41" s="27"/>
      <c r="Z41" s="21"/>
      <c r="AA41" s="25"/>
      <c r="AB41" s="25"/>
      <c r="AC41" s="22"/>
      <c r="AD41" s="22"/>
      <c r="AE41" s="25"/>
      <c r="AF41" s="22"/>
      <c r="AG41" s="22"/>
      <c r="AH41" s="23" t="s">
        <v>92</v>
      </c>
      <c r="AI41" s="24" t="s">
        <v>117</v>
      </c>
      <c r="AJ41" s="21" t="s">
        <v>116</v>
      </c>
      <c r="AK41" s="25"/>
      <c r="AL41" s="22" t="s">
        <v>92</v>
      </c>
      <c r="AM41" s="22" t="s">
        <v>92</v>
      </c>
      <c r="AN41" s="23"/>
      <c r="AO41" s="20"/>
      <c r="AP41" s="24"/>
      <c r="AQ41" s="21"/>
      <c r="AR41" s="27"/>
      <c r="AS41" s="21"/>
      <c r="AT41" s="27"/>
      <c r="AU41" s="22"/>
      <c r="AV41" s="23"/>
      <c r="AW41" s="21"/>
      <c r="AX41" s="27"/>
      <c r="AY41" s="21"/>
      <c r="AZ41" s="27"/>
      <c r="BA41" s="20"/>
      <c r="BB41" s="23"/>
      <c r="BC41" s="21"/>
      <c r="BD41" s="21"/>
      <c r="BE41" s="27"/>
      <c r="BF41" s="20"/>
      <c r="BG41" s="24" t="s">
        <v>17</v>
      </c>
      <c r="BH41" s="21"/>
      <c r="BI41" s="21"/>
      <c r="BJ41" s="22" t="s">
        <v>35</v>
      </c>
      <c r="BK41" s="66"/>
      <c r="BL41" s="197">
        <f>BL77+2</f>
        <v>9</v>
      </c>
    </row>
    <row r="42" spans="1:64" s="7" customFormat="1" x14ac:dyDescent="0.25">
      <c r="A42" s="33" t="s">
        <v>1006</v>
      </c>
      <c r="B42" s="34"/>
      <c r="C42" s="19"/>
      <c r="D42" s="22"/>
      <c r="E42" s="23"/>
      <c r="F42" s="21" t="s">
        <v>117</v>
      </c>
      <c r="G42" s="20"/>
      <c r="H42" s="24"/>
      <c r="I42" s="27"/>
      <c r="J42" s="21"/>
      <c r="K42" s="27"/>
      <c r="L42" s="21"/>
      <c r="M42" s="21"/>
      <c r="N42" s="27"/>
      <c r="O42" s="22"/>
      <c r="P42" s="26"/>
      <c r="Q42" s="21"/>
      <c r="R42" s="20"/>
      <c r="S42" s="24"/>
      <c r="T42" s="24"/>
      <c r="U42" s="24" t="s">
        <v>92</v>
      </c>
      <c r="V42" s="21" t="s">
        <v>118</v>
      </c>
      <c r="W42" s="21"/>
      <c r="X42" s="27" t="s">
        <v>92</v>
      </c>
      <c r="Y42" s="27"/>
      <c r="Z42" s="21"/>
      <c r="AA42" s="25"/>
      <c r="AB42" s="25"/>
      <c r="AC42" s="22"/>
      <c r="AD42" s="22"/>
      <c r="AE42" s="25"/>
      <c r="AF42" s="22"/>
      <c r="AG42" s="22"/>
      <c r="AH42" s="23" t="s">
        <v>92</v>
      </c>
      <c r="AI42" s="24" t="s">
        <v>117</v>
      </c>
      <c r="AJ42" s="21" t="s">
        <v>116</v>
      </c>
      <c r="AK42" s="25"/>
      <c r="AL42" s="22" t="s">
        <v>92</v>
      </c>
      <c r="AM42" s="22" t="s">
        <v>92</v>
      </c>
      <c r="AN42" s="23"/>
      <c r="AO42" s="20"/>
      <c r="AP42" s="24"/>
      <c r="AQ42" s="21"/>
      <c r="AR42" s="27"/>
      <c r="AS42" s="21"/>
      <c r="AT42" s="27"/>
      <c r="AU42" s="22"/>
      <c r="AV42" s="23"/>
      <c r="AW42" s="21"/>
      <c r="AX42" s="27"/>
      <c r="AY42" s="21"/>
      <c r="AZ42" s="27"/>
      <c r="BA42" s="20"/>
      <c r="BB42" s="23"/>
      <c r="BC42" s="21"/>
      <c r="BD42" s="21"/>
      <c r="BE42" s="27"/>
      <c r="BF42" s="20"/>
      <c r="BG42" s="24" t="s">
        <v>17</v>
      </c>
      <c r="BH42" s="21"/>
      <c r="BI42" s="21"/>
      <c r="BJ42" s="22" t="s">
        <v>35</v>
      </c>
      <c r="BK42" s="66"/>
      <c r="BL42" s="197"/>
    </row>
    <row r="43" spans="1:64" s="7" customFormat="1" x14ac:dyDescent="0.25">
      <c r="A43" s="33" t="s">
        <v>1007</v>
      </c>
      <c r="B43" s="34" t="s">
        <v>1914</v>
      </c>
      <c r="C43" s="19"/>
      <c r="D43" s="22"/>
      <c r="E43" s="23"/>
      <c r="F43" s="21" t="s">
        <v>117</v>
      </c>
      <c r="G43" s="20"/>
      <c r="H43" s="24"/>
      <c r="I43" s="27"/>
      <c r="J43" s="21"/>
      <c r="K43" s="27"/>
      <c r="L43" s="21"/>
      <c r="M43" s="21"/>
      <c r="N43" s="27"/>
      <c r="O43" s="22"/>
      <c r="P43" s="26"/>
      <c r="Q43" s="21"/>
      <c r="R43" s="20"/>
      <c r="S43" s="24"/>
      <c r="T43" s="24"/>
      <c r="U43" s="24" t="s">
        <v>92</v>
      </c>
      <c r="V43" s="21" t="s">
        <v>118</v>
      </c>
      <c r="W43" s="21"/>
      <c r="X43" s="27"/>
      <c r="Y43" s="27"/>
      <c r="Z43" s="21"/>
      <c r="AA43" s="25"/>
      <c r="AB43" s="25"/>
      <c r="AC43" s="22"/>
      <c r="AD43" s="22"/>
      <c r="AE43" s="25"/>
      <c r="AF43" s="22"/>
      <c r="AG43" s="22"/>
      <c r="AH43" s="23" t="s">
        <v>92</v>
      </c>
      <c r="AI43" s="24" t="s">
        <v>117</v>
      </c>
      <c r="AJ43" s="21" t="s">
        <v>116</v>
      </c>
      <c r="AK43" s="25"/>
      <c r="AL43" s="22" t="s">
        <v>92</v>
      </c>
      <c r="AM43" s="22" t="s">
        <v>92</v>
      </c>
      <c r="AN43" s="23"/>
      <c r="AO43" s="20"/>
      <c r="AP43" s="24"/>
      <c r="AQ43" s="21"/>
      <c r="AR43" s="27"/>
      <c r="AS43" s="21"/>
      <c r="AT43" s="27"/>
      <c r="AU43" s="22"/>
      <c r="AV43" s="23"/>
      <c r="AW43" s="21"/>
      <c r="AX43" s="27"/>
      <c r="AY43" s="21"/>
      <c r="AZ43" s="27"/>
      <c r="BA43" s="20"/>
      <c r="BB43" s="23"/>
      <c r="BC43" s="21"/>
      <c r="BD43" s="21"/>
      <c r="BE43" s="27"/>
      <c r="BF43" s="20"/>
      <c r="BG43" s="24" t="s">
        <v>17</v>
      </c>
      <c r="BH43" s="21"/>
      <c r="BI43" s="21"/>
      <c r="BJ43" s="22" t="s">
        <v>35</v>
      </c>
      <c r="BK43" s="66"/>
      <c r="BL43" s="197">
        <f>BL77+6</f>
        <v>13</v>
      </c>
    </row>
    <row r="44" spans="1:64" s="7" customFormat="1" x14ac:dyDescent="0.25">
      <c r="A44" s="33" t="s">
        <v>1008</v>
      </c>
      <c r="B44" s="34" t="s">
        <v>149</v>
      </c>
      <c r="C44" s="19"/>
      <c r="D44" s="22"/>
      <c r="E44" s="23"/>
      <c r="F44" s="21" t="s">
        <v>117</v>
      </c>
      <c r="G44" s="20"/>
      <c r="H44" s="24"/>
      <c r="I44" s="27"/>
      <c r="J44" s="21"/>
      <c r="K44" s="27"/>
      <c r="L44" s="21"/>
      <c r="M44" s="21"/>
      <c r="N44" s="27"/>
      <c r="O44" s="22"/>
      <c r="P44" s="26"/>
      <c r="Q44" s="21"/>
      <c r="R44" s="20"/>
      <c r="S44" s="24"/>
      <c r="T44" s="24"/>
      <c r="U44" s="24" t="s">
        <v>92</v>
      </c>
      <c r="V44" s="21" t="s">
        <v>118</v>
      </c>
      <c r="W44" s="21"/>
      <c r="X44" s="27"/>
      <c r="Y44" s="27"/>
      <c r="Z44" s="21"/>
      <c r="AA44" s="25"/>
      <c r="AB44" s="25"/>
      <c r="AC44" s="22"/>
      <c r="AD44" s="22"/>
      <c r="AE44" s="25"/>
      <c r="AF44" s="22"/>
      <c r="AG44" s="22"/>
      <c r="AH44" s="23" t="s">
        <v>92</v>
      </c>
      <c r="AI44" s="24" t="s">
        <v>117</v>
      </c>
      <c r="AJ44" s="21" t="s">
        <v>116</v>
      </c>
      <c r="AK44" s="25"/>
      <c r="AL44" s="22" t="s">
        <v>92</v>
      </c>
      <c r="AM44" s="22" t="s">
        <v>92</v>
      </c>
      <c r="AN44" s="23"/>
      <c r="AO44" s="20"/>
      <c r="AP44" s="24"/>
      <c r="AQ44" s="21"/>
      <c r="AR44" s="27"/>
      <c r="AS44" s="21"/>
      <c r="AT44" s="27"/>
      <c r="AU44" s="22"/>
      <c r="AV44" s="23"/>
      <c r="AW44" s="21"/>
      <c r="AX44" s="27"/>
      <c r="AY44" s="21"/>
      <c r="AZ44" s="27"/>
      <c r="BA44" s="20"/>
      <c r="BB44" s="23"/>
      <c r="BC44" s="21"/>
      <c r="BD44" s="21"/>
      <c r="BE44" s="27"/>
      <c r="BF44" s="20"/>
      <c r="BG44" s="24" t="s">
        <v>17</v>
      </c>
      <c r="BH44" s="21"/>
      <c r="BI44" s="21"/>
      <c r="BJ44" s="22" t="s">
        <v>35</v>
      </c>
      <c r="BK44" s="66"/>
      <c r="BL44" s="197"/>
    </row>
    <row r="45" spans="1:64" s="3" customFormat="1" ht="12.95" customHeight="1" x14ac:dyDescent="0.25">
      <c r="A45" s="6" t="s">
        <v>48</v>
      </c>
      <c r="B45" s="31" t="s">
        <v>39</v>
      </c>
      <c r="C45" s="19"/>
      <c r="D45" s="22"/>
      <c r="E45" s="23"/>
      <c r="F45" s="21" t="s">
        <v>117</v>
      </c>
      <c r="G45" s="20"/>
      <c r="H45" s="24"/>
      <c r="I45" s="27"/>
      <c r="J45" s="21"/>
      <c r="K45" s="27"/>
      <c r="L45" s="21"/>
      <c r="M45" s="21"/>
      <c r="N45" s="27"/>
      <c r="O45" s="22"/>
      <c r="P45" s="26"/>
      <c r="Q45" s="21"/>
      <c r="R45" s="20"/>
      <c r="S45" s="24"/>
      <c r="T45" s="24"/>
      <c r="U45" s="24" t="s">
        <v>92</v>
      </c>
      <c r="V45" s="21" t="s">
        <v>118</v>
      </c>
      <c r="W45" s="21"/>
      <c r="X45" s="27"/>
      <c r="Y45" s="27"/>
      <c r="Z45" s="21"/>
      <c r="AA45" s="25"/>
      <c r="AB45" s="25"/>
      <c r="AC45" s="22"/>
      <c r="AD45" s="22"/>
      <c r="AE45" s="25"/>
      <c r="AF45" s="22"/>
      <c r="AG45" s="22"/>
      <c r="AH45" s="23" t="s">
        <v>92</v>
      </c>
      <c r="AI45" s="24" t="s">
        <v>117</v>
      </c>
      <c r="AJ45" s="21" t="s">
        <v>116</v>
      </c>
      <c r="AK45" s="25"/>
      <c r="AL45" s="22" t="s">
        <v>92</v>
      </c>
      <c r="AM45" s="22" t="s">
        <v>92</v>
      </c>
      <c r="AN45" s="23"/>
      <c r="AO45" s="20"/>
      <c r="AP45" s="24"/>
      <c r="AQ45" s="21"/>
      <c r="AR45" s="27"/>
      <c r="AS45" s="21"/>
      <c r="AT45" s="27"/>
      <c r="AU45" s="22"/>
      <c r="AV45" s="23"/>
      <c r="AW45" s="21"/>
      <c r="AX45" s="27"/>
      <c r="AY45" s="21"/>
      <c r="AZ45" s="27"/>
      <c r="BA45" s="20"/>
      <c r="BB45" s="23"/>
      <c r="BC45" s="21"/>
      <c r="BD45" s="21"/>
      <c r="BE45" s="27"/>
      <c r="BF45" s="20"/>
      <c r="BG45" s="24" t="s">
        <v>17</v>
      </c>
      <c r="BH45" s="21"/>
      <c r="BI45" s="21"/>
      <c r="BJ45" s="22"/>
      <c r="BK45" s="64"/>
      <c r="BL45" s="197" t="str">
        <f>IFERROR(VLOOKUP(BK45,#REF!,3,FALSE),"")</f>
        <v/>
      </c>
    </row>
    <row r="46" spans="1:64" s="3" customFormat="1" ht="12.95" customHeight="1" x14ac:dyDescent="0.25">
      <c r="A46" s="6"/>
      <c r="B46" s="31"/>
      <c r="C46" s="19"/>
      <c r="D46" s="22"/>
      <c r="E46" s="23"/>
      <c r="F46" s="21"/>
      <c r="G46" s="20"/>
      <c r="H46" s="24"/>
      <c r="I46" s="27"/>
      <c r="J46" s="21"/>
      <c r="K46" s="27"/>
      <c r="L46" s="21"/>
      <c r="M46" s="21"/>
      <c r="N46" s="27"/>
      <c r="O46" s="22"/>
      <c r="P46" s="26"/>
      <c r="Q46" s="21"/>
      <c r="R46" s="20"/>
      <c r="S46" s="24"/>
      <c r="T46" s="24"/>
      <c r="U46" s="24"/>
      <c r="V46" s="21"/>
      <c r="W46" s="21"/>
      <c r="X46" s="27"/>
      <c r="Y46" s="27"/>
      <c r="Z46" s="21"/>
      <c r="AA46" s="25"/>
      <c r="AB46" s="25"/>
      <c r="AC46" s="22"/>
      <c r="AD46" s="22"/>
      <c r="AE46" s="25"/>
      <c r="AF46" s="22"/>
      <c r="AG46" s="22"/>
      <c r="AH46" s="23"/>
      <c r="AI46" s="24"/>
      <c r="AJ46" s="21"/>
      <c r="AK46" s="25"/>
      <c r="AL46" s="22"/>
      <c r="AM46" s="22"/>
      <c r="AN46" s="23"/>
      <c r="AO46" s="20"/>
      <c r="AP46" s="24"/>
      <c r="AQ46" s="21"/>
      <c r="AR46" s="27"/>
      <c r="AS46" s="21"/>
      <c r="AT46" s="27"/>
      <c r="AU46" s="22"/>
      <c r="AV46" s="23"/>
      <c r="AW46" s="21"/>
      <c r="AX46" s="27"/>
      <c r="AY46" s="21"/>
      <c r="AZ46" s="27"/>
      <c r="BA46" s="20"/>
      <c r="BB46" s="23"/>
      <c r="BC46" s="21"/>
      <c r="BD46" s="21"/>
      <c r="BE46" s="27"/>
      <c r="BF46" s="20"/>
      <c r="BG46" s="24" t="s">
        <v>17</v>
      </c>
      <c r="BH46" s="21"/>
      <c r="BI46" s="21"/>
      <c r="BJ46" s="22"/>
      <c r="BK46" s="64"/>
      <c r="BL46" s="197"/>
    </row>
    <row r="47" spans="1:64" s="3" customFormat="1" ht="12.95" customHeight="1" x14ac:dyDescent="0.25">
      <c r="A47" s="97" t="s">
        <v>10</v>
      </c>
      <c r="B47" s="128" t="s">
        <v>38</v>
      </c>
      <c r="C47" s="90"/>
      <c r="D47" s="95"/>
      <c r="E47" s="96"/>
      <c r="F47" s="93"/>
      <c r="G47" s="129"/>
      <c r="H47" s="90"/>
      <c r="I47" s="93"/>
      <c r="J47" s="93"/>
      <c r="K47" s="93"/>
      <c r="L47" s="93"/>
      <c r="M47" s="93"/>
      <c r="N47" s="93"/>
      <c r="O47" s="95"/>
      <c r="P47" s="96"/>
      <c r="Q47" s="93"/>
      <c r="R47" s="129"/>
      <c r="S47" s="90"/>
      <c r="T47" s="90"/>
      <c r="U47" s="90"/>
      <c r="V47" s="93"/>
      <c r="W47" s="93"/>
      <c r="X47" s="93"/>
      <c r="Y47" s="93"/>
      <c r="Z47" s="91"/>
      <c r="AA47" s="95"/>
      <c r="AB47" s="95"/>
      <c r="AC47" s="94"/>
      <c r="AD47" s="94"/>
      <c r="AE47" s="94"/>
      <c r="AF47" s="95"/>
      <c r="AG47" s="95"/>
      <c r="AH47" s="96"/>
      <c r="AI47" s="90"/>
      <c r="AJ47" s="93"/>
      <c r="AK47" s="94"/>
      <c r="AL47" s="95"/>
      <c r="AM47" s="95"/>
      <c r="AN47" s="96"/>
      <c r="AO47" s="92"/>
      <c r="AP47" s="90"/>
      <c r="AQ47" s="93"/>
      <c r="AR47" s="93"/>
      <c r="AS47" s="93"/>
      <c r="AT47" s="93"/>
      <c r="AU47" s="95"/>
      <c r="AV47" s="96"/>
      <c r="AW47" s="93"/>
      <c r="AX47" s="93"/>
      <c r="AY47" s="93"/>
      <c r="AZ47" s="93"/>
      <c r="BA47" s="129"/>
      <c r="BB47" s="96"/>
      <c r="BC47" s="93"/>
      <c r="BD47" s="93"/>
      <c r="BE47" s="93"/>
      <c r="BF47" s="129"/>
      <c r="BG47" s="90" t="s">
        <v>17</v>
      </c>
      <c r="BH47" s="93"/>
      <c r="BI47" s="93"/>
      <c r="BJ47" s="95"/>
      <c r="BK47" s="98"/>
      <c r="BL47" s="197" t="str">
        <f>IFERROR(VLOOKUP(BK47,#REF!,3,FALSE),"")</f>
        <v/>
      </c>
    </row>
    <row r="48" spans="1:64" s="3" customFormat="1" ht="12.95" customHeight="1" x14ac:dyDescent="0.25">
      <c r="A48" s="6"/>
      <c r="B48" s="31"/>
      <c r="C48" s="19"/>
      <c r="D48" s="25"/>
      <c r="E48" s="26"/>
      <c r="F48" s="27"/>
      <c r="G48" s="68"/>
      <c r="H48" s="19"/>
      <c r="I48" s="27"/>
      <c r="J48" s="27"/>
      <c r="K48" s="27"/>
      <c r="L48" s="27"/>
      <c r="M48" s="27"/>
      <c r="N48" s="27"/>
      <c r="O48" s="25"/>
      <c r="P48" s="26"/>
      <c r="Q48" s="27"/>
      <c r="R48" s="68"/>
      <c r="S48" s="19"/>
      <c r="T48" s="19"/>
      <c r="U48" s="19"/>
      <c r="V48" s="27"/>
      <c r="W48" s="27"/>
      <c r="X48" s="27"/>
      <c r="Y48" s="27"/>
      <c r="Z48" s="21"/>
      <c r="AA48" s="25"/>
      <c r="AB48" s="25"/>
      <c r="AC48" s="22"/>
      <c r="AD48" s="22"/>
      <c r="AE48" s="22"/>
      <c r="AF48" s="25"/>
      <c r="AG48" s="25"/>
      <c r="AH48" s="26"/>
      <c r="AI48" s="19"/>
      <c r="AJ48" s="27"/>
      <c r="AK48" s="22"/>
      <c r="AL48" s="25"/>
      <c r="AM48" s="25"/>
      <c r="AN48" s="26"/>
      <c r="AO48" s="20"/>
      <c r="AP48" s="19"/>
      <c r="AQ48" s="27"/>
      <c r="AR48" s="27"/>
      <c r="AS48" s="27"/>
      <c r="AT48" s="27"/>
      <c r="AU48" s="25"/>
      <c r="AV48" s="26"/>
      <c r="AW48" s="27"/>
      <c r="AX48" s="27"/>
      <c r="AY48" s="27"/>
      <c r="AZ48" s="27"/>
      <c r="BA48" s="68"/>
      <c r="BB48" s="26"/>
      <c r="BC48" s="27"/>
      <c r="BD48" s="27"/>
      <c r="BE48" s="27"/>
      <c r="BF48" s="68"/>
      <c r="BG48" s="19" t="s">
        <v>17</v>
      </c>
      <c r="BH48" s="27"/>
      <c r="BI48" s="27"/>
      <c r="BJ48" s="25"/>
      <c r="BK48" s="64"/>
      <c r="BL48" s="197"/>
    </row>
    <row r="49" spans="1:64" s="7" customFormat="1" x14ac:dyDescent="0.25">
      <c r="A49" s="33" t="s">
        <v>1011</v>
      </c>
      <c r="B49" s="34" t="s">
        <v>1877</v>
      </c>
      <c r="C49" s="19"/>
      <c r="D49" s="22"/>
      <c r="E49" s="23"/>
      <c r="F49" s="21" t="s">
        <v>117</v>
      </c>
      <c r="G49" s="20"/>
      <c r="H49" s="24"/>
      <c r="I49" s="27"/>
      <c r="J49" s="21"/>
      <c r="K49" s="27"/>
      <c r="L49" s="21"/>
      <c r="M49" s="21"/>
      <c r="N49" s="27"/>
      <c r="O49" s="22"/>
      <c r="P49" s="26"/>
      <c r="Q49" s="21"/>
      <c r="R49" s="20"/>
      <c r="S49" s="24"/>
      <c r="T49" s="24" t="s">
        <v>117</v>
      </c>
      <c r="U49" s="24" t="s">
        <v>92</v>
      </c>
      <c r="V49" s="21"/>
      <c r="W49" s="21"/>
      <c r="X49" s="27"/>
      <c r="Y49" s="27" t="s">
        <v>92</v>
      </c>
      <c r="Z49" s="21" t="s">
        <v>92</v>
      </c>
      <c r="AA49" s="25" t="s">
        <v>648</v>
      </c>
      <c r="AB49" s="25"/>
      <c r="AC49" s="22"/>
      <c r="AD49" s="22"/>
      <c r="AE49" s="25"/>
      <c r="AF49" s="22"/>
      <c r="AG49" s="22"/>
      <c r="AH49" s="23" t="s">
        <v>92</v>
      </c>
      <c r="AI49" s="24" t="s">
        <v>92</v>
      </c>
      <c r="AJ49" s="21"/>
      <c r="AK49" s="25"/>
      <c r="AL49" s="22" t="s">
        <v>92</v>
      </c>
      <c r="AM49" s="22" t="s">
        <v>92</v>
      </c>
      <c r="AN49" s="23"/>
      <c r="AO49" s="20" t="s">
        <v>92</v>
      </c>
      <c r="AP49" s="24"/>
      <c r="AQ49" s="21"/>
      <c r="AR49" s="27"/>
      <c r="AS49" s="21"/>
      <c r="AT49" s="27"/>
      <c r="AU49" s="22"/>
      <c r="AV49" s="23"/>
      <c r="AW49" s="21"/>
      <c r="AX49" s="27"/>
      <c r="AY49" s="21"/>
      <c r="AZ49" s="27"/>
      <c r="BA49" s="20"/>
      <c r="BB49" s="23"/>
      <c r="BC49" s="21"/>
      <c r="BD49" s="21"/>
      <c r="BE49" s="27"/>
      <c r="BF49" s="20"/>
      <c r="BG49" s="24" t="s">
        <v>17</v>
      </c>
      <c r="BH49" s="21" t="s">
        <v>35</v>
      </c>
      <c r="BI49" s="21"/>
      <c r="BJ49" s="22" t="s">
        <v>35</v>
      </c>
      <c r="BK49" s="66"/>
      <c r="BL49" s="197">
        <f>BL77+2</f>
        <v>9</v>
      </c>
    </row>
    <row r="50" spans="1:64" s="7" customFormat="1" x14ac:dyDescent="0.25">
      <c r="A50" s="33" t="s">
        <v>1012</v>
      </c>
      <c r="B50" s="34" t="s">
        <v>1915</v>
      </c>
      <c r="C50" s="19"/>
      <c r="D50" s="22"/>
      <c r="E50" s="23"/>
      <c r="F50" s="21" t="s">
        <v>117</v>
      </c>
      <c r="G50" s="20"/>
      <c r="H50" s="24"/>
      <c r="I50" s="27"/>
      <c r="J50" s="21"/>
      <c r="K50" s="27"/>
      <c r="L50" s="21"/>
      <c r="M50" s="21"/>
      <c r="N50" s="27"/>
      <c r="O50" s="22"/>
      <c r="P50" s="26"/>
      <c r="Q50" s="21"/>
      <c r="R50" s="20"/>
      <c r="S50" s="24"/>
      <c r="T50" s="24" t="s">
        <v>117</v>
      </c>
      <c r="U50" s="24" t="s">
        <v>92</v>
      </c>
      <c r="V50" s="21"/>
      <c r="W50" s="21"/>
      <c r="X50" s="27"/>
      <c r="Y50" s="27" t="s">
        <v>92</v>
      </c>
      <c r="Z50" s="21" t="s">
        <v>92</v>
      </c>
      <c r="AA50" s="25" t="s">
        <v>648</v>
      </c>
      <c r="AB50" s="25"/>
      <c r="AC50" s="22"/>
      <c r="AD50" s="22"/>
      <c r="AE50" s="25"/>
      <c r="AF50" s="22"/>
      <c r="AG50" s="22"/>
      <c r="AH50" s="23" t="s">
        <v>92</v>
      </c>
      <c r="AI50" s="24" t="s">
        <v>92</v>
      </c>
      <c r="AJ50" s="21"/>
      <c r="AK50" s="25"/>
      <c r="AL50" s="22" t="s">
        <v>92</v>
      </c>
      <c r="AM50" s="22" t="s">
        <v>92</v>
      </c>
      <c r="AN50" s="23"/>
      <c r="AO50" s="20" t="s">
        <v>92</v>
      </c>
      <c r="AP50" s="24"/>
      <c r="AQ50" s="21"/>
      <c r="AR50" s="27"/>
      <c r="AS50" s="21"/>
      <c r="AT50" s="27"/>
      <c r="AU50" s="22"/>
      <c r="AV50" s="23"/>
      <c r="AW50" s="21"/>
      <c r="AX50" s="27"/>
      <c r="AY50" s="21"/>
      <c r="AZ50" s="27"/>
      <c r="BA50" s="20"/>
      <c r="BB50" s="23"/>
      <c r="BC50" s="21"/>
      <c r="BD50" s="21"/>
      <c r="BE50" s="27"/>
      <c r="BF50" s="20"/>
      <c r="BG50" s="24" t="s">
        <v>17</v>
      </c>
      <c r="BH50" s="21" t="s">
        <v>35</v>
      </c>
      <c r="BI50" s="21"/>
      <c r="BJ50" s="22" t="s">
        <v>35</v>
      </c>
      <c r="BK50" s="66"/>
      <c r="BL50" s="197">
        <f>5+BL920</f>
        <v>14</v>
      </c>
    </row>
    <row r="51" spans="1:64" s="7" customFormat="1" x14ac:dyDescent="0.25">
      <c r="A51" s="44"/>
      <c r="B51" s="34"/>
      <c r="C51" s="19"/>
      <c r="D51" s="22"/>
      <c r="E51" s="23"/>
      <c r="F51" s="21"/>
      <c r="G51" s="20"/>
      <c r="H51" s="24"/>
      <c r="I51" s="27"/>
      <c r="J51" s="21"/>
      <c r="K51" s="27"/>
      <c r="L51" s="21"/>
      <c r="M51" s="21"/>
      <c r="N51" s="27"/>
      <c r="O51" s="22"/>
      <c r="P51" s="26"/>
      <c r="Q51" s="21"/>
      <c r="R51" s="20"/>
      <c r="S51" s="24"/>
      <c r="T51" s="24"/>
      <c r="U51" s="24"/>
      <c r="V51" s="21"/>
      <c r="W51" s="21"/>
      <c r="X51" s="27"/>
      <c r="Y51" s="27"/>
      <c r="Z51" s="21"/>
      <c r="AA51" s="25"/>
      <c r="AB51" s="25"/>
      <c r="AC51" s="22"/>
      <c r="AD51" s="22"/>
      <c r="AE51" s="25"/>
      <c r="AF51" s="22"/>
      <c r="AG51" s="22"/>
      <c r="AH51" s="23"/>
      <c r="AI51" s="24"/>
      <c r="AJ51" s="21"/>
      <c r="AK51" s="25"/>
      <c r="AL51" s="22"/>
      <c r="AM51" s="22"/>
      <c r="AN51" s="23"/>
      <c r="AO51" s="20"/>
      <c r="AP51" s="24"/>
      <c r="AQ51" s="21"/>
      <c r="AR51" s="27"/>
      <c r="AS51" s="21"/>
      <c r="AT51" s="27"/>
      <c r="AU51" s="22"/>
      <c r="AV51" s="23"/>
      <c r="AW51" s="21"/>
      <c r="AX51" s="27"/>
      <c r="AY51" s="21"/>
      <c r="AZ51" s="27"/>
      <c r="BA51" s="20"/>
      <c r="BB51" s="23"/>
      <c r="BC51" s="21"/>
      <c r="BD51" s="21"/>
      <c r="BE51" s="27"/>
      <c r="BF51" s="20"/>
      <c r="BG51" s="24" t="s">
        <v>17</v>
      </c>
      <c r="BH51" s="21"/>
      <c r="BI51" s="21"/>
      <c r="BJ51" s="22"/>
      <c r="BK51" s="66"/>
      <c r="BL51" s="197"/>
    </row>
    <row r="52" spans="1:64" s="3" customFormat="1" ht="12.95" customHeight="1" x14ac:dyDescent="0.25">
      <c r="A52" s="97" t="s">
        <v>129</v>
      </c>
      <c r="B52" s="128" t="s">
        <v>25</v>
      </c>
      <c r="C52" s="90"/>
      <c r="D52" s="95"/>
      <c r="E52" s="96"/>
      <c r="F52" s="93"/>
      <c r="G52" s="129"/>
      <c r="H52" s="90"/>
      <c r="I52" s="93"/>
      <c r="J52" s="93"/>
      <c r="K52" s="93"/>
      <c r="L52" s="93"/>
      <c r="M52" s="93"/>
      <c r="N52" s="93"/>
      <c r="O52" s="95"/>
      <c r="P52" s="96"/>
      <c r="Q52" s="93"/>
      <c r="R52" s="129"/>
      <c r="S52" s="90"/>
      <c r="T52" s="90"/>
      <c r="U52" s="90"/>
      <c r="V52" s="93"/>
      <c r="W52" s="93"/>
      <c r="X52" s="93"/>
      <c r="Y52" s="93"/>
      <c r="Z52" s="91"/>
      <c r="AA52" s="95"/>
      <c r="AB52" s="95"/>
      <c r="AC52" s="94"/>
      <c r="AD52" s="94"/>
      <c r="AE52" s="94"/>
      <c r="AF52" s="95"/>
      <c r="AG52" s="95"/>
      <c r="AH52" s="96"/>
      <c r="AI52" s="90"/>
      <c r="AJ52" s="93"/>
      <c r="AK52" s="94"/>
      <c r="AL52" s="95"/>
      <c r="AM52" s="95"/>
      <c r="AN52" s="96"/>
      <c r="AO52" s="92"/>
      <c r="AP52" s="90"/>
      <c r="AQ52" s="93"/>
      <c r="AR52" s="93"/>
      <c r="AS52" s="93"/>
      <c r="AT52" s="93"/>
      <c r="AU52" s="95"/>
      <c r="AV52" s="96"/>
      <c r="AW52" s="93"/>
      <c r="AX52" s="93"/>
      <c r="AY52" s="93"/>
      <c r="AZ52" s="93"/>
      <c r="BA52" s="129"/>
      <c r="BB52" s="96"/>
      <c r="BC52" s="93"/>
      <c r="BD52" s="93"/>
      <c r="BE52" s="93"/>
      <c r="BF52" s="129"/>
      <c r="BG52" s="90" t="s">
        <v>17</v>
      </c>
      <c r="BH52" s="93"/>
      <c r="BI52" s="93"/>
      <c r="BJ52" s="95"/>
      <c r="BK52" s="98"/>
      <c r="BL52" s="197" t="str">
        <f>IFERROR(VLOOKUP(BK52,#REF!,3,FALSE),"")</f>
        <v/>
      </c>
    </row>
    <row r="53" spans="1:64" s="3" customFormat="1" ht="12.95" customHeight="1" x14ac:dyDescent="0.25">
      <c r="A53" s="6"/>
      <c r="B53" s="31"/>
      <c r="C53" s="19"/>
      <c r="D53" s="25"/>
      <c r="E53" s="26"/>
      <c r="F53" s="27"/>
      <c r="G53" s="68"/>
      <c r="H53" s="19"/>
      <c r="I53" s="27"/>
      <c r="J53" s="27"/>
      <c r="K53" s="27"/>
      <c r="L53" s="27"/>
      <c r="M53" s="27"/>
      <c r="N53" s="27"/>
      <c r="O53" s="25"/>
      <c r="P53" s="26"/>
      <c r="Q53" s="27"/>
      <c r="R53" s="68"/>
      <c r="S53" s="19"/>
      <c r="T53" s="19"/>
      <c r="U53" s="19"/>
      <c r="V53" s="27"/>
      <c r="W53" s="27"/>
      <c r="X53" s="27"/>
      <c r="Y53" s="27"/>
      <c r="Z53" s="21"/>
      <c r="AA53" s="25"/>
      <c r="AB53" s="25"/>
      <c r="AC53" s="22"/>
      <c r="AD53" s="22"/>
      <c r="AE53" s="22"/>
      <c r="AF53" s="25"/>
      <c r="AG53" s="25"/>
      <c r="AH53" s="26"/>
      <c r="AI53" s="19"/>
      <c r="AJ53" s="27"/>
      <c r="AK53" s="22"/>
      <c r="AL53" s="25"/>
      <c r="AM53" s="25"/>
      <c r="AN53" s="26"/>
      <c r="AO53" s="20"/>
      <c r="AP53" s="19"/>
      <c r="AQ53" s="27"/>
      <c r="AR53" s="27"/>
      <c r="AS53" s="27"/>
      <c r="AT53" s="27"/>
      <c r="AU53" s="25"/>
      <c r="AV53" s="26"/>
      <c r="AW53" s="27"/>
      <c r="AX53" s="27"/>
      <c r="AY53" s="27"/>
      <c r="AZ53" s="27"/>
      <c r="BA53" s="68"/>
      <c r="BB53" s="26"/>
      <c r="BC53" s="27"/>
      <c r="BD53" s="27"/>
      <c r="BE53" s="27"/>
      <c r="BF53" s="68"/>
      <c r="BG53" s="19" t="s">
        <v>17</v>
      </c>
      <c r="BH53" s="27"/>
      <c r="BI53" s="27"/>
      <c r="BJ53" s="25"/>
      <c r="BK53" s="64"/>
      <c r="BL53" s="197"/>
    </row>
    <row r="54" spans="1:64" s="7" customFormat="1" x14ac:dyDescent="0.25">
      <c r="A54" s="172" t="s">
        <v>1867</v>
      </c>
      <c r="B54" s="34" t="s">
        <v>173</v>
      </c>
      <c r="C54" s="19"/>
      <c r="D54" s="22"/>
      <c r="E54" s="23"/>
      <c r="F54" s="21" t="s">
        <v>117</v>
      </c>
      <c r="G54" s="20"/>
      <c r="H54" s="24"/>
      <c r="I54" s="27"/>
      <c r="J54" s="21"/>
      <c r="K54" s="27"/>
      <c r="L54" s="21"/>
      <c r="M54" s="21"/>
      <c r="N54" s="27"/>
      <c r="O54" s="22"/>
      <c r="P54" s="26"/>
      <c r="Q54" s="21"/>
      <c r="R54" s="20"/>
      <c r="S54" s="24"/>
      <c r="T54" s="24" t="s">
        <v>92</v>
      </c>
      <c r="U54" s="24" t="s">
        <v>92</v>
      </c>
      <c r="V54" s="21"/>
      <c r="W54" s="21"/>
      <c r="X54" s="27"/>
      <c r="Y54" s="27" t="s">
        <v>117</v>
      </c>
      <c r="Z54" s="21" t="s">
        <v>92</v>
      </c>
      <c r="AA54" s="25" t="s">
        <v>648</v>
      </c>
      <c r="AB54" s="25"/>
      <c r="AC54" s="22"/>
      <c r="AD54" s="22"/>
      <c r="AE54" s="25"/>
      <c r="AF54" s="22"/>
      <c r="AG54" s="22"/>
      <c r="AH54" s="23" t="s">
        <v>92</v>
      </c>
      <c r="AI54" s="24" t="s">
        <v>92</v>
      </c>
      <c r="AJ54" s="21"/>
      <c r="AK54" s="25"/>
      <c r="AL54" s="22" t="s">
        <v>92</v>
      </c>
      <c r="AM54" s="22" t="s">
        <v>92</v>
      </c>
      <c r="AN54" s="23"/>
      <c r="AO54" s="20" t="s">
        <v>92</v>
      </c>
      <c r="AP54" s="24"/>
      <c r="AQ54" s="21"/>
      <c r="AR54" s="27"/>
      <c r="AS54" s="21"/>
      <c r="AT54" s="27"/>
      <c r="AU54" s="22"/>
      <c r="AV54" s="23"/>
      <c r="AW54" s="21"/>
      <c r="AX54" s="27"/>
      <c r="AY54" s="21"/>
      <c r="AZ54" s="27"/>
      <c r="BA54" s="20"/>
      <c r="BB54" s="23"/>
      <c r="BC54" s="21"/>
      <c r="BD54" s="21"/>
      <c r="BE54" s="27"/>
      <c r="BF54" s="20"/>
      <c r="BG54" s="24" t="s">
        <v>17</v>
      </c>
      <c r="BH54" s="21" t="s">
        <v>35</v>
      </c>
      <c r="BI54" s="21"/>
      <c r="BJ54" s="22" t="s">
        <v>35</v>
      </c>
      <c r="BK54" s="66"/>
      <c r="BL54" s="197">
        <f>2+BL925</f>
        <v>28</v>
      </c>
    </row>
    <row r="55" spans="1:64" s="7" customFormat="1" x14ac:dyDescent="0.25">
      <c r="A55" s="33"/>
      <c r="B55" s="34"/>
      <c r="C55" s="19"/>
      <c r="D55" s="22"/>
      <c r="E55" s="23"/>
      <c r="F55" s="21"/>
      <c r="G55" s="20"/>
      <c r="H55" s="24"/>
      <c r="I55" s="27"/>
      <c r="J55" s="21"/>
      <c r="K55" s="27"/>
      <c r="L55" s="21"/>
      <c r="M55" s="21"/>
      <c r="N55" s="27"/>
      <c r="O55" s="22"/>
      <c r="P55" s="26"/>
      <c r="Q55" s="21"/>
      <c r="R55" s="20"/>
      <c r="S55" s="24"/>
      <c r="T55" s="24"/>
      <c r="U55" s="24"/>
      <c r="V55" s="21"/>
      <c r="W55" s="21"/>
      <c r="X55" s="27"/>
      <c r="Y55" s="27"/>
      <c r="Z55" s="21"/>
      <c r="AA55" s="25"/>
      <c r="AB55" s="25"/>
      <c r="AC55" s="22"/>
      <c r="AD55" s="22"/>
      <c r="AE55" s="25"/>
      <c r="AF55" s="22"/>
      <c r="AG55" s="22"/>
      <c r="AH55" s="23"/>
      <c r="AI55" s="24"/>
      <c r="AJ55" s="21"/>
      <c r="AK55" s="25"/>
      <c r="AL55" s="22"/>
      <c r="AM55" s="22"/>
      <c r="AN55" s="23"/>
      <c r="AO55" s="20"/>
      <c r="AP55" s="24"/>
      <c r="AQ55" s="21"/>
      <c r="AR55" s="27"/>
      <c r="AS55" s="21"/>
      <c r="AT55" s="27"/>
      <c r="AU55" s="22"/>
      <c r="AV55" s="23"/>
      <c r="AW55" s="21"/>
      <c r="AX55" s="27"/>
      <c r="AY55" s="21"/>
      <c r="AZ55" s="27"/>
      <c r="BA55" s="20"/>
      <c r="BB55" s="23"/>
      <c r="BC55" s="21"/>
      <c r="BD55" s="21"/>
      <c r="BE55" s="27"/>
      <c r="BF55" s="20"/>
      <c r="BG55" s="24" t="s">
        <v>17</v>
      </c>
      <c r="BH55" s="21"/>
      <c r="BI55" s="21"/>
      <c r="BJ55" s="22"/>
      <c r="BK55" s="66"/>
      <c r="BL55" s="197"/>
    </row>
    <row r="56" spans="1:64" s="3" customFormat="1" ht="12.95" customHeight="1" x14ac:dyDescent="0.25">
      <c r="A56" s="97" t="s">
        <v>20</v>
      </c>
      <c r="B56" s="128" t="s">
        <v>1014</v>
      </c>
      <c r="C56" s="90"/>
      <c r="D56" s="95"/>
      <c r="E56" s="96"/>
      <c r="F56" s="93"/>
      <c r="G56" s="129"/>
      <c r="H56" s="90"/>
      <c r="I56" s="93"/>
      <c r="J56" s="93"/>
      <c r="K56" s="93"/>
      <c r="L56" s="93"/>
      <c r="M56" s="93"/>
      <c r="N56" s="93"/>
      <c r="O56" s="95"/>
      <c r="P56" s="96"/>
      <c r="Q56" s="93"/>
      <c r="R56" s="129"/>
      <c r="S56" s="90"/>
      <c r="T56" s="90"/>
      <c r="U56" s="90"/>
      <c r="V56" s="93"/>
      <c r="W56" s="93"/>
      <c r="X56" s="93"/>
      <c r="Y56" s="93"/>
      <c r="Z56" s="91"/>
      <c r="AA56" s="95"/>
      <c r="AB56" s="95"/>
      <c r="AC56" s="94"/>
      <c r="AD56" s="94"/>
      <c r="AE56" s="94"/>
      <c r="AF56" s="95"/>
      <c r="AG56" s="95"/>
      <c r="AH56" s="96"/>
      <c r="AI56" s="90"/>
      <c r="AJ56" s="93"/>
      <c r="AK56" s="94"/>
      <c r="AL56" s="95"/>
      <c r="AM56" s="95"/>
      <c r="AN56" s="96"/>
      <c r="AO56" s="92"/>
      <c r="AP56" s="90"/>
      <c r="AQ56" s="93"/>
      <c r="AR56" s="93"/>
      <c r="AS56" s="93"/>
      <c r="AT56" s="93"/>
      <c r="AU56" s="95"/>
      <c r="AV56" s="96"/>
      <c r="AW56" s="93"/>
      <c r="AX56" s="93"/>
      <c r="AY56" s="93"/>
      <c r="AZ56" s="93"/>
      <c r="BA56" s="129"/>
      <c r="BB56" s="96"/>
      <c r="BC56" s="93"/>
      <c r="BD56" s="93"/>
      <c r="BE56" s="93"/>
      <c r="BF56" s="129"/>
      <c r="BG56" s="90" t="s">
        <v>17</v>
      </c>
      <c r="BH56" s="93"/>
      <c r="BI56" s="93"/>
      <c r="BJ56" s="95"/>
      <c r="BK56" s="98"/>
      <c r="BL56" s="197" t="str">
        <f>IFERROR(VLOOKUP(BK56,#REF!,3,FALSE),"")</f>
        <v/>
      </c>
    </row>
    <row r="57" spans="1:64" s="7" customFormat="1" x14ac:dyDescent="0.25">
      <c r="A57" s="33"/>
      <c r="B57" s="34"/>
      <c r="C57" s="19"/>
      <c r="D57" s="22"/>
      <c r="E57" s="23"/>
      <c r="F57" s="21"/>
      <c r="G57" s="20"/>
      <c r="H57" s="24"/>
      <c r="I57" s="27"/>
      <c r="J57" s="21"/>
      <c r="K57" s="27"/>
      <c r="L57" s="21"/>
      <c r="M57" s="21"/>
      <c r="N57" s="27"/>
      <c r="O57" s="22"/>
      <c r="P57" s="26"/>
      <c r="Q57" s="21"/>
      <c r="R57" s="20"/>
      <c r="S57" s="24"/>
      <c r="T57" s="24"/>
      <c r="U57" s="24"/>
      <c r="V57" s="21"/>
      <c r="W57" s="21"/>
      <c r="X57" s="27"/>
      <c r="Y57" s="27"/>
      <c r="Z57" s="21"/>
      <c r="AA57" s="25"/>
      <c r="AB57" s="25"/>
      <c r="AC57" s="22"/>
      <c r="AD57" s="22"/>
      <c r="AE57" s="25"/>
      <c r="AF57" s="22"/>
      <c r="AG57" s="22"/>
      <c r="AH57" s="23"/>
      <c r="AI57" s="24"/>
      <c r="AJ57" s="21"/>
      <c r="AK57" s="25"/>
      <c r="AL57" s="22"/>
      <c r="AM57" s="22"/>
      <c r="AN57" s="23"/>
      <c r="AO57" s="20"/>
      <c r="AP57" s="24"/>
      <c r="AQ57" s="21"/>
      <c r="AR57" s="27"/>
      <c r="AS57" s="21"/>
      <c r="AT57" s="27"/>
      <c r="AU57" s="22"/>
      <c r="AV57" s="23"/>
      <c r="AW57" s="21"/>
      <c r="AX57" s="27"/>
      <c r="AY57" s="21"/>
      <c r="AZ57" s="27"/>
      <c r="BA57" s="20"/>
      <c r="BB57" s="23"/>
      <c r="BC57" s="21"/>
      <c r="BD57" s="21"/>
      <c r="BE57" s="27"/>
      <c r="BF57" s="20"/>
      <c r="BG57" s="24" t="s">
        <v>17</v>
      </c>
      <c r="BH57" s="21"/>
      <c r="BI57" s="21"/>
      <c r="BJ57" s="22"/>
      <c r="BK57" s="66"/>
      <c r="BL57" s="197"/>
    </row>
    <row r="58" spans="1:64" s="7" customFormat="1" x14ac:dyDescent="0.25">
      <c r="A58" s="33" t="s">
        <v>1013</v>
      </c>
      <c r="B58" s="34" t="s">
        <v>200</v>
      </c>
      <c r="C58" s="19"/>
      <c r="D58" s="22"/>
      <c r="E58" s="23"/>
      <c r="F58" s="21" t="s">
        <v>117</v>
      </c>
      <c r="G58" s="20"/>
      <c r="H58" s="24"/>
      <c r="I58" s="27"/>
      <c r="J58" s="21"/>
      <c r="K58" s="27" t="s">
        <v>117</v>
      </c>
      <c r="L58" s="21" t="s">
        <v>116</v>
      </c>
      <c r="M58" s="21"/>
      <c r="N58" s="27"/>
      <c r="O58" s="22"/>
      <c r="P58" s="26"/>
      <c r="Q58" s="21"/>
      <c r="R58" s="20"/>
      <c r="S58" s="24"/>
      <c r="T58" s="24" t="s">
        <v>92</v>
      </c>
      <c r="U58" s="24" t="s">
        <v>92</v>
      </c>
      <c r="V58" s="21"/>
      <c r="W58" s="21"/>
      <c r="X58" s="27"/>
      <c r="Y58" s="27"/>
      <c r="Z58" s="21"/>
      <c r="AA58" s="25"/>
      <c r="AB58" s="25"/>
      <c r="AC58" s="22"/>
      <c r="AD58" s="22"/>
      <c r="AE58" s="25"/>
      <c r="AF58" s="22"/>
      <c r="AG58" s="22"/>
      <c r="AH58" s="23" t="s">
        <v>92</v>
      </c>
      <c r="AI58" s="24" t="s">
        <v>92</v>
      </c>
      <c r="AJ58" s="21" t="s">
        <v>92</v>
      </c>
      <c r="AK58" s="25"/>
      <c r="AL58" s="22" t="s">
        <v>92</v>
      </c>
      <c r="AM58" s="22" t="s">
        <v>92</v>
      </c>
      <c r="AN58" s="23"/>
      <c r="AO58" s="20"/>
      <c r="AP58" s="24"/>
      <c r="AQ58" s="21"/>
      <c r="AR58" s="27"/>
      <c r="AS58" s="21"/>
      <c r="AT58" s="27"/>
      <c r="AU58" s="22"/>
      <c r="AV58" s="23"/>
      <c r="AW58" s="21"/>
      <c r="AX58" s="27"/>
      <c r="AY58" s="21"/>
      <c r="AZ58" s="27"/>
      <c r="BA58" s="20"/>
      <c r="BB58" s="23"/>
      <c r="BC58" s="21"/>
      <c r="BD58" s="21"/>
      <c r="BE58" s="27"/>
      <c r="BF58" s="20"/>
      <c r="BG58" s="24" t="s">
        <v>17</v>
      </c>
      <c r="BH58" s="21"/>
      <c r="BI58" s="21"/>
      <c r="BJ58" s="22" t="s">
        <v>35</v>
      </c>
      <c r="BK58" s="66"/>
      <c r="BL58" s="197">
        <v>17</v>
      </c>
    </row>
    <row r="59" spans="1:64" s="7" customFormat="1" x14ac:dyDescent="0.25">
      <c r="A59" s="44"/>
      <c r="B59" s="34"/>
      <c r="C59" s="19"/>
      <c r="D59" s="22"/>
      <c r="E59" s="23"/>
      <c r="F59" s="21"/>
      <c r="G59" s="20"/>
      <c r="H59" s="24"/>
      <c r="I59" s="27"/>
      <c r="J59" s="21"/>
      <c r="K59" s="27"/>
      <c r="L59" s="21"/>
      <c r="M59" s="21"/>
      <c r="N59" s="27"/>
      <c r="O59" s="22"/>
      <c r="P59" s="26"/>
      <c r="Q59" s="21"/>
      <c r="R59" s="20"/>
      <c r="S59" s="24"/>
      <c r="T59" s="24"/>
      <c r="U59" s="24"/>
      <c r="V59" s="21"/>
      <c r="W59" s="21"/>
      <c r="X59" s="27"/>
      <c r="Y59" s="27"/>
      <c r="Z59" s="21"/>
      <c r="AA59" s="25"/>
      <c r="AB59" s="25"/>
      <c r="AC59" s="22"/>
      <c r="AD59" s="22"/>
      <c r="AE59" s="25"/>
      <c r="AF59" s="22"/>
      <c r="AG59" s="22"/>
      <c r="AH59" s="23"/>
      <c r="AI59" s="24"/>
      <c r="AJ59" s="21"/>
      <c r="AK59" s="25"/>
      <c r="AL59" s="22"/>
      <c r="AM59" s="22"/>
      <c r="AN59" s="23"/>
      <c r="AO59" s="20"/>
      <c r="AP59" s="24"/>
      <c r="AQ59" s="21"/>
      <c r="AR59" s="27"/>
      <c r="AS59" s="21"/>
      <c r="AT59" s="27"/>
      <c r="AU59" s="22"/>
      <c r="AV59" s="23"/>
      <c r="AW59" s="21"/>
      <c r="AX59" s="27"/>
      <c r="AY59" s="21"/>
      <c r="AZ59" s="27"/>
      <c r="BA59" s="20"/>
      <c r="BB59" s="23"/>
      <c r="BC59" s="21"/>
      <c r="BD59" s="21"/>
      <c r="BE59" s="27"/>
      <c r="BF59" s="20"/>
      <c r="BG59" s="24" t="s">
        <v>17</v>
      </c>
      <c r="BH59" s="21"/>
      <c r="BI59" s="21"/>
      <c r="BJ59" s="22"/>
      <c r="BK59" s="66"/>
      <c r="BL59" s="197"/>
    </row>
    <row r="60" spans="1:64" s="3" customFormat="1" ht="12.95" customHeight="1" x14ac:dyDescent="0.25">
      <c r="A60" s="97" t="s">
        <v>9</v>
      </c>
      <c r="B60" s="128" t="s">
        <v>37</v>
      </c>
      <c r="C60" s="90"/>
      <c r="D60" s="95"/>
      <c r="E60" s="96"/>
      <c r="F60" s="93"/>
      <c r="G60" s="129"/>
      <c r="H60" s="90"/>
      <c r="I60" s="93"/>
      <c r="J60" s="93"/>
      <c r="K60" s="93"/>
      <c r="L60" s="93"/>
      <c r="M60" s="93"/>
      <c r="N60" s="93"/>
      <c r="O60" s="95"/>
      <c r="P60" s="96"/>
      <c r="Q60" s="93"/>
      <c r="R60" s="129"/>
      <c r="S60" s="90"/>
      <c r="T60" s="90"/>
      <c r="U60" s="90"/>
      <c r="V60" s="93"/>
      <c r="W60" s="93"/>
      <c r="X60" s="93"/>
      <c r="Y60" s="93"/>
      <c r="Z60" s="91"/>
      <c r="AA60" s="95"/>
      <c r="AB60" s="95"/>
      <c r="AC60" s="94"/>
      <c r="AD60" s="94"/>
      <c r="AE60" s="94"/>
      <c r="AF60" s="95"/>
      <c r="AG60" s="95"/>
      <c r="AH60" s="96"/>
      <c r="AI60" s="90"/>
      <c r="AJ60" s="93"/>
      <c r="AK60" s="94"/>
      <c r="AL60" s="95"/>
      <c r="AM60" s="95"/>
      <c r="AN60" s="96"/>
      <c r="AO60" s="92"/>
      <c r="AP60" s="90"/>
      <c r="AQ60" s="93"/>
      <c r="AR60" s="93"/>
      <c r="AS60" s="93"/>
      <c r="AT60" s="93"/>
      <c r="AU60" s="95"/>
      <c r="AV60" s="96"/>
      <c r="AW60" s="93"/>
      <c r="AX60" s="93"/>
      <c r="AY60" s="93"/>
      <c r="AZ60" s="93"/>
      <c r="BA60" s="129"/>
      <c r="BB60" s="96"/>
      <c r="BC60" s="93"/>
      <c r="BD60" s="93"/>
      <c r="BE60" s="93"/>
      <c r="BF60" s="129"/>
      <c r="BG60" s="90" t="s">
        <v>17</v>
      </c>
      <c r="BH60" s="93"/>
      <c r="BI60" s="93"/>
      <c r="BJ60" s="95"/>
      <c r="BK60" s="98"/>
      <c r="BL60" s="197" t="str">
        <f>IFERROR(VLOOKUP(BK60,#REF!,3,FALSE),"")</f>
        <v/>
      </c>
    </row>
    <row r="61" spans="1:64" s="3" customFormat="1" ht="12.95" customHeight="1" x14ac:dyDescent="0.25">
      <c r="A61" s="6"/>
      <c r="B61" s="31"/>
      <c r="C61" s="19"/>
      <c r="D61" s="25"/>
      <c r="E61" s="26"/>
      <c r="F61" s="27"/>
      <c r="G61" s="68"/>
      <c r="H61" s="19"/>
      <c r="I61" s="27"/>
      <c r="J61" s="27"/>
      <c r="K61" s="27"/>
      <c r="L61" s="27"/>
      <c r="M61" s="27"/>
      <c r="N61" s="27"/>
      <c r="O61" s="25"/>
      <c r="P61" s="26"/>
      <c r="Q61" s="27"/>
      <c r="R61" s="68"/>
      <c r="S61" s="19"/>
      <c r="T61" s="19"/>
      <c r="U61" s="19"/>
      <c r="V61" s="27"/>
      <c r="W61" s="27"/>
      <c r="X61" s="27"/>
      <c r="Y61" s="27"/>
      <c r="Z61" s="21"/>
      <c r="AA61" s="25"/>
      <c r="AB61" s="25"/>
      <c r="AC61" s="22"/>
      <c r="AD61" s="22"/>
      <c r="AE61" s="22"/>
      <c r="AF61" s="25"/>
      <c r="AG61" s="25"/>
      <c r="AH61" s="26"/>
      <c r="AI61" s="19"/>
      <c r="AJ61" s="27"/>
      <c r="AK61" s="22"/>
      <c r="AL61" s="25"/>
      <c r="AM61" s="25"/>
      <c r="AN61" s="26"/>
      <c r="AO61" s="20"/>
      <c r="AP61" s="19"/>
      <c r="AQ61" s="27"/>
      <c r="AR61" s="27"/>
      <c r="AS61" s="27"/>
      <c r="AT61" s="27"/>
      <c r="AU61" s="25"/>
      <c r="AV61" s="26"/>
      <c r="AW61" s="27"/>
      <c r="AX61" s="27"/>
      <c r="AY61" s="27"/>
      <c r="AZ61" s="27"/>
      <c r="BA61" s="68"/>
      <c r="BB61" s="26"/>
      <c r="BC61" s="27"/>
      <c r="BD61" s="27"/>
      <c r="BE61" s="27"/>
      <c r="BF61" s="68"/>
      <c r="BG61" s="19" t="s">
        <v>17</v>
      </c>
      <c r="BH61" s="27"/>
      <c r="BI61" s="27"/>
      <c r="BJ61" s="25"/>
      <c r="BK61" s="64"/>
      <c r="BL61" s="197"/>
    </row>
    <row r="62" spans="1:64" s="7" customFormat="1" x14ac:dyDescent="0.25">
      <c r="A62" s="33" t="s">
        <v>1009</v>
      </c>
      <c r="B62" s="34" t="s">
        <v>1010</v>
      </c>
      <c r="C62" s="19"/>
      <c r="D62" s="22"/>
      <c r="E62" s="23"/>
      <c r="F62" s="21" t="s">
        <v>117</v>
      </c>
      <c r="G62" s="20"/>
      <c r="H62" s="24"/>
      <c r="I62" s="27"/>
      <c r="J62" s="21"/>
      <c r="K62" s="27"/>
      <c r="L62" s="21"/>
      <c r="M62" s="21"/>
      <c r="N62" s="27"/>
      <c r="O62" s="22"/>
      <c r="P62" s="26"/>
      <c r="Q62" s="21"/>
      <c r="R62" s="20"/>
      <c r="S62" s="24"/>
      <c r="T62" s="24" t="s">
        <v>117</v>
      </c>
      <c r="U62" s="24" t="s">
        <v>92</v>
      </c>
      <c r="V62" s="21" t="s">
        <v>92</v>
      </c>
      <c r="W62" s="21" t="s">
        <v>116</v>
      </c>
      <c r="X62" s="27"/>
      <c r="Y62" s="27" t="s">
        <v>92</v>
      </c>
      <c r="Z62" s="21" t="s">
        <v>92</v>
      </c>
      <c r="AA62" s="25"/>
      <c r="AB62" s="25"/>
      <c r="AC62" s="22"/>
      <c r="AD62" s="22"/>
      <c r="AE62" s="25"/>
      <c r="AF62" s="22"/>
      <c r="AG62" s="22"/>
      <c r="AH62" s="23" t="s">
        <v>92</v>
      </c>
      <c r="AI62" s="24" t="s">
        <v>92</v>
      </c>
      <c r="AJ62" s="21" t="s">
        <v>92</v>
      </c>
      <c r="AK62" s="25"/>
      <c r="AL62" s="22" t="s">
        <v>92</v>
      </c>
      <c r="AM62" s="22" t="s">
        <v>92</v>
      </c>
      <c r="AN62" s="23"/>
      <c r="AO62" s="20" t="s">
        <v>92</v>
      </c>
      <c r="AP62" s="24"/>
      <c r="AQ62" s="21"/>
      <c r="AR62" s="27"/>
      <c r="AS62" s="21"/>
      <c r="AT62" s="27"/>
      <c r="AU62" s="22"/>
      <c r="AV62" s="23"/>
      <c r="AW62" s="21"/>
      <c r="AX62" s="27"/>
      <c r="AY62" s="21"/>
      <c r="AZ62" s="27"/>
      <c r="BA62" s="20"/>
      <c r="BB62" s="23"/>
      <c r="BC62" s="21"/>
      <c r="BD62" s="21"/>
      <c r="BE62" s="27"/>
      <c r="BF62" s="20"/>
      <c r="BG62" s="24" t="s">
        <v>17</v>
      </c>
      <c r="BH62" s="21"/>
      <c r="BI62" s="21"/>
      <c r="BJ62" s="22" t="s">
        <v>35</v>
      </c>
      <c r="BK62" s="66"/>
      <c r="BL62" s="197"/>
    </row>
    <row r="63" spans="1:64" s="3" customFormat="1" ht="12.95" customHeight="1" x14ac:dyDescent="0.25">
      <c r="A63" s="6"/>
      <c r="B63" s="31"/>
      <c r="C63" s="19"/>
      <c r="D63" s="25"/>
      <c r="E63" s="26"/>
      <c r="F63" s="27"/>
      <c r="G63" s="68"/>
      <c r="H63" s="19"/>
      <c r="I63" s="27"/>
      <c r="J63" s="27"/>
      <c r="K63" s="27"/>
      <c r="L63" s="27"/>
      <c r="M63" s="27"/>
      <c r="N63" s="27"/>
      <c r="O63" s="25"/>
      <c r="P63" s="26"/>
      <c r="Q63" s="27"/>
      <c r="R63" s="68"/>
      <c r="S63" s="19"/>
      <c r="T63" s="19"/>
      <c r="U63" s="19"/>
      <c r="V63" s="27"/>
      <c r="W63" s="27"/>
      <c r="X63" s="27"/>
      <c r="Y63" s="27"/>
      <c r="Z63" s="21"/>
      <c r="AA63" s="25"/>
      <c r="AB63" s="25"/>
      <c r="AC63" s="22"/>
      <c r="AD63" s="22"/>
      <c r="AE63" s="22"/>
      <c r="AF63" s="25"/>
      <c r="AG63" s="25"/>
      <c r="AH63" s="26"/>
      <c r="AI63" s="19"/>
      <c r="AJ63" s="27"/>
      <c r="AK63" s="22"/>
      <c r="AL63" s="25"/>
      <c r="AM63" s="25"/>
      <c r="AN63" s="26"/>
      <c r="AO63" s="20"/>
      <c r="AP63" s="19"/>
      <c r="AQ63" s="27"/>
      <c r="AR63" s="27"/>
      <c r="AS63" s="27"/>
      <c r="AT63" s="27"/>
      <c r="AU63" s="25"/>
      <c r="AV63" s="26"/>
      <c r="AW63" s="27"/>
      <c r="AX63" s="27"/>
      <c r="AY63" s="27"/>
      <c r="AZ63" s="27"/>
      <c r="BA63" s="68"/>
      <c r="BB63" s="26"/>
      <c r="BC63" s="27"/>
      <c r="BD63" s="27"/>
      <c r="BE63" s="27"/>
      <c r="BF63" s="68"/>
      <c r="BG63" s="19" t="s">
        <v>17</v>
      </c>
      <c r="BH63" s="27"/>
      <c r="BI63" s="27"/>
      <c r="BJ63" s="25"/>
      <c r="BK63" s="64"/>
      <c r="BL63" s="197"/>
    </row>
    <row r="64" spans="1:64" s="3" customFormat="1" ht="12.95" customHeight="1" x14ac:dyDescent="0.25">
      <c r="A64" s="97" t="s">
        <v>19</v>
      </c>
      <c r="B64" s="128" t="s">
        <v>1015</v>
      </c>
      <c r="C64" s="90"/>
      <c r="D64" s="95"/>
      <c r="E64" s="96"/>
      <c r="F64" s="93"/>
      <c r="G64" s="129"/>
      <c r="H64" s="90"/>
      <c r="I64" s="93"/>
      <c r="J64" s="93"/>
      <c r="K64" s="93"/>
      <c r="L64" s="93"/>
      <c r="M64" s="93"/>
      <c r="N64" s="93"/>
      <c r="O64" s="95"/>
      <c r="P64" s="96"/>
      <c r="Q64" s="93"/>
      <c r="R64" s="129"/>
      <c r="S64" s="90"/>
      <c r="T64" s="90"/>
      <c r="U64" s="90"/>
      <c r="V64" s="93"/>
      <c r="W64" s="93"/>
      <c r="X64" s="93"/>
      <c r="Y64" s="93"/>
      <c r="Z64" s="91"/>
      <c r="AA64" s="95"/>
      <c r="AB64" s="95"/>
      <c r="AC64" s="94"/>
      <c r="AD64" s="94"/>
      <c r="AE64" s="94"/>
      <c r="AF64" s="95"/>
      <c r="AG64" s="95"/>
      <c r="AH64" s="96"/>
      <c r="AI64" s="90"/>
      <c r="AJ64" s="93"/>
      <c r="AK64" s="94"/>
      <c r="AL64" s="95"/>
      <c r="AM64" s="95"/>
      <c r="AN64" s="96"/>
      <c r="AO64" s="92"/>
      <c r="AP64" s="90"/>
      <c r="AQ64" s="93"/>
      <c r="AR64" s="93"/>
      <c r="AS64" s="93"/>
      <c r="AT64" s="93"/>
      <c r="AU64" s="95"/>
      <c r="AV64" s="96"/>
      <c r="AW64" s="93"/>
      <c r="AX64" s="93"/>
      <c r="AY64" s="93"/>
      <c r="AZ64" s="93"/>
      <c r="BA64" s="129"/>
      <c r="BB64" s="96"/>
      <c r="BC64" s="93"/>
      <c r="BD64" s="93"/>
      <c r="BE64" s="93"/>
      <c r="BF64" s="129"/>
      <c r="BG64" s="90" t="s">
        <v>17</v>
      </c>
      <c r="BH64" s="93"/>
      <c r="BI64" s="93"/>
      <c r="BJ64" s="95"/>
      <c r="BK64" s="98"/>
      <c r="BL64" s="197" t="str">
        <f>IFERROR(VLOOKUP(BK64,#REF!,3,FALSE),"")</f>
        <v/>
      </c>
    </row>
    <row r="65" spans="1:64" s="3" customFormat="1" ht="12.95" customHeight="1" x14ac:dyDescent="0.25">
      <c r="A65" s="6"/>
      <c r="B65" s="31"/>
      <c r="C65" s="19"/>
      <c r="D65" s="25"/>
      <c r="E65" s="26"/>
      <c r="F65" s="27"/>
      <c r="G65" s="68"/>
      <c r="H65" s="19"/>
      <c r="I65" s="27"/>
      <c r="J65" s="27"/>
      <c r="K65" s="27"/>
      <c r="L65" s="27"/>
      <c r="M65" s="27"/>
      <c r="N65" s="27"/>
      <c r="O65" s="25"/>
      <c r="P65" s="26"/>
      <c r="Q65" s="27"/>
      <c r="R65" s="68"/>
      <c r="S65" s="19"/>
      <c r="T65" s="19"/>
      <c r="U65" s="19"/>
      <c r="V65" s="27"/>
      <c r="W65" s="27"/>
      <c r="X65" s="27"/>
      <c r="Y65" s="27"/>
      <c r="Z65" s="21"/>
      <c r="AA65" s="25"/>
      <c r="AB65" s="25"/>
      <c r="AC65" s="22"/>
      <c r="AD65" s="22"/>
      <c r="AE65" s="22"/>
      <c r="AF65" s="25"/>
      <c r="AG65" s="25"/>
      <c r="AH65" s="26"/>
      <c r="AI65" s="19"/>
      <c r="AJ65" s="27"/>
      <c r="AK65" s="22"/>
      <c r="AL65" s="25"/>
      <c r="AM65" s="25"/>
      <c r="AN65" s="26"/>
      <c r="AO65" s="20"/>
      <c r="AP65" s="19"/>
      <c r="AQ65" s="27"/>
      <c r="AR65" s="27"/>
      <c r="AS65" s="27"/>
      <c r="AT65" s="27"/>
      <c r="AU65" s="25"/>
      <c r="AV65" s="26"/>
      <c r="AW65" s="27"/>
      <c r="AX65" s="27"/>
      <c r="AY65" s="27"/>
      <c r="AZ65" s="27"/>
      <c r="BA65" s="68"/>
      <c r="BB65" s="26"/>
      <c r="BC65" s="27"/>
      <c r="BD65" s="27"/>
      <c r="BE65" s="27"/>
      <c r="BF65" s="68"/>
      <c r="BG65" s="19" t="s">
        <v>17</v>
      </c>
      <c r="BH65" s="27"/>
      <c r="BI65" s="27"/>
      <c r="BJ65" s="25"/>
      <c r="BK65" s="64"/>
      <c r="BL65" s="197"/>
    </row>
    <row r="66" spans="1:64" s="3" customFormat="1" ht="12.95" customHeight="1" x14ac:dyDescent="0.25">
      <c r="A66" s="6" t="s">
        <v>1016</v>
      </c>
      <c r="B66" s="31" t="s">
        <v>44</v>
      </c>
      <c r="C66" s="19"/>
      <c r="D66" s="25"/>
      <c r="E66" s="26"/>
      <c r="F66" s="27" t="s">
        <v>117</v>
      </c>
      <c r="G66" s="68"/>
      <c r="H66" s="19"/>
      <c r="I66" s="27"/>
      <c r="J66" s="27"/>
      <c r="K66" s="27"/>
      <c r="L66" s="27"/>
      <c r="M66" s="27"/>
      <c r="N66" s="27"/>
      <c r="O66" s="25"/>
      <c r="P66" s="26"/>
      <c r="Q66" s="27"/>
      <c r="R66" s="68"/>
      <c r="S66" s="19"/>
      <c r="T66" s="19" t="s">
        <v>92</v>
      </c>
      <c r="U66" s="19"/>
      <c r="V66" s="27"/>
      <c r="W66" s="27"/>
      <c r="X66" s="27"/>
      <c r="Y66" s="27"/>
      <c r="Z66" s="21"/>
      <c r="AA66" s="25"/>
      <c r="AB66" s="25" t="s">
        <v>117</v>
      </c>
      <c r="AC66" s="22" t="s">
        <v>116</v>
      </c>
      <c r="AD66" s="22"/>
      <c r="AE66" s="22"/>
      <c r="AF66" s="25"/>
      <c r="AG66" s="25"/>
      <c r="AH66" s="26"/>
      <c r="AI66" s="19"/>
      <c r="AJ66" s="27"/>
      <c r="AK66" s="22"/>
      <c r="AL66" s="25" t="s">
        <v>92</v>
      </c>
      <c r="AM66" s="25" t="s">
        <v>92</v>
      </c>
      <c r="AN66" s="26"/>
      <c r="AO66" s="20"/>
      <c r="AP66" s="19"/>
      <c r="AQ66" s="27"/>
      <c r="AR66" s="27"/>
      <c r="AS66" s="27"/>
      <c r="AT66" s="27"/>
      <c r="AU66" s="25"/>
      <c r="AV66" s="26"/>
      <c r="AW66" s="27"/>
      <c r="AX66" s="27"/>
      <c r="AY66" s="27"/>
      <c r="AZ66" s="27"/>
      <c r="BA66" s="68"/>
      <c r="BB66" s="26"/>
      <c r="BC66" s="27"/>
      <c r="BD66" s="27"/>
      <c r="BE66" s="27"/>
      <c r="BF66" s="68"/>
      <c r="BG66" s="19" t="s">
        <v>17</v>
      </c>
      <c r="BH66" s="27"/>
      <c r="BI66" s="27"/>
      <c r="BJ66" s="25"/>
      <c r="BK66" s="64"/>
      <c r="BL66" s="197" t="str">
        <f>IFERROR(VLOOKUP(BK66,#REF!,3,FALSE),"")</f>
        <v/>
      </c>
    </row>
    <row r="67" spans="1:64" s="3" customFormat="1" ht="12.95" customHeight="1" x14ac:dyDescent="0.25">
      <c r="A67" s="6" t="s">
        <v>48</v>
      </c>
      <c r="B67" s="31" t="s">
        <v>43</v>
      </c>
      <c r="C67" s="19"/>
      <c r="D67" s="22"/>
      <c r="E67" s="23"/>
      <c r="F67" s="21" t="s">
        <v>117</v>
      </c>
      <c r="G67" s="20"/>
      <c r="H67" s="24"/>
      <c r="I67" s="27"/>
      <c r="J67" s="21"/>
      <c r="K67" s="27"/>
      <c r="L67" s="21"/>
      <c r="M67" s="21"/>
      <c r="N67" s="27"/>
      <c r="O67" s="22"/>
      <c r="P67" s="26"/>
      <c r="Q67" s="21"/>
      <c r="R67" s="20"/>
      <c r="S67" s="24"/>
      <c r="T67" s="19" t="s">
        <v>92</v>
      </c>
      <c r="U67" s="24"/>
      <c r="V67" s="21"/>
      <c r="W67" s="21"/>
      <c r="X67" s="27"/>
      <c r="Y67" s="27"/>
      <c r="Z67" s="21"/>
      <c r="AA67" s="25"/>
      <c r="AB67" s="22" t="s">
        <v>117</v>
      </c>
      <c r="AC67" s="22" t="s">
        <v>118</v>
      </c>
      <c r="AD67" s="22" t="s">
        <v>116</v>
      </c>
      <c r="AE67" s="25"/>
      <c r="AF67" s="22"/>
      <c r="AG67" s="22"/>
      <c r="AH67" s="26"/>
      <c r="AI67" s="24"/>
      <c r="AJ67" s="21"/>
      <c r="AK67" s="25"/>
      <c r="AL67" s="22" t="s">
        <v>92</v>
      </c>
      <c r="AM67" s="22" t="s">
        <v>92</v>
      </c>
      <c r="AN67" s="23"/>
      <c r="AO67" s="20"/>
      <c r="AP67" s="24"/>
      <c r="AQ67" s="21"/>
      <c r="AR67" s="27"/>
      <c r="AS67" s="21"/>
      <c r="AT67" s="27"/>
      <c r="AU67" s="22"/>
      <c r="AV67" s="23"/>
      <c r="AW67" s="21"/>
      <c r="AX67" s="27"/>
      <c r="AY67" s="21"/>
      <c r="AZ67" s="27"/>
      <c r="BA67" s="20"/>
      <c r="BB67" s="23"/>
      <c r="BC67" s="21"/>
      <c r="BD67" s="21"/>
      <c r="BE67" s="27"/>
      <c r="BF67" s="20"/>
      <c r="BG67" s="24" t="s">
        <v>17</v>
      </c>
      <c r="BH67" s="21"/>
      <c r="BI67" s="21"/>
      <c r="BJ67" s="22"/>
      <c r="BK67" s="64"/>
      <c r="BL67" s="197" t="str">
        <f>IFERROR(VLOOKUP(BK67,#REF!,3,FALSE),"")</f>
        <v/>
      </c>
    </row>
    <row r="68" spans="1:64" s="3" customFormat="1" ht="12.95" customHeight="1" x14ac:dyDescent="0.25">
      <c r="A68" s="6"/>
      <c r="B68" s="31"/>
      <c r="C68" s="19"/>
      <c r="D68" s="22"/>
      <c r="E68" s="23"/>
      <c r="F68" s="21"/>
      <c r="G68" s="20"/>
      <c r="H68" s="24"/>
      <c r="I68" s="27"/>
      <c r="J68" s="21"/>
      <c r="K68" s="27"/>
      <c r="L68" s="21"/>
      <c r="M68" s="21"/>
      <c r="N68" s="27"/>
      <c r="O68" s="22"/>
      <c r="P68" s="26"/>
      <c r="Q68" s="21"/>
      <c r="R68" s="20"/>
      <c r="S68" s="24"/>
      <c r="T68" s="19"/>
      <c r="U68" s="24"/>
      <c r="V68" s="21"/>
      <c r="W68" s="21"/>
      <c r="X68" s="27"/>
      <c r="Y68" s="27"/>
      <c r="Z68" s="21"/>
      <c r="AA68" s="25"/>
      <c r="AB68" s="22"/>
      <c r="AC68" s="22"/>
      <c r="AD68" s="22"/>
      <c r="AE68" s="25"/>
      <c r="AF68" s="22"/>
      <c r="AG68" s="22"/>
      <c r="AH68" s="26"/>
      <c r="AI68" s="24"/>
      <c r="AJ68" s="21"/>
      <c r="AK68" s="25"/>
      <c r="AL68" s="22"/>
      <c r="AM68" s="22"/>
      <c r="AN68" s="23"/>
      <c r="AO68" s="20"/>
      <c r="AP68" s="24"/>
      <c r="AQ68" s="21"/>
      <c r="AR68" s="27"/>
      <c r="AS68" s="21"/>
      <c r="AT68" s="27"/>
      <c r="AU68" s="22"/>
      <c r="AV68" s="23"/>
      <c r="AW68" s="21"/>
      <c r="AX68" s="27"/>
      <c r="AY68" s="21"/>
      <c r="AZ68" s="27"/>
      <c r="BA68" s="20"/>
      <c r="BB68" s="23"/>
      <c r="BC68" s="21"/>
      <c r="BD68" s="21"/>
      <c r="BE68" s="27"/>
      <c r="BF68" s="20"/>
      <c r="BG68" s="24" t="s">
        <v>17</v>
      </c>
      <c r="BH68" s="21"/>
      <c r="BI68" s="21"/>
      <c r="BJ68" s="22"/>
      <c r="BK68" s="64"/>
      <c r="BL68" s="197"/>
    </row>
    <row r="69" spans="1:64" s="3" customFormat="1" ht="12.95" customHeight="1" x14ac:dyDescent="0.25">
      <c r="A69" s="97" t="s">
        <v>23</v>
      </c>
      <c r="B69" s="128" t="s">
        <v>1017</v>
      </c>
      <c r="C69" s="90"/>
      <c r="D69" s="95"/>
      <c r="E69" s="96"/>
      <c r="F69" s="93"/>
      <c r="G69" s="129"/>
      <c r="H69" s="90"/>
      <c r="I69" s="93"/>
      <c r="J69" s="93"/>
      <c r="K69" s="93"/>
      <c r="L69" s="93"/>
      <c r="M69" s="93"/>
      <c r="N69" s="93"/>
      <c r="O69" s="95"/>
      <c r="P69" s="96"/>
      <c r="Q69" s="93"/>
      <c r="R69" s="129"/>
      <c r="S69" s="90"/>
      <c r="T69" s="90"/>
      <c r="U69" s="90"/>
      <c r="V69" s="93"/>
      <c r="W69" s="93"/>
      <c r="X69" s="93"/>
      <c r="Y69" s="93"/>
      <c r="Z69" s="91"/>
      <c r="AA69" s="95"/>
      <c r="AB69" s="95"/>
      <c r="AC69" s="94"/>
      <c r="AD69" s="94"/>
      <c r="AE69" s="94"/>
      <c r="AF69" s="95"/>
      <c r="AG69" s="95"/>
      <c r="AH69" s="96"/>
      <c r="AI69" s="90"/>
      <c r="AJ69" s="93"/>
      <c r="AK69" s="94"/>
      <c r="AL69" s="95"/>
      <c r="AM69" s="95"/>
      <c r="AN69" s="96"/>
      <c r="AO69" s="92"/>
      <c r="AP69" s="90"/>
      <c r="AQ69" s="93"/>
      <c r="AR69" s="93"/>
      <c r="AS69" s="93"/>
      <c r="AT69" s="93"/>
      <c r="AU69" s="95"/>
      <c r="AV69" s="96"/>
      <c r="AW69" s="93"/>
      <c r="AX69" s="93"/>
      <c r="AY69" s="93"/>
      <c r="AZ69" s="93"/>
      <c r="BA69" s="129"/>
      <c r="BB69" s="96"/>
      <c r="BC69" s="93"/>
      <c r="BD69" s="93"/>
      <c r="BE69" s="93"/>
      <c r="BF69" s="129"/>
      <c r="BG69" s="90" t="s">
        <v>17</v>
      </c>
      <c r="BH69" s="93"/>
      <c r="BI69" s="93"/>
      <c r="BJ69" s="95"/>
      <c r="BK69" s="98"/>
      <c r="BL69" s="197" t="str">
        <f>IFERROR(VLOOKUP(BK69,#REF!,3,FALSE),"")</f>
        <v/>
      </c>
    </row>
    <row r="70" spans="1:64" s="3" customFormat="1" ht="12.95" customHeight="1" x14ac:dyDescent="0.25">
      <c r="A70" s="6"/>
      <c r="B70" s="31"/>
      <c r="C70" s="19"/>
      <c r="D70" s="22"/>
      <c r="E70" s="23"/>
      <c r="F70" s="21"/>
      <c r="G70" s="20"/>
      <c r="H70" s="24"/>
      <c r="I70" s="27"/>
      <c r="J70" s="21"/>
      <c r="K70" s="27"/>
      <c r="L70" s="21"/>
      <c r="M70" s="21"/>
      <c r="N70" s="27"/>
      <c r="O70" s="22"/>
      <c r="P70" s="26"/>
      <c r="Q70" s="21"/>
      <c r="R70" s="20"/>
      <c r="S70" s="24"/>
      <c r="T70" s="19"/>
      <c r="U70" s="24"/>
      <c r="V70" s="21"/>
      <c r="W70" s="21"/>
      <c r="X70" s="27"/>
      <c r="Y70" s="27"/>
      <c r="Z70" s="21"/>
      <c r="AA70" s="25"/>
      <c r="AB70" s="22"/>
      <c r="AC70" s="22"/>
      <c r="AD70" s="22"/>
      <c r="AE70" s="25"/>
      <c r="AF70" s="22"/>
      <c r="AG70" s="22"/>
      <c r="AH70" s="26"/>
      <c r="AI70" s="24"/>
      <c r="AJ70" s="21"/>
      <c r="AK70" s="25"/>
      <c r="AL70" s="22"/>
      <c r="AM70" s="22"/>
      <c r="AN70" s="23"/>
      <c r="AO70" s="20"/>
      <c r="AP70" s="24"/>
      <c r="AQ70" s="21"/>
      <c r="AR70" s="27"/>
      <c r="AS70" s="21"/>
      <c r="AT70" s="27"/>
      <c r="AU70" s="22"/>
      <c r="AV70" s="23"/>
      <c r="AW70" s="21"/>
      <c r="AX70" s="27"/>
      <c r="AY70" s="21"/>
      <c r="AZ70" s="27"/>
      <c r="BA70" s="20"/>
      <c r="BB70" s="23"/>
      <c r="BC70" s="21"/>
      <c r="BD70" s="21"/>
      <c r="BE70" s="27"/>
      <c r="BF70" s="20"/>
      <c r="BG70" s="24" t="s">
        <v>17</v>
      </c>
      <c r="BH70" s="21"/>
      <c r="BI70" s="21"/>
      <c r="BJ70" s="22"/>
      <c r="BK70" s="64"/>
      <c r="BL70" s="197"/>
    </row>
    <row r="71" spans="1:64" s="7" customFormat="1" x14ac:dyDescent="0.25">
      <c r="A71" s="33" t="s">
        <v>1018</v>
      </c>
      <c r="B71" s="34" t="s">
        <v>150</v>
      </c>
      <c r="C71" s="19"/>
      <c r="D71" s="22"/>
      <c r="E71" s="23"/>
      <c r="F71" s="21" t="s">
        <v>117</v>
      </c>
      <c r="G71" s="20"/>
      <c r="H71" s="24"/>
      <c r="I71" s="27"/>
      <c r="J71" s="21"/>
      <c r="K71" s="27"/>
      <c r="L71" s="21"/>
      <c r="M71" s="21"/>
      <c r="N71" s="27"/>
      <c r="O71" s="22"/>
      <c r="P71" s="26"/>
      <c r="Q71" s="21"/>
      <c r="R71" s="20"/>
      <c r="S71" s="24"/>
      <c r="T71" s="24"/>
      <c r="U71" s="24" t="s">
        <v>92</v>
      </c>
      <c r="V71" s="21" t="s">
        <v>117</v>
      </c>
      <c r="W71" s="21"/>
      <c r="X71" s="27"/>
      <c r="Y71" s="27"/>
      <c r="Z71" s="21"/>
      <c r="AA71" s="25"/>
      <c r="AB71" s="25"/>
      <c r="AC71" s="22"/>
      <c r="AD71" s="22"/>
      <c r="AE71" s="25"/>
      <c r="AF71" s="22"/>
      <c r="AG71" s="22"/>
      <c r="AH71" s="23" t="s">
        <v>92</v>
      </c>
      <c r="AI71" s="24" t="s">
        <v>117</v>
      </c>
      <c r="AJ71" s="21" t="s">
        <v>116</v>
      </c>
      <c r="AK71" s="25"/>
      <c r="AL71" s="22" t="s">
        <v>92</v>
      </c>
      <c r="AM71" s="22" t="s">
        <v>92</v>
      </c>
      <c r="AN71" s="23"/>
      <c r="AO71" s="20"/>
      <c r="AP71" s="24"/>
      <c r="AQ71" s="21"/>
      <c r="AR71" s="27"/>
      <c r="AS71" s="21"/>
      <c r="AT71" s="27"/>
      <c r="AU71" s="22"/>
      <c r="AV71" s="23"/>
      <c r="AW71" s="21"/>
      <c r="AX71" s="27"/>
      <c r="AY71" s="21"/>
      <c r="AZ71" s="27"/>
      <c r="BA71" s="20"/>
      <c r="BB71" s="23"/>
      <c r="BC71" s="21"/>
      <c r="BD71" s="21"/>
      <c r="BE71" s="27"/>
      <c r="BF71" s="20"/>
      <c r="BG71" s="24" t="s">
        <v>17</v>
      </c>
      <c r="BH71" s="21"/>
      <c r="BI71" s="21"/>
      <c r="BJ71" s="22" t="s">
        <v>35</v>
      </c>
      <c r="BK71" s="66"/>
      <c r="BL71" s="197">
        <f>BL77+9</f>
        <v>16</v>
      </c>
    </row>
    <row r="72" spans="1:64" s="7" customFormat="1" x14ac:dyDescent="0.25">
      <c r="A72" s="44"/>
      <c r="B72" s="34"/>
      <c r="C72" s="19"/>
      <c r="D72" s="22"/>
      <c r="E72" s="23"/>
      <c r="F72" s="21"/>
      <c r="G72" s="20"/>
      <c r="H72" s="24"/>
      <c r="I72" s="27"/>
      <c r="J72" s="21"/>
      <c r="K72" s="27"/>
      <c r="L72" s="21"/>
      <c r="M72" s="21"/>
      <c r="N72" s="27"/>
      <c r="O72" s="22"/>
      <c r="P72" s="26"/>
      <c r="Q72" s="21"/>
      <c r="R72" s="20"/>
      <c r="S72" s="24"/>
      <c r="T72" s="24"/>
      <c r="U72" s="24"/>
      <c r="V72" s="21"/>
      <c r="W72" s="21"/>
      <c r="X72" s="27"/>
      <c r="Y72" s="27"/>
      <c r="Z72" s="21"/>
      <c r="AA72" s="25"/>
      <c r="AB72" s="25"/>
      <c r="AC72" s="22"/>
      <c r="AD72" s="22"/>
      <c r="AE72" s="25"/>
      <c r="AF72" s="22"/>
      <c r="AG72" s="22"/>
      <c r="AH72" s="23"/>
      <c r="AI72" s="24"/>
      <c r="AJ72" s="21"/>
      <c r="AK72" s="25"/>
      <c r="AL72" s="22"/>
      <c r="AM72" s="22"/>
      <c r="AN72" s="23"/>
      <c r="AO72" s="20"/>
      <c r="AP72" s="24"/>
      <c r="AQ72" s="21"/>
      <c r="AR72" s="27"/>
      <c r="AS72" s="21"/>
      <c r="AT72" s="27"/>
      <c r="AU72" s="22"/>
      <c r="AV72" s="23"/>
      <c r="AW72" s="21"/>
      <c r="AX72" s="27"/>
      <c r="AY72" s="21"/>
      <c r="AZ72" s="27"/>
      <c r="BA72" s="20"/>
      <c r="BB72" s="23"/>
      <c r="BC72" s="21"/>
      <c r="BD72" s="21"/>
      <c r="BE72" s="27"/>
      <c r="BF72" s="20"/>
      <c r="BG72" s="24" t="s">
        <v>17</v>
      </c>
      <c r="BH72" s="21"/>
      <c r="BI72" s="21"/>
      <c r="BJ72" s="22"/>
      <c r="BK72" s="66"/>
      <c r="BL72" s="197"/>
    </row>
    <row r="73" spans="1:64" s="3" customFormat="1" ht="12.95" customHeight="1" x14ac:dyDescent="0.25">
      <c r="A73" s="131" t="s">
        <v>1019</v>
      </c>
      <c r="B73" s="132" t="s">
        <v>11</v>
      </c>
      <c r="C73" s="133"/>
      <c r="D73" s="134"/>
      <c r="E73" s="135"/>
      <c r="F73" s="136"/>
      <c r="G73" s="137"/>
      <c r="H73" s="133"/>
      <c r="I73" s="136"/>
      <c r="J73" s="136"/>
      <c r="K73" s="136"/>
      <c r="L73" s="136"/>
      <c r="M73" s="136"/>
      <c r="N73" s="136"/>
      <c r="O73" s="134"/>
      <c r="P73" s="135"/>
      <c r="Q73" s="136"/>
      <c r="R73" s="137"/>
      <c r="S73" s="133"/>
      <c r="T73" s="133"/>
      <c r="U73" s="133"/>
      <c r="V73" s="136"/>
      <c r="W73" s="136"/>
      <c r="X73" s="138"/>
      <c r="Y73" s="138"/>
      <c r="Z73" s="136"/>
      <c r="AA73" s="134"/>
      <c r="AB73" s="134"/>
      <c r="AC73" s="134"/>
      <c r="AD73" s="134"/>
      <c r="AE73" s="134"/>
      <c r="AF73" s="134"/>
      <c r="AG73" s="134"/>
      <c r="AH73" s="135"/>
      <c r="AI73" s="133"/>
      <c r="AJ73" s="136"/>
      <c r="AK73" s="134"/>
      <c r="AL73" s="134"/>
      <c r="AM73" s="134"/>
      <c r="AN73" s="135"/>
      <c r="AO73" s="137"/>
      <c r="AP73" s="133"/>
      <c r="AQ73" s="136"/>
      <c r="AR73" s="136"/>
      <c r="AS73" s="136"/>
      <c r="AT73" s="136"/>
      <c r="AU73" s="134"/>
      <c r="AV73" s="135"/>
      <c r="AW73" s="136"/>
      <c r="AX73" s="136"/>
      <c r="AY73" s="136"/>
      <c r="AZ73" s="136"/>
      <c r="BA73" s="137"/>
      <c r="BB73" s="135"/>
      <c r="BC73" s="136"/>
      <c r="BD73" s="136"/>
      <c r="BE73" s="136"/>
      <c r="BF73" s="137"/>
      <c r="BG73" s="133" t="s">
        <v>17</v>
      </c>
      <c r="BH73" s="136"/>
      <c r="BI73" s="136"/>
      <c r="BJ73" s="134"/>
      <c r="BK73" s="139"/>
      <c r="BL73" s="197" t="str">
        <f>IFERROR(VLOOKUP(BK73,#REF!,3,FALSE),"")</f>
        <v/>
      </c>
    </row>
    <row r="74" spans="1:64" s="3" customFormat="1" ht="12.95" customHeight="1" x14ac:dyDescent="0.25">
      <c r="A74" s="6"/>
      <c r="B74" s="18"/>
      <c r="C74" s="19"/>
      <c r="D74" s="25"/>
      <c r="E74" s="26"/>
      <c r="F74" s="27"/>
      <c r="G74" s="68"/>
      <c r="H74" s="19"/>
      <c r="I74" s="27"/>
      <c r="J74" s="27"/>
      <c r="K74" s="27"/>
      <c r="L74" s="27"/>
      <c r="M74" s="27"/>
      <c r="N74" s="27"/>
      <c r="O74" s="25"/>
      <c r="P74" s="26"/>
      <c r="Q74" s="27"/>
      <c r="R74" s="68"/>
      <c r="S74" s="19"/>
      <c r="T74" s="19"/>
      <c r="U74" s="19"/>
      <c r="V74" s="27"/>
      <c r="W74" s="27"/>
      <c r="X74" s="21"/>
      <c r="Y74" s="21"/>
      <c r="Z74" s="27"/>
      <c r="AA74" s="25"/>
      <c r="AB74" s="25"/>
      <c r="AC74" s="25"/>
      <c r="AD74" s="25"/>
      <c r="AE74" s="25"/>
      <c r="AF74" s="25"/>
      <c r="AG74" s="25"/>
      <c r="AH74" s="26"/>
      <c r="AI74" s="19"/>
      <c r="AJ74" s="27"/>
      <c r="AK74" s="25"/>
      <c r="AL74" s="25"/>
      <c r="AM74" s="25"/>
      <c r="AN74" s="26"/>
      <c r="AO74" s="68"/>
      <c r="AP74" s="19"/>
      <c r="AQ74" s="27"/>
      <c r="AR74" s="27"/>
      <c r="AS74" s="27"/>
      <c r="AT74" s="27"/>
      <c r="AU74" s="25"/>
      <c r="AV74" s="26"/>
      <c r="AW74" s="27"/>
      <c r="AX74" s="27"/>
      <c r="AY74" s="27"/>
      <c r="AZ74" s="27"/>
      <c r="BA74" s="68"/>
      <c r="BB74" s="26"/>
      <c r="BC74" s="27"/>
      <c r="BD74" s="27"/>
      <c r="BE74" s="27"/>
      <c r="BF74" s="68"/>
      <c r="BG74" s="19" t="s">
        <v>17</v>
      </c>
      <c r="BH74" s="27"/>
      <c r="BI74" s="27"/>
      <c r="BJ74" s="25"/>
      <c r="BK74" s="64"/>
      <c r="BL74" s="197"/>
    </row>
    <row r="75" spans="1:64" s="3" customFormat="1" ht="12.95" customHeight="1" x14ac:dyDescent="0.25">
      <c r="A75" s="97" t="s">
        <v>7</v>
      </c>
      <c r="B75" s="128" t="s">
        <v>54</v>
      </c>
      <c r="C75" s="90"/>
      <c r="D75" s="95"/>
      <c r="E75" s="96"/>
      <c r="F75" s="93"/>
      <c r="G75" s="129"/>
      <c r="H75" s="90"/>
      <c r="I75" s="93"/>
      <c r="J75" s="93"/>
      <c r="K75" s="93"/>
      <c r="L75" s="93"/>
      <c r="M75" s="93"/>
      <c r="N75" s="93"/>
      <c r="O75" s="95"/>
      <c r="P75" s="96"/>
      <c r="Q75" s="93"/>
      <c r="R75" s="129"/>
      <c r="S75" s="90"/>
      <c r="T75" s="90"/>
      <c r="U75" s="90"/>
      <c r="V75" s="93"/>
      <c r="W75" s="93"/>
      <c r="X75" s="93"/>
      <c r="Y75" s="93"/>
      <c r="Z75" s="91"/>
      <c r="AA75" s="95"/>
      <c r="AB75" s="95"/>
      <c r="AC75" s="94"/>
      <c r="AD75" s="94"/>
      <c r="AE75" s="94"/>
      <c r="AF75" s="95"/>
      <c r="AG75" s="95"/>
      <c r="AH75" s="96"/>
      <c r="AI75" s="90"/>
      <c r="AJ75" s="93"/>
      <c r="AK75" s="94"/>
      <c r="AL75" s="95"/>
      <c r="AM75" s="95"/>
      <c r="AN75" s="96"/>
      <c r="AO75" s="92"/>
      <c r="AP75" s="90"/>
      <c r="AQ75" s="93"/>
      <c r="AR75" s="93"/>
      <c r="AS75" s="93"/>
      <c r="AT75" s="93"/>
      <c r="AU75" s="95"/>
      <c r="AV75" s="96"/>
      <c r="AW75" s="93"/>
      <c r="AX75" s="93"/>
      <c r="AY75" s="93"/>
      <c r="AZ75" s="93"/>
      <c r="BA75" s="129"/>
      <c r="BB75" s="96"/>
      <c r="BC75" s="93"/>
      <c r="BD75" s="93"/>
      <c r="BE75" s="93"/>
      <c r="BF75" s="129"/>
      <c r="BG75" s="90" t="s">
        <v>17</v>
      </c>
      <c r="BH75" s="93"/>
      <c r="BI75" s="93"/>
      <c r="BJ75" s="95"/>
      <c r="BK75" s="98"/>
      <c r="BL75" s="197" t="str">
        <f>IFERROR(VLOOKUP(BK75,#REF!,3,FALSE),"")</f>
        <v/>
      </c>
    </row>
    <row r="76" spans="1:64" s="3" customFormat="1" ht="12.95" customHeight="1" x14ac:dyDescent="0.25">
      <c r="A76" s="6"/>
      <c r="B76" s="31"/>
      <c r="C76" s="19"/>
      <c r="D76" s="25"/>
      <c r="E76" s="26"/>
      <c r="F76" s="27"/>
      <c r="G76" s="68"/>
      <c r="H76" s="19"/>
      <c r="I76" s="27"/>
      <c r="J76" s="27"/>
      <c r="K76" s="27"/>
      <c r="L76" s="27"/>
      <c r="M76" s="27"/>
      <c r="N76" s="27"/>
      <c r="O76" s="25"/>
      <c r="P76" s="26"/>
      <c r="Q76" s="27"/>
      <c r="R76" s="68"/>
      <c r="S76" s="19"/>
      <c r="T76" s="19"/>
      <c r="U76" s="19"/>
      <c r="V76" s="27"/>
      <c r="W76" s="27"/>
      <c r="X76" s="27"/>
      <c r="Y76" s="27"/>
      <c r="Z76" s="21"/>
      <c r="AA76" s="25"/>
      <c r="AB76" s="25"/>
      <c r="AC76" s="22"/>
      <c r="AD76" s="22"/>
      <c r="AE76" s="22"/>
      <c r="AF76" s="25"/>
      <c r="AG76" s="25"/>
      <c r="AH76" s="26"/>
      <c r="AI76" s="19"/>
      <c r="AJ76" s="27"/>
      <c r="AK76" s="22"/>
      <c r="AL76" s="25"/>
      <c r="AM76" s="25"/>
      <c r="AN76" s="26"/>
      <c r="AO76" s="20"/>
      <c r="AP76" s="19"/>
      <c r="AQ76" s="27"/>
      <c r="AR76" s="27"/>
      <c r="AS76" s="27"/>
      <c r="AT76" s="27"/>
      <c r="AU76" s="25"/>
      <c r="AV76" s="26"/>
      <c r="AW76" s="27"/>
      <c r="AX76" s="27"/>
      <c r="AY76" s="27"/>
      <c r="AZ76" s="27"/>
      <c r="BA76" s="68"/>
      <c r="BB76" s="26"/>
      <c r="BC76" s="27"/>
      <c r="BD76" s="27"/>
      <c r="BE76" s="27"/>
      <c r="BF76" s="68"/>
      <c r="BG76" s="19" t="s">
        <v>17</v>
      </c>
      <c r="BH76" s="27"/>
      <c r="BI76" s="27"/>
      <c r="BJ76" s="25"/>
      <c r="BK76" s="64"/>
      <c r="BL76" s="197"/>
    </row>
    <row r="77" spans="1:64" s="165" customFormat="1" ht="12.95" customHeight="1" x14ac:dyDescent="0.25">
      <c r="A77" s="167" t="s">
        <v>1683</v>
      </c>
      <c r="B77" s="158" t="s">
        <v>1878</v>
      </c>
      <c r="C77" s="168"/>
      <c r="D77" s="169"/>
      <c r="E77" s="170"/>
      <c r="F77" s="194"/>
      <c r="G77" s="195"/>
      <c r="H77" s="168"/>
      <c r="I77" s="194"/>
      <c r="J77" s="194"/>
      <c r="K77" s="194"/>
      <c r="L77" s="194"/>
      <c r="M77" s="194"/>
      <c r="N77" s="194"/>
      <c r="O77" s="169"/>
      <c r="P77" s="170"/>
      <c r="Q77" s="194"/>
      <c r="R77" s="195"/>
      <c r="S77" s="168"/>
      <c r="T77" s="168"/>
      <c r="U77" s="168"/>
      <c r="V77" s="194"/>
      <c r="W77" s="194"/>
      <c r="X77" s="194"/>
      <c r="Y77" s="194"/>
      <c r="Z77" s="162"/>
      <c r="AA77" s="169"/>
      <c r="AB77" s="169"/>
      <c r="AC77" s="160"/>
      <c r="AD77" s="160"/>
      <c r="AE77" s="160"/>
      <c r="AF77" s="169"/>
      <c r="AG77" s="169"/>
      <c r="AH77" s="170"/>
      <c r="AI77" s="168"/>
      <c r="AJ77" s="194"/>
      <c r="AK77" s="160"/>
      <c r="AL77" s="169"/>
      <c r="AM77" s="169"/>
      <c r="AN77" s="170"/>
      <c r="AO77" s="163"/>
      <c r="AP77" s="168"/>
      <c r="AQ77" s="194"/>
      <c r="AR77" s="194"/>
      <c r="AS77" s="194"/>
      <c r="AT77" s="194"/>
      <c r="AU77" s="169"/>
      <c r="AV77" s="170"/>
      <c r="AW77" s="194"/>
      <c r="AX77" s="194"/>
      <c r="AY77" s="194"/>
      <c r="AZ77" s="194"/>
      <c r="BA77" s="195"/>
      <c r="BB77" s="170"/>
      <c r="BC77" s="194"/>
      <c r="BD77" s="194"/>
      <c r="BE77" s="194"/>
      <c r="BF77" s="195"/>
      <c r="BG77" s="168" t="s">
        <v>17</v>
      </c>
      <c r="BH77" s="194"/>
      <c r="BI77" s="194"/>
      <c r="BJ77" s="169"/>
      <c r="BK77" s="164"/>
      <c r="BL77" s="201">
        <f>+BL867+3</f>
        <v>7</v>
      </c>
    </row>
    <row r="78" spans="1:64" s="165" customFormat="1" ht="12.95" customHeight="1" x14ac:dyDescent="0.25">
      <c r="A78" s="167" t="s">
        <v>1880</v>
      </c>
      <c r="B78" s="158" t="s">
        <v>1879</v>
      </c>
      <c r="C78" s="168"/>
      <c r="D78" s="169"/>
      <c r="E78" s="170"/>
      <c r="F78" s="194"/>
      <c r="G78" s="195"/>
      <c r="H78" s="168"/>
      <c r="I78" s="194"/>
      <c r="J78" s="194"/>
      <c r="K78" s="194"/>
      <c r="L78" s="194"/>
      <c r="M78" s="194"/>
      <c r="N78" s="194"/>
      <c r="O78" s="169"/>
      <c r="P78" s="170"/>
      <c r="Q78" s="194"/>
      <c r="R78" s="195"/>
      <c r="S78" s="168"/>
      <c r="T78" s="168"/>
      <c r="U78" s="168"/>
      <c r="V78" s="194"/>
      <c r="W78" s="194"/>
      <c r="X78" s="194"/>
      <c r="Y78" s="194"/>
      <c r="Z78" s="162"/>
      <c r="AA78" s="169"/>
      <c r="AB78" s="169"/>
      <c r="AC78" s="160"/>
      <c r="AD78" s="160"/>
      <c r="AE78" s="160"/>
      <c r="AF78" s="169"/>
      <c r="AG78" s="169"/>
      <c r="AH78" s="170"/>
      <c r="AI78" s="168"/>
      <c r="AJ78" s="194"/>
      <c r="AK78" s="160"/>
      <c r="AL78" s="169"/>
      <c r="AM78" s="169"/>
      <c r="AN78" s="170"/>
      <c r="AO78" s="163"/>
      <c r="AP78" s="168"/>
      <c r="AQ78" s="194"/>
      <c r="AR78" s="194"/>
      <c r="AS78" s="194"/>
      <c r="AT78" s="194"/>
      <c r="AU78" s="169"/>
      <c r="AV78" s="170"/>
      <c r="AW78" s="194"/>
      <c r="AX78" s="194"/>
      <c r="AY78" s="194"/>
      <c r="AZ78" s="194"/>
      <c r="BA78" s="195"/>
      <c r="BB78" s="170"/>
      <c r="BC78" s="194"/>
      <c r="BD78" s="194"/>
      <c r="BE78" s="194"/>
      <c r="BF78" s="195"/>
      <c r="BG78" s="168" t="s">
        <v>17</v>
      </c>
      <c r="BH78" s="194"/>
      <c r="BI78" s="194"/>
      <c r="BJ78" s="169"/>
      <c r="BK78" s="164"/>
      <c r="BL78" s="201">
        <f>+BL867+3</f>
        <v>7</v>
      </c>
    </row>
    <row r="79" spans="1:64" s="165" customFormat="1" ht="12.95" customHeight="1" x14ac:dyDescent="0.25">
      <c r="A79" s="167" t="s">
        <v>1881</v>
      </c>
      <c r="B79" s="158" t="s">
        <v>1882</v>
      </c>
      <c r="C79" s="168"/>
      <c r="D79" s="169"/>
      <c r="E79" s="170"/>
      <c r="F79" s="194"/>
      <c r="G79" s="195"/>
      <c r="H79" s="168"/>
      <c r="I79" s="194"/>
      <c r="J79" s="194"/>
      <c r="K79" s="194"/>
      <c r="L79" s="194"/>
      <c r="M79" s="194"/>
      <c r="N79" s="194"/>
      <c r="O79" s="169"/>
      <c r="P79" s="170"/>
      <c r="Q79" s="194"/>
      <c r="R79" s="195"/>
      <c r="S79" s="168"/>
      <c r="T79" s="168"/>
      <c r="U79" s="168"/>
      <c r="V79" s="194"/>
      <c r="W79" s="194"/>
      <c r="X79" s="194"/>
      <c r="Y79" s="194"/>
      <c r="Z79" s="162"/>
      <c r="AA79" s="169"/>
      <c r="AB79" s="169"/>
      <c r="AC79" s="160"/>
      <c r="AD79" s="160"/>
      <c r="AE79" s="160"/>
      <c r="AF79" s="169"/>
      <c r="AG79" s="169"/>
      <c r="AH79" s="170"/>
      <c r="AI79" s="168"/>
      <c r="AJ79" s="194"/>
      <c r="AK79" s="160"/>
      <c r="AL79" s="169"/>
      <c r="AM79" s="169"/>
      <c r="AN79" s="170"/>
      <c r="AO79" s="163"/>
      <c r="AP79" s="168"/>
      <c r="AQ79" s="194"/>
      <c r="AR79" s="194"/>
      <c r="AS79" s="194"/>
      <c r="AT79" s="194"/>
      <c r="AU79" s="169"/>
      <c r="AV79" s="170"/>
      <c r="AW79" s="194"/>
      <c r="AX79" s="194"/>
      <c r="AY79" s="194"/>
      <c r="AZ79" s="194"/>
      <c r="BA79" s="195"/>
      <c r="BB79" s="170"/>
      <c r="BC79" s="194"/>
      <c r="BD79" s="194"/>
      <c r="BE79" s="194"/>
      <c r="BF79" s="195"/>
      <c r="BG79" s="168" t="s">
        <v>17</v>
      </c>
      <c r="BH79" s="194"/>
      <c r="BI79" s="194"/>
      <c r="BJ79" s="169"/>
      <c r="BK79" s="164"/>
      <c r="BL79" s="201">
        <f>+BL867+5</f>
        <v>9</v>
      </c>
    </row>
    <row r="80" spans="1:64" s="7" customFormat="1" x14ac:dyDescent="0.25">
      <c r="A80" s="35" t="s">
        <v>1020</v>
      </c>
      <c r="B80" s="34" t="s">
        <v>1883</v>
      </c>
      <c r="C80" s="19"/>
      <c r="D80" s="22"/>
      <c r="E80" s="23"/>
      <c r="F80" s="21" t="s">
        <v>117</v>
      </c>
      <c r="G80" s="20"/>
      <c r="H80" s="24"/>
      <c r="I80" s="21"/>
      <c r="J80" s="21"/>
      <c r="K80" s="21"/>
      <c r="L80" s="21"/>
      <c r="M80" s="21"/>
      <c r="N80" s="21"/>
      <c r="O80" s="22"/>
      <c r="P80" s="26"/>
      <c r="Q80" s="27"/>
      <c r="R80" s="68"/>
      <c r="S80" s="24"/>
      <c r="T80" s="24"/>
      <c r="U80" s="24" t="s">
        <v>92</v>
      </c>
      <c r="V80" s="21" t="s">
        <v>118</v>
      </c>
      <c r="W80" s="21"/>
      <c r="X80" s="21"/>
      <c r="Y80" s="21"/>
      <c r="Z80" s="21"/>
      <c r="AA80" s="22"/>
      <c r="AB80" s="22"/>
      <c r="AC80" s="22"/>
      <c r="AD80" s="22"/>
      <c r="AE80" s="22"/>
      <c r="AF80" s="22"/>
      <c r="AG80" s="22"/>
      <c r="AH80" s="23" t="s">
        <v>117</v>
      </c>
      <c r="AI80" s="24" t="s">
        <v>116</v>
      </c>
      <c r="AJ80" s="21" t="s">
        <v>118</v>
      </c>
      <c r="AK80" s="22"/>
      <c r="AL80" s="22" t="s">
        <v>92</v>
      </c>
      <c r="AM80" s="22" t="s">
        <v>92</v>
      </c>
      <c r="AN80" s="23"/>
      <c r="AO80" s="20"/>
      <c r="AP80" s="24"/>
      <c r="AQ80" s="21"/>
      <c r="AR80" s="21"/>
      <c r="AS80" s="21"/>
      <c r="AT80" s="21"/>
      <c r="AU80" s="22" t="s">
        <v>92</v>
      </c>
      <c r="AV80" s="23"/>
      <c r="AW80" s="21"/>
      <c r="AX80" s="21"/>
      <c r="AY80" s="21"/>
      <c r="AZ80" s="21"/>
      <c r="BA80" s="20"/>
      <c r="BB80" s="23"/>
      <c r="BC80" s="21" t="s">
        <v>92</v>
      </c>
      <c r="BD80" s="21" t="s">
        <v>92</v>
      </c>
      <c r="BE80" s="21" t="s">
        <v>92</v>
      </c>
      <c r="BF80" s="20" t="s">
        <v>92</v>
      </c>
      <c r="BG80" s="24" t="s">
        <v>17</v>
      </c>
      <c r="BH80" s="21"/>
      <c r="BI80" s="21"/>
      <c r="BJ80" s="22" t="s">
        <v>35</v>
      </c>
      <c r="BK80" s="66"/>
      <c r="BL80" s="197">
        <f>BL35+1</f>
        <v>10</v>
      </c>
    </row>
    <row r="81" spans="1:65" s="185" customFormat="1" x14ac:dyDescent="0.25">
      <c r="A81" s="166" t="s">
        <v>1884</v>
      </c>
      <c r="B81" s="173" t="s">
        <v>1885</v>
      </c>
      <c r="C81" s="168"/>
      <c r="D81" s="160"/>
      <c r="E81" s="161"/>
      <c r="F81" s="162"/>
      <c r="G81" s="163"/>
      <c r="H81" s="159"/>
      <c r="I81" s="162"/>
      <c r="J81" s="162"/>
      <c r="K81" s="162"/>
      <c r="L81" s="162"/>
      <c r="M81" s="162"/>
      <c r="N81" s="162"/>
      <c r="O81" s="160"/>
      <c r="P81" s="170"/>
      <c r="Q81" s="194"/>
      <c r="R81" s="195"/>
      <c r="S81" s="159"/>
      <c r="T81" s="159"/>
      <c r="U81" s="159"/>
      <c r="V81" s="162"/>
      <c r="W81" s="162"/>
      <c r="X81" s="162"/>
      <c r="Y81" s="162"/>
      <c r="Z81" s="162"/>
      <c r="AA81" s="160"/>
      <c r="AB81" s="160"/>
      <c r="AC81" s="160"/>
      <c r="AD81" s="160"/>
      <c r="AE81" s="160"/>
      <c r="AF81" s="160"/>
      <c r="AG81" s="160"/>
      <c r="AH81" s="161"/>
      <c r="AI81" s="159"/>
      <c r="AJ81" s="162"/>
      <c r="AK81" s="160"/>
      <c r="AL81" s="160"/>
      <c r="AM81" s="160"/>
      <c r="AN81" s="161"/>
      <c r="AO81" s="163"/>
      <c r="AP81" s="159"/>
      <c r="AQ81" s="162"/>
      <c r="AR81" s="162"/>
      <c r="AS81" s="162"/>
      <c r="AT81" s="162"/>
      <c r="AU81" s="160"/>
      <c r="AV81" s="161"/>
      <c r="AW81" s="162"/>
      <c r="AX81" s="162"/>
      <c r="AY81" s="162"/>
      <c r="AZ81" s="162"/>
      <c r="BA81" s="163"/>
      <c r="BB81" s="161"/>
      <c r="BC81" s="162"/>
      <c r="BD81" s="162"/>
      <c r="BE81" s="162"/>
      <c r="BF81" s="163"/>
      <c r="BG81" s="159" t="s">
        <v>17</v>
      </c>
      <c r="BH81" s="162"/>
      <c r="BI81" s="162"/>
      <c r="BJ81" s="160"/>
      <c r="BK81" s="171"/>
      <c r="BL81" s="201">
        <f>BL35+1</f>
        <v>10</v>
      </c>
    </row>
    <row r="82" spans="1:65" s="185" customFormat="1" x14ac:dyDescent="0.25">
      <c r="A82" s="166" t="s">
        <v>1886</v>
      </c>
      <c r="B82" s="173" t="s">
        <v>1916</v>
      </c>
      <c r="C82" s="168"/>
      <c r="D82" s="160"/>
      <c r="E82" s="161"/>
      <c r="F82" s="162"/>
      <c r="G82" s="163"/>
      <c r="H82" s="159"/>
      <c r="I82" s="162"/>
      <c r="J82" s="162"/>
      <c r="K82" s="162"/>
      <c r="L82" s="162"/>
      <c r="M82" s="162"/>
      <c r="N82" s="162"/>
      <c r="O82" s="160"/>
      <c r="P82" s="170"/>
      <c r="Q82" s="194"/>
      <c r="R82" s="195"/>
      <c r="S82" s="159"/>
      <c r="T82" s="159"/>
      <c r="U82" s="159"/>
      <c r="V82" s="162"/>
      <c r="W82" s="162"/>
      <c r="X82" s="162"/>
      <c r="Y82" s="162"/>
      <c r="Z82" s="162"/>
      <c r="AA82" s="160"/>
      <c r="AB82" s="160"/>
      <c r="AC82" s="160"/>
      <c r="AD82" s="160"/>
      <c r="AE82" s="160"/>
      <c r="AF82" s="160"/>
      <c r="AG82" s="160"/>
      <c r="AH82" s="161"/>
      <c r="AI82" s="159"/>
      <c r="AJ82" s="162"/>
      <c r="AK82" s="160"/>
      <c r="AL82" s="160"/>
      <c r="AM82" s="160"/>
      <c r="AN82" s="161"/>
      <c r="AO82" s="163"/>
      <c r="AP82" s="159"/>
      <c r="AQ82" s="162"/>
      <c r="AR82" s="162"/>
      <c r="AS82" s="162"/>
      <c r="AT82" s="162"/>
      <c r="AU82" s="160"/>
      <c r="AV82" s="161"/>
      <c r="AW82" s="162"/>
      <c r="AX82" s="162"/>
      <c r="AY82" s="162"/>
      <c r="AZ82" s="162"/>
      <c r="BA82" s="163"/>
      <c r="BB82" s="161"/>
      <c r="BC82" s="162"/>
      <c r="BD82" s="162"/>
      <c r="BE82" s="162"/>
      <c r="BF82" s="163"/>
      <c r="BG82" s="159" t="s">
        <v>17</v>
      </c>
      <c r="BH82" s="162"/>
      <c r="BI82" s="162"/>
      <c r="BJ82" s="160"/>
      <c r="BK82" s="171"/>
      <c r="BL82" s="201">
        <f>5+BL867</f>
        <v>9</v>
      </c>
    </row>
    <row r="83" spans="1:65" s="7" customFormat="1" x14ac:dyDescent="0.25">
      <c r="A83" s="35" t="s">
        <v>1021</v>
      </c>
      <c r="B83" s="34" t="s">
        <v>433</v>
      </c>
      <c r="C83" s="19"/>
      <c r="D83" s="22"/>
      <c r="E83" s="23"/>
      <c r="F83" s="21" t="s">
        <v>117</v>
      </c>
      <c r="G83" s="20"/>
      <c r="H83" s="24"/>
      <c r="I83" s="21"/>
      <c r="J83" s="21"/>
      <c r="K83" s="21"/>
      <c r="L83" s="21" t="s">
        <v>92</v>
      </c>
      <c r="M83" s="21"/>
      <c r="N83" s="21"/>
      <c r="O83" s="22" t="s">
        <v>92</v>
      </c>
      <c r="P83" s="26"/>
      <c r="Q83" s="27"/>
      <c r="R83" s="68"/>
      <c r="S83" s="24"/>
      <c r="T83" s="24"/>
      <c r="U83" s="24" t="s">
        <v>118</v>
      </c>
      <c r="V83" s="21" t="s">
        <v>92</v>
      </c>
      <c r="W83" s="21"/>
      <c r="X83" s="21"/>
      <c r="Y83" s="21"/>
      <c r="Z83" s="21" t="s">
        <v>118</v>
      </c>
      <c r="AA83" s="22"/>
      <c r="AB83" s="22"/>
      <c r="AC83" s="22" t="s">
        <v>118</v>
      </c>
      <c r="AD83" s="22"/>
      <c r="AE83" s="22"/>
      <c r="AF83" s="22"/>
      <c r="AG83" s="22"/>
      <c r="AH83" s="23" t="s">
        <v>117</v>
      </c>
      <c r="AI83" s="24" t="s">
        <v>116</v>
      </c>
      <c r="AJ83" s="21" t="s">
        <v>92</v>
      </c>
      <c r="AK83" s="22"/>
      <c r="AL83" s="22" t="s">
        <v>92</v>
      </c>
      <c r="AM83" s="22" t="s">
        <v>92</v>
      </c>
      <c r="AN83" s="23"/>
      <c r="AO83" s="20" t="s">
        <v>118</v>
      </c>
      <c r="AP83" s="24"/>
      <c r="AQ83" s="21"/>
      <c r="AR83" s="21"/>
      <c r="AS83" s="21" t="s">
        <v>92</v>
      </c>
      <c r="AT83" s="21"/>
      <c r="AU83" s="22" t="s">
        <v>92</v>
      </c>
      <c r="AV83" s="23"/>
      <c r="AW83" s="21"/>
      <c r="AX83" s="21"/>
      <c r="AY83" s="21" t="s">
        <v>92</v>
      </c>
      <c r="AZ83" s="21"/>
      <c r="BA83" s="20"/>
      <c r="BB83" s="23" t="s">
        <v>92</v>
      </c>
      <c r="BC83" s="21" t="s">
        <v>92</v>
      </c>
      <c r="BD83" s="21" t="s">
        <v>92</v>
      </c>
      <c r="BE83" s="21" t="s">
        <v>92</v>
      </c>
      <c r="BF83" s="20" t="s">
        <v>92</v>
      </c>
      <c r="BG83" s="24" t="s">
        <v>17</v>
      </c>
      <c r="BH83" s="21"/>
      <c r="BI83" s="21" t="s">
        <v>35</v>
      </c>
      <c r="BJ83" s="22" t="s">
        <v>35</v>
      </c>
      <c r="BK83" s="66"/>
      <c r="BL83" s="197">
        <v>8</v>
      </c>
      <c r="BM83" s="197">
        <f>2+$BL$920</f>
        <v>11</v>
      </c>
    </row>
    <row r="84" spans="1:65" s="7" customFormat="1" x14ac:dyDescent="0.25">
      <c r="A84" s="35" t="s">
        <v>1022</v>
      </c>
      <c r="B84" s="34" t="s">
        <v>142</v>
      </c>
      <c r="C84" s="19"/>
      <c r="D84" s="22"/>
      <c r="E84" s="23"/>
      <c r="F84" s="21" t="s">
        <v>117</v>
      </c>
      <c r="G84" s="20"/>
      <c r="H84" s="24"/>
      <c r="I84" s="21"/>
      <c r="J84" s="21"/>
      <c r="K84" s="21"/>
      <c r="L84" s="21" t="s">
        <v>92</v>
      </c>
      <c r="M84" s="21"/>
      <c r="N84" s="21"/>
      <c r="O84" s="22" t="s">
        <v>92</v>
      </c>
      <c r="P84" s="26"/>
      <c r="Q84" s="27"/>
      <c r="R84" s="68"/>
      <c r="S84" s="24"/>
      <c r="T84" s="24"/>
      <c r="U84" s="24" t="s">
        <v>118</v>
      </c>
      <c r="V84" s="21" t="s">
        <v>92</v>
      </c>
      <c r="W84" s="21"/>
      <c r="X84" s="21"/>
      <c r="Y84" s="21"/>
      <c r="Z84" s="21" t="s">
        <v>118</v>
      </c>
      <c r="AA84" s="22"/>
      <c r="AB84" s="22"/>
      <c r="AC84" s="22" t="s">
        <v>118</v>
      </c>
      <c r="AD84" s="22"/>
      <c r="AE84" s="22"/>
      <c r="AF84" s="22"/>
      <c r="AG84" s="22"/>
      <c r="AH84" s="23" t="s">
        <v>117</v>
      </c>
      <c r="AI84" s="24" t="s">
        <v>116</v>
      </c>
      <c r="AJ84" s="21" t="s">
        <v>92</v>
      </c>
      <c r="AK84" s="22"/>
      <c r="AL84" s="22" t="s">
        <v>92</v>
      </c>
      <c r="AM84" s="22" t="s">
        <v>92</v>
      </c>
      <c r="AN84" s="23"/>
      <c r="AO84" s="20" t="s">
        <v>118</v>
      </c>
      <c r="AP84" s="24"/>
      <c r="AQ84" s="21"/>
      <c r="AR84" s="21"/>
      <c r="AS84" s="21" t="s">
        <v>92</v>
      </c>
      <c r="AT84" s="21"/>
      <c r="AU84" s="22" t="s">
        <v>92</v>
      </c>
      <c r="AV84" s="23"/>
      <c r="AW84" s="21"/>
      <c r="AX84" s="21"/>
      <c r="AY84" s="21" t="s">
        <v>92</v>
      </c>
      <c r="AZ84" s="21"/>
      <c r="BA84" s="20"/>
      <c r="BB84" s="23" t="s">
        <v>92</v>
      </c>
      <c r="BC84" s="21" t="s">
        <v>92</v>
      </c>
      <c r="BD84" s="21" t="s">
        <v>92</v>
      </c>
      <c r="BE84" s="21" t="s">
        <v>92</v>
      </c>
      <c r="BF84" s="20" t="s">
        <v>92</v>
      </c>
      <c r="BG84" s="24" t="s">
        <v>17</v>
      </c>
      <c r="BH84" s="21"/>
      <c r="BI84" s="21" t="s">
        <v>35</v>
      </c>
      <c r="BJ84" s="22" t="s">
        <v>35</v>
      </c>
      <c r="BK84" s="66"/>
      <c r="BL84" s="197">
        <v>8</v>
      </c>
      <c r="BM84" s="197">
        <f>2+$BL$920</f>
        <v>11</v>
      </c>
    </row>
    <row r="85" spans="1:65" s="7" customFormat="1" x14ac:dyDescent="0.25">
      <c r="A85" s="35" t="s">
        <v>1023</v>
      </c>
      <c r="B85" s="34" t="s">
        <v>142</v>
      </c>
      <c r="C85" s="19"/>
      <c r="D85" s="22"/>
      <c r="E85" s="23"/>
      <c r="F85" s="21" t="s">
        <v>117</v>
      </c>
      <c r="G85" s="20"/>
      <c r="H85" s="24"/>
      <c r="I85" s="21"/>
      <c r="J85" s="21"/>
      <c r="K85" s="21"/>
      <c r="L85" s="21" t="s">
        <v>92</v>
      </c>
      <c r="M85" s="21"/>
      <c r="N85" s="21"/>
      <c r="O85" s="22" t="s">
        <v>92</v>
      </c>
      <c r="P85" s="26"/>
      <c r="Q85" s="27"/>
      <c r="R85" s="68"/>
      <c r="S85" s="24"/>
      <c r="T85" s="24"/>
      <c r="U85" s="24" t="s">
        <v>118</v>
      </c>
      <c r="V85" s="21" t="s">
        <v>92</v>
      </c>
      <c r="W85" s="21"/>
      <c r="X85" s="21"/>
      <c r="Y85" s="21"/>
      <c r="Z85" s="21" t="s">
        <v>118</v>
      </c>
      <c r="AA85" s="22"/>
      <c r="AB85" s="22"/>
      <c r="AC85" s="22" t="s">
        <v>118</v>
      </c>
      <c r="AD85" s="22"/>
      <c r="AE85" s="22"/>
      <c r="AF85" s="22"/>
      <c r="AG85" s="22"/>
      <c r="AH85" s="23" t="s">
        <v>117</v>
      </c>
      <c r="AI85" s="24" t="s">
        <v>116</v>
      </c>
      <c r="AJ85" s="21" t="s">
        <v>92</v>
      </c>
      <c r="AK85" s="22"/>
      <c r="AL85" s="22" t="s">
        <v>92</v>
      </c>
      <c r="AM85" s="22" t="s">
        <v>92</v>
      </c>
      <c r="AN85" s="23"/>
      <c r="AO85" s="20" t="s">
        <v>118</v>
      </c>
      <c r="AP85" s="24"/>
      <c r="AQ85" s="21"/>
      <c r="AR85" s="21"/>
      <c r="AS85" s="21" t="s">
        <v>92</v>
      </c>
      <c r="AT85" s="21"/>
      <c r="AU85" s="22" t="s">
        <v>92</v>
      </c>
      <c r="AV85" s="23"/>
      <c r="AW85" s="21"/>
      <c r="AX85" s="21"/>
      <c r="AY85" s="21" t="s">
        <v>92</v>
      </c>
      <c r="AZ85" s="21"/>
      <c r="BA85" s="20"/>
      <c r="BB85" s="23" t="s">
        <v>92</v>
      </c>
      <c r="BC85" s="21" t="s">
        <v>92</v>
      </c>
      <c r="BD85" s="21" t="s">
        <v>92</v>
      </c>
      <c r="BE85" s="21" t="s">
        <v>92</v>
      </c>
      <c r="BF85" s="20" t="s">
        <v>92</v>
      </c>
      <c r="BG85" s="24" t="s">
        <v>17</v>
      </c>
      <c r="BH85" s="21"/>
      <c r="BI85" s="21" t="s">
        <v>35</v>
      </c>
      <c r="BJ85" s="22" t="s">
        <v>35</v>
      </c>
      <c r="BK85" s="66"/>
      <c r="BL85" s="197"/>
      <c r="BM85" s="197"/>
    </row>
    <row r="86" spans="1:65" s="7" customFormat="1" x14ac:dyDescent="0.25">
      <c r="A86" s="35" t="s">
        <v>1024</v>
      </c>
      <c r="B86" s="34" t="s">
        <v>143</v>
      </c>
      <c r="C86" s="19"/>
      <c r="D86" s="22"/>
      <c r="E86" s="23"/>
      <c r="F86" s="21" t="s">
        <v>117</v>
      </c>
      <c r="G86" s="20"/>
      <c r="H86" s="24"/>
      <c r="I86" s="21"/>
      <c r="J86" s="21"/>
      <c r="K86" s="21"/>
      <c r="L86" s="21" t="s">
        <v>92</v>
      </c>
      <c r="M86" s="21"/>
      <c r="N86" s="21"/>
      <c r="O86" s="22" t="s">
        <v>92</v>
      </c>
      <c r="P86" s="26"/>
      <c r="Q86" s="27"/>
      <c r="R86" s="68"/>
      <c r="S86" s="24"/>
      <c r="T86" s="24"/>
      <c r="U86" s="24" t="s">
        <v>118</v>
      </c>
      <c r="V86" s="21" t="s">
        <v>92</v>
      </c>
      <c r="W86" s="21"/>
      <c r="X86" s="21"/>
      <c r="Y86" s="21"/>
      <c r="Z86" s="21" t="s">
        <v>118</v>
      </c>
      <c r="AA86" s="22"/>
      <c r="AB86" s="22"/>
      <c r="AC86" s="22" t="s">
        <v>118</v>
      </c>
      <c r="AD86" s="22"/>
      <c r="AE86" s="22"/>
      <c r="AF86" s="22"/>
      <c r="AG86" s="22"/>
      <c r="AH86" s="23" t="s">
        <v>117</v>
      </c>
      <c r="AI86" s="24" t="s">
        <v>116</v>
      </c>
      <c r="AJ86" s="21" t="s">
        <v>92</v>
      </c>
      <c r="AK86" s="22"/>
      <c r="AL86" s="22" t="s">
        <v>92</v>
      </c>
      <c r="AM86" s="22" t="s">
        <v>92</v>
      </c>
      <c r="AN86" s="23"/>
      <c r="AO86" s="20" t="s">
        <v>118</v>
      </c>
      <c r="AP86" s="24"/>
      <c r="AQ86" s="21"/>
      <c r="AR86" s="21"/>
      <c r="AS86" s="21" t="s">
        <v>92</v>
      </c>
      <c r="AT86" s="21"/>
      <c r="AU86" s="22" t="s">
        <v>92</v>
      </c>
      <c r="AV86" s="23"/>
      <c r="AW86" s="21"/>
      <c r="AX86" s="21"/>
      <c r="AY86" s="21" t="s">
        <v>92</v>
      </c>
      <c r="AZ86" s="21"/>
      <c r="BA86" s="20"/>
      <c r="BB86" s="23" t="s">
        <v>92</v>
      </c>
      <c r="BC86" s="21" t="s">
        <v>92</v>
      </c>
      <c r="BD86" s="21" t="s">
        <v>92</v>
      </c>
      <c r="BE86" s="21" t="s">
        <v>92</v>
      </c>
      <c r="BF86" s="20" t="s">
        <v>92</v>
      </c>
      <c r="BG86" s="24" t="s">
        <v>17</v>
      </c>
      <c r="BH86" s="21"/>
      <c r="BI86" s="21" t="s">
        <v>35</v>
      </c>
      <c r="BJ86" s="22" t="s">
        <v>35</v>
      </c>
      <c r="BK86" s="66"/>
      <c r="BL86" s="197">
        <v>8</v>
      </c>
      <c r="BM86" s="197">
        <f>2+$BL$920</f>
        <v>11</v>
      </c>
    </row>
    <row r="87" spans="1:65" s="185" customFormat="1" x14ac:dyDescent="0.25">
      <c r="A87" s="166" t="s">
        <v>1888</v>
      </c>
      <c r="B87" s="173" t="s">
        <v>1887</v>
      </c>
      <c r="C87" s="168"/>
      <c r="D87" s="160"/>
      <c r="E87" s="161"/>
      <c r="F87" s="162" t="s">
        <v>117</v>
      </c>
      <c r="G87" s="163"/>
      <c r="H87" s="159"/>
      <c r="I87" s="162"/>
      <c r="J87" s="162"/>
      <c r="K87" s="162"/>
      <c r="L87" s="162" t="s">
        <v>92</v>
      </c>
      <c r="M87" s="162"/>
      <c r="N87" s="162"/>
      <c r="O87" s="160" t="s">
        <v>92</v>
      </c>
      <c r="P87" s="170"/>
      <c r="Q87" s="194"/>
      <c r="R87" s="195"/>
      <c r="S87" s="159"/>
      <c r="T87" s="159"/>
      <c r="U87" s="159" t="s">
        <v>118</v>
      </c>
      <c r="V87" s="162" t="s">
        <v>92</v>
      </c>
      <c r="W87" s="162"/>
      <c r="X87" s="162"/>
      <c r="Y87" s="162"/>
      <c r="Z87" s="162" t="s">
        <v>118</v>
      </c>
      <c r="AA87" s="160"/>
      <c r="AB87" s="160"/>
      <c r="AC87" s="160" t="s">
        <v>118</v>
      </c>
      <c r="AD87" s="160"/>
      <c r="AE87" s="160"/>
      <c r="AF87" s="160"/>
      <c r="AG87" s="160"/>
      <c r="AH87" s="161" t="s">
        <v>117</v>
      </c>
      <c r="AI87" s="159" t="s">
        <v>116</v>
      </c>
      <c r="AJ87" s="162" t="s">
        <v>92</v>
      </c>
      <c r="AK87" s="160"/>
      <c r="AL87" s="160" t="s">
        <v>92</v>
      </c>
      <c r="AM87" s="160" t="s">
        <v>92</v>
      </c>
      <c r="AN87" s="161"/>
      <c r="AO87" s="163" t="s">
        <v>118</v>
      </c>
      <c r="AP87" s="159"/>
      <c r="AQ87" s="162"/>
      <c r="AR87" s="162"/>
      <c r="AS87" s="162" t="s">
        <v>92</v>
      </c>
      <c r="AT87" s="162"/>
      <c r="AU87" s="160" t="s">
        <v>92</v>
      </c>
      <c r="AV87" s="161"/>
      <c r="AW87" s="162"/>
      <c r="AX87" s="162"/>
      <c r="AY87" s="162" t="s">
        <v>92</v>
      </c>
      <c r="AZ87" s="162"/>
      <c r="BA87" s="163"/>
      <c r="BB87" s="161" t="s">
        <v>92</v>
      </c>
      <c r="BC87" s="162" t="s">
        <v>92</v>
      </c>
      <c r="BD87" s="162" t="s">
        <v>92</v>
      </c>
      <c r="BE87" s="162" t="s">
        <v>92</v>
      </c>
      <c r="BF87" s="163" t="s">
        <v>92</v>
      </c>
      <c r="BG87" s="159" t="s">
        <v>17</v>
      </c>
      <c r="BH87" s="162"/>
      <c r="BI87" s="162" t="s">
        <v>35</v>
      </c>
      <c r="BJ87" s="160" t="s">
        <v>35</v>
      </c>
      <c r="BK87" s="171"/>
      <c r="BL87" s="201">
        <f>2+$BL$329</f>
        <v>25</v>
      </c>
    </row>
    <row r="88" spans="1:65" s="185" customFormat="1" x14ac:dyDescent="0.25">
      <c r="A88" s="157" t="s">
        <v>1890</v>
      </c>
      <c r="B88" s="173" t="s">
        <v>1889</v>
      </c>
      <c r="C88" s="168"/>
      <c r="D88" s="160"/>
      <c r="E88" s="161"/>
      <c r="F88" s="162"/>
      <c r="G88" s="163"/>
      <c r="H88" s="159"/>
      <c r="I88" s="162"/>
      <c r="J88" s="162"/>
      <c r="K88" s="162"/>
      <c r="L88" s="162"/>
      <c r="M88" s="162"/>
      <c r="N88" s="162"/>
      <c r="O88" s="160"/>
      <c r="P88" s="170"/>
      <c r="Q88" s="194"/>
      <c r="R88" s="195"/>
      <c r="S88" s="159"/>
      <c r="T88" s="159"/>
      <c r="U88" s="159"/>
      <c r="V88" s="162"/>
      <c r="W88" s="162"/>
      <c r="X88" s="162"/>
      <c r="Y88" s="162"/>
      <c r="Z88" s="162"/>
      <c r="AA88" s="160"/>
      <c r="AB88" s="160"/>
      <c r="AC88" s="160"/>
      <c r="AD88" s="160"/>
      <c r="AE88" s="160"/>
      <c r="AF88" s="160"/>
      <c r="AG88" s="160"/>
      <c r="AH88" s="161"/>
      <c r="AI88" s="159"/>
      <c r="AJ88" s="162"/>
      <c r="AK88" s="160"/>
      <c r="AL88" s="160"/>
      <c r="AM88" s="160"/>
      <c r="AN88" s="161"/>
      <c r="AO88" s="163"/>
      <c r="AP88" s="159"/>
      <c r="AQ88" s="162"/>
      <c r="AR88" s="162"/>
      <c r="AS88" s="162"/>
      <c r="AT88" s="162"/>
      <c r="AU88" s="160"/>
      <c r="AV88" s="161"/>
      <c r="AW88" s="162"/>
      <c r="AX88" s="162"/>
      <c r="AY88" s="162"/>
      <c r="AZ88" s="162"/>
      <c r="BA88" s="163"/>
      <c r="BB88" s="161"/>
      <c r="BC88" s="162"/>
      <c r="BD88" s="162"/>
      <c r="BE88" s="162"/>
      <c r="BF88" s="163"/>
      <c r="BG88" s="159" t="s">
        <v>17</v>
      </c>
      <c r="BH88" s="162"/>
      <c r="BI88" s="162"/>
      <c r="BJ88" s="160"/>
      <c r="BK88" s="171"/>
      <c r="BL88" s="201">
        <f>+BL87</f>
        <v>25</v>
      </c>
    </row>
    <row r="89" spans="1:65" s="3" customFormat="1" x14ac:dyDescent="0.25">
      <c r="A89" s="5"/>
      <c r="B89" s="31"/>
      <c r="C89" s="19"/>
      <c r="D89" s="22"/>
      <c r="E89" s="23"/>
      <c r="F89" s="21"/>
      <c r="G89" s="20"/>
      <c r="H89" s="24"/>
      <c r="I89" s="21"/>
      <c r="J89" s="21"/>
      <c r="K89" s="21"/>
      <c r="L89" s="21"/>
      <c r="M89" s="21"/>
      <c r="N89" s="21"/>
      <c r="O89" s="22"/>
      <c r="P89" s="26"/>
      <c r="Q89" s="27"/>
      <c r="R89" s="68"/>
      <c r="S89" s="24"/>
      <c r="T89" s="24"/>
      <c r="U89" s="24"/>
      <c r="V89" s="21"/>
      <c r="W89" s="21"/>
      <c r="X89" s="21"/>
      <c r="Y89" s="21"/>
      <c r="Z89" s="21"/>
      <c r="AA89" s="22"/>
      <c r="AB89" s="22"/>
      <c r="AC89" s="22"/>
      <c r="AD89" s="22"/>
      <c r="AE89" s="22"/>
      <c r="AF89" s="22"/>
      <c r="AG89" s="22"/>
      <c r="AH89" s="23"/>
      <c r="AI89" s="24"/>
      <c r="AJ89" s="21"/>
      <c r="AK89" s="22"/>
      <c r="AL89" s="22"/>
      <c r="AM89" s="22"/>
      <c r="AN89" s="23"/>
      <c r="AO89" s="20"/>
      <c r="AP89" s="24"/>
      <c r="AQ89" s="21"/>
      <c r="AR89" s="21"/>
      <c r="AS89" s="21"/>
      <c r="AT89" s="21"/>
      <c r="AU89" s="22"/>
      <c r="AV89" s="23"/>
      <c r="AW89" s="21"/>
      <c r="AX89" s="21"/>
      <c r="AY89" s="21"/>
      <c r="AZ89" s="21"/>
      <c r="BA89" s="20"/>
      <c r="BB89" s="23"/>
      <c r="BC89" s="21"/>
      <c r="BD89" s="21"/>
      <c r="BE89" s="21"/>
      <c r="BF89" s="20"/>
      <c r="BG89" s="24" t="s">
        <v>17</v>
      </c>
      <c r="BH89" s="21"/>
      <c r="BI89" s="21"/>
      <c r="BJ89" s="22"/>
      <c r="BK89" s="64"/>
      <c r="BL89" s="197"/>
    </row>
    <row r="90" spans="1:65" s="3" customFormat="1" ht="12.95" customHeight="1" x14ac:dyDescent="0.25">
      <c r="A90" s="97" t="s">
        <v>8</v>
      </c>
      <c r="B90" s="128" t="s">
        <v>13</v>
      </c>
      <c r="C90" s="90"/>
      <c r="D90" s="95"/>
      <c r="E90" s="96"/>
      <c r="F90" s="93"/>
      <c r="G90" s="129"/>
      <c r="H90" s="90"/>
      <c r="I90" s="93"/>
      <c r="J90" s="93"/>
      <c r="K90" s="93"/>
      <c r="L90" s="93"/>
      <c r="M90" s="93"/>
      <c r="N90" s="93"/>
      <c r="O90" s="95"/>
      <c r="P90" s="96"/>
      <c r="Q90" s="93"/>
      <c r="R90" s="129"/>
      <c r="S90" s="90"/>
      <c r="T90" s="90"/>
      <c r="U90" s="90"/>
      <c r="V90" s="93"/>
      <c r="W90" s="93"/>
      <c r="X90" s="93"/>
      <c r="Y90" s="93"/>
      <c r="Z90" s="91"/>
      <c r="AA90" s="95"/>
      <c r="AB90" s="95"/>
      <c r="AC90" s="94"/>
      <c r="AD90" s="94"/>
      <c r="AE90" s="94"/>
      <c r="AF90" s="95"/>
      <c r="AG90" s="95"/>
      <c r="AH90" s="96"/>
      <c r="AI90" s="90"/>
      <c r="AJ90" s="93"/>
      <c r="AK90" s="94"/>
      <c r="AL90" s="95"/>
      <c r="AM90" s="95"/>
      <c r="AN90" s="96"/>
      <c r="AO90" s="92"/>
      <c r="AP90" s="90"/>
      <c r="AQ90" s="93"/>
      <c r="AR90" s="93"/>
      <c r="AS90" s="93"/>
      <c r="AT90" s="93"/>
      <c r="AU90" s="95"/>
      <c r="AV90" s="96"/>
      <c r="AW90" s="93"/>
      <c r="AX90" s="93"/>
      <c r="AY90" s="93"/>
      <c r="AZ90" s="93"/>
      <c r="BA90" s="129"/>
      <c r="BB90" s="96"/>
      <c r="BC90" s="93"/>
      <c r="BD90" s="93"/>
      <c r="BE90" s="93"/>
      <c r="BF90" s="129"/>
      <c r="BG90" s="90" t="s">
        <v>17</v>
      </c>
      <c r="BH90" s="93"/>
      <c r="BI90" s="93"/>
      <c r="BJ90" s="95"/>
      <c r="BK90" s="98"/>
      <c r="BL90" s="197" t="str">
        <f>IFERROR(VLOOKUP(BK90,#REF!,3,FALSE),"")</f>
        <v/>
      </c>
    </row>
    <row r="91" spans="1:65" s="3" customFormat="1" ht="12.95" customHeight="1" x14ac:dyDescent="0.25">
      <c r="A91" s="6"/>
      <c r="B91" s="31"/>
      <c r="C91" s="19"/>
      <c r="D91" s="25"/>
      <c r="E91" s="26"/>
      <c r="F91" s="27"/>
      <c r="G91" s="68"/>
      <c r="H91" s="19"/>
      <c r="I91" s="27"/>
      <c r="J91" s="27"/>
      <c r="K91" s="27"/>
      <c r="L91" s="27"/>
      <c r="M91" s="27"/>
      <c r="N91" s="27"/>
      <c r="O91" s="25"/>
      <c r="P91" s="26"/>
      <c r="Q91" s="27"/>
      <c r="R91" s="68"/>
      <c r="S91" s="19"/>
      <c r="T91" s="19"/>
      <c r="U91" s="19"/>
      <c r="V91" s="27"/>
      <c r="W91" s="27"/>
      <c r="X91" s="27"/>
      <c r="Y91" s="27"/>
      <c r="Z91" s="21"/>
      <c r="AA91" s="25"/>
      <c r="AB91" s="25"/>
      <c r="AC91" s="22"/>
      <c r="AD91" s="22"/>
      <c r="AE91" s="22"/>
      <c r="AF91" s="25"/>
      <c r="AG91" s="25"/>
      <c r="AH91" s="26"/>
      <c r="AI91" s="19"/>
      <c r="AJ91" s="27"/>
      <c r="AK91" s="22"/>
      <c r="AL91" s="25"/>
      <c r="AM91" s="25"/>
      <c r="AN91" s="26"/>
      <c r="AO91" s="20"/>
      <c r="AP91" s="19"/>
      <c r="AQ91" s="27"/>
      <c r="AR91" s="27"/>
      <c r="AS91" s="27"/>
      <c r="AT91" s="27"/>
      <c r="AU91" s="25"/>
      <c r="AV91" s="26"/>
      <c r="AW91" s="27"/>
      <c r="AX91" s="27"/>
      <c r="AY91" s="27"/>
      <c r="AZ91" s="27"/>
      <c r="BA91" s="68"/>
      <c r="BB91" s="26"/>
      <c r="BC91" s="27"/>
      <c r="BD91" s="27"/>
      <c r="BE91" s="27"/>
      <c r="BF91" s="68"/>
      <c r="BG91" s="19" t="s">
        <v>17</v>
      </c>
      <c r="BH91" s="27"/>
      <c r="BI91" s="27"/>
      <c r="BJ91" s="25"/>
      <c r="BK91" s="64"/>
      <c r="BL91" s="197"/>
    </row>
    <row r="92" spans="1:65" s="7" customFormat="1" x14ac:dyDescent="0.25">
      <c r="A92" s="35" t="s">
        <v>1025</v>
      </c>
      <c r="B92" s="34" t="s">
        <v>1891</v>
      </c>
      <c r="C92" s="19"/>
      <c r="D92" s="22"/>
      <c r="E92" s="23"/>
      <c r="F92" s="21" t="s">
        <v>117</v>
      </c>
      <c r="G92" s="20"/>
      <c r="H92" s="24"/>
      <c r="I92" s="21"/>
      <c r="J92" s="21"/>
      <c r="K92" s="21"/>
      <c r="L92" s="21"/>
      <c r="M92" s="21"/>
      <c r="N92" s="21"/>
      <c r="O92" s="22" t="s">
        <v>92</v>
      </c>
      <c r="P92" s="26"/>
      <c r="Q92" s="27"/>
      <c r="R92" s="68"/>
      <c r="S92" s="24"/>
      <c r="T92" s="24"/>
      <c r="U92" s="24" t="s">
        <v>118</v>
      </c>
      <c r="V92" s="21"/>
      <c r="W92" s="21"/>
      <c r="X92" s="21"/>
      <c r="Y92" s="21"/>
      <c r="Z92" s="21" t="s">
        <v>92</v>
      </c>
      <c r="AA92" s="22"/>
      <c r="AB92" s="22"/>
      <c r="AC92" s="22"/>
      <c r="AD92" s="22"/>
      <c r="AE92" s="22"/>
      <c r="AF92" s="22"/>
      <c r="AG92" s="22"/>
      <c r="AH92" s="23" t="s">
        <v>117</v>
      </c>
      <c r="AI92" s="24" t="s">
        <v>116</v>
      </c>
      <c r="AJ92" s="21" t="s">
        <v>118</v>
      </c>
      <c r="AK92" s="22"/>
      <c r="AL92" s="22" t="s">
        <v>92</v>
      </c>
      <c r="AM92" s="22" t="s">
        <v>92</v>
      </c>
      <c r="AN92" s="23"/>
      <c r="AO92" s="20"/>
      <c r="AP92" s="24"/>
      <c r="AQ92" s="21"/>
      <c r="AR92" s="21"/>
      <c r="AS92" s="21"/>
      <c r="AT92" s="21"/>
      <c r="AU92" s="22"/>
      <c r="AV92" s="23"/>
      <c r="AW92" s="21"/>
      <c r="AX92" s="21"/>
      <c r="AY92" s="21"/>
      <c r="AZ92" s="21"/>
      <c r="BA92" s="20"/>
      <c r="BB92" s="23"/>
      <c r="BC92" s="21" t="s">
        <v>92</v>
      </c>
      <c r="BD92" s="21" t="s">
        <v>92</v>
      </c>
      <c r="BE92" s="21" t="s">
        <v>92</v>
      </c>
      <c r="BF92" s="20" t="s">
        <v>92</v>
      </c>
      <c r="BG92" s="24" t="s">
        <v>17</v>
      </c>
      <c r="BH92" s="21"/>
      <c r="BI92" s="21"/>
      <c r="BJ92" s="22" t="s">
        <v>35</v>
      </c>
      <c r="BK92" s="66"/>
      <c r="BL92" s="197">
        <f>2+BL920</f>
        <v>11</v>
      </c>
    </row>
    <row r="93" spans="1:65" s="7" customFormat="1" x14ac:dyDescent="0.25">
      <c r="A93" s="35" t="s">
        <v>1026</v>
      </c>
      <c r="B93" s="34" t="s">
        <v>141</v>
      </c>
      <c r="C93" s="19"/>
      <c r="D93" s="22"/>
      <c r="E93" s="23"/>
      <c r="F93" s="21" t="s">
        <v>117</v>
      </c>
      <c r="G93" s="20"/>
      <c r="H93" s="24"/>
      <c r="I93" s="21"/>
      <c r="J93" s="21"/>
      <c r="K93" s="21"/>
      <c r="L93" s="21"/>
      <c r="M93" s="21"/>
      <c r="N93" s="21"/>
      <c r="O93" s="22" t="s">
        <v>92</v>
      </c>
      <c r="P93" s="26"/>
      <c r="Q93" s="27"/>
      <c r="R93" s="68"/>
      <c r="S93" s="24"/>
      <c r="T93" s="24"/>
      <c r="U93" s="24" t="s">
        <v>118</v>
      </c>
      <c r="V93" s="21"/>
      <c r="W93" s="21"/>
      <c r="X93" s="21" t="s">
        <v>92</v>
      </c>
      <c r="Y93" s="21"/>
      <c r="Z93" s="21" t="s">
        <v>92</v>
      </c>
      <c r="AA93" s="22"/>
      <c r="AB93" s="22"/>
      <c r="AC93" s="22"/>
      <c r="AD93" s="22"/>
      <c r="AE93" s="22"/>
      <c r="AF93" s="22"/>
      <c r="AG93" s="22"/>
      <c r="AH93" s="23" t="s">
        <v>117</v>
      </c>
      <c r="AI93" s="24" t="s">
        <v>116</v>
      </c>
      <c r="AJ93" s="21" t="s">
        <v>118</v>
      </c>
      <c r="AK93" s="22"/>
      <c r="AL93" s="22" t="s">
        <v>92</v>
      </c>
      <c r="AM93" s="22" t="s">
        <v>92</v>
      </c>
      <c r="AN93" s="23"/>
      <c r="AO93" s="20"/>
      <c r="AP93" s="24"/>
      <c r="AQ93" s="21"/>
      <c r="AR93" s="21"/>
      <c r="AS93" s="21"/>
      <c r="AT93" s="21"/>
      <c r="AU93" s="22"/>
      <c r="AV93" s="23"/>
      <c r="AW93" s="21"/>
      <c r="AX93" s="21"/>
      <c r="AY93" s="21"/>
      <c r="AZ93" s="21"/>
      <c r="BA93" s="20"/>
      <c r="BB93" s="23"/>
      <c r="BC93" s="21" t="s">
        <v>92</v>
      </c>
      <c r="BD93" s="21" t="s">
        <v>92</v>
      </c>
      <c r="BE93" s="21" t="s">
        <v>92</v>
      </c>
      <c r="BF93" s="20" t="s">
        <v>92</v>
      </c>
      <c r="BG93" s="24" t="s">
        <v>17</v>
      </c>
      <c r="BH93" s="21"/>
      <c r="BI93" s="21"/>
      <c r="BJ93" s="22" t="s">
        <v>35</v>
      </c>
      <c r="BK93" s="66"/>
      <c r="BL93" s="197">
        <f>2+BL920</f>
        <v>11</v>
      </c>
    </row>
    <row r="94" spans="1:65" s="7" customFormat="1" x14ac:dyDescent="0.25">
      <c r="A94" s="35" t="s">
        <v>1027</v>
      </c>
      <c r="B94" s="196" t="s">
        <v>144</v>
      </c>
      <c r="C94" s="19"/>
      <c r="D94" s="22"/>
      <c r="E94" s="23"/>
      <c r="F94" s="21" t="s">
        <v>117</v>
      </c>
      <c r="G94" s="20"/>
      <c r="H94" s="24"/>
      <c r="I94" s="21"/>
      <c r="J94" s="21"/>
      <c r="K94" s="21"/>
      <c r="L94" s="21"/>
      <c r="M94" s="21"/>
      <c r="N94" s="21"/>
      <c r="O94" s="22" t="s">
        <v>92</v>
      </c>
      <c r="P94" s="26"/>
      <c r="Q94" s="27"/>
      <c r="R94" s="68"/>
      <c r="S94" s="24"/>
      <c r="T94" s="24"/>
      <c r="U94" s="24" t="s">
        <v>118</v>
      </c>
      <c r="V94" s="21"/>
      <c r="W94" s="21"/>
      <c r="X94" s="21"/>
      <c r="Y94" s="21"/>
      <c r="Z94" s="21" t="s">
        <v>92</v>
      </c>
      <c r="AA94" s="22"/>
      <c r="AB94" s="22"/>
      <c r="AC94" s="22"/>
      <c r="AD94" s="22"/>
      <c r="AE94" s="22"/>
      <c r="AF94" s="22"/>
      <c r="AG94" s="22"/>
      <c r="AH94" s="23" t="s">
        <v>117</v>
      </c>
      <c r="AI94" s="24" t="s">
        <v>116</v>
      </c>
      <c r="AJ94" s="21" t="s">
        <v>118</v>
      </c>
      <c r="AK94" s="22"/>
      <c r="AL94" s="22" t="s">
        <v>92</v>
      </c>
      <c r="AM94" s="22" t="s">
        <v>92</v>
      </c>
      <c r="AN94" s="23"/>
      <c r="AO94" s="20"/>
      <c r="AP94" s="24"/>
      <c r="AQ94" s="21"/>
      <c r="AR94" s="21"/>
      <c r="AS94" s="21"/>
      <c r="AT94" s="21"/>
      <c r="AU94" s="22"/>
      <c r="AV94" s="23"/>
      <c r="AW94" s="21"/>
      <c r="AX94" s="21"/>
      <c r="AY94" s="21"/>
      <c r="AZ94" s="21"/>
      <c r="BA94" s="20"/>
      <c r="BB94" s="23"/>
      <c r="BC94" s="21" t="s">
        <v>92</v>
      </c>
      <c r="BD94" s="21" t="s">
        <v>92</v>
      </c>
      <c r="BE94" s="21" t="s">
        <v>92</v>
      </c>
      <c r="BF94" s="20" t="s">
        <v>92</v>
      </c>
      <c r="BG94" s="24" t="s">
        <v>17</v>
      </c>
      <c r="BH94" s="21"/>
      <c r="BI94" s="21"/>
      <c r="BJ94" s="22" t="s">
        <v>35</v>
      </c>
      <c r="BK94" s="66"/>
      <c r="BL94" s="197"/>
    </row>
    <row r="95" spans="1:65" s="7" customFormat="1" x14ac:dyDescent="0.25">
      <c r="A95" s="35" t="s">
        <v>1028</v>
      </c>
      <c r="B95" s="196" t="s">
        <v>144</v>
      </c>
      <c r="C95" s="19"/>
      <c r="D95" s="22"/>
      <c r="E95" s="23"/>
      <c r="F95" s="21" t="s">
        <v>117</v>
      </c>
      <c r="G95" s="20"/>
      <c r="H95" s="24"/>
      <c r="I95" s="21"/>
      <c r="J95" s="21"/>
      <c r="K95" s="21"/>
      <c r="L95" s="21"/>
      <c r="M95" s="21"/>
      <c r="N95" s="21"/>
      <c r="O95" s="22" t="s">
        <v>92</v>
      </c>
      <c r="P95" s="26"/>
      <c r="Q95" s="27"/>
      <c r="R95" s="68"/>
      <c r="S95" s="24"/>
      <c r="T95" s="24"/>
      <c r="U95" s="24" t="s">
        <v>118</v>
      </c>
      <c r="V95" s="21"/>
      <c r="W95" s="21"/>
      <c r="X95" s="21"/>
      <c r="Y95" s="21"/>
      <c r="Z95" s="21" t="s">
        <v>92</v>
      </c>
      <c r="AA95" s="22"/>
      <c r="AB95" s="22"/>
      <c r="AC95" s="22"/>
      <c r="AD95" s="22"/>
      <c r="AE95" s="22"/>
      <c r="AF95" s="22"/>
      <c r="AG95" s="22"/>
      <c r="AH95" s="23" t="s">
        <v>117</v>
      </c>
      <c r="AI95" s="24" t="s">
        <v>116</v>
      </c>
      <c r="AJ95" s="21" t="s">
        <v>118</v>
      </c>
      <c r="AK95" s="22"/>
      <c r="AL95" s="22" t="s">
        <v>92</v>
      </c>
      <c r="AM95" s="22" t="s">
        <v>92</v>
      </c>
      <c r="AN95" s="23"/>
      <c r="AO95" s="20"/>
      <c r="AP95" s="24"/>
      <c r="AQ95" s="21"/>
      <c r="AR95" s="21"/>
      <c r="AS95" s="21"/>
      <c r="AT95" s="21"/>
      <c r="AU95" s="22"/>
      <c r="AV95" s="23"/>
      <c r="AW95" s="21"/>
      <c r="AX95" s="21"/>
      <c r="AY95" s="21"/>
      <c r="AZ95" s="21"/>
      <c r="BA95" s="20"/>
      <c r="BB95" s="23"/>
      <c r="BC95" s="21" t="s">
        <v>92</v>
      </c>
      <c r="BD95" s="21" t="s">
        <v>92</v>
      </c>
      <c r="BE95" s="21" t="s">
        <v>92</v>
      </c>
      <c r="BF95" s="20" t="s">
        <v>92</v>
      </c>
      <c r="BG95" s="24" t="s">
        <v>17</v>
      </c>
      <c r="BH95" s="21"/>
      <c r="BI95" s="21"/>
      <c r="BJ95" s="22" t="s">
        <v>35</v>
      </c>
      <c r="BK95" s="66"/>
      <c r="BL95" s="197"/>
    </row>
    <row r="96" spans="1:65" s="7" customFormat="1" x14ac:dyDescent="0.25">
      <c r="A96" s="42"/>
      <c r="B96" s="34"/>
      <c r="C96" s="19"/>
      <c r="D96" s="22"/>
      <c r="E96" s="23"/>
      <c r="F96" s="21"/>
      <c r="G96" s="20"/>
      <c r="H96" s="24"/>
      <c r="I96" s="21"/>
      <c r="J96" s="21"/>
      <c r="K96" s="21"/>
      <c r="L96" s="21"/>
      <c r="M96" s="21"/>
      <c r="N96" s="21"/>
      <c r="O96" s="22"/>
      <c r="P96" s="26"/>
      <c r="Q96" s="27"/>
      <c r="R96" s="68"/>
      <c r="S96" s="24"/>
      <c r="T96" s="24"/>
      <c r="U96" s="24"/>
      <c r="V96" s="21"/>
      <c r="W96" s="21"/>
      <c r="X96" s="21"/>
      <c r="Y96" s="21"/>
      <c r="Z96" s="21"/>
      <c r="AA96" s="22"/>
      <c r="AB96" s="22"/>
      <c r="AC96" s="22"/>
      <c r="AD96" s="22"/>
      <c r="AE96" s="22"/>
      <c r="AF96" s="22"/>
      <c r="AG96" s="22"/>
      <c r="AH96" s="23"/>
      <c r="AI96" s="24"/>
      <c r="AJ96" s="21"/>
      <c r="AK96" s="22"/>
      <c r="AL96" s="22"/>
      <c r="AM96" s="22"/>
      <c r="AN96" s="23"/>
      <c r="AO96" s="20"/>
      <c r="AP96" s="24"/>
      <c r="AQ96" s="21"/>
      <c r="AR96" s="21"/>
      <c r="AS96" s="21"/>
      <c r="AT96" s="21"/>
      <c r="AU96" s="22"/>
      <c r="AV96" s="23"/>
      <c r="AW96" s="21"/>
      <c r="AX96" s="21"/>
      <c r="AY96" s="21"/>
      <c r="AZ96" s="21"/>
      <c r="BA96" s="20"/>
      <c r="BB96" s="23"/>
      <c r="BC96" s="21"/>
      <c r="BD96" s="21"/>
      <c r="BE96" s="21"/>
      <c r="BF96" s="20"/>
      <c r="BG96" s="24" t="s">
        <v>17</v>
      </c>
      <c r="BH96" s="21"/>
      <c r="BI96" s="21"/>
      <c r="BJ96" s="22"/>
      <c r="BK96" s="66"/>
      <c r="BL96" s="197"/>
    </row>
    <row r="97" spans="1:64" s="3" customFormat="1" ht="12.95" customHeight="1" x14ac:dyDescent="0.25">
      <c r="A97" s="97" t="s">
        <v>10</v>
      </c>
      <c r="B97" s="128" t="s">
        <v>14</v>
      </c>
      <c r="C97" s="90"/>
      <c r="D97" s="95"/>
      <c r="E97" s="96"/>
      <c r="F97" s="93"/>
      <c r="G97" s="129"/>
      <c r="H97" s="90"/>
      <c r="I97" s="93"/>
      <c r="J97" s="93"/>
      <c r="K97" s="93"/>
      <c r="L97" s="93"/>
      <c r="M97" s="93"/>
      <c r="N97" s="93"/>
      <c r="O97" s="95"/>
      <c r="P97" s="96"/>
      <c r="Q97" s="93"/>
      <c r="R97" s="129"/>
      <c r="S97" s="90"/>
      <c r="T97" s="90"/>
      <c r="U97" s="90"/>
      <c r="V97" s="93"/>
      <c r="W97" s="93"/>
      <c r="X97" s="93"/>
      <c r="Y97" s="93"/>
      <c r="Z97" s="91"/>
      <c r="AA97" s="95"/>
      <c r="AB97" s="95"/>
      <c r="AC97" s="94"/>
      <c r="AD97" s="94"/>
      <c r="AE97" s="94"/>
      <c r="AF97" s="95"/>
      <c r="AG97" s="95"/>
      <c r="AH97" s="96"/>
      <c r="AI97" s="90"/>
      <c r="AJ97" s="93"/>
      <c r="AK97" s="94"/>
      <c r="AL97" s="95"/>
      <c r="AM97" s="95"/>
      <c r="AN97" s="96"/>
      <c r="AO97" s="92"/>
      <c r="AP97" s="90"/>
      <c r="AQ97" s="93"/>
      <c r="AR97" s="93"/>
      <c r="AS97" s="93"/>
      <c r="AT97" s="93"/>
      <c r="AU97" s="95"/>
      <c r="AV97" s="96"/>
      <c r="AW97" s="93"/>
      <c r="AX97" s="93"/>
      <c r="AY97" s="93"/>
      <c r="AZ97" s="93"/>
      <c r="BA97" s="129"/>
      <c r="BB97" s="96"/>
      <c r="BC97" s="93"/>
      <c r="BD97" s="93"/>
      <c r="BE97" s="93"/>
      <c r="BF97" s="129"/>
      <c r="BG97" s="90" t="s">
        <v>17</v>
      </c>
      <c r="BH97" s="93"/>
      <c r="BI97" s="93"/>
      <c r="BJ97" s="95"/>
      <c r="BK97" s="98"/>
      <c r="BL97" s="197" t="str">
        <f>IFERROR(VLOOKUP(BK97,#REF!,3,FALSE),"")</f>
        <v/>
      </c>
    </row>
    <row r="98" spans="1:64" s="3" customFormat="1" ht="12.95" customHeight="1" x14ac:dyDescent="0.25">
      <c r="A98" s="6"/>
      <c r="B98" s="31"/>
      <c r="C98" s="19"/>
      <c r="D98" s="25"/>
      <c r="E98" s="26"/>
      <c r="F98" s="27"/>
      <c r="G98" s="68"/>
      <c r="H98" s="19"/>
      <c r="I98" s="27"/>
      <c r="J98" s="27"/>
      <c r="K98" s="27"/>
      <c r="L98" s="27"/>
      <c r="M98" s="27"/>
      <c r="N98" s="27"/>
      <c r="O98" s="25"/>
      <c r="P98" s="26"/>
      <c r="Q98" s="27"/>
      <c r="R98" s="68"/>
      <c r="S98" s="19"/>
      <c r="T98" s="19"/>
      <c r="U98" s="19"/>
      <c r="V98" s="27"/>
      <c r="W98" s="27"/>
      <c r="X98" s="27"/>
      <c r="Y98" s="27"/>
      <c r="Z98" s="21"/>
      <c r="AA98" s="25"/>
      <c r="AB98" s="25"/>
      <c r="AC98" s="22"/>
      <c r="AD98" s="22"/>
      <c r="AE98" s="22"/>
      <c r="AF98" s="25"/>
      <c r="AG98" s="25"/>
      <c r="AH98" s="26"/>
      <c r="AI98" s="19"/>
      <c r="AJ98" s="27"/>
      <c r="AK98" s="22"/>
      <c r="AL98" s="25"/>
      <c r="AM98" s="25"/>
      <c r="AN98" s="26"/>
      <c r="AO98" s="20"/>
      <c r="AP98" s="19"/>
      <c r="AQ98" s="27"/>
      <c r="AR98" s="27"/>
      <c r="AS98" s="27"/>
      <c r="AT98" s="27"/>
      <c r="AU98" s="25"/>
      <c r="AV98" s="26"/>
      <c r="AW98" s="27"/>
      <c r="AX98" s="27"/>
      <c r="AY98" s="27"/>
      <c r="AZ98" s="27"/>
      <c r="BA98" s="68"/>
      <c r="BB98" s="26"/>
      <c r="BC98" s="27"/>
      <c r="BD98" s="27"/>
      <c r="BE98" s="27"/>
      <c r="BF98" s="68"/>
      <c r="BG98" s="19" t="s">
        <v>17</v>
      </c>
      <c r="BH98" s="27"/>
      <c r="BI98" s="27"/>
      <c r="BJ98" s="25"/>
      <c r="BK98" s="64"/>
      <c r="BL98" s="197"/>
    </row>
    <row r="99" spans="1:64" s="7" customFormat="1" x14ac:dyDescent="0.25">
      <c r="A99" s="35" t="s">
        <v>1030</v>
      </c>
      <c r="B99" s="34" t="s">
        <v>982</v>
      </c>
      <c r="C99" s="19"/>
      <c r="D99" s="22"/>
      <c r="E99" s="23"/>
      <c r="F99" s="21" t="s">
        <v>117</v>
      </c>
      <c r="G99" s="20"/>
      <c r="H99" s="24"/>
      <c r="I99" s="21"/>
      <c r="J99" s="21"/>
      <c r="K99" s="21"/>
      <c r="L99" s="21" t="s">
        <v>118</v>
      </c>
      <c r="M99" s="21"/>
      <c r="N99" s="21"/>
      <c r="O99" s="22" t="s">
        <v>92</v>
      </c>
      <c r="P99" s="26"/>
      <c r="Q99" s="27"/>
      <c r="R99" s="68"/>
      <c r="S99" s="24"/>
      <c r="T99" s="24"/>
      <c r="U99" s="24" t="s">
        <v>118</v>
      </c>
      <c r="V99" s="21"/>
      <c r="W99" s="21" t="s">
        <v>118</v>
      </c>
      <c r="X99" s="21"/>
      <c r="Y99" s="21"/>
      <c r="Z99" s="21" t="s">
        <v>92</v>
      </c>
      <c r="AA99" s="22" t="s">
        <v>118</v>
      </c>
      <c r="AB99" s="22"/>
      <c r="AC99" s="22"/>
      <c r="AD99" s="22"/>
      <c r="AE99" s="22"/>
      <c r="AF99" s="22"/>
      <c r="AG99" s="22"/>
      <c r="AH99" s="23" t="s">
        <v>117</v>
      </c>
      <c r="AI99" s="24" t="s">
        <v>116</v>
      </c>
      <c r="AJ99" s="21"/>
      <c r="AK99" s="22"/>
      <c r="AL99" s="22" t="s">
        <v>92</v>
      </c>
      <c r="AM99" s="22" t="s">
        <v>92</v>
      </c>
      <c r="AN99" s="23"/>
      <c r="AO99" s="20" t="s">
        <v>92</v>
      </c>
      <c r="AP99" s="24"/>
      <c r="AQ99" s="21"/>
      <c r="AR99" s="21"/>
      <c r="AS99" s="21"/>
      <c r="AT99" s="21"/>
      <c r="AU99" s="22" t="s">
        <v>92</v>
      </c>
      <c r="AV99" s="23"/>
      <c r="AW99" s="21"/>
      <c r="AX99" s="21"/>
      <c r="AY99" s="21"/>
      <c r="AZ99" s="21"/>
      <c r="BA99" s="20"/>
      <c r="BB99" s="23"/>
      <c r="BC99" s="21" t="s">
        <v>92</v>
      </c>
      <c r="BD99" s="21" t="s">
        <v>92</v>
      </c>
      <c r="BE99" s="21" t="s">
        <v>92</v>
      </c>
      <c r="BF99" s="20" t="s">
        <v>92</v>
      </c>
      <c r="BG99" s="24" t="s">
        <v>17</v>
      </c>
      <c r="BH99" s="21" t="s">
        <v>35</v>
      </c>
      <c r="BI99" s="21" t="s">
        <v>35</v>
      </c>
      <c r="BJ99" s="22" t="s">
        <v>35</v>
      </c>
      <c r="BK99" s="66"/>
      <c r="BL99" s="197">
        <f>3+BL920</f>
        <v>12</v>
      </c>
    </row>
    <row r="100" spans="1:64" s="7" customFormat="1" x14ac:dyDescent="0.25">
      <c r="A100" s="35" t="s">
        <v>1031</v>
      </c>
      <c r="B100" s="34" t="s">
        <v>983</v>
      </c>
      <c r="C100" s="19"/>
      <c r="D100" s="22"/>
      <c r="E100" s="23"/>
      <c r="F100" s="21" t="s">
        <v>117</v>
      </c>
      <c r="G100" s="20"/>
      <c r="H100" s="24"/>
      <c r="I100" s="21"/>
      <c r="J100" s="21"/>
      <c r="K100" s="21"/>
      <c r="L100" s="21" t="s">
        <v>118</v>
      </c>
      <c r="M100" s="21"/>
      <c r="N100" s="21"/>
      <c r="O100" s="22" t="s">
        <v>92</v>
      </c>
      <c r="P100" s="26"/>
      <c r="Q100" s="27"/>
      <c r="R100" s="68"/>
      <c r="S100" s="24"/>
      <c r="T100" s="24"/>
      <c r="U100" s="24" t="s">
        <v>118</v>
      </c>
      <c r="V100" s="21"/>
      <c r="W100" s="21" t="s">
        <v>118</v>
      </c>
      <c r="X100" s="21"/>
      <c r="Y100" s="21"/>
      <c r="Z100" s="21" t="s">
        <v>92</v>
      </c>
      <c r="AA100" s="22" t="s">
        <v>118</v>
      </c>
      <c r="AB100" s="22"/>
      <c r="AC100" s="22"/>
      <c r="AD100" s="22"/>
      <c r="AE100" s="22"/>
      <c r="AF100" s="22"/>
      <c r="AG100" s="22"/>
      <c r="AH100" s="23" t="s">
        <v>117</v>
      </c>
      <c r="AI100" s="24" t="s">
        <v>116</v>
      </c>
      <c r="AJ100" s="21"/>
      <c r="AK100" s="22"/>
      <c r="AL100" s="22" t="s">
        <v>92</v>
      </c>
      <c r="AM100" s="22" t="s">
        <v>92</v>
      </c>
      <c r="AN100" s="23"/>
      <c r="AO100" s="20" t="s">
        <v>92</v>
      </c>
      <c r="AP100" s="24"/>
      <c r="AQ100" s="21"/>
      <c r="AR100" s="21"/>
      <c r="AS100" s="21"/>
      <c r="AT100" s="21"/>
      <c r="AU100" s="22" t="s">
        <v>92</v>
      </c>
      <c r="AV100" s="23"/>
      <c r="AW100" s="21"/>
      <c r="AX100" s="21"/>
      <c r="AY100" s="21"/>
      <c r="AZ100" s="21"/>
      <c r="BA100" s="20"/>
      <c r="BB100" s="23"/>
      <c r="BC100" s="21" t="s">
        <v>92</v>
      </c>
      <c r="BD100" s="21" t="s">
        <v>92</v>
      </c>
      <c r="BE100" s="21" t="s">
        <v>92</v>
      </c>
      <c r="BF100" s="20" t="s">
        <v>92</v>
      </c>
      <c r="BG100" s="24" t="s">
        <v>17</v>
      </c>
      <c r="BH100" s="21" t="s">
        <v>35</v>
      </c>
      <c r="BI100" s="21" t="s">
        <v>35</v>
      </c>
      <c r="BJ100" s="22" t="s">
        <v>35</v>
      </c>
      <c r="BK100" s="66"/>
      <c r="BL100" s="197">
        <f>3+BL920</f>
        <v>12</v>
      </c>
    </row>
    <row r="101" spans="1:64" s="185" customFormat="1" x14ac:dyDescent="0.25">
      <c r="A101" s="166" t="s">
        <v>1032</v>
      </c>
      <c r="B101" s="173" t="s">
        <v>1892</v>
      </c>
      <c r="C101" s="168"/>
      <c r="D101" s="160"/>
      <c r="E101" s="161"/>
      <c r="F101" s="162" t="s">
        <v>117</v>
      </c>
      <c r="G101" s="163"/>
      <c r="H101" s="159"/>
      <c r="I101" s="162"/>
      <c r="J101" s="162"/>
      <c r="K101" s="162"/>
      <c r="L101" s="162" t="s">
        <v>118</v>
      </c>
      <c r="M101" s="162"/>
      <c r="N101" s="162"/>
      <c r="O101" s="160" t="s">
        <v>92</v>
      </c>
      <c r="P101" s="170"/>
      <c r="Q101" s="194"/>
      <c r="R101" s="195"/>
      <c r="S101" s="159"/>
      <c r="T101" s="159"/>
      <c r="U101" s="159" t="s">
        <v>118</v>
      </c>
      <c r="V101" s="162"/>
      <c r="W101" s="162" t="s">
        <v>118</v>
      </c>
      <c r="X101" s="162"/>
      <c r="Y101" s="162"/>
      <c r="Z101" s="162" t="s">
        <v>92</v>
      </c>
      <c r="AA101" s="160" t="s">
        <v>118</v>
      </c>
      <c r="AB101" s="160"/>
      <c r="AC101" s="160"/>
      <c r="AD101" s="160"/>
      <c r="AE101" s="160"/>
      <c r="AF101" s="160"/>
      <c r="AG101" s="160"/>
      <c r="AH101" s="161" t="s">
        <v>117</v>
      </c>
      <c r="AI101" s="159" t="s">
        <v>116</v>
      </c>
      <c r="AJ101" s="162"/>
      <c r="AK101" s="160"/>
      <c r="AL101" s="160" t="s">
        <v>92</v>
      </c>
      <c r="AM101" s="160" t="s">
        <v>92</v>
      </c>
      <c r="AN101" s="161"/>
      <c r="AO101" s="163" t="s">
        <v>92</v>
      </c>
      <c r="AP101" s="159"/>
      <c r="AQ101" s="162"/>
      <c r="AR101" s="162"/>
      <c r="AS101" s="162"/>
      <c r="AT101" s="162"/>
      <c r="AU101" s="160" t="s">
        <v>92</v>
      </c>
      <c r="AV101" s="161"/>
      <c r="AW101" s="162"/>
      <c r="AX101" s="162"/>
      <c r="AY101" s="162"/>
      <c r="AZ101" s="162"/>
      <c r="BA101" s="163"/>
      <c r="BB101" s="161"/>
      <c r="BC101" s="162" t="s">
        <v>92</v>
      </c>
      <c r="BD101" s="162" t="s">
        <v>92</v>
      </c>
      <c r="BE101" s="162" t="s">
        <v>92</v>
      </c>
      <c r="BF101" s="163" t="s">
        <v>92</v>
      </c>
      <c r="BG101" s="159" t="s">
        <v>17</v>
      </c>
      <c r="BH101" s="162" t="s">
        <v>35</v>
      </c>
      <c r="BI101" s="162" t="s">
        <v>35</v>
      </c>
      <c r="BJ101" s="160" t="s">
        <v>35</v>
      </c>
      <c r="BK101" s="171"/>
      <c r="BL101" s="201">
        <f>3+BL920</f>
        <v>12</v>
      </c>
    </row>
    <row r="102" spans="1:64" s="7" customFormat="1" x14ac:dyDescent="0.25">
      <c r="A102" s="35" t="s">
        <v>1033</v>
      </c>
      <c r="B102" s="34"/>
      <c r="C102" s="19"/>
      <c r="D102" s="22"/>
      <c r="E102" s="23"/>
      <c r="F102" s="21" t="s">
        <v>117</v>
      </c>
      <c r="G102" s="20"/>
      <c r="H102" s="24"/>
      <c r="I102" s="21"/>
      <c r="J102" s="21"/>
      <c r="K102" s="21"/>
      <c r="L102" s="21" t="s">
        <v>118</v>
      </c>
      <c r="M102" s="21"/>
      <c r="N102" s="21"/>
      <c r="O102" s="22" t="s">
        <v>92</v>
      </c>
      <c r="P102" s="26"/>
      <c r="Q102" s="27"/>
      <c r="R102" s="68"/>
      <c r="S102" s="24"/>
      <c r="T102" s="24"/>
      <c r="U102" s="24" t="s">
        <v>118</v>
      </c>
      <c r="V102" s="21"/>
      <c r="W102" s="21" t="s">
        <v>118</v>
      </c>
      <c r="X102" s="21"/>
      <c r="Y102" s="21"/>
      <c r="Z102" s="21" t="s">
        <v>92</v>
      </c>
      <c r="AA102" s="22" t="s">
        <v>118</v>
      </c>
      <c r="AB102" s="22"/>
      <c r="AC102" s="22"/>
      <c r="AD102" s="22"/>
      <c r="AE102" s="22"/>
      <c r="AF102" s="22"/>
      <c r="AG102" s="22"/>
      <c r="AH102" s="23" t="s">
        <v>117</v>
      </c>
      <c r="AI102" s="24" t="s">
        <v>116</v>
      </c>
      <c r="AJ102" s="21"/>
      <c r="AK102" s="22"/>
      <c r="AL102" s="22" t="s">
        <v>92</v>
      </c>
      <c r="AM102" s="22" t="s">
        <v>92</v>
      </c>
      <c r="AN102" s="23"/>
      <c r="AO102" s="20" t="s">
        <v>92</v>
      </c>
      <c r="AP102" s="24"/>
      <c r="AQ102" s="21"/>
      <c r="AR102" s="21"/>
      <c r="AS102" s="21"/>
      <c r="AT102" s="21"/>
      <c r="AU102" s="22" t="s">
        <v>92</v>
      </c>
      <c r="AV102" s="23"/>
      <c r="AW102" s="21"/>
      <c r="AX102" s="21"/>
      <c r="AY102" s="21"/>
      <c r="AZ102" s="21"/>
      <c r="BA102" s="20"/>
      <c r="BB102" s="23"/>
      <c r="BC102" s="21" t="s">
        <v>92</v>
      </c>
      <c r="BD102" s="21" t="s">
        <v>92</v>
      </c>
      <c r="BE102" s="21" t="s">
        <v>92</v>
      </c>
      <c r="BF102" s="20" t="s">
        <v>92</v>
      </c>
      <c r="BG102" s="24" t="s">
        <v>17</v>
      </c>
      <c r="BH102" s="21" t="s">
        <v>35</v>
      </c>
      <c r="BI102" s="21" t="s">
        <v>35</v>
      </c>
      <c r="BJ102" s="22" t="s">
        <v>35</v>
      </c>
      <c r="BK102" s="66"/>
      <c r="BL102" s="197"/>
    </row>
    <row r="103" spans="1:64" s="7" customFormat="1" x14ac:dyDescent="0.25">
      <c r="A103" s="35" t="s">
        <v>1034</v>
      </c>
      <c r="B103" s="34"/>
      <c r="C103" s="19"/>
      <c r="D103" s="22"/>
      <c r="E103" s="23"/>
      <c r="F103" s="21" t="s">
        <v>117</v>
      </c>
      <c r="G103" s="20"/>
      <c r="H103" s="24"/>
      <c r="I103" s="21"/>
      <c r="J103" s="21"/>
      <c r="K103" s="21"/>
      <c r="L103" s="21" t="s">
        <v>118</v>
      </c>
      <c r="M103" s="21"/>
      <c r="N103" s="21"/>
      <c r="O103" s="22" t="s">
        <v>92</v>
      </c>
      <c r="P103" s="26"/>
      <c r="Q103" s="27"/>
      <c r="R103" s="68"/>
      <c r="S103" s="24"/>
      <c r="T103" s="24"/>
      <c r="U103" s="24" t="s">
        <v>118</v>
      </c>
      <c r="V103" s="21"/>
      <c r="W103" s="21" t="s">
        <v>118</v>
      </c>
      <c r="X103" s="21"/>
      <c r="Y103" s="21"/>
      <c r="Z103" s="21" t="s">
        <v>92</v>
      </c>
      <c r="AA103" s="22" t="s">
        <v>118</v>
      </c>
      <c r="AB103" s="22"/>
      <c r="AC103" s="22"/>
      <c r="AD103" s="22"/>
      <c r="AE103" s="22"/>
      <c r="AF103" s="22"/>
      <c r="AG103" s="22"/>
      <c r="AH103" s="23" t="s">
        <v>117</v>
      </c>
      <c r="AI103" s="24" t="s">
        <v>116</v>
      </c>
      <c r="AJ103" s="21"/>
      <c r="AK103" s="22"/>
      <c r="AL103" s="22" t="s">
        <v>92</v>
      </c>
      <c r="AM103" s="22" t="s">
        <v>92</v>
      </c>
      <c r="AN103" s="23"/>
      <c r="AO103" s="20" t="s">
        <v>92</v>
      </c>
      <c r="AP103" s="24"/>
      <c r="AQ103" s="21"/>
      <c r="AR103" s="21"/>
      <c r="AS103" s="21"/>
      <c r="AT103" s="21"/>
      <c r="AU103" s="22" t="s">
        <v>92</v>
      </c>
      <c r="AV103" s="23"/>
      <c r="AW103" s="21"/>
      <c r="AX103" s="21"/>
      <c r="AY103" s="21"/>
      <c r="AZ103" s="21"/>
      <c r="BA103" s="20"/>
      <c r="BB103" s="23"/>
      <c r="BC103" s="21" t="s">
        <v>92</v>
      </c>
      <c r="BD103" s="21" t="s">
        <v>92</v>
      </c>
      <c r="BE103" s="21" t="s">
        <v>92</v>
      </c>
      <c r="BF103" s="20" t="s">
        <v>92</v>
      </c>
      <c r="BG103" s="24" t="s">
        <v>17</v>
      </c>
      <c r="BH103" s="21" t="s">
        <v>35</v>
      </c>
      <c r="BI103" s="21" t="s">
        <v>35</v>
      </c>
      <c r="BJ103" s="22" t="s">
        <v>35</v>
      </c>
      <c r="BK103" s="66"/>
      <c r="BL103" s="197"/>
    </row>
    <row r="104" spans="1:64" s="7" customFormat="1" x14ac:dyDescent="0.25">
      <c r="A104" s="42"/>
      <c r="B104" s="34"/>
      <c r="C104" s="19"/>
      <c r="D104" s="22"/>
      <c r="E104" s="23"/>
      <c r="F104" s="21"/>
      <c r="G104" s="20"/>
      <c r="H104" s="24"/>
      <c r="I104" s="21"/>
      <c r="J104" s="21"/>
      <c r="K104" s="21"/>
      <c r="L104" s="21"/>
      <c r="M104" s="21"/>
      <c r="N104" s="21"/>
      <c r="O104" s="22"/>
      <c r="P104" s="26"/>
      <c r="Q104" s="27"/>
      <c r="R104" s="68"/>
      <c r="S104" s="24"/>
      <c r="T104" s="24"/>
      <c r="U104" s="24"/>
      <c r="V104" s="21"/>
      <c r="W104" s="21"/>
      <c r="X104" s="21"/>
      <c r="Y104" s="21"/>
      <c r="Z104" s="21"/>
      <c r="AA104" s="22"/>
      <c r="AB104" s="22"/>
      <c r="AC104" s="22"/>
      <c r="AD104" s="22"/>
      <c r="AE104" s="22"/>
      <c r="AF104" s="22"/>
      <c r="AG104" s="22"/>
      <c r="AH104" s="23"/>
      <c r="AI104" s="24"/>
      <c r="AJ104" s="21"/>
      <c r="AK104" s="22"/>
      <c r="AL104" s="22"/>
      <c r="AM104" s="22"/>
      <c r="AN104" s="23"/>
      <c r="AO104" s="20"/>
      <c r="AP104" s="24"/>
      <c r="AQ104" s="21"/>
      <c r="AR104" s="21"/>
      <c r="AS104" s="21"/>
      <c r="AT104" s="21"/>
      <c r="AU104" s="22"/>
      <c r="AV104" s="23"/>
      <c r="AW104" s="21"/>
      <c r="AX104" s="21"/>
      <c r="AY104" s="21"/>
      <c r="AZ104" s="21"/>
      <c r="BA104" s="20"/>
      <c r="BB104" s="23"/>
      <c r="BC104" s="21"/>
      <c r="BD104" s="21"/>
      <c r="BE104" s="21"/>
      <c r="BF104" s="20"/>
      <c r="BG104" s="24" t="s">
        <v>17</v>
      </c>
      <c r="BH104" s="21"/>
      <c r="BI104" s="21"/>
      <c r="BJ104" s="22"/>
      <c r="BK104" s="66"/>
      <c r="BL104" s="197"/>
    </row>
    <row r="105" spans="1:64" s="3" customFormat="1" ht="12.95" customHeight="1" x14ac:dyDescent="0.25">
      <c r="A105" s="97" t="s">
        <v>20</v>
      </c>
      <c r="B105" s="128" t="s">
        <v>42</v>
      </c>
      <c r="C105" s="90"/>
      <c r="D105" s="95"/>
      <c r="E105" s="96"/>
      <c r="F105" s="93"/>
      <c r="G105" s="129"/>
      <c r="H105" s="90"/>
      <c r="I105" s="93"/>
      <c r="J105" s="93"/>
      <c r="K105" s="93"/>
      <c r="L105" s="93"/>
      <c r="M105" s="93"/>
      <c r="N105" s="93"/>
      <c r="O105" s="95"/>
      <c r="P105" s="96"/>
      <c r="Q105" s="93"/>
      <c r="R105" s="129"/>
      <c r="S105" s="90"/>
      <c r="T105" s="90"/>
      <c r="U105" s="90"/>
      <c r="V105" s="93"/>
      <c r="W105" s="93"/>
      <c r="X105" s="93"/>
      <c r="Y105" s="93"/>
      <c r="Z105" s="91"/>
      <c r="AA105" s="95"/>
      <c r="AB105" s="95"/>
      <c r="AC105" s="94"/>
      <c r="AD105" s="94"/>
      <c r="AE105" s="94"/>
      <c r="AF105" s="95"/>
      <c r="AG105" s="95"/>
      <c r="AH105" s="96"/>
      <c r="AI105" s="90"/>
      <c r="AJ105" s="93"/>
      <c r="AK105" s="94"/>
      <c r="AL105" s="95"/>
      <c r="AM105" s="95"/>
      <c r="AN105" s="96"/>
      <c r="AO105" s="92"/>
      <c r="AP105" s="90"/>
      <c r="AQ105" s="93"/>
      <c r="AR105" s="93"/>
      <c r="AS105" s="93"/>
      <c r="AT105" s="93"/>
      <c r="AU105" s="95"/>
      <c r="AV105" s="96"/>
      <c r="AW105" s="93"/>
      <c r="AX105" s="93"/>
      <c r="AY105" s="93"/>
      <c r="AZ105" s="93"/>
      <c r="BA105" s="129"/>
      <c r="BB105" s="96"/>
      <c r="BC105" s="93"/>
      <c r="BD105" s="93"/>
      <c r="BE105" s="93"/>
      <c r="BF105" s="129"/>
      <c r="BG105" s="90" t="s">
        <v>17</v>
      </c>
      <c r="BH105" s="93"/>
      <c r="BI105" s="93"/>
      <c r="BJ105" s="95"/>
      <c r="BK105" s="98"/>
      <c r="BL105" s="197" t="str">
        <f>IFERROR(VLOOKUP(BK105,#REF!,3,FALSE),"")</f>
        <v/>
      </c>
    </row>
    <row r="106" spans="1:64" s="3" customFormat="1" ht="12.95" customHeight="1" x14ac:dyDescent="0.25">
      <c r="A106" s="6"/>
      <c r="B106" s="31"/>
      <c r="C106" s="19"/>
      <c r="D106" s="25"/>
      <c r="E106" s="26"/>
      <c r="F106" s="27"/>
      <c r="G106" s="68"/>
      <c r="H106" s="19"/>
      <c r="I106" s="27"/>
      <c r="J106" s="27"/>
      <c r="K106" s="27"/>
      <c r="L106" s="27"/>
      <c r="M106" s="27"/>
      <c r="N106" s="27"/>
      <c r="O106" s="25"/>
      <c r="P106" s="26"/>
      <c r="Q106" s="27"/>
      <c r="R106" s="68"/>
      <c r="S106" s="19"/>
      <c r="T106" s="19"/>
      <c r="U106" s="19"/>
      <c r="V106" s="27"/>
      <c r="W106" s="27"/>
      <c r="X106" s="27"/>
      <c r="Y106" s="27"/>
      <c r="Z106" s="21"/>
      <c r="AA106" s="25"/>
      <c r="AB106" s="25"/>
      <c r="AC106" s="22"/>
      <c r="AD106" s="22"/>
      <c r="AE106" s="22"/>
      <c r="AF106" s="25"/>
      <c r="AG106" s="25"/>
      <c r="AH106" s="26"/>
      <c r="AI106" s="19"/>
      <c r="AJ106" s="27"/>
      <c r="AK106" s="22"/>
      <c r="AL106" s="25"/>
      <c r="AM106" s="25"/>
      <c r="AN106" s="26"/>
      <c r="AO106" s="20"/>
      <c r="AP106" s="19"/>
      <c r="AQ106" s="27"/>
      <c r="AR106" s="27"/>
      <c r="AS106" s="27"/>
      <c r="AT106" s="27"/>
      <c r="AU106" s="25"/>
      <c r="AV106" s="26"/>
      <c r="AW106" s="27"/>
      <c r="AX106" s="27"/>
      <c r="AY106" s="27"/>
      <c r="AZ106" s="27"/>
      <c r="BA106" s="68"/>
      <c r="BB106" s="26"/>
      <c r="BC106" s="27"/>
      <c r="BD106" s="27"/>
      <c r="BE106" s="27"/>
      <c r="BF106" s="68"/>
      <c r="BG106" s="19" t="s">
        <v>17</v>
      </c>
      <c r="BH106" s="27"/>
      <c r="BI106" s="27"/>
      <c r="BJ106" s="25"/>
      <c r="BK106" s="64"/>
      <c r="BL106" s="197"/>
    </row>
    <row r="107" spans="1:64" s="7" customFormat="1" x14ac:dyDescent="0.25">
      <c r="A107" s="35" t="s">
        <v>1035</v>
      </c>
      <c r="B107" s="196" t="s">
        <v>531</v>
      </c>
      <c r="C107" s="19"/>
      <c r="D107" s="22"/>
      <c r="E107" s="23"/>
      <c r="F107" s="21" t="s">
        <v>117</v>
      </c>
      <c r="G107" s="20"/>
      <c r="H107" s="24"/>
      <c r="I107" s="21"/>
      <c r="J107" s="21"/>
      <c r="K107" s="21"/>
      <c r="L107" s="21"/>
      <c r="M107" s="21"/>
      <c r="N107" s="21"/>
      <c r="O107" s="22" t="s">
        <v>92</v>
      </c>
      <c r="P107" s="26"/>
      <c r="Q107" s="27"/>
      <c r="R107" s="68"/>
      <c r="S107" s="24"/>
      <c r="T107" s="24"/>
      <c r="U107" s="24" t="s">
        <v>118</v>
      </c>
      <c r="V107" s="21"/>
      <c r="W107" s="21"/>
      <c r="X107" s="21"/>
      <c r="Y107" s="21"/>
      <c r="Z107" s="21" t="s">
        <v>92</v>
      </c>
      <c r="AA107" s="22"/>
      <c r="AB107" s="22"/>
      <c r="AC107" s="22"/>
      <c r="AD107" s="22"/>
      <c r="AE107" s="22"/>
      <c r="AF107" s="22"/>
      <c r="AG107" s="22"/>
      <c r="AH107" s="23" t="s">
        <v>117</v>
      </c>
      <c r="AI107" s="24" t="s">
        <v>116</v>
      </c>
      <c r="AJ107" s="21" t="s">
        <v>118</v>
      </c>
      <c r="AK107" s="22"/>
      <c r="AL107" s="22" t="s">
        <v>92</v>
      </c>
      <c r="AM107" s="22" t="s">
        <v>92</v>
      </c>
      <c r="AN107" s="23"/>
      <c r="AO107" s="20"/>
      <c r="AP107" s="24"/>
      <c r="AQ107" s="21"/>
      <c r="AR107" s="21"/>
      <c r="AS107" s="21"/>
      <c r="AT107" s="21"/>
      <c r="AU107" s="22"/>
      <c r="AV107" s="23"/>
      <c r="AW107" s="21"/>
      <c r="AX107" s="21"/>
      <c r="AY107" s="21"/>
      <c r="AZ107" s="21"/>
      <c r="BA107" s="20"/>
      <c r="BB107" s="23"/>
      <c r="BC107" s="21" t="s">
        <v>92</v>
      </c>
      <c r="BD107" s="21" t="s">
        <v>92</v>
      </c>
      <c r="BE107" s="21" t="s">
        <v>92</v>
      </c>
      <c r="BF107" s="20" t="s">
        <v>92</v>
      </c>
      <c r="BG107" s="24" t="s">
        <v>17</v>
      </c>
      <c r="BH107" s="21"/>
      <c r="BI107" s="21"/>
      <c r="BJ107" s="22" t="s">
        <v>35</v>
      </c>
      <c r="BK107" s="66"/>
      <c r="BL107" s="197"/>
    </row>
    <row r="108" spans="1:64" s="3" customFormat="1" ht="12.95" customHeight="1" x14ac:dyDescent="0.25">
      <c r="A108" s="6"/>
      <c r="B108" s="31"/>
      <c r="C108" s="19"/>
      <c r="D108" s="25"/>
      <c r="E108" s="26"/>
      <c r="F108" s="27"/>
      <c r="G108" s="68"/>
      <c r="H108" s="19"/>
      <c r="I108" s="27"/>
      <c r="J108" s="27"/>
      <c r="K108" s="27"/>
      <c r="L108" s="27"/>
      <c r="M108" s="27"/>
      <c r="N108" s="27"/>
      <c r="O108" s="25"/>
      <c r="P108" s="26"/>
      <c r="Q108" s="27"/>
      <c r="R108" s="68"/>
      <c r="S108" s="19"/>
      <c r="T108" s="19"/>
      <c r="U108" s="19"/>
      <c r="V108" s="27"/>
      <c r="W108" s="27"/>
      <c r="X108" s="27"/>
      <c r="Y108" s="27"/>
      <c r="Z108" s="21"/>
      <c r="AA108" s="25"/>
      <c r="AB108" s="25"/>
      <c r="AC108" s="22"/>
      <c r="AD108" s="22"/>
      <c r="AE108" s="22"/>
      <c r="AF108" s="25"/>
      <c r="AG108" s="25"/>
      <c r="AH108" s="26"/>
      <c r="AI108" s="19"/>
      <c r="AJ108" s="27"/>
      <c r="AK108" s="22"/>
      <c r="AL108" s="25"/>
      <c r="AM108" s="25"/>
      <c r="AN108" s="26"/>
      <c r="AO108" s="20"/>
      <c r="AP108" s="19"/>
      <c r="AQ108" s="27"/>
      <c r="AR108" s="27"/>
      <c r="AS108" s="27"/>
      <c r="AT108" s="27"/>
      <c r="AU108" s="25"/>
      <c r="AV108" s="26"/>
      <c r="AW108" s="27"/>
      <c r="AX108" s="27"/>
      <c r="AY108" s="27"/>
      <c r="AZ108" s="27"/>
      <c r="BA108" s="68"/>
      <c r="BB108" s="26"/>
      <c r="BC108" s="27"/>
      <c r="BD108" s="27"/>
      <c r="BE108" s="27"/>
      <c r="BF108" s="68"/>
      <c r="BG108" s="19" t="s">
        <v>17</v>
      </c>
      <c r="BH108" s="27"/>
      <c r="BI108" s="27"/>
      <c r="BJ108" s="25"/>
      <c r="BK108" s="64"/>
      <c r="BL108" s="197"/>
    </row>
    <row r="109" spans="1:64" s="3" customFormat="1" ht="12.95" customHeight="1" x14ac:dyDescent="0.25">
      <c r="A109" s="97" t="s">
        <v>128</v>
      </c>
      <c r="B109" s="128" t="s">
        <v>1029</v>
      </c>
      <c r="C109" s="90"/>
      <c r="D109" s="95"/>
      <c r="E109" s="96"/>
      <c r="F109" s="93"/>
      <c r="G109" s="129"/>
      <c r="H109" s="90"/>
      <c r="I109" s="93"/>
      <c r="J109" s="93"/>
      <c r="K109" s="93"/>
      <c r="L109" s="93"/>
      <c r="M109" s="93"/>
      <c r="N109" s="93"/>
      <c r="O109" s="95"/>
      <c r="P109" s="96"/>
      <c r="Q109" s="93"/>
      <c r="R109" s="129"/>
      <c r="S109" s="90"/>
      <c r="T109" s="90"/>
      <c r="U109" s="90"/>
      <c r="V109" s="93"/>
      <c r="W109" s="93"/>
      <c r="X109" s="93"/>
      <c r="Y109" s="93"/>
      <c r="Z109" s="91"/>
      <c r="AA109" s="95"/>
      <c r="AB109" s="95"/>
      <c r="AC109" s="94"/>
      <c r="AD109" s="94"/>
      <c r="AE109" s="94"/>
      <c r="AF109" s="95"/>
      <c r="AG109" s="95"/>
      <c r="AH109" s="96"/>
      <c r="AI109" s="90"/>
      <c r="AJ109" s="93"/>
      <c r="AK109" s="94"/>
      <c r="AL109" s="95"/>
      <c r="AM109" s="95"/>
      <c r="AN109" s="96"/>
      <c r="AO109" s="92"/>
      <c r="AP109" s="90"/>
      <c r="AQ109" s="93"/>
      <c r="AR109" s="93"/>
      <c r="AS109" s="93"/>
      <c r="AT109" s="93"/>
      <c r="AU109" s="95"/>
      <c r="AV109" s="96"/>
      <c r="AW109" s="93"/>
      <c r="AX109" s="93"/>
      <c r="AY109" s="93"/>
      <c r="AZ109" s="93"/>
      <c r="BA109" s="129"/>
      <c r="BB109" s="96"/>
      <c r="BC109" s="93"/>
      <c r="BD109" s="93"/>
      <c r="BE109" s="93"/>
      <c r="BF109" s="129"/>
      <c r="BG109" s="90" t="s">
        <v>17</v>
      </c>
      <c r="BH109" s="93"/>
      <c r="BI109" s="93"/>
      <c r="BJ109" s="95"/>
      <c r="BK109" s="98"/>
      <c r="BL109" s="197" t="str">
        <f>IFERROR(VLOOKUP(BK109,#REF!,3,FALSE),"")</f>
        <v/>
      </c>
    </row>
    <row r="110" spans="1:64" s="3" customFormat="1" ht="12.95" customHeight="1" x14ac:dyDescent="0.25">
      <c r="A110" s="6"/>
      <c r="B110" s="31"/>
      <c r="C110" s="19"/>
      <c r="D110" s="25"/>
      <c r="E110" s="26"/>
      <c r="F110" s="27"/>
      <c r="G110" s="68"/>
      <c r="H110" s="19"/>
      <c r="I110" s="27"/>
      <c r="J110" s="27"/>
      <c r="K110" s="27"/>
      <c r="L110" s="27"/>
      <c r="M110" s="27"/>
      <c r="N110" s="27"/>
      <c r="O110" s="25"/>
      <c r="P110" s="26"/>
      <c r="Q110" s="27"/>
      <c r="R110" s="68"/>
      <c r="S110" s="19"/>
      <c r="T110" s="19"/>
      <c r="U110" s="19"/>
      <c r="V110" s="27"/>
      <c r="W110" s="27"/>
      <c r="X110" s="27"/>
      <c r="Y110" s="27"/>
      <c r="Z110" s="21"/>
      <c r="AA110" s="25"/>
      <c r="AB110" s="25"/>
      <c r="AC110" s="22"/>
      <c r="AD110" s="22"/>
      <c r="AE110" s="22"/>
      <c r="AF110" s="25"/>
      <c r="AG110" s="25"/>
      <c r="AH110" s="26"/>
      <c r="AI110" s="19"/>
      <c r="AJ110" s="27"/>
      <c r="AK110" s="22"/>
      <c r="AL110" s="25"/>
      <c r="AM110" s="25"/>
      <c r="AN110" s="26"/>
      <c r="AO110" s="20"/>
      <c r="AP110" s="19"/>
      <c r="AQ110" s="27"/>
      <c r="AR110" s="27"/>
      <c r="AS110" s="27"/>
      <c r="AT110" s="27"/>
      <c r="AU110" s="25"/>
      <c r="AV110" s="26"/>
      <c r="AW110" s="27"/>
      <c r="AX110" s="27"/>
      <c r="AY110" s="27"/>
      <c r="AZ110" s="27"/>
      <c r="BA110" s="68"/>
      <c r="BB110" s="26"/>
      <c r="BC110" s="27"/>
      <c r="BD110" s="27"/>
      <c r="BE110" s="27"/>
      <c r="BF110" s="68"/>
      <c r="BG110" s="19" t="s">
        <v>17</v>
      </c>
      <c r="BH110" s="27"/>
      <c r="BI110" s="27"/>
      <c r="BJ110" s="25"/>
      <c r="BK110" s="64"/>
      <c r="BL110" s="197"/>
    </row>
    <row r="111" spans="1:64" s="3" customFormat="1" ht="12.95" customHeight="1" x14ac:dyDescent="0.25">
      <c r="A111" s="36" t="s">
        <v>1036</v>
      </c>
      <c r="B111" s="34" t="s">
        <v>190</v>
      </c>
      <c r="C111" s="19"/>
      <c r="D111" s="22"/>
      <c r="E111" s="23"/>
      <c r="F111" s="21" t="s">
        <v>92</v>
      </c>
      <c r="G111" s="20"/>
      <c r="H111" s="24"/>
      <c r="I111" s="21"/>
      <c r="J111" s="21"/>
      <c r="K111" s="21"/>
      <c r="L111" s="21" t="s">
        <v>92</v>
      </c>
      <c r="M111" s="21"/>
      <c r="N111" s="21"/>
      <c r="O111" s="22" t="s">
        <v>92</v>
      </c>
      <c r="P111" s="26"/>
      <c r="Q111" s="27"/>
      <c r="R111" s="68"/>
      <c r="S111" s="19"/>
      <c r="T111" s="19"/>
      <c r="U111" s="19" t="s">
        <v>118</v>
      </c>
      <c r="V111" s="27"/>
      <c r="W111" s="21"/>
      <c r="X111" s="21" t="s">
        <v>116</v>
      </c>
      <c r="Y111" s="21" t="s">
        <v>117</v>
      </c>
      <c r="Z111" s="21" t="s">
        <v>118</v>
      </c>
      <c r="AA111" s="22" t="s">
        <v>118</v>
      </c>
      <c r="AB111" s="22"/>
      <c r="AC111" s="22" t="s">
        <v>118</v>
      </c>
      <c r="AD111" s="22"/>
      <c r="AE111" s="22"/>
      <c r="AF111" s="22"/>
      <c r="AG111" s="22"/>
      <c r="AH111" s="26"/>
      <c r="AI111" s="19"/>
      <c r="AJ111" s="27"/>
      <c r="AK111" s="22"/>
      <c r="AL111" s="22" t="s">
        <v>92</v>
      </c>
      <c r="AM111" s="22" t="s">
        <v>92</v>
      </c>
      <c r="AN111" s="23"/>
      <c r="AO111" s="20"/>
      <c r="AP111" s="24"/>
      <c r="AQ111" s="21" t="s">
        <v>92</v>
      </c>
      <c r="AR111" s="21"/>
      <c r="AS111" s="21"/>
      <c r="AT111" s="21"/>
      <c r="AU111" s="22"/>
      <c r="AV111" s="23"/>
      <c r="AW111" s="21"/>
      <c r="AX111" s="21"/>
      <c r="AY111" s="21"/>
      <c r="AZ111" s="21"/>
      <c r="BA111" s="20"/>
      <c r="BB111" s="23"/>
      <c r="BC111" s="21" t="s">
        <v>92</v>
      </c>
      <c r="BD111" s="21" t="s">
        <v>92</v>
      </c>
      <c r="BE111" s="21" t="s">
        <v>92</v>
      </c>
      <c r="BF111" s="20" t="s">
        <v>92</v>
      </c>
      <c r="BG111" s="24" t="s">
        <v>17</v>
      </c>
      <c r="BH111" s="21"/>
      <c r="BI111" s="21"/>
      <c r="BJ111" s="22" t="s">
        <v>35</v>
      </c>
      <c r="BK111" s="64"/>
      <c r="BL111" s="197" t="str">
        <f>IFERROR(VLOOKUP(BK111,#REF!,3,FALSE),"")</f>
        <v/>
      </c>
    </row>
    <row r="112" spans="1:64" s="3" customFormat="1" ht="12.95" customHeight="1" x14ac:dyDescent="0.25">
      <c r="A112" s="36" t="s">
        <v>1037</v>
      </c>
      <c r="B112" s="34" t="s">
        <v>191</v>
      </c>
      <c r="C112" s="19"/>
      <c r="D112" s="22"/>
      <c r="E112" s="23"/>
      <c r="F112" s="21" t="s">
        <v>92</v>
      </c>
      <c r="G112" s="20"/>
      <c r="H112" s="24"/>
      <c r="I112" s="21"/>
      <c r="J112" s="21"/>
      <c r="K112" s="21"/>
      <c r="L112" s="21"/>
      <c r="M112" s="21"/>
      <c r="N112" s="21"/>
      <c r="O112" s="22" t="s">
        <v>92</v>
      </c>
      <c r="P112" s="26"/>
      <c r="Q112" s="27"/>
      <c r="R112" s="68"/>
      <c r="S112" s="19"/>
      <c r="T112" s="19"/>
      <c r="U112" s="19" t="s">
        <v>118</v>
      </c>
      <c r="V112" s="27"/>
      <c r="W112" s="21"/>
      <c r="X112" s="21" t="s">
        <v>116</v>
      </c>
      <c r="Y112" s="21" t="s">
        <v>117</v>
      </c>
      <c r="Z112" s="21" t="s">
        <v>118</v>
      </c>
      <c r="AA112" s="22" t="s">
        <v>118</v>
      </c>
      <c r="AB112" s="22"/>
      <c r="AC112" s="22" t="s">
        <v>118</v>
      </c>
      <c r="AD112" s="22"/>
      <c r="AE112" s="22"/>
      <c r="AF112" s="22"/>
      <c r="AG112" s="22"/>
      <c r="AH112" s="26"/>
      <c r="AI112" s="19"/>
      <c r="AJ112" s="27"/>
      <c r="AK112" s="22"/>
      <c r="AL112" s="22" t="s">
        <v>92</v>
      </c>
      <c r="AM112" s="22" t="s">
        <v>92</v>
      </c>
      <c r="AN112" s="23"/>
      <c r="AO112" s="20"/>
      <c r="AP112" s="24"/>
      <c r="AQ112" s="21" t="s">
        <v>92</v>
      </c>
      <c r="AR112" s="21"/>
      <c r="AS112" s="21"/>
      <c r="AT112" s="21"/>
      <c r="AU112" s="22"/>
      <c r="AV112" s="23"/>
      <c r="AW112" s="21"/>
      <c r="AX112" s="21"/>
      <c r="AY112" s="21"/>
      <c r="AZ112" s="21"/>
      <c r="BA112" s="20"/>
      <c r="BB112" s="23"/>
      <c r="BC112" s="21" t="s">
        <v>92</v>
      </c>
      <c r="BD112" s="21" t="s">
        <v>92</v>
      </c>
      <c r="BE112" s="21" t="s">
        <v>92</v>
      </c>
      <c r="BF112" s="20" t="s">
        <v>92</v>
      </c>
      <c r="BG112" s="24" t="s">
        <v>17</v>
      </c>
      <c r="BH112" s="21"/>
      <c r="BI112" s="21"/>
      <c r="BJ112" s="22" t="s">
        <v>35</v>
      </c>
      <c r="BK112" s="64"/>
      <c r="BL112" s="197" t="str">
        <f>IFERROR(VLOOKUP(BK112,#REF!,3,FALSE),"")</f>
        <v/>
      </c>
    </row>
    <row r="113" spans="1:65" s="3" customFormat="1" ht="12.95" customHeight="1" x14ac:dyDescent="0.25">
      <c r="A113" s="44"/>
      <c r="B113" s="34"/>
      <c r="C113" s="19"/>
      <c r="D113" s="22"/>
      <c r="E113" s="23"/>
      <c r="F113" s="21"/>
      <c r="G113" s="20"/>
      <c r="H113" s="24"/>
      <c r="I113" s="21"/>
      <c r="J113" s="21"/>
      <c r="K113" s="21"/>
      <c r="L113" s="21"/>
      <c r="M113" s="21"/>
      <c r="N113" s="21"/>
      <c r="O113" s="22"/>
      <c r="P113" s="26"/>
      <c r="Q113" s="27"/>
      <c r="R113" s="68"/>
      <c r="S113" s="19"/>
      <c r="T113" s="19"/>
      <c r="U113" s="19"/>
      <c r="V113" s="27"/>
      <c r="W113" s="21"/>
      <c r="X113" s="21"/>
      <c r="Y113" s="21"/>
      <c r="Z113" s="21"/>
      <c r="AA113" s="22"/>
      <c r="AB113" s="22"/>
      <c r="AC113" s="22"/>
      <c r="AD113" s="22"/>
      <c r="AE113" s="22"/>
      <c r="AF113" s="22"/>
      <c r="AG113" s="22"/>
      <c r="AH113" s="26"/>
      <c r="AI113" s="19"/>
      <c r="AJ113" s="27"/>
      <c r="AK113" s="22"/>
      <c r="AL113" s="22"/>
      <c r="AM113" s="22"/>
      <c r="AN113" s="23"/>
      <c r="AO113" s="20"/>
      <c r="AP113" s="24"/>
      <c r="AQ113" s="21"/>
      <c r="AR113" s="21"/>
      <c r="AS113" s="21"/>
      <c r="AT113" s="21"/>
      <c r="AU113" s="22"/>
      <c r="AV113" s="23"/>
      <c r="AW113" s="21"/>
      <c r="AX113" s="21"/>
      <c r="AY113" s="21"/>
      <c r="AZ113" s="21"/>
      <c r="BA113" s="20"/>
      <c r="BB113" s="23"/>
      <c r="BC113" s="21"/>
      <c r="BD113" s="21"/>
      <c r="BE113" s="21"/>
      <c r="BF113" s="20"/>
      <c r="BG113" s="24" t="s">
        <v>17</v>
      </c>
      <c r="BH113" s="21"/>
      <c r="BI113" s="21"/>
      <c r="BJ113" s="22"/>
      <c r="BK113" s="64"/>
      <c r="BL113" s="197"/>
    </row>
    <row r="114" spans="1:65" s="3" customFormat="1" ht="12.95" customHeight="1" x14ac:dyDescent="0.25">
      <c r="A114" s="97" t="s">
        <v>19</v>
      </c>
      <c r="B114" s="128" t="s">
        <v>21</v>
      </c>
      <c r="C114" s="90"/>
      <c r="D114" s="95"/>
      <c r="E114" s="96"/>
      <c r="F114" s="93"/>
      <c r="G114" s="129"/>
      <c r="H114" s="90"/>
      <c r="I114" s="93"/>
      <c r="J114" s="93"/>
      <c r="K114" s="93"/>
      <c r="L114" s="93"/>
      <c r="M114" s="93"/>
      <c r="N114" s="93"/>
      <c r="O114" s="95"/>
      <c r="P114" s="96"/>
      <c r="Q114" s="93"/>
      <c r="R114" s="129"/>
      <c r="S114" s="90"/>
      <c r="T114" s="90"/>
      <c r="U114" s="90"/>
      <c r="V114" s="93"/>
      <c r="W114" s="93"/>
      <c r="X114" s="93"/>
      <c r="Y114" s="93"/>
      <c r="Z114" s="91"/>
      <c r="AA114" s="95"/>
      <c r="AB114" s="95"/>
      <c r="AC114" s="94"/>
      <c r="AD114" s="94"/>
      <c r="AE114" s="94"/>
      <c r="AF114" s="95"/>
      <c r="AG114" s="95"/>
      <c r="AH114" s="96"/>
      <c r="AI114" s="90"/>
      <c r="AJ114" s="93"/>
      <c r="AK114" s="94"/>
      <c r="AL114" s="95"/>
      <c r="AM114" s="95"/>
      <c r="AN114" s="96"/>
      <c r="AO114" s="92"/>
      <c r="AP114" s="90"/>
      <c r="AQ114" s="93"/>
      <c r="AR114" s="93"/>
      <c r="AS114" s="93"/>
      <c r="AT114" s="93"/>
      <c r="AU114" s="95"/>
      <c r="AV114" s="96"/>
      <c r="AW114" s="93"/>
      <c r="AX114" s="93"/>
      <c r="AY114" s="93"/>
      <c r="AZ114" s="93"/>
      <c r="BA114" s="129"/>
      <c r="BB114" s="96"/>
      <c r="BC114" s="93"/>
      <c r="BD114" s="93"/>
      <c r="BE114" s="93"/>
      <c r="BF114" s="129"/>
      <c r="BG114" s="90" t="s">
        <v>17</v>
      </c>
      <c r="BH114" s="93"/>
      <c r="BI114" s="93"/>
      <c r="BJ114" s="95"/>
      <c r="BK114" s="98"/>
      <c r="BL114" s="197" t="str">
        <f>IFERROR(VLOOKUP(BK114,#REF!,3,FALSE),"")</f>
        <v/>
      </c>
    </row>
    <row r="115" spans="1:65" s="3" customFormat="1" ht="12.95" customHeight="1" x14ac:dyDescent="0.25">
      <c r="A115" s="6"/>
      <c r="B115" s="31"/>
      <c r="C115" s="19"/>
      <c r="D115" s="25"/>
      <c r="E115" s="26"/>
      <c r="F115" s="27"/>
      <c r="G115" s="68"/>
      <c r="H115" s="19"/>
      <c r="I115" s="27"/>
      <c r="J115" s="27"/>
      <c r="K115" s="27"/>
      <c r="L115" s="27"/>
      <c r="M115" s="27"/>
      <c r="N115" s="27"/>
      <c r="O115" s="25"/>
      <c r="P115" s="26"/>
      <c r="Q115" s="27"/>
      <c r="R115" s="68"/>
      <c r="S115" s="19"/>
      <c r="T115" s="19"/>
      <c r="U115" s="19"/>
      <c r="V115" s="27"/>
      <c r="W115" s="27"/>
      <c r="X115" s="27"/>
      <c r="Y115" s="27"/>
      <c r="Z115" s="21"/>
      <c r="AA115" s="25"/>
      <c r="AB115" s="25"/>
      <c r="AC115" s="22"/>
      <c r="AD115" s="22"/>
      <c r="AE115" s="22"/>
      <c r="AF115" s="25"/>
      <c r="AG115" s="25"/>
      <c r="AH115" s="26"/>
      <c r="AI115" s="19"/>
      <c r="AJ115" s="27"/>
      <c r="AK115" s="22"/>
      <c r="AL115" s="25"/>
      <c r="AM115" s="25"/>
      <c r="AN115" s="26"/>
      <c r="AO115" s="20"/>
      <c r="AP115" s="19"/>
      <c r="AQ115" s="27"/>
      <c r="AR115" s="27"/>
      <c r="AS115" s="27"/>
      <c r="AT115" s="27"/>
      <c r="AU115" s="25"/>
      <c r="AV115" s="26"/>
      <c r="AW115" s="27"/>
      <c r="AX115" s="27"/>
      <c r="AY115" s="27"/>
      <c r="AZ115" s="27"/>
      <c r="BA115" s="68"/>
      <c r="BB115" s="26"/>
      <c r="BC115" s="27"/>
      <c r="BD115" s="27"/>
      <c r="BE115" s="27"/>
      <c r="BF115" s="68"/>
      <c r="BG115" s="19" t="s">
        <v>17</v>
      </c>
      <c r="BH115" s="27"/>
      <c r="BI115" s="27"/>
      <c r="BJ115" s="25"/>
      <c r="BK115" s="64"/>
      <c r="BL115" s="197"/>
    </row>
    <row r="116" spans="1:65" s="7" customFormat="1" x14ac:dyDescent="0.25">
      <c r="A116" s="35" t="s">
        <v>1038</v>
      </c>
      <c r="B116" s="34" t="s">
        <v>196</v>
      </c>
      <c r="C116" s="19"/>
      <c r="D116" s="22"/>
      <c r="E116" s="23"/>
      <c r="F116" s="21" t="s">
        <v>117</v>
      </c>
      <c r="G116" s="20"/>
      <c r="H116" s="24" t="s">
        <v>117</v>
      </c>
      <c r="I116" s="21"/>
      <c r="J116" s="21"/>
      <c r="K116" s="21"/>
      <c r="L116" s="21" t="s">
        <v>117</v>
      </c>
      <c r="M116" s="21"/>
      <c r="N116" s="21"/>
      <c r="O116" s="22" t="s">
        <v>92</v>
      </c>
      <c r="P116" s="26"/>
      <c r="Q116" s="27"/>
      <c r="R116" s="68"/>
      <c r="S116" s="24"/>
      <c r="T116" s="24"/>
      <c r="U116" s="24" t="s">
        <v>118</v>
      </c>
      <c r="V116" s="21"/>
      <c r="W116" s="21"/>
      <c r="X116" s="21" t="s">
        <v>92</v>
      </c>
      <c r="Y116" s="21"/>
      <c r="Z116" s="21" t="s">
        <v>118</v>
      </c>
      <c r="AA116" s="22"/>
      <c r="AB116" s="22"/>
      <c r="AC116" s="22" t="s">
        <v>116</v>
      </c>
      <c r="AD116" s="22" t="s">
        <v>92</v>
      </c>
      <c r="AE116" s="22"/>
      <c r="AF116" s="22"/>
      <c r="AG116" s="22"/>
      <c r="AH116" s="23"/>
      <c r="AI116" s="24" t="s">
        <v>92</v>
      </c>
      <c r="AJ116" s="21"/>
      <c r="AK116" s="22"/>
      <c r="AL116" s="22" t="s">
        <v>92</v>
      </c>
      <c r="AM116" s="22" t="s">
        <v>92</v>
      </c>
      <c r="AN116" s="23"/>
      <c r="AO116" s="20" t="s">
        <v>118</v>
      </c>
      <c r="AP116" s="24"/>
      <c r="AQ116" s="21"/>
      <c r="AR116" s="21"/>
      <c r="AS116" s="21"/>
      <c r="AT116" s="21"/>
      <c r="AU116" s="22" t="s">
        <v>92</v>
      </c>
      <c r="AV116" s="23"/>
      <c r="AW116" s="21"/>
      <c r="AX116" s="21"/>
      <c r="AY116" s="21"/>
      <c r="AZ116" s="21"/>
      <c r="BA116" s="20"/>
      <c r="BB116" s="23"/>
      <c r="BC116" s="21" t="s">
        <v>92</v>
      </c>
      <c r="BD116" s="21" t="s">
        <v>92</v>
      </c>
      <c r="BE116" s="21" t="s">
        <v>92</v>
      </c>
      <c r="BF116" s="20" t="s">
        <v>92</v>
      </c>
      <c r="BG116" s="24" t="s">
        <v>17</v>
      </c>
      <c r="BH116" s="21"/>
      <c r="BI116" s="21" t="s">
        <v>35</v>
      </c>
      <c r="BJ116" s="22" t="s">
        <v>35</v>
      </c>
      <c r="BK116" s="66"/>
      <c r="BL116" s="197">
        <v>12</v>
      </c>
      <c r="BM116" s="7" t="s">
        <v>1865</v>
      </c>
    </row>
    <row r="117" spans="1:65" s="7" customFormat="1" x14ac:dyDescent="0.25">
      <c r="A117" s="35" t="s">
        <v>1039</v>
      </c>
      <c r="B117" s="34" t="s">
        <v>1822</v>
      </c>
      <c r="C117" s="19"/>
      <c r="D117" s="22"/>
      <c r="E117" s="23"/>
      <c r="F117" s="21" t="s">
        <v>117</v>
      </c>
      <c r="G117" s="20"/>
      <c r="H117" s="24" t="s">
        <v>117</v>
      </c>
      <c r="I117" s="21"/>
      <c r="J117" s="21"/>
      <c r="K117" s="21"/>
      <c r="L117" s="21" t="s">
        <v>117</v>
      </c>
      <c r="M117" s="21"/>
      <c r="N117" s="21"/>
      <c r="O117" s="22" t="s">
        <v>92</v>
      </c>
      <c r="P117" s="26"/>
      <c r="Q117" s="27"/>
      <c r="R117" s="68"/>
      <c r="S117" s="24"/>
      <c r="T117" s="24"/>
      <c r="U117" s="24" t="s">
        <v>118</v>
      </c>
      <c r="V117" s="21"/>
      <c r="W117" s="21"/>
      <c r="X117" s="21" t="s">
        <v>92</v>
      </c>
      <c r="Y117" s="21"/>
      <c r="Z117" s="21" t="s">
        <v>118</v>
      </c>
      <c r="AA117" s="22"/>
      <c r="AB117" s="22"/>
      <c r="AC117" s="22" t="s">
        <v>116</v>
      </c>
      <c r="AD117" s="22" t="s">
        <v>92</v>
      </c>
      <c r="AE117" s="22"/>
      <c r="AF117" s="22"/>
      <c r="AG117" s="22"/>
      <c r="AH117" s="23"/>
      <c r="AI117" s="24" t="s">
        <v>92</v>
      </c>
      <c r="AJ117" s="21"/>
      <c r="AK117" s="22"/>
      <c r="AL117" s="22" t="s">
        <v>92</v>
      </c>
      <c r="AM117" s="22" t="s">
        <v>92</v>
      </c>
      <c r="AN117" s="23"/>
      <c r="AO117" s="20" t="s">
        <v>118</v>
      </c>
      <c r="AP117" s="24"/>
      <c r="AQ117" s="21"/>
      <c r="AR117" s="21"/>
      <c r="AS117" s="21"/>
      <c r="AT117" s="21"/>
      <c r="AU117" s="22" t="s">
        <v>92</v>
      </c>
      <c r="AV117" s="23"/>
      <c r="AW117" s="21"/>
      <c r="AX117" s="21"/>
      <c r="AY117" s="21"/>
      <c r="AZ117" s="21"/>
      <c r="BA117" s="20"/>
      <c r="BB117" s="23"/>
      <c r="BC117" s="21" t="s">
        <v>92</v>
      </c>
      <c r="BD117" s="21" t="s">
        <v>92</v>
      </c>
      <c r="BE117" s="21" t="s">
        <v>92</v>
      </c>
      <c r="BF117" s="20" t="s">
        <v>92</v>
      </c>
      <c r="BG117" s="24" t="s">
        <v>17</v>
      </c>
      <c r="BH117" s="21"/>
      <c r="BI117" s="21" t="s">
        <v>35</v>
      </c>
      <c r="BJ117" s="22" t="s">
        <v>35</v>
      </c>
      <c r="BK117" s="66"/>
      <c r="BL117" s="197">
        <v>12</v>
      </c>
      <c r="BM117" s="7" t="s">
        <v>1865</v>
      </c>
    </row>
    <row r="118" spans="1:65" s="7" customFormat="1" x14ac:dyDescent="0.25">
      <c r="A118" s="35" t="s">
        <v>1040</v>
      </c>
      <c r="B118" s="34" t="s">
        <v>1823</v>
      </c>
      <c r="C118" s="19"/>
      <c r="D118" s="22"/>
      <c r="E118" s="23"/>
      <c r="F118" s="21" t="s">
        <v>117</v>
      </c>
      <c r="G118" s="20"/>
      <c r="H118" s="24" t="s">
        <v>117</v>
      </c>
      <c r="I118" s="21"/>
      <c r="J118" s="21"/>
      <c r="K118" s="21"/>
      <c r="L118" s="21" t="s">
        <v>117</v>
      </c>
      <c r="M118" s="21"/>
      <c r="N118" s="21"/>
      <c r="O118" s="22" t="s">
        <v>92</v>
      </c>
      <c r="P118" s="26"/>
      <c r="Q118" s="27"/>
      <c r="R118" s="68"/>
      <c r="S118" s="24"/>
      <c r="T118" s="24"/>
      <c r="U118" s="24" t="s">
        <v>118</v>
      </c>
      <c r="V118" s="21"/>
      <c r="W118" s="21"/>
      <c r="X118" s="21" t="s">
        <v>92</v>
      </c>
      <c r="Y118" s="21"/>
      <c r="Z118" s="21" t="s">
        <v>118</v>
      </c>
      <c r="AA118" s="22"/>
      <c r="AB118" s="22"/>
      <c r="AC118" s="22" t="s">
        <v>116</v>
      </c>
      <c r="AD118" s="22" t="s">
        <v>92</v>
      </c>
      <c r="AE118" s="22"/>
      <c r="AF118" s="22"/>
      <c r="AG118" s="22"/>
      <c r="AH118" s="23"/>
      <c r="AI118" s="24" t="s">
        <v>92</v>
      </c>
      <c r="AJ118" s="21"/>
      <c r="AK118" s="22"/>
      <c r="AL118" s="22" t="s">
        <v>92</v>
      </c>
      <c r="AM118" s="22" t="s">
        <v>92</v>
      </c>
      <c r="AN118" s="23"/>
      <c r="AO118" s="20" t="s">
        <v>118</v>
      </c>
      <c r="AP118" s="24"/>
      <c r="AQ118" s="21"/>
      <c r="AR118" s="21"/>
      <c r="AS118" s="21"/>
      <c r="AT118" s="21"/>
      <c r="AU118" s="22" t="s">
        <v>92</v>
      </c>
      <c r="AV118" s="23"/>
      <c r="AW118" s="21"/>
      <c r="AX118" s="21"/>
      <c r="AY118" s="21"/>
      <c r="AZ118" s="21"/>
      <c r="BA118" s="20"/>
      <c r="BB118" s="23"/>
      <c r="BC118" s="21" t="s">
        <v>92</v>
      </c>
      <c r="BD118" s="21" t="s">
        <v>92</v>
      </c>
      <c r="BE118" s="21" t="s">
        <v>92</v>
      </c>
      <c r="BF118" s="20" t="s">
        <v>92</v>
      </c>
      <c r="BG118" s="24" t="s">
        <v>17</v>
      </c>
      <c r="BH118" s="21"/>
      <c r="BI118" s="21" t="s">
        <v>35</v>
      </c>
      <c r="BJ118" s="22" t="s">
        <v>35</v>
      </c>
      <c r="BK118" s="66"/>
      <c r="BL118" s="197">
        <v>12</v>
      </c>
      <c r="BM118" s="7" t="s">
        <v>1865</v>
      </c>
    </row>
    <row r="119" spans="1:65" s="7" customFormat="1" x14ac:dyDescent="0.25">
      <c r="A119" s="35" t="s">
        <v>1041</v>
      </c>
      <c r="B119" s="34" t="s">
        <v>1824</v>
      </c>
      <c r="C119" s="19"/>
      <c r="D119" s="22"/>
      <c r="E119" s="23"/>
      <c r="F119" s="21" t="s">
        <v>117</v>
      </c>
      <c r="G119" s="20"/>
      <c r="H119" s="24" t="s">
        <v>117</v>
      </c>
      <c r="I119" s="21"/>
      <c r="J119" s="21"/>
      <c r="K119" s="21"/>
      <c r="L119" s="21" t="s">
        <v>117</v>
      </c>
      <c r="M119" s="21"/>
      <c r="N119" s="21"/>
      <c r="O119" s="22" t="s">
        <v>92</v>
      </c>
      <c r="P119" s="26"/>
      <c r="Q119" s="27"/>
      <c r="R119" s="68"/>
      <c r="S119" s="24"/>
      <c r="T119" s="24"/>
      <c r="U119" s="24" t="s">
        <v>118</v>
      </c>
      <c r="V119" s="21"/>
      <c r="W119" s="21"/>
      <c r="X119" s="21" t="s">
        <v>92</v>
      </c>
      <c r="Y119" s="21"/>
      <c r="Z119" s="21" t="s">
        <v>118</v>
      </c>
      <c r="AA119" s="22"/>
      <c r="AB119" s="22"/>
      <c r="AC119" s="22" t="s">
        <v>116</v>
      </c>
      <c r="AD119" s="22" t="s">
        <v>92</v>
      </c>
      <c r="AE119" s="22"/>
      <c r="AF119" s="22"/>
      <c r="AG119" s="22"/>
      <c r="AH119" s="23"/>
      <c r="AI119" s="24" t="s">
        <v>92</v>
      </c>
      <c r="AJ119" s="21"/>
      <c r="AK119" s="22"/>
      <c r="AL119" s="22" t="s">
        <v>92</v>
      </c>
      <c r="AM119" s="22" t="s">
        <v>92</v>
      </c>
      <c r="AN119" s="23"/>
      <c r="AO119" s="20" t="s">
        <v>118</v>
      </c>
      <c r="AP119" s="24"/>
      <c r="AQ119" s="21"/>
      <c r="AR119" s="21"/>
      <c r="AS119" s="21"/>
      <c r="AT119" s="21"/>
      <c r="AU119" s="22" t="s">
        <v>92</v>
      </c>
      <c r="AV119" s="23"/>
      <c r="AW119" s="21"/>
      <c r="AX119" s="21"/>
      <c r="AY119" s="21"/>
      <c r="AZ119" s="21"/>
      <c r="BA119" s="20"/>
      <c r="BB119" s="23"/>
      <c r="BC119" s="21" t="s">
        <v>92</v>
      </c>
      <c r="BD119" s="21" t="s">
        <v>92</v>
      </c>
      <c r="BE119" s="21" t="s">
        <v>92</v>
      </c>
      <c r="BF119" s="20" t="s">
        <v>92</v>
      </c>
      <c r="BG119" s="24" t="s">
        <v>17</v>
      </c>
      <c r="BH119" s="21"/>
      <c r="BI119" s="21" t="s">
        <v>35</v>
      </c>
      <c r="BJ119" s="22" t="s">
        <v>35</v>
      </c>
      <c r="BK119" s="66"/>
      <c r="BL119" s="197">
        <v>12</v>
      </c>
      <c r="BM119" s="7" t="s">
        <v>1865</v>
      </c>
    </row>
    <row r="120" spans="1:65" s="7" customFormat="1" x14ac:dyDescent="0.25">
      <c r="A120" s="35" t="s">
        <v>1042</v>
      </c>
      <c r="B120" s="34" t="s">
        <v>886</v>
      </c>
      <c r="C120" s="19"/>
      <c r="D120" s="22"/>
      <c r="E120" s="23"/>
      <c r="F120" s="21" t="s">
        <v>117</v>
      </c>
      <c r="G120" s="20"/>
      <c r="H120" s="24" t="s">
        <v>117</v>
      </c>
      <c r="I120" s="21"/>
      <c r="J120" s="21"/>
      <c r="K120" s="21"/>
      <c r="L120" s="21" t="s">
        <v>117</v>
      </c>
      <c r="M120" s="21"/>
      <c r="N120" s="21"/>
      <c r="O120" s="22" t="s">
        <v>92</v>
      </c>
      <c r="P120" s="26"/>
      <c r="Q120" s="27"/>
      <c r="R120" s="68"/>
      <c r="S120" s="24"/>
      <c r="T120" s="24"/>
      <c r="U120" s="24" t="s">
        <v>118</v>
      </c>
      <c r="V120" s="21"/>
      <c r="W120" s="21"/>
      <c r="X120" s="21" t="s">
        <v>92</v>
      </c>
      <c r="Y120" s="21"/>
      <c r="Z120" s="21" t="s">
        <v>118</v>
      </c>
      <c r="AA120" s="22"/>
      <c r="AB120" s="22"/>
      <c r="AC120" s="22" t="s">
        <v>116</v>
      </c>
      <c r="AD120" s="22" t="s">
        <v>92</v>
      </c>
      <c r="AE120" s="22"/>
      <c r="AF120" s="22"/>
      <c r="AG120" s="22"/>
      <c r="AH120" s="23"/>
      <c r="AI120" s="24" t="s">
        <v>92</v>
      </c>
      <c r="AJ120" s="21"/>
      <c r="AK120" s="22"/>
      <c r="AL120" s="22" t="s">
        <v>92</v>
      </c>
      <c r="AM120" s="22" t="s">
        <v>92</v>
      </c>
      <c r="AN120" s="23"/>
      <c r="AO120" s="20" t="s">
        <v>118</v>
      </c>
      <c r="AP120" s="24"/>
      <c r="AQ120" s="21"/>
      <c r="AR120" s="21"/>
      <c r="AS120" s="21"/>
      <c r="AT120" s="21"/>
      <c r="AU120" s="22" t="s">
        <v>92</v>
      </c>
      <c r="AV120" s="23"/>
      <c r="AW120" s="21"/>
      <c r="AX120" s="21"/>
      <c r="AY120" s="21"/>
      <c r="AZ120" s="21"/>
      <c r="BA120" s="20"/>
      <c r="BB120" s="23"/>
      <c r="BC120" s="21" t="s">
        <v>92</v>
      </c>
      <c r="BD120" s="21" t="s">
        <v>92</v>
      </c>
      <c r="BE120" s="21" t="s">
        <v>92</v>
      </c>
      <c r="BF120" s="20" t="s">
        <v>92</v>
      </c>
      <c r="BG120" s="24" t="s">
        <v>17</v>
      </c>
      <c r="BH120" s="21"/>
      <c r="BI120" s="21" t="s">
        <v>35</v>
      </c>
      <c r="BJ120" s="22" t="s">
        <v>35</v>
      </c>
      <c r="BK120" s="66"/>
      <c r="BL120" s="197">
        <v>12</v>
      </c>
      <c r="BM120" s="7" t="s">
        <v>1865</v>
      </c>
    </row>
    <row r="121" spans="1:65" s="7" customFormat="1" x14ac:dyDescent="0.25">
      <c r="A121" s="35" t="s">
        <v>1043</v>
      </c>
      <c r="B121" s="34" t="s">
        <v>1825</v>
      </c>
      <c r="C121" s="19"/>
      <c r="D121" s="22"/>
      <c r="E121" s="23"/>
      <c r="F121" s="21" t="s">
        <v>117</v>
      </c>
      <c r="G121" s="20"/>
      <c r="H121" s="24" t="s">
        <v>117</v>
      </c>
      <c r="I121" s="21"/>
      <c r="J121" s="21"/>
      <c r="K121" s="21"/>
      <c r="L121" s="21" t="s">
        <v>117</v>
      </c>
      <c r="M121" s="21"/>
      <c r="N121" s="21"/>
      <c r="O121" s="22" t="s">
        <v>92</v>
      </c>
      <c r="P121" s="26"/>
      <c r="Q121" s="27"/>
      <c r="R121" s="68"/>
      <c r="S121" s="24"/>
      <c r="T121" s="24"/>
      <c r="U121" s="24" t="s">
        <v>118</v>
      </c>
      <c r="V121" s="21"/>
      <c r="W121" s="21"/>
      <c r="X121" s="21" t="s">
        <v>92</v>
      </c>
      <c r="Y121" s="21"/>
      <c r="Z121" s="21" t="s">
        <v>118</v>
      </c>
      <c r="AA121" s="22"/>
      <c r="AB121" s="22"/>
      <c r="AC121" s="22" t="s">
        <v>116</v>
      </c>
      <c r="AD121" s="22" t="s">
        <v>92</v>
      </c>
      <c r="AE121" s="22"/>
      <c r="AF121" s="22"/>
      <c r="AG121" s="22"/>
      <c r="AH121" s="23"/>
      <c r="AI121" s="24" t="s">
        <v>92</v>
      </c>
      <c r="AJ121" s="21"/>
      <c r="AK121" s="22"/>
      <c r="AL121" s="22" t="s">
        <v>92</v>
      </c>
      <c r="AM121" s="22" t="s">
        <v>92</v>
      </c>
      <c r="AN121" s="23"/>
      <c r="AO121" s="20" t="s">
        <v>118</v>
      </c>
      <c r="AP121" s="24"/>
      <c r="AQ121" s="21"/>
      <c r="AR121" s="21"/>
      <c r="AS121" s="21"/>
      <c r="AT121" s="21"/>
      <c r="AU121" s="22" t="s">
        <v>92</v>
      </c>
      <c r="AV121" s="23"/>
      <c r="AW121" s="21"/>
      <c r="AX121" s="21"/>
      <c r="AY121" s="21"/>
      <c r="AZ121" s="21"/>
      <c r="BA121" s="20"/>
      <c r="BB121" s="23"/>
      <c r="BC121" s="21" t="s">
        <v>92</v>
      </c>
      <c r="BD121" s="21" t="s">
        <v>92</v>
      </c>
      <c r="BE121" s="21" t="s">
        <v>92</v>
      </c>
      <c r="BF121" s="20" t="s">
        <v>92</v>
      </c>
      <c r="BG121" s="24" t="s">
        <v>17</v>
      </c>
      <c r="BH121" s="21"/>
      <c r="BI121" s="21" t="s">
        <v>35</v>
      </c>
      <c r="BJ121" s="22" t="s">
        <v>35</v>
      </c>
      <c r="BK121" s="66"/>
      <c r="BL121" s="197">
        <v>12</v>
      </c>
      <c r="BM121" s="7" t="s">
        <v>1865</v>
      </c>
    </row>
    <row r="122" spans="1:65" s="7" customFormat="1" x14ac:dyDescent="0.25">
      <c r="A122" s="35" t="s">
        <v>1044</v>
      </c>
      <c r="B122" s="34"/>
      <c r="C122" s="19"/>
      <c r="D122" s="22"/>
      <c r="E122" s="23"/>
      <c r="F122" s="21" t="s">
        <v>117</v>
      </c>
      <c r="G122" s="20"/>
      <c r="H122" s="24" t="s">
        <v>117</v>
      </c>
      <c r="I122" s="21"/>
      <c r="J122" s="21"/>
      <c r="K122" s="21"/>
      <c r="L122" s="21" t="s">
        <v>117</v>
      </c>
      <c r="M122" s="21"/>
      <c r="N122" s="21"/>
      <c r="O122" s="22" t="s">
        <v>92</v>
      </c>
      <c r="P122" s="26"/>
      <c r="Q122" s="27"/>
      <c r="R122" s="68"/>
      <c r="S122" s="24"/>
      <c r="T122" s="24"/>
      <c r="U122" s="24" t="s">
        <v>118</v>
      </c>
      <c r="V122" s="21"/>
      <c r="W122" s="21"/>
      <c r="X122" s="21" t="s">
        <v>92</v>
      </c>
      <c r="Y122" s="21"/>
      <c r="Z122" s="21" t="s">
        <v>118</v>
      </c>
      <c r="AA122" s="22"/>
      <c r="AB122" s="22"/>
      <c r="AC122" s="22" t="s">
        <v>116</v>
      </c>
      <c r="AD122" s="22" t="s">
        <v>92</v>
      </c>
      <c r="AE122" s="22"/>
      <c r="AF122" s="22"/>
      <c r="AG122" s="22"/>
      <c r="AH122" s="23"/>
      <c r="AI122" s="24" t="s">
        <v>92</v>
      </c>
      <c r="AJ122" s="21"/>
      <c r="AK122" s="22"/>
      <c r="AL122" s="22" t="s">
        <v>92</v>
      </c>
      <c r="AM122" s="22" t="s">
        <v>92</v>
      </c>
      <c r="AN122" s="23"/>
      <c r="AO122" s="20" t="s">
        <v>118</v>
      </c>
      <c r="AP122" s="24"/>
      <c r="AQ122" s="21"/>
      <c r="AR122" s="21"/>
      <c r="AS122" s="21"/>
      <c r="AT122" s="21"/>
      <c r="AU122" s="22" t="s">
        <v>92</v>
      </c>
      <c r="AV122" s="23"/>
      <c r="AW122" s="21"/>
      <c r="AX122" s="21"/>
      <c r="AY122" s="21"/>
      <c r="AZ122" s="21"/>
      <c r="BA122" s="20"/>
      <c r="BB122" s="23"/>
      <c r="BC122" s="21" t="s">
        <v>92</v>
      </c>
      <c r="BD122" s="21" t="s">
        <v>92</v>
      </c>
      <c r="BE122" s="21" t="s">
        <v>92</v>
      </c>
      <c r="BF122" s="20" t="s">
        <v>92</v>
      </c>
      <c r="BG122" s="24" t="s">
        <v>17</v>
      </c>
      <c r="BH122" s="21"/>
      <c r="BI122" s="21" t="s">
        <v>35</v>
      </c>
      <c r="BJ122" s="22" t="s">
        <v>35</v>
      </c>
      <c r="BK122" s="66"/>
      <c r="BL122" s="197"/>
    </row>
    <row r="123" spans="1:65" s="7" customFormat="1" x14ac:dyDescent="0.25">
      <c r="A123" s="35" t="s">
        <v>1045</v>
      </c>
      <c r="B123" s="34"/>
      <c r="C123" s="19"/>
      <c r="D123" s="22"/>
      <c r="E123" s="23"/>
      <c r="F123" s="21" t="s">
        <v>117</v>
      </c>
      <c r="G123" s="20"/>
      <c r="H123" s="24" t="s">
        <v>117</v>
      </c>
      <c r="I123" s="21"/>
      <c r="J123" s="21"/>
      <c r="K123" s="21"/>
      <c r="L123" s="21" t="s">
        <v>117</v>
      </c>
      <c r="M123" s="21"/>
      <c r="N123" s="21"/>
      <c r="O123" s="22" t="s">
        <v>92</v>
      </c>
      <c r="P123" s="26"/>
      <c r="Q123" s="27"/>
      <c r="R123" s="68"/>
      <c r="S123" s="24"/>
      <c r="T123" s="24"/>
      <c r="U123" s="24" t="s">
        <v>118</v>
      </c>
      <c r="V123" s="21"/>
      <c r="W123" s="21"/>
      <c r="X123" s="21" t="s">
        <v>92</v>
      </c>
      <c r="Y123" s="21"/>
      <c r="Z123" s="21" t="s">
        <v>118</v>
      </c>
      <c r="AA123" s="22"/>
      <c r="AB123" s="22"/>
      <c r="AC123" s="22" t="s">
        <v>116</v>
      </c>
      <c r="AD123" s="22" t="s">
        <v>92</v>
      </c>
      <c r="AE123" s="22"/>
      <c r="AF123" s="22"/>
      <c r="AG123" s="22"/>
      <c r="AH123" s="23"/>
      <c r="AI123" s="24" t="s">
        <v>92</v>
      </c>
      <c r="AJ123" s="21"/>
      <c r="AK123" s="22"/>
      <c r="AL123" s="22" t="s">
        <v>92</v>
      </c>
      <c r="AM123" s="22" t="s">
        <v>92</v>
      </c>
      <c r="AN123" s="23"/>
      <c r="AO123" s="20" t="s">
        <v>118</v>
      </c>
      <c r="AP123" s="24"/>
      <c r="AQ123" s="21"/>
      <c r="AR123" s="21"/>
      <c r="AS123" s="21"/>
      <c r="AT123" s="21"/>
      <c r="AU123" s="22" t="s">
        <v>92</v>
      </c>
      <c r="AV123" s="23"/>
      <c r="AW123" s="21"/>
      <c r="AX123" s="21"/>
      <c r="AY123" s="21"/>
      <c r="AZ123" s="21"/>
      <c r="BA123" s="20"/>
      <c r="BB123" s="23"/>
      <c r="BC123" s="21" t="s">
        <v>92</v>
      </c>
      <c r="BD123" s="21" t="s">
        <v>92</v>
      </c>
      <c r="BE123" s="21" t="s">
        <v>92</v>
      </c>
      <c r="BF123" s="20" t="s">
        <v>92</v>
      </c>
      <c r="BG123" s="24" t="s">
        <v>17</v>
      </c>
      <c r="BH123" s="21"/>
      <c r="BI123" s="21" t="s">
        <v>35</v>
      </c>
      <c r="BJ123" s="22" t="s">
        <v>35</v>
      </c>
      <c r="BK123" s="66"/>
      <c r="BL123" s="197"/>
    </row>
    <row r="124" spans="1:65" s="3" customFormat="1" ht="13.5" customHeight="1" x14ac:dyDescent="0.25">
      <c r="A124" s="35" t="s">
        <v>1046</v>
      </c>
      <c r="B124" s="31" t="s">
        <v>210</v>
      </c>
      <c r="C124" s="19"/>
      <c r="D124" s="22"/>
      <c r="E124" s="23"/>
      <c r="F124" s="21" t="s">
        <v>92</v>
      </c>
      <c r="G124" s="20"/>
      <c r="H124" s="24"/>
      <c r="I124" s="21"/>
      <c r="J124" s="21"/>
      <c r="K124" s="21"/>
      <c r="L124" s="21"/>
      <c r="M124" s="21"/>
      <c r="N124" s="21"/>
      <c r="O124" s="22" t="s">
        <v>92</v>
      </c>
      <c r="P124" s="26"/>
      <c r="Q124" s="27"/>
      <c r="R124" s="68"/>
      <c r="S124" s="24"/>
      <c r="T124" s="24"/>
      <c r="U124" s="24"/>
      <c r="V124" s="21"/>
      <c r="W124" s="21"/>
      <c r="X124" s="21"/>
      <c r="Y124" s="21"/>
      <c r="Z124" s="21"/>
      <c r="AA124" s="22"/>
      <c r="AB124" s="22" t="s">
        <v>92</v>
      </c>
      <c r="AC124" s="22" t="s">
        <v>117</v>
      </c>
      <c r="AD124" s="22" t="s">
        <v>116</v>
      </c>
      <c r="AE124" s="22"/>
      <c r="AF124" s="22"/>
      <c r="AG124" s="22"/>
      <c r="AH124" s="23"/>
      <c r="AI124" s="24"/>
      <c r="AJ124" s="21"/>
      <c r="AK124" s="22"/>
      <c r="AL124" s="22" t="s">
        <v>92</v>
      </c>
      <c r="AM124" s="22" t="s">
        <v>92</v>
      </c>
      <c r="AN124" s="23"/>
      <c r="AO124" s="20"/>
      <c r="AP124" s="24"/>
      <c r="AQ124" s="21"/>
      <c r="AR124" s="21"/>
      <c r="AS124" s="21"/>
      <c r="AT124" s="21"/>
      <c r="AU124" s="22"/>
      <c r="AV124" s="23"/>
      <c r="AW124" s="21"/>
      <c r="AX124" s="21"/>
      <c r="AY124" s="21"/>
      <c r="AZ124" s="21"/>
      <c r="BA124" s="20"/>
      <c r="BB124" s="23"/>
      <c r="BC124" s="21"/>
      <c r="BD124" s="21"/>
      <c r="BE124" s="21" t="s">
        <v>92</v>
      </c>
      <c r="BF124" s="20" t="s">
        <v>92</v>
      </c>
      <c r="BG124" s="24" t="s">
        <v>17</v>
      </c>
      <c r="BH124" s="21"/>
      <c r="BI124" s="21" t="s">
        <v>35</v>
      </c>
      <c r="BJ124" s="22" t="s">
        <v>35</v>
      </c>
      <c r="BK124" s="64"/>
      <c r="BL124" s="197">
        <f>4+BL121</f>
        <v>16</v>
      </c>
    </row>
    <row r="125" spans="1:65" s="3" customFormat="1" ht="13.5" customHeight="1" x14ac:dyDescent="0.25">
      <c r="A125" s="35" t="s">
        <v>1047</v>
      </c>
      <c r="B125" s="31" t="s">
        <v>211</v>
      </c>
      <c r="C125" s="19"/>
      <c r="D125" s="22"/>
      <c r="E125" s="23"/>
      <c r="F125" s="21" t="s">
        <v>92</v>
      </c>
      <c r="G125" s="20"/>
      <c r="H125" s="24"/>
      <c r="I125" s="21"/>
      <c r="J125" s="21"/>
      <c r="K125" s="21"/>
      <c r="L125" s="21"/>
      <c r="M125" s="21"/>
      <c r="N125" s="21"/>
      <c r="O125" s="22" t="s">
        <v>92</v>
      </c>
      <c r="P125" s="26"/>
      <c r="Q125" s="27"/>
      <c r="R125" s="68"/>
      <c r="S125" s="24"/>
      <c r="T125" s="24"/>
      <c r="U125" s="24"/>
      <c r="V125" s="21"/>
      <c r="W125" s="21"/>
      <c r="X125" s="21"/>
      <c r="Y125" s="21"/>
      <c r="Z125" s="21"/>
      <c r="AA125" s="22"/>
      <c r="AB125" s="22" t="s">
        <v>92</v>
      </c>
      <c r="AC125" s="22" t="s">
        <v>117</v>
      </c>
      <c r="AD125" s="22" t="s">
        <v>116</v>
      </c>
      <c r="AE125" s="22"/>
      <c r="AF125" s="22"/>
      <c r="AG125" s="22"/>
      <c r="AH125" s="23"/>
      <c r="AI125" s="24"/>
      <c r="AJ125" s="21"/>
      <c r="AK125" s="22"/>
      <c r="AL125" s="22" t="s">
        <v>92</v>
      </c>
      <c r="AM125" s="22" t="s">
        <v>92</v>
      </c>
      <c r="AN125" s="23"/>
      <c r="AO125" s="20"/>
      <c r="AP125" s="24"/>
      <c r="AQ125" s="21"/>
      <c r="AR125" s="21"/>
      <c r="AS125" s="21"/>
      <c r="AT125" s="21"/>
      <c r="AU125" s="22"/>
      <c r="AV125" s="23"/>
      <c r="AW125" s="21"/>
      <c r="AX125" s="21"/>
      <c r="AY125" s="21"/>
      <c r="AZ125" s="21"/>
      <c r="BA125" s="20"/>
      <c r="BB125" s="23"/>
      <c r="BC125" s="21"/>
      <c r="BD125" s="21"/>
      <c r="BE125" s="21" t="s">
        <v>92</v>
      </c>
      <c r="BF125" s="20" t="s">
        <v>92</v>
      </c>
      <c r="BG125" s="24" t="s">
        <v>17</v>
      </c>
      <c r="BH125" s="21"/>
      <c r="BI125" s="21" t="s">
        <v>35</v>
      </c>
      <c r="BJ125" s="22" t="s">
        <v>35</v>
      </c>
      <c r="BK125" s="64"/>
      <c r="BL125" s="197">
        <f>4+BL121</f>
        <v>16</v>
      </c>
    </row>
    <row r="126" spans="1:65" s="3" customFormat="1" ht="13.5" customHeight="1" x14ac:dyDescent="0.25">
      <c r="A126" s="35" t="s">
        <v>1048</v>
      </c>
      <c r="B126" s="31" t="s">
        <v>212</v>
      </c>
      <c r="C126" s="19"/>
      <c r="D126" s="22"/>
      <c r="E126" s="23"/>
      <c r="F126" s="21" t="s">
        <v>92</v>
      </c>
      <c r="G126" s="20"/>
      <c r="H126" s="24"/>
      <c r="I126" s="21"/>
      <c r="J126" s="21"/>
      <c r="K126" s="21"/>
      <c r="L126" s="21"/>
      <c r="M126" s="21"/>
      <c r="N126" s="21"/>
      <c r="O126" s="22" t="s">
        <v>92</v>
      </c>
      <c r="P126" s="26"/>
      <c r="Q126" s="27"/>
      <c r="R126" s="68"/>
      <c r="S126" s="24"/>
      <c r="T126" s="24"/>
      <c r="U126" s="24"/>
      <c r="V126" s="21"/>
      <c r="W126" s="21"/>
      <c r="X126" s="21"/>
      <c r="Y126" s="21"/>
      <c r="Z126" s="21"/>
      <c r="AA126" s="22"/>
      <c r="AB126" s="22" t="s">
        <v>92</v>
      </c>
      <c r="AC126" s="22" t="s">
        <v>117</v>
      </c>
      <c r="AD126" s="22" t="s">
        <v>116</v>
      </c>
      <c r="AE126" s="22"/>
      <c r="AF126" s="22"/>
      <c r="AG126" s="22"/>
      <c r="AH126" s="23"/>
      <c r="AI126" s="24"/>
      <c r="AJ126" s="21"/>
      <c r="AK126" s="22"/>
      <c r="AL126" s="22" t="s">
        <v>92</v>
      </c>
      <c r="AM126" s="22" t="s">
        <v>92</v>
      </c>
      <c r="AN126" s="23"/>
      <c r="AO126" s="20"/>
      <c r="AP126" s="24"/>
      <c r="AQ126" s="21"/>
      <c r="AR126" s="21"/>
      <c r="AS126" s="21"/>
      <c r="AT126" s="21"/>
      <c r="AU126" s="22"/>
      <c r="AV126" s="23"/>
      <c r="AW126" s="21"/>
      <c r="AX126" s="21"/>
      <c r="AY126" s="21"/>
      <c r="AZ126" s="21"/>
      <c r="BA126" s="20"/>
      <c r="BB126" s="23"/>
      <c r="BC126" s="21"/>
      <c r="BD126" s="21"/>
      <c r="BE126" s="21" t="s">
        <v>92</v>
      </c>
      <c r="BF126" s="20" t="s">
        <v>92</v>
      </c>
      <c r="BG126" s="24" t="s">
        <v>17</v>
      </c>
      <c r="BH126" s="21"/>
      <c r="BI126" s="21" t="s">
        <v>35</v>
      </c>
      <c r="BJ126" s="22" t="s">
        <v>35</v>
      </c>
      <c r="BK126" s="64"/>
      <c r="BL126" s="197"/>
    </row>
    <row r="127" spans="1:65" s="3" customFormat="1" ht="13.5" customHeight="1" x14ac:dyDescent="0.25">
      <c r="A127" s="35" t="s">
        <v>1049</v>
      </c>
      <c r="B127" s="31" t="s">
        <v>213</v>
      </c>
      <c r="C127" s="19"/>
      <c r="D127" s="22"/>
      <c r="E127" s="23"/>
      <c r="F127" s="21" t="s">
        <v>92</v>
      </c>
      <c r="G127" s="20"/>
      <c r="H127" s="24"/>
      <c r="I127" s="21"/>
      <c r="J127" s="21"/>
      <c r="K127" s="21"/>
      <c r="L127" s="21"/>
      <c r="M127" s="21"/>
      <c r="N127" s="21"/>
      <c r="O127" s="22" t="s">
        <v>92</v>
      </c>
      <c r="P127" s="26"/>
      <c r="Q127" s="27"/>
      <c r="R127" s="68"/>
      <c r="S127" s="24"/>
      <c r="T127" s="24"/>
      <c r="U127" s="24"/>
      <c r="V127" s="21"/>
      <c r="W127" s="21"/>
      <c r="X127" s="21"/>
      <c r="Y127" s="21"/>
      <c r="Z127" s="21"/>
      <c r="AA127" s="22"/>
      <c r="AB127" s="22" t="s">
        <v>92</v>
      </c>
      <c r="AC127" s="22" t="s">
        <v>117</v>
      </c>
      <c r="AD127" s="22" t="s">
        <v>116</v>
      </c>
      <c r="AE127" s="22"/>
      <c r="AF127" s="22"/>
      <c r="AG127" s="22"/>
      <c r="AH127" s="23"/>
      <c r="AI127" s="24"/>
      <c r="AJ127" s="21"/>
      <c r="AK127" s="22"/>
      <c r="AL127" s="22" t="s">
        <v>92</v>
      </c>
      <c r="AM127" s="22" t="s">
        <v>92</v>
      </c>
      <c r="AN127" s="23"/>
      <c r="AO127" s="20"/>
      <c r="AP127" s="24"/>
      <c r="AQ127" s="21"/>
      <c r="AR127" s="21"/>
      <c r="AS127" s="21"/>
      <c r="AT127" s="21"/>
      <c r="AU127" s="22"/>
      <c r="AV127" s="23"/>
      <c r="AW127" s="21"/>
      <c r="AX127" s="21"/>
      <c r="AY127" s="21"/>
      <c r="AZ127" s="21"/>
      <c r="BA127" s="20"/>
      <c r="BB127" s="23"/>
      <c r="BC127" s="21"/>
      <c r="BD127" s="21"/>
      <c r="BE127" s="21" t="s">
        <v>92</v>
      </c>
      <c r="BF127" s="20"/>
      <c r="BG127" s="24" t="s">
        <v>17</v>
      </c>
      <c r="BH127" s="21"/>
      <c r="BI127" s="21" t="s">
        <v>35</v>
      </c>
      <c r="BJ127" s="22" t="s">
        <v>35</v>
      </c>
      <c r="BK127" s="64"/>
      <c r="BL127" s="197">
        <f>4+BL121</f>
        <v>16</v>
      </c>
    </row>
    <row r="128" spans="1:65" s="3" customFormat="1" ht="12.95" customHeight="1" x14ac:dyDescent="0.25">
      <c r="A128" s="35" t="s">
        <v>1050</v>
      </c>
      <c r="B128" s="31" t="s">
        <v>237</v>
      </c>
      <c r="C128" s="19"/>
      <c r="D128" s="22"/>
      <c r="E128" s="23"/>
      <c r="F128" s="21" t="s">
        <v>92</v>
      </c>
      <c r="G128" s="20"/>
      <c r="H128" s="24"/>
      <c r="I128" s="21"/>
      <c r="J128" s="21"/>
      <c r="K128" s="21"/>
      <c r="L128" s="21"/>
      <c r="M128" s="21"/>
      <c r="N128" s="21"/>
      <c r="O128" s="22" t="s">
        <v>92</v>
      </c>
      <c r="P128" s="26"/>
      <c r="Q128" s="27"/>
      <c r="R128" s="68"/>
      <c r="S128" s="24"/>
      <c r="T128" s="24"/>
      <c r="U128" s="24" t="s">
        <v>92</v>
      </c>
      <c r="V128" s="21"/>
      <c r="W128" s="21"/>
      <c r="X128" s="21"/>
      <c r="Y128" s="21"/>
      <c r="Z128" s="21" t="s">
        <v>92</v>
      </c>
      <c r="AA128" s="22"/>
      <c r="AB128" s="22" t="s">
        <v>92</v>
      </c>
      <c r="AC128" s="22" t="s">
        <v>117</v>
      </c>
      <c r="AD128" s="22" t="s">
        <v>116</v>
      </c>
      <c r="AE128" s="22"/>
      <c r="AF128" s="22"/>
      <c r="AG128" s="22"/>
      <c r="AH128" s="23"/>
      <c r="AI128" s="24" t="s">
        <v>92</v>
      </c>
      <c r="AJ128" s="21"/>
      <c r="AK128" s="22"/>
      <c r="AL128" s="22" t="s">
        <v>92</v>
      </c>
      <c r="AM128" s="22" t="s">
        <v>92</v>
      </c>
      <c r="AN128" s="23"/>
      <c r="AO128" s="20" t="s">
        <v>92</v>
      </c>
      <c r="AP128" s="24"/>
      <c r="AQ128" s="21"/>
      <c r="AR128" s="21"/>
      <c r="AS128" s="21"/>
      <c r="AT128" s="21"/>
      <c r="AU128" s="22"/>
      <c r="AV128" s="23"/>
      <c r="AW128" s="21"/>
      <c r="AX128" s="21"/>
      <c r="AY128" s="21"/>
      <c r="AZ128" s="21"/>
      <c r="BA128" s="20"/>
      <c r="BB128" s="23"/>
      <c r="BC128" s="21"/>
      <c r="BD128" s="21"/>
      <c r="BE128" s="21" t="s">
        <v>92</v>
      </c>
      <c r="BF128" s="20" t="s">
        <v>92</v>
      </c>
      <c r="BG128" s="24" t="s">
        <v>17</v>
      </c>
      <c r="BH128" s="21"/>
      <c r="BI128" s="21" t="s">
        <v>35</v>
      </c>
      <c r="BJ128" s="22" t="s">
        <v>35</v>
      </c>
      <c r="BK128" s="64"/>
      <c r="BL128" s="197"/>
    </row>
    <row r="129" spans="1:65" s="3" customFormat="1" ht="12.95" customHeight="1" x14ac:dyDescent="0.25">
      <c r="A129" s="35" t="s">
        <v>1052</v>
      </c>
      <c r="B129" s="31" t="s">
        <v>214</v>
      </c>
      <c r="C129" s="19"/>
      <c r="D129" s="22"/>
      <c r="E129" s="23"/>
      <c r="F129" s="21" t="s">
        <v>92</v>
      </c>
      <c r="G129" s="20"/>
      <c r="H129" s="24"/>
      <c r="I129" s="21"/>
      <c r="J129" s="21"/>
      <c r="K129" s="21"/>
      <c r="L129" s="21"/>
      <c r="M129" s="21"/>
      <c r="N129" s="21"/>
      <c r="O129" s="22" t="s">
        <v>92</v>
      </c>
      <c r="P129" s="26"/>
      <c r="Q129" s="27"/>
      <c r="R129" s="68"/>
      <c r="S129" s="24"/>
      <c r="T129" s="24"/>
      <c r="U129" s="24"/>
      <c r="V129" s="21"/>
      <c r="W129" s="21"/>
      <c r="X129" s="21"/>
      <c r="Y129" s="21"/>
      <c r="Z129" s="21"/>
      <c r="AA129" s="22"/>
      <c r="AB129" s="22" t="s">
        <v>92</v>
      </c>
      <c r="AC129" s="22" t="s">
        <v>117</v>
      </c>
      <c r="AD129" s="22" t="s">
        <v>116</v>
      </c>
      <c r="AE129" s="22"/>
      <c r="AF129" s="22"/>
      <c r="AG129" s="22"/>
      <c r="AH129" s="23"/>
      <c r="AI129" s="24"/>
      <c r="AJ129" s="21"/>
      <c r="AK129" s="22"/>
      <c r="AL129" s="22" t="s">
        <v>92</v>
      </c>
      <c r="AM129" s="22" t="s">
        <v>92</v>
      </c>
      <c r="AN129" s="23"/>
      <c r="AO129" s="20"/>
      <c r="AP129" s="24"/>
      <c r="AQ129" s="21"/>
      <c r="AR129" s="21"/>
      <c r="AS129" s="21"/>
      <c r="AT129" s="21"/>
      <c r="AU129" s="22"/>
      <c r="AV129" s="23"/>
      <c r="AW129" s="21"/>
      <c r="AX129" s="21"/>
      <c r="AY129" s="21"/>
      <c r="AZ129" s="21"/>
      <c r="BA129" s="20"/>
      <c r="BB129" s="23"/>
      <c r="BC129" s="21"/>
      <c r="BD129" s="21"/>
      <c r="BE129" s="21"/>
      <c r="BF129" s="20"/>
      <c r="BG129" s="24" t="s">
        <v>17</v>
      </c>
      <c r="BH129" s="21"/>
      <c r="BI129" s="21" t="s">
        <v>35</v>
      </c>
      <c r="BJ129" s="22" t="s">
        <v>35</v>
      </c>
      <c r="BK129" s="64"/>
      <c r="BL129" s="197">
        <f>6+BL121</f>
        <v>18</v>
      </c>
    </row>
    <row r="130" spans="1:65" s="3" customFormat="1" ht="12.95" customHeight="1" x14ac:dyDescent="0.25">
      <c r="A130" s="35" t="s">
        <v>1051</v>
      </c>
      <c r="B130" s="31" t="s">
        <v>215</v>
      </c>
      <c r="C130" s="19"/>
      <c r="D130" s="22"/>
      <c r="E130" s="23"/>
      <c r="F130" s="21" t="s">
        <v>92</v>
      </c>
      <c r="G130" s="20"/>
      <c r="H130" s="24"/>
      <c r="I130" s="21"/>
      <c r="J130" s="21"/>
      <c r="K130" s="21"/>
      <c r="L130" s="21"/>
      <c r="M130" s="21"/>
      <c r="N130" s="21"/>
      <c r="O130" s="22" t="s">
        <v>92</v>
      </c>
      <c r="P130" s="26"/>
      <c r="Q130" s="27"/>
      <c r="R130" s="68"/>
      <c r="S130" s="24"/>
      <c r="T130" s="24"/>
      <c r="U130" s="24"/>
      <c r="V130" s="21"/>
      <c r="W130" s="21"/>
      <c r="X130" s="21"/>
      <c r="Y130" s="21"/>
      <c r="Z130" s="21" t="s">
        <v>92</v>
      </c>
      <c r="AA130" s="22"/>
      <c r="AB130" s="22" t="s">
        <v>92</v>
      </c>
      <c r="AC130" s="22" t="s">
        <v>117</v>
      </c>
      <c r="AD130" s="22" t="s">
        <v>116</v>
      </c>
      <c r="AE130" s="22"/>
      <c r="AF130" s="22"/>
      <c r="AG130" s="22"/>
      <c r="AH130" s="23"/>
      <c r="AI130" s="24"/>
      <c r="AJ130" s="21"/>
      <c r="AK130" s="22"/>
      <c r="AL130" s="22" t="s">
        <v>92</v>
      </c>
      <c r="AM130" s="22" t="s">
        <v>92</v>
      </c>
      <c r="AN130" s="23"/>
      <c r="AO130" s="20" t="s">
        <v>92</v>
      </c>
      <c r="AP130" s="24"/>
      <c r="AQ130" s="21"/>
      <c r="AR130" s="21"/>
      <c r="AS130" s="21"/>
      <c r="AT130" s="21"/>
      <c r="AU130" s="22"/>
      <c r="AV130" s="23"/>
      <c r="AW130" s="21"/>
      <c r="AX130" s="21"/>
      <c r="AY130" s="21"/>
      <c r="AZ130" s="21"/>
      <c r="BA130" s="20"/>
      <c r="BB130" s="23"/>
      <c r="BC130" s="21"/>
      <c r="BD130" s="21"/>
      <c r="BE130" s="21"/>
      <c r="BF130" s="20" t="s">
        <v>92</v>
      </c>
      <c r="BG130" s="24" t="s">
        <v>17</v>
      </c>
      <c r="BH130" s="21"/>
      <c r="BI130" s="21" t="s">
        <v>35</v>
      </c>
      <c r="BJ130" s="22" t="s">
        <v>35</v>
      </c>
      <c r="BK130" s="64"/>
      <c r="BL130" s="197">
        <f>12+BL124</f>
        <v>28</v>
      </c>
    </row>
    <row r="131" spans="1:65" s="3" customFormat="1" ht="12.95" customHeight="1" x14ac:dyDescent="0.25">
      <c r="A131" s="35" t="s">
        <v>1053</v>
      </c>
      <c r="B131" s="31" t="s">
        <v>216</v>
      </c>
      <c r="C131" s="19"/>
      <c r="D131" s="22"/>
      <c r="E131" s="23"/>
      <c r="F131" s="21" t="s">
        <v>92</v>
      </c>
      <c r="G131" s="20"/>
      <c r="H131" s="24"/>
      <c r="I131" s="21"/>
      <c r="J131" s="21"/>
      <c r="K131" s="21"/>
      <c r="L131" s="21"/>
      <c r="M131" s="21"/>
      <c r="N131" s="21"/>
      <c r="O131" s="22" t="s">
        <v>92</v>
      </c>
      <c r="P131" s="26"/>
      <c r="Q131" s="27"/>
      <c r="R131" s="68"/>
      <c r="S131" s="24"/>
      <c r="T131" s="24"/>
      <c r="U131" s="24"/>
      <c r="V131" s="21"/>
      <c r="W131" s="21"/>
      <c r="X131" s="21"/>
      <c r="Y131" s="21"/>
      <c r="Z131" s="21"/>
      <c r="AA131" s="22"/>
      <c r="AB131" s="22" t="s">
        <v>92</v>
      </c>
      <c r="AC131" s="22" t="s">
        <v>117</v>
      </c>
      <c r="AD131" s="22" t="s">
        <v>116</v>
      </c>
      <c r="AE131" s="22"/>
      <c r="AF131" s="22"/>
      <c r="AG131" s="22"/>
      <c r="AH131" s="23"/>
      <c r="AI131" s="24"/>
      <c r="AJ131" s="21"/>
      <c r="AK131" s="22"/>
      <c r="AL131" s="22" t="s">
        <v>92</v>
      </c>
      <c r="AM131" s="22" t="s">
        <v>92</v>
      </c>
      <c r="AN131" s="23"/>
      <c r="AO131" s="20"/>
      <c r="AP131" s="24"/>
      <c r="AQ131" s="21"/>
      <c r="AR131" s="21"/>
      <c r="AS131" s="21"/>
      <c r="AT131" s="21"/>
      <c r="AU131" s="22"/>
      <c r="AV131" s="23"/>
      <c r="AW131" s="21"/>
      <c r="AX131" s="21"/>
      <c r="AY131" s="21"/>
      <c r="AZ131" s="21"/>
      <c r="BA131" s="20"/>
      <c r="BB131" s="23"/>
      <c r="BC131" s="21"/>
      <c r="BD131" s="21"/>
      <c r="BE131" s="21"/>
      <c r="BF131" s="20"/>
      <c r="BG131" s="24" t="s">
        <v>17</v>
      </c>
      <c r="BH131" s="21"/>
      <c r="BI131" s="21" t="s">
        <v>35</v>
      </c>
      <c r="BJ131" s="22" t="s">
        <v>35</v>
      </c>
      <c r="BK131" s="64"/>
      <c r="BL131" s="197">
        <f>BL125+8</f>
        <v>24</v>
      </c>
    </row>
    <row r="132" spans="1:65" s="3" customFormat="1" ht="12.95" customHeight="1" x14ac:dyDescent="0.25">
      <c r="A132" s="35" t="s">
        <v>1054</v>
      </c>
      <c r="B132" s="31" t="s">
        <v>217</v>
      </c>
      <c r="C132" s="19"/>
      <c r="D132" s="22"/>
      <c r="E132" s="23"/>
      <c r="F132" s="21" t="s">
        <v>92</v>
      </c>
      <c r="G132" s="20"/>
      <c r="H132" s="24"/>
      <c r="I132" s="21"/>
      <c r="J132" s="21"/>
      <c r="K132" s="21"/>
      <c r="L132" s="21"/>
      <c r="M132" s="21"/>
      <c r="N132" s="21"/>
      <c r="O132" s="22" t="s">
        <v>92</v>
      </c>
      <c r="P132" s="26"/>
      <c r="Q132" s="27"/>
      <c r="R132" s="68"/>
      <c r="S132" s="24"/>
      <c r="T132" s="24"/>
      <c r="U132" s="24"/>
      <c r="V132" s="21"/>
      <c r="W132" s="21"/>
      <c r="X132" s="21"/>
      <c r="Y132" s="21"/>
      <c r="Z132" s="21"/>
      <c r="AA132" s="22"/>
      <c r="AB132" s="22" t="s">
        <v>92</v>
      </c>
      <c r="AC132" s="22" t="s">
        <v>117</v>
      </c>
      <c r="AD132" s="22" t="s">
        <v>116</v>
      </c>
      <c r="AE132" s="22"/>
      <c r="AF132" s="22"/>
      <c r="AG132" s="22"/>
      <c r="AH132" s="23"/>
      <c r="AI132" s="24"/>
      <c r="AJ132" s="21"/>
      <c r="AK132" s="22"/>
      <c r="AL132" s="22" t="s">
        <v>92</v>
      </c>
      <c r="AM132" s="22" t="s">
        <v>92</v>
      </c>
      <c r="AN132" s="23"/>
      <c r="AO132" s="20"/>
      <c r="AP132" s="24"/>
      <c r="AQ132" s="21"/>
      <c r="AR132" s="21"/>
      <c r="AS132" s="21"/>
      <c r="AT132" s="21"/>
      <c r="AU132" s="22"/>
      <c r="AV132" s="23"/>
      <c r="AW132" s="21"/>
      <c r="AX132" s="21"/>
      <c r="AY132" s="21"/>
      <c r="AZ132" s="21"/>
      <c r="BA132" s="20"/>
      <c r="BB132" s="23"/>
      <c r="BC132" s="21"/>
      <c r="BD132" s="21"/>
      <c r="BE132" s="21"/>
      <c r="BF132" s="20"/>
      <c r="BG132" s="24" t="s">
        <v>17</v>
      </c>
      <c r="BH132" s="21"/>
      <c r="BI132" s="21" t="s">
        <v>35</v>
      </c>
      <c r="BJ132" s="22" t="s">
        <v>35</v>
      </c>
      <c r="BK132" s="64"/>
      <c r="BL132" s="197">
        <f>6+BL880</f>
        <v>22</v>
      </c>
    </row>
    <row r="133" spans="1:65" s="3" customFormat="1" ht="12.95" customHeight="1" x14ac:dyDescent="0.25">
      <c r="A133" s="35" t="s">
        <v>1055</v>
      </c>
      <c r="B133" s="31" t="s">
        <v>218</v>
      </c>
      <c r="C133" s="19"/>
      <c r="D133" s="22"/>
      <c r="E133" s="23"/>
      <c r="F133" s="21" t="s">
        <v>92</v>
      </c>
      <c r="G133" s="20"/>
      <c r="H133" s="24"/>
      <c r="I133" s="21"/>
      <c r="J133" s="21"/>
      <c r="K133" s="21"/>
      <c r="L133" s="21"/>
      <c r="M133" s="21"/>
      <c r="N133" s="21"/>
      <c r="O133" s="22" t="s">
        <v>92</v>
      </c>
      <c r="P133" s="26"/>
      <c r="Q133" s="27"/>
      <c r="R133" s="68"/>
      <c r="S133" s="24"/>
      <c r="T133" s="24"/>
      <c r="U133" s="24"/>
      <c r="V133" s="21"/>
      <c r="W133" s="21"/>
      <c r="X133" s="21"/>
      <c r="Y133" s="21"/>
      <c r="Z133" s="21" t="s">
        <v>92</v>
      </c>
      <c r="AA133" s="22"/>
      <c r="AB133" s="22" t="s">
        <v>92</v>
      </c>
      <c r="AC133" s="22" t="s">
        <v>117</v>
      </c>
      <c r="AD133" s="22" t="s">
        <v>116</v>
      </c>
      <c r="AE133" s="22"/>
      <c r="AF133" s="22"/>
      <c r="AG133" s="22"/>
      <c r="AH133" s="23"/>
      <c r="AI133" s="24"/>
      <c r="AJ133" s="21"/>
      <c r="AK133" s="22"/>
      <c r="AL133" s="22" t="s">
        <v>92</v>
      </c>
      <c r="AM133" s="22" t="s">
        <v>92</v>
      </c>
      <c r="AN133" s="23"/>
      <c r="AO133" s="20" t="s">
        <v>92</v>
      </c>
      <c r="AP133" s="24"/>
      <c r="AQ133" s="21"/>
      <c r="AR133" s="21"/>
      <c r="AS133" s="21"/>
      <c r="AT133" s="21"/>
      <c r="AU133" s="22"/>
      <c r="AV133" s="23"/>
      <c r="AW133" s="21"/>
      <c r="AX133" s="21"/>
      <c r="AY133" s="21"/>
      <c r="AZ133" s="21"/>
      <c r="BA133" s="20"/>
      <c r="BB133" s="23"/>
      <c r="BC133" s="21"/>
      <c r="BD133" s="21"/>
      <c r="BE133" s="21"/>
      <c r="BF133" s="20"/>
      <c r="BG133" s="24" t="s">
        <v>17</v>
      </c>
      <c r="BH133" s="21"/>
      <c r="BI133" s="21" t="s">
        <v>35</v>
      </c>
      <c r="BJ133" s="22" t="s">
        <v>35</v>
      </c>
      <c r="BK133" s="64"/>
      <c r="BL133" s="197"/>
    </row>
    <row r="134" spans="1:65" s="3" customFormat="1" ht="12.95" customHeight="1" x14ac:dyDescent="0.25">
      <c r="A134" s="35" t="s">
        <v>1056</v>
      </c>
      <c r="B134" s="31" t="s">
        <v>219</v>
      </c>
      <c r="C134" s="19"/>
      <c r="D134" s="22"/>
      <c r="E134" s="23"/>
      <c r="F134" s="21" t="s">
        <v>92</v>
      </c>
      <c r="G134" s="20"/>
      <c r="H134" s="24"/>
      <c r="I134" s="21"/>
      <c r="J134" s="21"/>
      <c r="K134" s="21"/>
      <c r="L134" s="21" t="s">
        <v>117</v>
      </c>
      <c r="M134" s="21"/>
      <c r="N134" s="21"/>
      <c r="O134" s="22" t="s">
        <v>92</v>
      </c>
      <c r="P134" s="26"/>
      <c r="Q134" s="27"/>
      <c r="R134" s="68"/>
      <c r="S134" s="24"/>
      <c r="T134" s="24"/>
      <c r="U134" s="24"/>
      <c r="V134" s="21"/>
      <c r="W134" s="21"/>
      <c r="X134" s="21"/>
      <c r="Y134" s="21"/>
      <c r="Z134" s="21"/>
      <c r="AA134" s="22"/>
      <c r="AB134" s="22" t="s">
        <v>92</v>
      </c>
      <c r="AC134" s="22" t="s">
        <v>117</v>
      </c>
      <c r="AD134" s="22" t="s">
        <v>116</v>
      </c>
      <c r="AE134" s="22"/>
      <c r="AF134" s="22"/>
      <c r="AG134" s="22"/>
      <c r="AH134" s="23"/>
      <c r="AI134" s="24"/>
      <c r="AJ134" s="21"/>
      <c r="AK134" s="22"/>
      <c r="AL134" s="22" t="s">
        <v>92</v>
      </c>
      <c r="AM134" s="22" t="s">
        <v>92</v>
      </c>
      <c r="AN134" s="23"/>
      <c r="AO134" s="20"/>
      <c r="AP134" s="24"/>
      <c r="AQ134" s="21"/>
      <c r="AR134" s="21"/>
      <c r="AS134" s="21"/>
      <c r="AT134" s="21"/>
      <c r="AU134" s="22"/>
      <c r="AV134" s="23"/>
      <c r="AW134" s="21"/>
      <c r="AX134" s="21"/>
      <c r="AY134" s="21"/>
      <c r="AZ134" s="21"/>
      <c r="BA134" s="20"/>
      <c r="BB134" s="23"/>
      <c r="BC134" s="21"/>
      <c r="BD134" s="21"/>
      <c r="BE134" s="21"/>
      <c r="BF134" s="20"/>
      <c r="BG134" s="24" t="s">
        <v>17</v>
      </c>
      <c r="BH134" s="21"/>
      <c r="BI134" s="21" t="s">
        <v>35</v>
      </c>
      <c r="BJ134" s="22" t="s">
        <v>35</v>
      </c>
      <c r="BK134" s="64"/>
      <c r="BL134" s="197">
        <f>6+$BL$880</f>
        <v>22</v>
      </c>
    </row>
    <row r="135" spans="1:65" s="3" customFormat="1" ht="12.95" customHeight="1" x14ac:dyDescent="0.25">
      <c r="A135" s="35" t="s">
        <v>1057</v>
      </c>
      <c r="B135" s="31" t="s">
        <v>220</v>
      </c>
      <c r="C135" s="19"/>
      <c r="D135" s="22"/>
      <c r="E135" s="23"/>
      <c r="F135" s="21" t="s">
        <v>92</v>
      </c>
      <c r="G135" s="20"/>
      <c r="H135" s="24"/>
      <c r="I135" s="21"/>
      <c r="J135" s="21"/>
      <c r="K135" s="21"/>
      <c r="L135" s="21" t="s">
        <v>117</v>
      </c>
      <c r="M135" s="21"/>
      <c r="N135" s="21"/>
      <c r="O135" s="22" t="s">
        <v>92</v>
      </c>
      <c r="P135" s="26"/>
      <c r="Q135" s="27"/>
      <c r="R135" s="68"/>
      <c r="S135" s="24"/>
      <c r="T135" s="24"/>
      <c r="U135" s="24"/>
      <c r="V135" s="21"/>
      <c r="W135" s="21"/>
      <c r="X135" s="21"/>
      <c r="Y135" s="21"/>
      <c r="Z135" s="21"/>
      <c r="AA135" s="22"/>
      <c r="AB135" s="22" t="s">
        <v>92</v>
      </c>
      <c r="AC135" s="22" t="s">
        <v>117</v>
      </c>
      <c r="AD135" s="22" t="s">
        <v>116</v>
      </c>
      <c r="AE135" s="22"/>
      <c r="AF135" s="22"/>
      <c r="AG135" s="22"/>
      <c r="AH135" s="23"/>
      <c r="AI135" s="24"/>
      <c r="AJ135" s="21"/>
      <c r="AK135" s="22"/>
      <c r="AL135" s="22" t="s">
        <v>92</v>
      </c>
      <c r="AM135" s="22" t="s">
        <v>92</v>
      </c>
      <c r="AN135" s="23"/>
      <c r="AO135" s="20"/>
      <c r="AP135" s="24"/>
      <c r="AQ135" s="21"/>
      <c r="AR135" s="21"/>
      <c r="AS135" s="21"/>
      <c r="AT135" s="21"/>
      <c r="AU135" s="22"/>
      <c r="AV135" s="23"/>
      <c r="AW135" s="21"/>
      <c r="AX135" s="21"/>
      <c r="AY135" s="21"/>
      <c r="AZ135" s="21"/>
      <c r="BA135" s="20"/>
      <c r="BB135" s="23"/>
      <c r="BC135" s="21"/>
      <c r="BD135" s="21"/>
      <c r="BE135" s="21"/>
      <c r="BF135" s="20"/>
      <c r="BG135" s="24" t="s">
        <v>17</v>
      </c>
      <c r="BH135" s="21"/>
      <c r="BI135" s="21" t="s">
        <v>35</v>
      </c>
      <c r="BJ135" s="22" t="s">
        <v>35</v>
      </c>
      <c r="BK135" s="64"/>
      <c r="BL135" s="197">
        <f>6+$BL$880</f>
        <v>22</v>
      </c>
    </row>
    <row r="136" spans="1:65" s="7" customFormat="1" x14ac:dyDescent="0.25">
      <c r="A136" s="35" t="s">
        <v>1058</v>
      </c>
      <c r="B136" s="34" t="s">
        <v>1893</v>
      </c>
      <c r="C136" s="19"/>
      <c r="D136" s="22"/>
      <c r="E136" s="23"/>
      <c r="F136" s="21" t="s">
        <v>92</v>
      </c>
      <c r="G136" s="20"/>
      <c r="H136" s="24"/>
      <c r="I136" s="21"/>
      <c r="J136" s="21"/>
      <c r="K136" s="21"/>
      <c r="L136" s="21"/>
      <c r="M136" s="21"/>
      <c r="N136" s="21"/>
      <c r="O136" s="22" t="s">
        <v>92</v>
      </c>
      <c r="P136" s="26"/>
      <c r="Q136" s="27"/>
      <c r="R136" s="68"/>
      <c r="S136" s="24"/>
      <c r="T136" s="24" t="s">
        <v>117</v>
      </c>
      <c r="U136" s="24" t="s">
        <v>118</v>
      </c>
      <c r="V136" s="21"/>
      <c r="W136" s="21"/>
      <c r="X136" s="21"/>
      <c r="Y136" s="21"/>
      <c r="Z136" s="21"/>
      <c r="AA136" s="22"/>
      <c r="AB136" s="22"/>
      <c r="AC136" s="22" t="s">
        <v>118</v>
      </c>
      <c r="AD136" s="22" t="s">
        <v>393</v>
      </c>
      <c r="AE136" s="22"/>
      <c r="AF136" s="22"/>
      <c r="AG136" s="22"/>
      <c r="AH136" s="23" t="s">
        <v>117</v>
      </c>
      <c r="AI136" s="24" t="s">
        <v>116</v>
      </c>
      <c r="AJ136" s="21"/>
      <c r="AK136" s="22"/>
      <c r="AL136" s="22" t="s">
        <v>92</v>
      </c>
      <c r="AM136" s="22" t="s">
        <v>92</v>
      </c>
      <c r="AN136" s="23"/>
      <c r="AO136" s="20"/>
      <c r="AP136" s="24"/>
      <c r="AQ136" s="21" t="s">
        <v>92</v>
      </c>
      <c r="AR136" s="21"/>
      <c r="AS136" s="21"/>
      <c r="AT136" s="21"/>
      <c r="AU136" s="22"/>
      <c r="AV136" s="23"/>
      <c r="AW136" s="21" t="s">
        <v>92</v>
      </c>
      <c r="AX136" s="21"/>
      <c r="AY136" s="21"/>
      <c r="AZ136" s="21"/>
      <c r="BA136" s="20"/>
      <c r="BB136" s="23"/>
      <c r="BC136" s="21"/>
      <c r="BD136" s="21" t="s">
        <v>92</v>
      </c>
      <c r="BE136" s="21" t="s">
        <v>92</v>
      </c>
      <c r="BF136" s="20" t="s">
        <v>92</v>
      </c>
      <c r="BG136" s="24" t="s">
        <v>17</v>
      </c>
      <c r="BH136" s="21"/>
      <c r="BI136" s="21" t="s">
        <v>35</v>
      </c>
      <c r="BJ136" s="22" t="s">
        <v>35</v>
      </c>
      <c r="BK136" s="66"/>
      <c r="BL136" s="197">
        <f>3+BL920</f>
        <v>12</v>
      </c>
    </row>
    <row r="137" spans="1:65" s="7" customFormat="1" x14ac:dyDescent="0.25">
      <c r="A137" s="42"/>
      <c r="B137" s="34"/>
      <c r="C137" s="19"/>
      <c r="D137" s="22"/>
      <c r="E137" s="23"/>
      <c r="F137" s="21"/>
      <c r="G137" s="20"/>
      <c r="H137" s="24"/>
      <c r="I137" s="21"/>
      <c r="J137" s="21"/>
      <c r="K137" s="21"/>
      <c r="L137" s="21"/>
      <c r="M137" s="21"/>
      <c r="N137" s="21"/>
      <c r="O137" s="22"/>
      <c r="P137" s="26"/>
      <c r="Q137" s="27"/>
      <c r="R137" s="68"/>
      <c r="S137" s="24"/>
      <c r="T137" s="24"/>
      <c r="U137" s="24"/>
      <c r="V137" s="21"/>
      <c r="W137" s="21"/>
      <c r="X137" s="21"/>
      <c r="Y137" s="21"/>
      <c r="Z137" s="21"/>
      <c r="AA137" s="22"/>
      <c r="AB137" s="22"/>
      <c r="AC137" s="22"/>
      <c r="AD137" s="22"/>
      <c r="AE137" s="22"/>
      <c r="AF137" s="22"/>
      <c r="AG137" s="22"/>
      <c r="AH137" s="23"/>
      <c r="AI137" s="24"/>
      <c r="AJ137" s="21"/>
      <c r="AK137" s="22"/>
      <c r="AL137" s="22"/>
      <c r="AM137" s="22"/>
      <c r="AN137" s="23"/>
      <c r="AO137" s="20"/>
      <c r="AP137" s="24"/>
      <c r="AQ137" s="21"/>
      <c r="AR137" s="21"/>
      <c r="AS137" s="21"/>
      <c r="AT137" s="21"/>
      <c r="AU137" s="22"/>
      <c r="AV137" s="23"/>
      <c r="AW137" s="21"/>
      <c r="AX137" s="21"/>
      <c r="AY137" s="21"/>
      <c r="AZ137" s="21"/>
      <c r="BA137" s="20"/>
      <c r="BB137" s="23"/>
      <c r="BC137" s="21"/>
      <c r="BD137" s="21"/>
      <c r="BE137" s="21"/>
      <c r="BF137" s="20"/>
      <c r="BG137" s="24" t="s">
        <v>17</v>
      </c>
      <c r="BH137" s="21"/>
      <c r="BI137" s="21"/>
      <c r="BJ137" s="22"/>
      <c r="BK137" s="66"/>
      <c r="BL137" s="197"/>
    </row>
    <row r="138" spans="1:65" s="3" customFormat="1" ht="12.95" customHeight="1" x14ac:dyDescent="0.25">
      <c r="A138" s="97" t="s">
        <v>23</v>
      </c>
      <c r="B138" s="128" t="s">
        <v>170</v>
      </c>
      <c r="C138" s="90"/>
      <c r="D138" s="95"/>
      <c r="E138" s="96"/>
      <c r="F138" s="93"/>
      <c r="G138" s="129"/>
      <c r="H138" s="90"/>
      <c r="I138" s="93"/>
      <c r="J138" s="93"/>
      <c r="K138" s="93"/>
      <c r="L138" s="93"/>
      <c r="M138" s="93"/>
      <c r="N138" s="93"/>
      <c r="O138" s="95" t="s">
        <v>92</v>
      </c>
      <c r="P138" s="96"/>
      <c r="Q138" s="93"/>
      <c r="R138" s="129"/>
      <c r="S138" s="90"/>
      <c r="T138" s="90"/>
      <c r="U138" s="90"/>
      <c r="V138" s="93"/>
      <c r="W138" s="93"/>
      <c r="X138" s="93"/>
      <c r="Y138" s="93"/>
      <c r="Z138" s="91"/>
      <c r="AA138" s="95"/>
      <c r="AB138" s="95"/>
      <c r="AC138" s="94"/>
      <c r="AD138" s="94"/>
      <c r="AE138" s="94"/>
      <c r="AF138" s="95"/>
      <c r="AG138" s="95"/>
      <c r="AH138" s="96"/>
      <c r="AI138" s="90"/>
      <c r="AJ138" s="93"/>
      <c r="AK138" s="94"/>
      <c r="AL138" s="95"/>
      <c r="AM138" s="95"/>
      <c r="AN138" s="96"/>
      <c r="AO138" s="92"/>
      <c r="AP138" s="90"/>
      <c r="AQ138" s="93"/>
      <c r="AR138" s="93"/>
      <c r="AS138" s="93"/>
      <c r="AT138" s="93"/>
      <c r="AU138" s="95"/>
      <c r="AV138" s="96"/>
      <c r="AW138" s="93"/>
      <c r="AX138" s="93"/>
      <c r="AY138" s="93"/>
      <c r="AZ138" s="93"/>
      <c r="BA138" s="129"/>
      <c r="BB138" s="96"/>
      <c r="BC138" s="93"/>
      <c r="BD138" s="93"/>
      <c r="BE138" s="93"/>
      <c r="BF138" s="129"/>
      <c r="BG138" s="90" t="s">
        <v>17</v>
      </c>
      <c r="BH138" s="93"/>
      <c r="BI138" s="93"/>
      <c r="BJ138" s="95"/>
      <c r="BK138" s="98"/>
      <c r="BL138" s="197" t="str">
        <f>IFERROR(VLOOKUP(BK138,#REF!,3,FALSE),"")</f>
        <v/>
      </c>
    </row>
    <row r="139" spans="1:65" s="3" customFormat="1" ht="12.95" customHeight="1" x14ac:dyDescent="0.25">
      <c r="A139" s="6"/>
      <c r="B139" s="31"/>
      <c r="C139" s="19"/>
      <c r="D139" s="25"/>
      <c r="E139" s="26"/>
      <c r="F139" s="27"/>
      <c r="G139" s="68"/>
      <c r="H139" s="19"/>
      <c r="I139" s="27"/>
      <c r="J139" s="27"/>
      <c r="K139" s="27"/>
      <c r="L139" s="27"/>
      <c r="M139" s="27"/>
      <c r="N139" s="27"/>
      <c r="O139" s="25"/>
      <c r="P139" s="26"/>
      <c r="Q139" s="27"/>
      <c r="R139" s="68"/>
      <c r="S139" s="19"/>
      <c r="T139" s="19"/>
      <c r="U139" s="19"/>
      <c r="V139" s="27"/>
      <c r="W139" s="27"/>
      <c r="X139" s="27"/>
      <c r="Y139" s="27"/>
      <c r="Z139" s="21"/>
      <c r="AA139" s="25"/>
      <c r="AB139" s="25"/>
      <c r="AC139" s="22"/>
      <c r="AD139" s="22"/>
      <c r="AE139" s="22"/>
      <c r="AF139" s="25"/>
      <c r="AG139" s="25"/>
      <c r="AH139" s="151"/>
      <c r="AI139" s="19"/>
      <c r="AJ139" s="27"/>
      <c r="AK139" s="22"/>
      <c r="AL139" s="25"/>
      <c r="AM139" s="25"/>
      <c r="AN139" s="26"/>
      <c r="AO139" s="20"/>
      <c r="AP139" s="19"/>
      <c r="AQ139" s="27"/>
      <c r="AR139" s="27"/>
      <c r="AS139" s="27"/>
      <c r="AT139" s="27"/>
      <c r="AU139" s="25"/>
      <c r="AV139" s="26"/>
      <c r="AW139" s="27"/>
      <c r="AX139" s="27"/>
      <c r="AY139" s="27"/>
      <c r="AZ139" s="27"/>
      <c r="BA139" s="68"/>
      <c r="BB139" s="26"/>
      <c r="BC139" s="27"/>
      <c r="BD139" s="27"/>
      <c r="BE139" s="27"/>
      <c r="BF139" s="68"/>
      <c r="BG139" s="19" t="s">
        <v>17</v>
      </c>
      <c r="BH139" s="27"/>
      <c r="BI139" s="27"/>
      <c r="BJ139" s="25"/>
      <c r="BK139" s="64"/>
      <c r="BL139" s="197"/>
    </row>
    <row r="140" spans="1:65" s="7" customFormat="1" x14ac:dyDescent="0.25">
      <c r="A140" s="35" t="s">
        <v>1059</v>
      </c>
      <c r="B140" s="34" t="s">
        <v>145</v>
      </c>
      <c r="C140" s="19"/>
      <c r="D140" s="22"/>
      <c r="E140" s="23"/>
      <c r="F140" s="21"/>
      <c r="G140" s="20"/>
      <c r="H140" s="24"/>
      <c r="I140" s="21"/>
      <c r="J140" s="21"/>
      <c r="K140" s="21"/>
      <c r="L140" s="21"/>
      <c r="M140" s="21"/>
      <c r="N140" s="21"/>
      <c r="O140" s="22" t="s">
        <v>92</v>
      </c>
      <c r="P140" s="26"/>
      <c r="Q140" s="27"/>
      <c r="R140" s="68"/>
      <c r="S140" s="24"/>
      <c r="T140" s="24"/>
      <c r="U140" s="24"/>
      <c r="V140" s="21" t="s">
        <v>118</v>
      </c>
      <c r="W140" s="21"/>
      <c r="X140" s="21"/>
      <c r="Y140" s="21"/>
      <c r="Z140" s="21"/>
      <c r="AA140" s="22"/>
      <c r="AB140" s="22"/>
      <c r="AC140" s="22"/>
      <c r="AD140" s="22"/>
      <c r="AE140" s="22"/>
      <c r="AF140" s="22"/>
      <c r="AG140" s="22"/>
      <c r="AH140" s="28" t="s">
        <v>117</v>
      </c>
      <c r="AI140" s="21" t="s">
        <v>116</v>
      </c>
      <c r="AJ140" s="21" t="s">
        <v>118</v>
      </c>
      <c r="AK140" s="22"/>
      <c r="AL140" s="22"/>
      <c r="AM140" s="22"/>
      <c r="AN140" s="23"/>
      <c r="AO140" s="20"/>
      <c r="AP140" s="24"/>
      <c r="AQ140" s="21"/>
      <c r="AR140" s="21"/>
      <c r="AS140" s="21"/>
      <c r="AT140" s="21"/>
      <c r="AU140" s="22" t="s">
        <v>92</v>
      </c>
      <c r="AV140" s="23"/>
      <c r="AW140" s="21"/>
      <c r="AX140" s="21"/>
      <c r="AY140" s="21"/>
      <c r="AZ140" s="21"/>
      <c r="BA140" s="20"/>
      <c r="BB140" s="23"/>
      <c r="BC140" s="21" t="s">
        <v>92</v>
      </c>
      <c r="BD140" s="21" t="s">
        <v>92</v>
      </c>
      <c r="BE140" s="21" t="s">
        <v>92</v>
      </c>
      <c r="BF140" s="20" t="s">
        <v>92</v>
      </c>
      <c r="BG140" s="24" t="s">
        <v>17</v>
      </c>
      <c r="BH140" s="21" t="s">
        <v>17</v>
      </c>
      <c r="BI140" s="21"/>
      <c r="BJ140" s="22"/>
      <c r="BK140" s="66"/>
      <c r="BL140" s="197">
        <v>30</v>
      </c>
      <c r="BM140" s="7" t="s">
        <v>1903</v>
      </c>
    </row>
    <row r="141" spans="1:65" s="7" customFormat="1" x14ac:dyDescent="0.25">
      <c r="A141" s="35" t="s">
        <v>1060</v>
      </c>
      <c r="B141" s="34" t="s">
        <v>145</v>
      </c>
      <c r="C141" s="19"/>
      <c r="D141" s="22"/>
      <c r="E141" s="23"/>
      <c r="F141" s="21"/>
      <c r="G141" s="20"/>
      <c r="H141" s="24"/>
      <c r="I141" s="21"/>
      <c r="J141" s="21"/>
      <c r="K141" s="21"/>
      <c r="L141" s="21"/>
      <c r="M141" s="21"/>
      <c r="N141" s="21"/>
      <c r="O141" s="22" t="s">
        <v>92</v>
      </c>
      <c r="P141" s="26"/>
      <c r="Q141" s="27"/>
      <c r="R141" s="68"/>
      <c r="S141" s="24"/>
      <c r="T141" s="24"/>
      <c r="U141" s="24"/>
      <c r="V141" s="21" t="s">
        <v>118</v>
      </c>
      <c r="W141" s="21"/>
      <c r="X141" s="21"/>
      <c r="Y141" s="21"/>
      <c r="Z141" s="21"/>
      <c r="AA141" s="22"/>
      <c r="AB141" s="22"/>
      <c r="AC141" s="22"/>
      <c r="AD141" s="22"/>
      <c r="AE141" s="22"/>
      <c r="AF141" s="22"/>
      <c r="AG141" s="22"/>
      <c r="AH141" s="28" t="s">
        <v>117</v>
      </c>
      <c r="AI141" s="21" t="s">
        <v>116</v>
      </c>
      <c r="AJ141" s="21" t="s">
        <v>118</v>
      </c>
      <c r="AK141" s="22"/>
      <c r="AL141" s="22"/>
      <c r="AM141" s="22"/>
      <c r="AN141" s="23"/>
      <c r="AO141" s="20"/>
      <c r="AP141" s="24"/>
      <c r="AQ141" s="21"/>
      <c r="AR141" s="21"/>
      <c r="AS141" s="21"/>
      <c r="AT141" s="21"/>
      <c r="AU141" s="22" t="s">
        <v>92</v>
      </c>
      <c r="AV141" s="23"/>
      <c r="AW141" s="21"/>
      <c r="AX141" s="21"/>
      <c r="AY141" s="21"/>
      <c r="AZ141" s="21"/>
      <c r="BA141" s="20"/>
      <c r="BB141" s="23"/>
      <c r="BC141" s="21" t="s">
        <v>92</v>
      </c>
      <c r="BD141" s="21" t="s">
        <v>92</v>
      </c>
      <c r="BE141" s="21" t="s">
        <v>92</v>
      </c>
      <c r="BF141" s="20" t="s">
        <v>92</v>
      </c>
      <c r="BG141" s="24" t="s">
        <v>17</v>
      </c>
      <c r="BH141" s="21" t="s">
        <v>17</v>
      </c>
      <c r="BI141" s="21"/>
      <c r="BJ141" s="22"/>
      <c r="BK141" s="66"/>
      <c r="BL141" s="197"/>
    </row>
    <row r="142" spans="1:65" s="7" customFormat="1" x14ac:dyDescent="0.25">
      <c r="A142" s="42"/>
      <c r="B142" s="34"/>
      <c r="C142" s="19"/>
      <c r="D142" s="22"/>
      <c r="E142" s="23"/>
      <c r="F142" s="21"/>
      <c r="G142" s="20"/>
      <c r="H142" s="24"/>
      <c r="I142" s="21"/>
      <c r="J142" s="21"/>
      <c r="K142" s="21"/>
      <c r="L142" s="21"/>
      <c r="M142" s="21"/>
      <c r="N142" s="21"/>
      <c r="O142" s="22"/>
      <c r="P142" s="26"/>
      <c r="Q142" s="27"/>
      <c r="R142" s="68"/>
      <c r="S142" s="24"/>
      <c r="T142" s="24"/>
      <c r="U142" s="24"/>
      <c r="V142" s="21"/>
      <c r="W142" s="21"/>
      <c r="X142" s="21"/>
      <c r="Y142" s="21"/>
      <c r="Z142" s="21"/>
      <c r="AA142" s="22"/>
      <c r="AB142" s="22"/>
      <c r="AC142" s="22"/>
      <c r="AD142" s="22"/>
      <c r="AE142" s="22"/>
      <c r="AF142" s="22"/>
      <c r="AG142" s="22"/>
      <c r="AH142" s="28"/>
      <c r="AI142" s="24"/>
      <c r="AJ142" s="21"/>
      <c r="AK142" s="22"/>
      <c r="AL142" s="22"/>
      <c r="AM142" s="22"/>
      <c r="AN142" s="23"/>
      <c r="AO142" s="20"/>
      <c r="AP142" s="24"/>
      <c r="AQ142" s="21"/>
      <c r="AR142" s="21"/>
      <c r="AS142" s="21"/>
      <c r="AT142" s="21"/>
      <c r="AU142" s="22"/>
      <c r="AV142" s="23"/>
      <c r="AW142" s="21"/>
      <c r="AX142" s="21"/>
      <c r="AY142" s="21"/>
      <c r="AZ142" s="21"/>
      <c r="BA142" s="20"/>
      <c r="BB142" s="23"/>
      <c r="BC142" s="21"/>
      <c r="BD142" s="21"/>
      <c r="BE142" s="21"/>
      <c r="BF142" s="20"/>
      <c r="BG142" s="24" t="s">
        <v>17</v>
      </c>
      <c r="BH142" s="21"/>
      <c r="BI142" s="21"/>
      <c r="BJ142" s="22"/>
      <c r="BK142" s="66"/>
      <c r="BL142" s="197"/>
    </row>
    <row r="143" spans="1:65" s="3" customFormat="1" ht="12.95" customHeight="1" x14ac:dyDescent="0.25">
      <c r="A143" s="97" t="s">
        <v>41</v>
      </c>
      <c r="B143" s="128" t="s">
        <v>45</v>
      </c>
      <c r="C143" s="90"/>
      <c r="D143" s="95"/>
      <c r="E143" s="96"/>
      <c r="F143" s="93"/>
      <c r="G143" s="129"/>
      <c r="H143" s="90"/>
      <c r="I143" s="93"/>
      <c r="J143" s="93"/>
      <c r="K143" s="93"/>
      <c r="L143" s="93"/>
      <c r="M143" s="93"/>
      <c r="N143" s="93"/>
      <c r="O143" s="95"/>
      <c r="P143" s="96"/>
      <c r="Q143" s="93"/>
      <c r="R143" s="129"/>
      <c r="S143" s="90"/>
      <c r="T143" s="90"/>
      <c r="U143" s="90"/>
      <c r="V143" s="93"/>
      <c r="W143" s="93"/>
      <c r="X143" s="93"/>
      <c r="Y143" s="93"/>
      <c r="Z143" s="91"/>
      <c r="AA143" s="95"/>
      <c r="AB143" s="95"/>
      <c r="AC143" s="94"/>
      <c r="AD143" s="94"/>
      <c r="AE143" s="94"/>
      <c r="AF143" s="95"/>
      <c r="AG143" s="95"/>
      <c r="AH143" s="96"/>
      <c r="AI143" s="90"/>
      <c r="AJ143" s="93"/>
      <c r="AK143" s="94"/>
      <c r="AL143" s="95"/>
      <c r="AM143" s="95"/>
      <c r="AN143" s="96"/>
      <c r="AO143" s="92"/>
      <c r="AP143" s="90"/>
      <c r="AQ143" s="93"/>
      <c r="AR143" s="93"/>
      <c r="AS143" s="93"/>
      <c r="AT143" s="93"/>
      <c r="AU143" s="95"/>
      <c r="AV143" s="96"/>
      <c r="AW143" s="93"/>
      <c r="AX143" s="93"/>
      <c r="AY143" s="93"/>
      <c r="AZ143" s="93"/>
      <c r="BA143" s="129"/>
      <c r="BB143" s="96"/>
      <c r="BC143" s="93"/>
      <c r="BD143" s="93"/>
      <c r="BE143" s="93"/>
      <c r="BF143" s="129"/>
      <c r="BG143" s="90" t="s">
        <v>17</v>
      </c>
      <c r="BH143" s="93"/>
      <c r="BI143" s="93"/>
      <c r="BJ143" s="95"/>
      <c r="BK143" s="98"/>
      <c r="BL143" s="197" t="str">
        <f>IFERROR(VLOOKUP(BK143,#REF!,3,FALSE),"")</f>
        <v/>
      </c>
    </row>
    <row r="144" spans="1:65" s="3" customFormat="1" ht="12.95" customHeight="1" x14ac:dyDescent="0.25">
      <c r="A144" s="6"/>
      <c r="B144" s="31"/>
      <c r="C144" s="19"/>
      <c r="D144" s="25"/>
      <c r="E144" s="26"/>
      <c r="F144" s="27"/>
      <c r="G144" s="68"/>
      <c r="H144" s="19"/>
      <c r="I144" s="27"/>
      <c r="J144" s="27"/>
      <c r="K144" s="27"/>
      <c r="L144" s="27"/>
      <c r="M144" s="27"/>
      <c r="N144" s="27"/>
      <c r="O144" s="25"/>
      <c r="P144" s="26"/>
      <c r="Q144" s="27"/>
      <c r="R144" s="68"/>
      <c r="S144" s="19"/>
      <c r="T144" s="19"/>
      <c r="U144" s="19"/>
      <c r="V144" s="27"/>
      <c r="W144" s="27"/>
      <c r="X144" s="27"/>
      <c r="Y144" s="27"/>
      <c r="Z144" s="21"/>
      <c r="AA144" s="25"/>
      <c r="AB144" s="25"/>
      <c r="AC144" s="22"/>
      <c r="AD144" s="22"/>
      <c r="AE144" s="22"/>
      <c r="AF144" s="25"/>
      <c r="AG144" s="25"/>
      <c r="AH144" s="26"/>
      <c r="AI144" s="19"/>
      <c r="AJ144" s="27"/>
      <c r="AK144" s="22"/>
      <c r="AL144" s="25"/>
      <c r="AM144" s="25"/>
      <c r="AN144" s="26"/>
      <c r="AO144" s="20"/>
      <c r="AP144" s="19"/>
      <c r="AQ144" s="27"/>
      <c r="AR144" s="27"/>
      <c r="AS144" s="27"/>
      <c r="AT144" s="27"/>
      <c r="AU144" s="25"/>
      <c r="AV144" s="26"/>
      <c r="AW144" s="27"/>
      <c r="AX144" s="27"/>
      <c r="AY144" s="27"/>
      <c r="AZ144" s="27"/>
      <c r="BA144" s="68"/>
      <c r="BB144" s="26"/>
      <c r="BC144" s="27"/>
      <c r="BD144" s="27"/>
      <c r="BE144" s="27"/>
      <c r="BF144" s="68"/>
      <c r="BG144" s="19" t="s">
        <v>17</v>
      </c>
      <c r="BH144" s="27"/>
      <c r="BI144" s="27"/>
      <c r="BJ144" s="25"/>
      <c r="BK144" s="64"/>
      <c r="BL144" s="197"/>
    </row>
    <row r="145" spans="1:64" s="3" customFormat="1" ht="12.95" customHeight="1" x14ac:dyDescent="0.25">
      <c r="A145" s="37" t="s">
        <v>1061</v>
      </c>
      <c r="B145" s="30" t="s">
        <v>152</v>
      </c>
      <c r="C145" s="19"/>
      <c r="D145" s="22"/>
      <c r="E145" s="23"/>
      <c r="F145" s="21" t="s">
        <v>92</v>
      </c>
      <c r="G145" s="20"/>
      <c r="H145" s="24"/>
      <c r="I145" s="21"/>
      <c r="J145" s="21"/>
      <c r="K145" s="21"/>
      <c r="L145" s="21"/>
      <c r="M145" s="21"/>
      <c r="N145" s="21"/>
      <c r="O145" s="22" t="s">
        <v>92</v>
      </c>
      <c r="P145" s="26"/>
      <c r="Q145" s="27"/>
      <c r="R145" s="68"/>
      <c r="S145" s="19"/>
      <c r="T145" s="19"/>
      <c r="U145" s="19"/>
      <c r="V145" s="27"/>
      <c r="W145" s="21"/>
      <c r="X145" s="21"/>
      <c r="Y145" s="21"/>
      <c r="Z145" s="21" t="s">
        <v>92</v>
      </c>
      <c r="AA145" s="22"/>
      <c r="AB145" s="22"/>
      <c r="AC145" s="22"/>
      <c r="AD145" s="22"/>
      <c r="AE145" s="22"/>
      <c r="AF145" s="22"/>
      <c r="AG145" s="22"/>
      <c r="AH145" s="26"/>
      <c r="AI145" s="19"/>
      <c r="AJ145" s="27"/>
      <c r="AK145" s="22"/>
      <c r="AL145" s="22" t="s">
        <v>92</v>
      </c>
      <c r="AM145" s="22" t="s">
        <v>92</v>
      </c>
      <c r="AN145" s="23"/>
      <c r="AO145" s="20" t="s">
        <v>116</v>
      </c>
      <c r="AP145" s="24"/>
      <c r="AQ145" s="21"/>
      <c r="AR145" s="21"/>
      <c r="AS145" s="21"/>
      <c r="AT145" s="21"/>
      <c r="AU145" s="22"/>
      <c r="AV145" s="23"/>
      <c r="AW145" s="21"/>
      <c r="AX145" s="21"/>
      <c r="AY145" s="21"/>
      <c r="AZ145" s="21"/>
      <c r="BA145" s="20"/>
      <c r="BB145" s="23"/>
      <c r="BC145" s="21" t="s">
        <v>92</v>
      </c>
      <c r="BD145" s="21" t="s">
        <v>92</v>
      </c>
      <c r="BE145" s="21" t="s">
        <v>92</v>
      </c>
      <c r="BF145" s="20" t="s">
        <v>92</v>
      </c>
      <c r="BG145" s="24" t="s">
        <v>17</v>
      </c>
      <c r="BH145" s="21"/>
      <c r="BI145" s="21"/>
      <c r="BJ145" s="22" t="s">
        <v>35</v>
      </c>
      <c r="BK145" s="64"/>
      <c r="BL145" s="197">
        <f>2+BL924</f>
        <v>26</v>
      </c>
    </row>
    <row r="146" spans="1:64" s="3" customFormat="1" ht="12.95" customHeight="1" x14ac:dyDescent="0.25">
      <c r="A146" s="37" t="s">
        <v>1062</v>
      </c>
      <c r="B146" s="30"/>
      <c r="C146" s="19"/>
      <c r="D146" s="22"/>
      <c r="E146" s="23"/>
      <c r="F146" s="21" t="s">
        <v>92</v>
      </c>
      <c r="G146" s="20"/>
      <c r="H146" s="24"/>
      <c r="I146" s="21"/>
      <c r="J146" s="21"/>
      <c r="K146" s="21"/>
      <c r="L146" s="21"/>
      <c r="M146" s="21"/>
      <c r="N146" s="21"/>
      <c r="O146" s="22" t="s">
        <v>92</v>
      </c>
      <c r="P146" s="26"/>
      <c r="Q146" s="27"/>
      <c r="R146" s="68"/>
      <c r="S146" s="19"/>
      <c r="T146" s="19"/>
      <c r="U146" s="19"/>
      <c r="V146" s="27"/>
      <c r="W146" s="21"/>
      <c r="X146" s="21"/>
      <c r="Y146" s="21"/>
      <c r="Z146" s="21" t="s">
        <v>92</v>
      </c>
      <c r="AA146" s="22"/>
      <c r="AB146" s="22"/>
      <c r="AC146" s="22"/>
      <c r="AD146" s="22"/>
      <c r="AE146" s="22"/>
      <c r="AF146" s="22"/>
      <c r="AG146" s="22"/>
      <c r="AH146" s="26"/>
      <c r="AI146" s="19"/>
      <c r="AJ146" s="27"/>
      <c r="AK146" s="22"/>
      <c r="AL146" s="22" t="s">
        <v>92</v>
      </c>
      <c r="AM146" s="22" t="s">
        <v>92</v>
      </c>
      <c r="AN146" s="23"/>
      <c r="AO146" s="20" t="s">
        <v>116</v>
      </c>
      <c r="AP146" s="24"/>
      <c r="AQ146" s="21"/>
      <c r="AR146" s="21"/>
      <c r="AS146" s="21"/>
      <c r="AT146" s="21"/>
      <c r="AU146" s="22"/>
      <c r="AV146" s="23"/>
      <c r="AW146" s="21"/>
      <c r="AX146" s="21"/>
      <c r="AY146" s="21"/>
      <c r="AZ146" s="21"/>
      <c r="BA146" s="20"/>
      <c r="BB146" s="23"/>
      <c r="BC146" s="21" t="s">
        <v>92</v>
      </c>
      <c r="BD146" s="21" t="s">
        <v>92</v>
      </c>
      <c r="BE146" s="21" t="s">
        <v>92</v>
      </c>
      <c r="BF146" s="20" t="s">
        <v>92</v>
      </c>
      <c r="BG146" s="24" t="s">
        <v>17</v>
      </c>
      <c r="BH146" s="21"/>
      <c r="BI146" s="21"/>
      <c r="BJ146" s="22" t="s">
        <v>35</v>
      </c>
      <c r="BK146" s="64"/>
      <c r="BL146" s="197" t="str">
        <f>IFERROR(VLOOKUP(BK146,#REF!,3,FALSE),"")</f>
        <v/>
      </c>
    </row>
    <row r="147" spans="1:64" s="3" customFormat="1" ht="12.95" customHeight="1" x14ac:dyDescent="0.25">
      <c r="A147" s="37" t="s">
        <v>1063</v>
      </c>
      <c r="B147" s="30" t="s">
        <v>1875</v>
      </c>
      <c r="C147" s="19"/>
      <c r="D147" s="22"/>
      <c r="E147" s="23"/>
      <c r="F147" s="21" t="s">
        <v>92</v>
      </c>
      <c r="G147" s="20"/>
      <c r="H147" s="24"/>
      <c r="I147" s="21"/>
      <c r="J147" s="21"/>
      <c r="K147" s="21"/>
      <c r="L147" s="21"/>
      <c r="M147" s="21"/>
      <c r="N147" s="21"/>
      <c r="O147" s="22" t="s">
        <v>92</v>
      </c>
      <c r="P147" s="26"/>
      <c r="Q147" s="27"/>
      <c r="R147" s="68"/>
      <c r="S147" s="19"/>
      <c r="T147" s="19"/>
      <c r="U147" s="19"/>
      <c r="V147" s="27"/>
      <c r="W147" s="21"/>
      <c r="X147" s="21"/>
      <c r="Y147" s="21"/>
      <c r="Z147" s="21" t="s">
        <v>92</v>
      </c>
      <c r="AA147" s="22"/>
      <c r="AB147" s="22"/>
      <c r="AC147" s="22"/>
      <c r="AD147" s="22"/>
      <c r="AE147" s="22"/>
      <c r="AF147" s="22"/>
      <c r="AG147" s="22"/>
      <c r="AH147" s="26"/>
      <c r="AI147" s="19"/>
      <c r="AJ147" s="27"/>
      <c r="AK147" s="22"/>
      <c r="AL147" s="22" t="s">
        <v>92</v>
      </c>
      <c r="AM147" s="22" t="s">
        <v>92</v>
      </c>
      <c r="AN147" s="23"/>
      <c r="AO147" s="20" t="s">
        <v>116</v>
      </c>
      <c r="AP147" s="24"/>
      <c r="AQ147" s="21"/>
      <c r="AR147" s="21"/>
      <c r="AS147" s="21"/>
      <c r="AT147" s="21"/>
      <c r="AU147" s="22"/>
      <c r="AV147" s="23"/>
      <c r="AW147" s="21"/>
      <c r="AX147" s="21"/>
      <c r="AY147" s="21"/>
      <c r="AZ147" s="21"/>
      <c r="BA147" s="20"/>
      <c r="BB147" s="23"/>
      <c r="BC147" s="21" t="s">
        <v>92</v>
      </c>
      <c r="BD147" s="21" t="s">
        <v>92</v>
      </c>
      <c r="BE147" s="21" t="s">
        <v>92</v>
      </c>
      <c r="BF147" s="20" t="s">
        <v>92</v>
      </c>
      <c r="BG147" s="24" t="s">
        <v>17</v>
      </c>
      <c r="BH147" s="21"/>
      <c r="BI147" s="21"/>
      <c r="BJ147" s="22" t="s">
        <v>35</v>
      </c>
      <c r="BK147" s="64"/>
      <c r="BL147" s="197">
        <f>1+BL924</f>
        <v>25</v>
      </c>
    </row>
    <row r="148" spans="1:64" s="3" customFormat="1" ht="12.95" customHeight="1" x14ac:dyDescent="0.25">
      <c r="A148" s="37" t="s">
        <v>1064</v>
      </c>
      <c r="B148" s="30" t="s">
        <v>1876</v>
      </c>
      <c r="C148" s="19"/>
      <c r="D148" s="22"/>
      <c r="E148" s="23"/>
      <c r="F148" s="21" t="s">
        <v>92</v>
      </c>
      <c r="G148" s="20"/>
      <c r="H148" s="24"/>
      <c r="I148" s="21"/>
      <c r="J148" s="21"/>
      <c r="K148" s="21"/>
      <c r="L148" s="21"/>
      <c r="M148" s="21"/>
      <c r="N148" s="21"/>
      <c r="O148" s="22" t="s">
        <v>92</v>
      </c>
      <c r="P148" s="26"/>
      <c r="Q148" s="27"/>
      <c r="R148" s="68"/>
      <c r="S148" s="19"/>
      <c r="T148" s="19"/>
      <c r="U148" s="19"/>
      <c r="V148" s="27"/>
      <c r="W148" s="21"/>
      <c r="X148" s="21"/>
      <c r="Y148" s="21"/>
      <c r="Z148" s="21" t="s">
        <v>92</v>
      </c>
      <c r="AA148" s="22"/>
      <c r="AB148" s="22"/>
      <c r="AC148" s="22"/>
      <c r="AD148" s="22"/>
      <c r="AE148" s="22"/>
      <c r="AF148" s="22"/>
      <c r="AG148" s="22"/>
      <c r="AH148" s="26"/>
      <c r="AI148" s="19"/>
      <c r="AJ148" s="27"/>
      <c r="AK148" s="22"/>
      <c r="AL148" s="22" t="s">
        <v>92</v>
      </c>
      <c r="AM148" s="22" t="s">
        <v>92</v>
      </c>
      <c r="AN148" s="23"/>
      <c r="AO148" s="20" t="s">
        <v>116</v>
      </c>
      <c r="AP148" s="24"/>
      <c r="AQ148" s="21"/>
      <c r="AR148" s="21"/>
      <c r="AS148" s="21"/>
      <c r="AT148" s="21"/>
      <c r="AU148" s="22"/>
      <c r="AV148" s="23"/>
      <c r="AW148" s="21"/>
      <c r="AX148" s="21"/>
      <c r="AY148" s="21"/>
      <c r="AZ148" s="21"/>
      <c r="BA148" s="20"/>
      <c r="BB148" s="23"/>
      <c r="BC148" s="21" t="s">
        <v>92</v>
      </c>
      <c r="BD148" s="21" t="s">
        <v>92</v>
      </c>
      <c r="BE148" s="21" t="s">
        <v>92</v>
      </c>
      <c r="BF148" s="20" t="s">
        <v>92</v>
      </c>
      <c r="BG148" s="24" t="s">
        <v>17</v>
      </c>
      <c r="BH148" s="21"/>
      <c r="BI148" s="21"/>
      <c r="BJ148" s="22" t="s">
        <v>35</v>
      </c>
      <c r="BK148" s="64"/>
      <c r="BL148" s="197">
        <f>3+BL924</f>
        <v>27</v>
      </c>
    </row>
    <row r="149" spans="1:64" s="3" customFormat="1" ht="12.95" customHeight="1" x14ac:dyDescent="0.25">
      <c r="A149" s="37" t="s">
        <v>1868</v>
      </c>
      <c r="B149" s="30" t="s">
        <v>151</v>
      </c>
      <c r="C149" s="19"/>
      <c r="D149" s="22"/>
      <c r="E149" s="23"/>
      <c r="F149" s="21" t="s">
        <v>92</v>
      </c>
      <c r="G149" s="20"/>
      <c r="H149" s="24"/>
      <c r="I149" s="21"/>
      <c r="J149" s="21"/>
      <c r="K149" s="21"/>
      <c r="L149" s="21"/>
      <c r="M149" s="21"/>
      <c r="N149" s="21"/>
      <c r="O149" s="22" t="s">
        <v>92</v>
      </c>
      <c r="P149" s="26"/>
      <c r="Q149" s="27"/>
      <c r="R149" s="68"/>
      <c r="S149" s="19"/>
      <c r="T149" s="19"/>
      <c r="U149" s="19"/>
      <c r="V149" s="27"/>
      <c r="W149" s="21"/>
      <c r="X149" s="21"/>
      <c r="Y149" s="21"/>
      <c r="Z149" s="21" t="s">
        <v>92</v>
      </c>
      <c r="AA149" s="22"/>
      <c r="AB149" s="22"/>
      <c r="AC149" s="22"/>
      <c r="AD149" s="22"/>
      <c r="AE149" s="22"/>
      <c r="AF149" s="22"/>
      <c r="AG149" s="22"/>
      <c r="AH149" s="26"/>
      <c r="AI149" s="19"/>
      <c r="AJ149" s="27"/>
      <c r="AK149" s="22"/>
      <c r="AL149" s="22" t="s">
        <v>92</v>
      </c>
      <c r="AM149" s="22" t="s">
        <v>92</v>
      </c>
      <c r="AN149" s="23"/>
      <c r="AO149" s="20" t="s">
        <v>116</v>
      </c>
      <c r="AP149" s="24"/>
      <c r="AQ149" s="21"/>
      <c r="AR149" s="21"/>
      <c r="AS149" s="21"/>
      <c r="AT149" s="21"/>
      <c r="AU149" s="22"/>
      <c r="AV149" s="23"/>
      <c r="AW149" s="21"/>
      <c r="AX149" s="21"/>
      <c r="AY149" s="21"/>
      <c r="AZ149" s="21"/>
      <c r="BA149" s="20"/>
      <c r="BB149" s="23"/>
      <c r="BC149" s="21" t="s">
        <v>92</v>
      </c>
      <c r="BD149" s="21" t="s">
        <v>92</v>
      </c>
      <c r="BE149" s="21" t="s">
        <v>92</v>
      </c>
      <c r="BF149" s="20" t="s">
        <v>92</v>
      </c>
      <c r="BG149" s="24" t="s">
        <v>17</v>
      </c>
      <c r="BH149" s="21"/>
      <c r="BI149" s="21"/>
      <c r="BJ149" s="22" t="s">
        <v>35</v>
      </c>
      <c r="BK149" s="64"/>
      <c r="BL149" s="197">
        <f>1+BL925</f>
        <v>27</v>
      </c>
    </row>
    <row r="150" spans="1:64" s="3" customFormat="1" ht="12.95" customHeight="1" x14ac:dyDescent="0.25">
      <c r="A150" s="37" t="s">
        <v>1065</v>
      </c>
      <c r="B150" s="30" t="s">
        <v>153</v>
      </c>
      <c r="C150" s="19"/>
      <c r="D150" s="22"/>
      <c r="E150" s="23"/>
      <c r="F150" s="21" t="s">
        <v>92</v>
      </c>
      <c r="G150" s="20"/>
      <c r="H150" s="24"/>
      <c r="I150" s="21"/>
      <c r="J150" s="21"/>
      <c r="K150" s="21"/>
      <c r="L150" s="21"/>
      <c r="M150" s="21"/>
      <c r="N150" s="21"/>
      <c r="O150" s="22" t="s">
        <v>92</v>
      </c>
      <c r="P150" s="26"/>
      <c r="Q150" s="27"/>
      <c r="R150" s="68"/>
      <c r="S150" s="19"/>
      <c r="T150" s="19"/>
      <c r="U150" s="19"/>
      <c r="V150" s="27"/>
      <c r="W150" s="21"/>
      <c r="X150" s="21"/>
      <c r="Y150" s="21"/>
      <c r="Z150" s="21" t="s">
        <v>92</v>
      </c>
      <c r="AA150" s="22"/>
      <c r="AB150" s="22"/>
      <c r="AC150" s="22"/>
      <c r="AD150" s="22"/>
      <c r="AE150" s="22"/>
      <c r="AF150" s="22"/>
      <c r="AG150" s="22"/>
      <c r="AH150" s="26"/>
      <c r="AI150" s="19"/>
      <c r="AJ150" s="27"/>
      <c r="AK150" s="22"/>
      <c r="AL150" s="22" t="s">
        <v>92</v>
      </c>
      <c r="AM150" s="22" t="s">
        <v>92</v>
      </c>
      <c r="AN150" s="23"/>
      <c r="AO150" s="20" t="s">
        <v>116</v>
      </c>
      <c r="AP150" s="24"/>
      <c r="AQ150" s="21"/>
      <c r="AR150" s="21"/>
      <c r="AS150" s="21"/>
      <c r="AT150" s="21"/>
      <c r="AU150" s="22"/>
      <c r="AV150" s="23"/>
      <c r="AW150" s="21"/>
      <c r="AX150" s="21"/>
      <c r="AY150" s="21"/>
      <c r="AZ150" s="21"/>
      <c r="BA150" s="20"/>
      <c r="BB150" s="23"/>
      <c r="BC150" s="21" t="s">
        <v>92</v>
      </c>
      <c r="BD150" s="21" t="s">
        <v>92</v>
      </c>
      <c r="BE150" s="21" t="s">
        <v>92</v>
      </c>
      <c r="BF150" s="20" t="s">
        <v>92</v>
      </c>
      <c r="BG150" s="24" t="s">
        <v>17</v>
      </c>
      <c r="BH150" s="21"/>
      <c r="BI150" s="21"/>
      <c r="BJ150" s="22" t="s">
        <v>35</v>
      </c>
      <c r="BK150" s="64"/>
      <c r="BL150" s="197">
        <f>2+BL925</f>
        <v>28</v>
      </c>
    </row>
    <row r="151" spans="1:64" s="3" customFormat="1" ht="12.95" customHeight="1" x14ac:dyDescent="0.25">
      <c r="A151" s="37" t="s">
        <v>1066</v>
      </c>
      <c r="B151" s="30" t="s">
        <v>153</v>
      </c>
      <c r="C151" s="19"/>
      <c r="D151" s="22"/>
      <c r="E151" s="23"/>
      <c r="F151" s="21" t="s">
        <v>92</v>
      </c>
      <c r="G151" s="20"/>
      <c r="H151" s="24"/>
      <c r="I151" s="21"/>
      <c r="J151" s="21"/>
      <c r="K151" s="21"/>
      <c r="L151" s="21"/>
      <c r="M151" s="21"/>
      <c r="N151" s="21"/>
      <c r="O151" s="22" t="s">
        <v>92</v>
      </c>
      <c r="P151" s="26"/>
      <c r="Q151" s="27"/>
      <c r="R151" s="68"/>
      <c r="S151" s="19"/>
      <c r="T151" s="19"/>
      <c r="U151" s="19"/>
      <c r="V151" s="27"/>
      <c r="W151" s="21"/>
      <c r="X151" s="21"/>
      <c r="Y151" s="21"/>
      <c r="Z151" s="21" t="s">
        <v>92</v>
      </c>
      <c r="AA151" s="22"/>
      <c r="AB151" s="22"/>
      <c r="AC151" s="22"/>
      <c r="AD151" s="22"/>
      <c r="AE151" s="22"/>
      <c r="AF151" s="22"/>
      <c r="AG151" s="22"/>
      <c r="AH151" s="26"/>
      <c r="AI151" s="19"/>
      <c r="AJ151" s="27"/>
      <c r="AK151" s="22"/>
      <c r="AL151" s="22" t="s">
        <v>92</v>
      </c>
      <c r="AM151" s="22" t="s">
        <v>92</v>
      </c>
      <c r="AN151" s="23"/>
      <c r="AO151" s="20" t="s">
        <v>116</v>
      </c>
      <c r="AP151" s="24"/>
      <c r="AQ151" s="21"/>
      <c r="AR151" s="21"/>
      <c r="AS151" s="21"/>
      <c r="AT151" s="21"/>
      <c r="AU151" s="22"/>
      <c r="AV151" s="23"/>
      <c r="AW151" s="21"/>
      <c r="AX151" s="21"/>
      <c r="AY151" s="21"/>
      <c r="AZ151" s="21"/>
      <c r="BA151" s="20"/>
      <c r="BB151" s="23"/>
      <c r="BC151" s="21" t="s">
        <v>92</v>
      </c>
      <c r="BD151" s="21" t="s">
        <v>92</v>
      </c>
      <c r="BE151" s="21" t="s">
        <v>92</v>
      </c>
      <c r="BF151" s="20" t="s">
        <v>92</v>
      </c>
      <c r="BG151" s="24" t="s">
        <v>17</v>
      </c>
      <c r="BH151" s="21"/>
      <c r="BI151" s="21"/>
      <c r="BJ151" s="22" t="s">
        <v>35</v>
      </c>
      <c r="BK151" s="64"/>
      <c r="BL151" s="197"/>
    </row>
    <row r="152" spans="1:64" s="3" customFormat="1" ht="12.95" customHeight="1" x14ac:dyDescent="0.25">
      <c r="A152" s="37" t="s">
        <v>1067</v>
      </c>
      <c r="B152" s="30" t="s">
        <v>153</v>
      </c>
      <c r="C152" s="19"/>
      <c r="D152" s="22"/>
      <c r="E152" s="23"/>
      <c r="F152" s="21" t="s">
        <v>92</v>
      </c>
      <c r="G152" s="20"/>
      <c r="H152" s="24"/>
      <c r="I152" s="21"/>
      <c r="J152" s="21"/>
      <c r="K152" s="21"/>
      <c r="L152" s="21"/>
      <c r="M152" s="21"/>
      <c r="N152" s="21"/>
      <c r="O152" s="22" t="s">
        <v>92</v>
      </c>
      <c r="P152" s="26"/>
      <c r="Q152" s="27"/>
      <c r="R152" s="68"/>
      <c r="S152" s="19"/>
      <c r="T152" s="19"/>
      <c r="U152" s="19"/>
      <c r="V152" s="27"/>
      <c r="W152" s="21"/>
      <c r="X152" s="21"/>
      <c r="Y152" s="21"/>
      <c r="Z152" s="21" t="s">
        <v>92</v>
      </c>
      <c r="AA152" s="22"/>
      <c r="AB152" s="22"/>
      <c r="AC152" s="22"/>
      <c r="AD152" s="22"/>
      <c r="AE152" s="22"/>
      <c r="AF152" s="22"/>
      <c r="AG152" s="22"/>
      <c r="AH152" s="26"/>
      <c r="AI152" s="19"/>
      <c r="AJ152" s="27"/>
      <c r="AK152" s="22"/>
      <c r="AL152" s="22" t="s">
        <v>92</v>
      </c>
      <c r="AM152" s="22" t="s">
        <v>92</v>
      </c>
      <c r="AN152" s="23"/>
      <c r="AO152" s="20" t="s">
        <v>116</v>
      </c>
      <c r="AP152" s="24"/>
      <c r="AQ152" s="21"/>
      <c r="AR152" s="21"/>
      <c r="AS152" s="21"/>
      <c r="AT152" s="21"/>
      <c r="AU152" s="22"/>
      <c r="AV152" s="23"/>
      <c r="AW152" s="21"/>
      <c r="AX152" s="21"/>
      <c r="AY152" s="21"/>
      <c r="AZ152" s="21"/>
      <c r="BA152" s="20"/>
      <c r="BB152" s="23"/>
      <c r="BC152" s="21" t="s">
        <v>92</v>
      </c>
      <c r="BD152" s="21" t="s">
        <v>92</v>
      </c>
      <c r="BE152" s="21" t="s">
        <v>92</v>
      </c>
      <c r="BF152" s="20" t="s">
        <v>92</v>
      </c>
      <c r="BG152" s="24" t="s">
        <v>17</v>
      </c>
      <c r="BH152" s="21"/>
      <c r="BI152" s="21"/>
      <c r="BJ152" s="22" t="s">
        <v>35</v>
      </c>
      <c r="BK152" s="64"/>
      <c r="BL152" s="197"/>
    </row>
    <row r="153" spans="1:64" s="3" customFormat="1" ht="12.95" customHeight="1" x14ac:dyDescent="0.25">
      <c r="A153" s="37" t="s">
        <v>1068</v>
      </c>
      <c r="B153" s="30" t="s">
        <v>153</v>
      </c>
      <c r="C153" s="19"/>
      <c r="D153" s="22"/>
      <c r="E153" s="23"/>
      <c r="F153" s="21" t="s">
        <v>92</v>
      </c>
      <c r="G153" s="20"/>
      <c r="H153" s="24"/>
      <c r="I153" s="21"/>
      <c r="J153" s="21"/>
      <c r="K153" s="21"/>
      <c r="L153" s="21"/>
      <c r="M153" s="21"/>
      <c r="N153" s="21"/>
      <c r="O153" s="22" t="s">
        <v>92</v>
      </c>
      <c r="P153" s="26"/>
      <c r="Q153" s="27"/>
      <c r="R153" s="68"/>
      <c r="S153" s="19"/>
      <c r="T153" s="19"/>
      <c r="U153" s="19"/>
      <c r="V153" s="27"/>
      <c r="W153" s="21"/>
      <c r="X153" s="21"/>
      <c r="Y153" s="21"/>
      <c r="Z153" s="21" t="s">
        <v>92</v>
      </c>
      <c r="AA153" s="22"/>
      <c r="AB153" s="22"/>
      <c r="AC153" s="22"/>
      <c r="AD153" s="22"/>
      <c r="AE153" s="22"/>
      <c r="AF153" s="22"/>
      <c r="AG153" s="22"/>
      <c r="AH153" s="26"/>
      <c r="AI153" s="19"/>
      <c r="AJ153" s="27"/>
      <c r="AK153" s="22"/>
      <c r="AL153" s="22" t="s">
        <v>92</v>
      </c>
      <c r="AM153" s="22" t="s">
        <v>92</v>
      </c>
      <c r="AN153" s="23"/>
      <c r="AO153" s="20" t="s">
        <v>116</v>
      </c>
      <c r="AP153" s="24"/>
      <c r="AQ153" s="21"/>
      <c r="AR153" s="21"/>
      <c r="AS153" s="21"/>
      <c r="AT153" s="21"/>
      <c r="AU153" s="22"/>
      <c r="AV153" s="23"/>
      <c r="AW153" s="21"/>
      <c r="AX153" s="21"/>
      <c r="AY153" s="21"/>
      <c r="AZ153" s="21"/>
      <c r="BA153" s="20"/>
      <c r="BB153" s="23"/>
      <c r="BC153" s="21" t="s">
        <v>92</v>
      </c>
      <c r="BD153" s="21" t="s">
        <v>92</v>
      </c>
      <c r="BE153" s="21" t="s">
        <v>92</v>
      </c>
      <c r="BF153" s="20" t="s">
        <v>92</v>
      </c>
      <c r="BG153" s="24" t="s">
        <v>17</v>
      </c>
      <c r="BH153" s="21"/>
      <c r="BI153" s="21"/>
      <c r="BJ153" s="22" t="s">
        <v>35</v>
      </c>
      <c r="BK153" s="64"/>
      <c r="BL153" s="197"/>
    </row>
    <row r="154" spans="1:64" s="3" customFormat="1" ht="12.95" customHeight="1" x14ac:dyDescent="0.25">
      <c r="A154" s="37" t="s">
        <v>1869</v>
      </c>
      <c r="B154" s="30" t="s">
        <v>1870</v>
      </c>
      <c r="C154" s="19"/>
      <c r="D154" s="22"/>
      <c r="E154" s="23"/>
      <c r="F154" s="21" t="s">
        <v>92</v>
      </c>
      <c r="G154" s="20"/>
      <c r="H154" s="24"/>
      <c r="I154" s="21"/>
      <c r="J154" s="21"/>
      <c r="K154" s="21"/>
      <c r="L154" s="21"/>
      <c r="M154" s="21"/>
      <c r="N154" s="21"/>
      <c r="O154" s="22" t="s">
        <v>92</v>
      </c>
      <c r="P154" s="26"/>
      <c r="Q154" s="27"/>
      <c r="R154" s="68"/>
      <c r="S154" s="19"/>
      <c r="T154" s="19"/>
      <c r="U154" s="19"/>
      <c r="V154" s="27"/>
      <c r="W154" s="21"/>
      <c r="X154" s="21"/>
      <c r="Y154" s="21"/>
      <c r="Z154" s="21" t="s">
        <v>92</v>
      </c>
      <c r="AA154" s="22"/>
      <c r="AB154" s="22"/>
      <c r="AC154" s="22"/>
      <c r="AD154" s="22"/>
      <c r="AE154" s="22"/>
      <c r="AF154" s="22"/>
      <c r="AG154" s="22"/>
      <c r="AH154" s="26"/>
      <c r="AI154" s="19"/>
      <c r="AJ154" s="27"/>
      <c r="AK154" s="22"/>
      <c r="AL154" s="22" t="s">
        <v>92</v>
      </c>
      <c r="AM154" s="22" t="s">
        <v>92</v>
      </c>
      <c r="AN154" s="23"/>
      <c r="AO154" s="20" t="s">
        <v>116</v>
      </c>
      <c r="AP154" s="24"/>
      <c r="AQ154" s="21"/>
      <c r="AR154" s="21"/>
      <c r="AS154" s="21"/>
      <c r="AT154" s="21"/>
      <c r="AU154" s="22"/>
      <c r="AV154" s="23"/>
      <c r="AW154" s="21"/>
      <c r="AX154" s="21"/>
      <c r="AY154" s="21"/>
      <c r="AZ154" s="21"/>
      <c r="BA154" s="20"/>
      <c r="BB154" s="23"/>
      <c r="BC154" s="21" t="s">
        <v>92</v>
      </c>
      <c r="BD154" s="21" t="s">
        <v>92</v>
      </c>
      <c r="BE154" s="21" t="s">
        <v>92</v>
      </c>
      <c r="BF154" s="20" t="s">
        <v>92</v>
      </c>
      <c r="BG154" s="24" t="s">
        <v>17</v>
      </c>
      <c r="BH154" s="21"/>
      <c r="BI154" s="21"/>
      <c r="BJ154" s="22" t="s">
        <v>35</v>
      </c>
      <c r="BK154" s="64"/>
      <c r="BL154" s="197">
        <f>3+BL925</f>
        <v>29</v>
      </c>
    </row>
    <row r="155" spans="1:64" s="3" customFormat="1" ht="12.95" customHeight="1" x14ac:dyDescent="0.25">
      <c r="A155" s="37" t="s">
        <v>1069</v>
      </c>
      <c r="B155" s="30" t="s">
        <v>154</v>
      </c>
      <c r="C155" s="19"/>
      <c r="D155" s="22"/>
      <c r="E155" s="23"/>
      <c r="F155" s="21" t="s">
        <v>92</v>
      </c>
      <c r="G155" s="20"/>
      <c r="H155" s="24"/>
      <c r="I155" s="21"/>
      <c r="J155" s="21"/>
      <c r="K155" s="21"/>
      <c r="L155" s="21"/>
      <c r="M155" s="21"/>
      <c r="N155" s="21"/>
      <c r="O155" s="22" t="s">
        <v>92</v>
      </c>
      <c r="P155" s="26"/>
      <c r="Q155" s="27"/>
      <c r="R155" s="68"/>
      <c r="S155" s="19"/>
      <c r="T155" s="19"/>
      <c r="U155" s="19"/>
      <c r="V155" s="27"/>
      <c r="W155" s="21"/>
      <c r="X155" s="21"/>
      <c r="Y155" s="21"/>
      <c r="Z155" s="21" t="s">
        <v>92</v>
      </c>
      <c r="AA155" s="22"/>
      <c r="AB155" s="22"/>
      <c r="AC155" s="22"/>
      <c r="AD155" s="22"/>
      <c r="AE155" s="22"/>
      <c r="AF155" s="22"/>
      <c r="AG155" s="22"/>
      <c r="AH155" s="26"/>
      <c r="AI155" s="19"/>
      <c r="AJ155" s="27"/>
      <c r="AK155" s="22"/>
      <c r="AL155" s="22" t="s">
        <v>92</v>
      </c>
      <c r="AM155" s="22" t="s">
        <v>92</v>
      </c>
      <c r="AN155" s="23"/>
      <c r="AO155" s="20" t="s">
        <v>116</v>
      </c>
      <c r="AP155" s="24"/>
      <c r="AQ155" s="21"/>
      <c r="AR155" s="21"/>
      <c r="AS155" s="21"/>
      <c r="AT155" s="21"/>
      <c r="AU155" s="22"/>
      <c r="AV155" s="23"/>
      <c r="AW155" s="21"/>
      <c r="AX155" s="21"/>
      <c r="AY155" s="21"/>
      <c r="AZ155" s="21"/>
      <c r="BA155" s="20"/>
      <c r="BB155" s="23"/>
      <c r="BC155" s="21" t="s">
        <v>92</v>
      </c>
      <c r="BD155" s="21" t="s">
        <v>92</v>
      </c>
      <c r="BE155" s="21" t="s">
        <v>92</v>
      </c>
      <c r="BF155" s="20" t="s">
        <v>92</v>
      </c>
      <c r="BG155" s="24" t="s">
        <v>17</v>
      </c>
      <c r="BH155" s="21"/>
      <c r="BI155" s="21"/>
      <c r="BJ155" s="22" t="s">
        <v>35</v>
      </c>
      <c r="BK155" s="64"/>
      <c r="BL155" s="197" t="str">
        <f>IFERROR(VLOOKUP(BK155,#REF!,3,FALSE),"")</f>
        <v/>
      </c>
    </row>
    <row r="156" spans="1:64" s="3" customFormat="1" ht="12.95" customHeight="1" x14ac:dyDescent="0.25">
      <c r="A156" s="37" t="s">
        <v>1070</v>
      </c>
      <c r="B156" s="30" t="s">
        <v>155</v>
      </c>
      <c r="C156" s="19"/>
      <c r="D156" s="22"/>
      <c r="E156" s="23"/>
      <c r="F156" s="21" t="s">
        <v>92</v>
      </c>
      <c r="G156" s="20"/>
      <c r="H156" s="24"/>
      <c r="I156" s="21"/>
      <c r="J156" s="21"/>
      <c r="K156" s="21"/>
      <c r="L156" s="21"/>
      <c r="M156" s="21"/>
      <c r="N156" s="21"/>
      <c r="O156" s="22" t="s">
        <v>92</v>
      </c>
      <c r="P156" s="26"/>
      <c r="Q156" s="27"/>
      <c r="R156" s="68"/>
      <c r="S156" s="19"/>
      <c r="T156" s="19"/>
      <c r="U156" s="19"/>
      <c r="V156" s="27"/>
      <c r="W156" s="21"/>
      <c r="X156" s="21"/>
      <c r="Y156" s="21"/>
      <c r="Z156" s="21" t="s">
        <v>92</v>
      </c>
      <c r="AA156" s="22"/>
      <c r="AB156" s="22"/>
      <c r="AC156" s="22"/>
      <c r="AD156" s="22"/>
      <c r="AE156" s="22"/>
      <c r="AF156" s="22"/>
      <c r="AG156" s="22"/>
      <c r="AH156" s="26"/>
      <c r="AI156" s="19"/>
      <c r="AJ156" s="27"/>
      <c r="AK156" s="22"/>
      <c r="AL156" s="22" t="s">
        <v>92</v>
      </c>
      <c r="AM156" s="22" t="s">
        <v>92</v>
      </c>
      <c r="AN156" s="23"/>
      <c r="AO156" s="20" t="s">
        <v>116</v>
      </c>
      <c r="AP156" s="24"/>
      <c r="AQ156" s="21"/>
      <c r="AR156" s="21"/>
      <c r="AS156" s="21"/>
      <c r="AT156" s="21"/>
      <c r="AU156" s="22"/>
      <c r="AV156" s="23"/>
      <c r="AW156" s="21"/>
      <c r="AX156" s="21"/>
      <c r="AY156" s="21"/>
      <c r="AZ156" s="21"/>
      <c r="BA156" s="20"/>
      <c r="BB156" s="23"/>
      <c r="BC156" s="21" t="s">
        <v>92</v>
      </c>
      <c r="BD156" s="21" t="s">
        <v>92</v>
      </c>
      <c r="BE156" s="21" t="s">
        <v>92</v>
      </c>
      <c r="BF156" s="20" t="s">
        <v>92</v>
      </c>
      <c r="BG156" s="24" t="s">
        <v>17</v>
      </c>
      <c r="BH156" s="21"/>
      <c r="BI156" s="21"/>
      <c r="BJ156" s="22" t="s">
        <v>35</v>
      </c>
      <c r="BK156" s="64"/>
      <c r="BL156" s="197" t="str">
        <f>IFERROR(VLOOKUP(BK156,#REF!,3,FALSE),"")</f>
        <v/>
      </c>
    </row>
    <row r="157" spans="1:64" s="3" customFormat="1" ht="12.95" customHeight="1" x14ac:dyDescent="0.25">
      <c r="A157" s="37" t="s">
        <v>1071</v>
      </c>
      <c r="B157" s="30" t="s">
        <v>156</v>
      </c>
      <c r="C157" s="19"/>
      <c r="D157" s="22"/>
      <c r="E157" s="23"/>
      <c r="F157" s="21" t="s">
        <v>92</v>
      </c>
      <c r="G157" s="20"/>
      <c r="H157" s="24"/>
      <c r="I157" s="21"/>
      <c r="J157" s="21"/>
      <c r="K157" s="21"/>
      <c r="L157" s="21"/>
      <c r="M157" s="21"/>
      <c r="N157" s="21"/>
      <c r="O157" s="22" t="s">
        <v>92</v>
      </c>
      <c r="P157" s="26"/>
      <c r="Q157" s="27"/>
      <c r="R157" s="68"/>
      <c r="S157" s="19"/>
      <c r="T157" s="19"/>
      <c r="U157" s="19"/>
      <c r="V157" s="27"/>
      <c r="W157" s="21"/>
      <c r="X157" s="21"/>
      <c r="Y157" s="21"/>
      <c r="Z157" s="21" t="s">
        <v>92</v>
      </c>
      <c r="AA157" s="22"/>
      <c r="AB157" s="22"/>
      <c r="AC157" s="22"/>
      <c r="AD157" s="22"/>
      <c r="AE157" s="22"/>
      <c r="AF157" s="22"/>
      <c r="AG157" s="22"/>
      <c r="AH157" s="26"/>
      <c r="AI157" s="19"/>
      <c r="AJ157" s="27"/>
      <c r="AK157" s="22"/>
      <c r="AL157" s="22" t="s">
        <v>92</v>
      </c>
      <c r="AM157" s="22" t="s">
        <v>92</v>
      </c>
      <c r="AN157" s="23"/>
      <c r="AO157" s="20" t="s">
        <v>116</v>
      </c>
      <c r="AP157" s="24"/>
      <c r="AQ157" s="21"/>
      <c r="AR157" s="21"/>
      <c r="AS157" s="21"/>
      <c r="AT157" s="21"/>
      <c r="AU157" s="22"/>
      <c r="AV157" s="23"/>
      <c r="AW157" s="21"/>
      <c r="AX157" s="21"/>
      <c r="AY157" s="21"/>
      <c r="AZ157" s="21"/>
      <c r="BA157" s="20"/>
      <c r="BB157" s="23"/>
      <c r="BC157" s="21" t="s">
        <v>92</v>
      </c>
      <c r="BD157" s="21" t="s">
        <v>92</v>
      </c>
      <c r="BE157" s="21" t="s">
        <v>92</v>
      </c>
      <c r="BF157" s="20" t="s">
        <v>92</v>
      </c>
      <c r="BG157" s="24" t="s">
        <v>17</v>
      </c>
      <c r="BH157" s="21"/>
      <c r="BI157" s="21"/>
      <c r="BJ157" s="22" t="s">
        <v>35</v>
      </c>
      <c r="BK157" s="64"/>
      <c r="BL157" s="197" t="str">
        <f>IFERROR(VLOOKUP(BK157,#REF!,3,FALSE),"")</f>
        <v/>
      </c>
    </row>
    <row r="158" spans="1:64" s="3" customFormat="1" ht="12.95" customHeight="1" x14ac:dyDescent="0.25">
      <c r="A158" s="37" t="s">
        <v>1072</v>
      </c>
      <c r="B158" s="30" t="s">
        <v>157</v>
      </c>
      <c r="C158" s="19"/>
      <c r="D158" s="22"/>
      <c r="E158" s="23"/>
      <c r="F158" s="21" t="s">
        <v>92</v>
      </c>
      <c r="G158" s="20"/>
      <c r="H158" s="24"/>
      <c r="I158" s="21"/>
      <c r="J158" s="21"/>
      <c r="K158" s="21"/>
      <c r="L158" s="21"/>
      <c r="M158" s="21"/>
      <c r="N158" s="21"/>
      <c r="O158" s="22" t="s">
        <v>92</v>
      </c>
      <c r="P158" s="26"/>
      <c r="Q158" s="27"/>
      <c r="R158" s="68"/>
      <c r="S158" s="19"/>
      <c r="T158" s="19"/>
      <c r="U158" s="19"/>
      <c r="V158" s="27"/>
      <c r="W158" s="21"/>
      <c r="X158" s="21"/>
      <c r="Y158" s="21"/>
      <c r="Z158" s="21" t="s">
        <v>92</v>
      </c>
      <c r="AA158" s="22"/>
      <c r="AB158" s="22"/>
      <c r="AC158" s="22"/>
      <c r="AD158" s="22"/>
      <c r="AE158" s="22"/>
      <c r="AF158" s="22"/>
      <c r="AG158" s="22"/>
      <c r="AH158" s="26"/>
      <c r="AI158" s="19"/>
      <c r="AJ158" s="27"/>
      <c r="AK158" s="22"/>
      <c r="AL158" s="22" t="s">
        <v>92</v>
      </c>
      <c r="AM158" s="22" t="s">
        <v>92</v>
      </c>
      <c r="AN158" s="23"/>
      <c r="AO158" s="20" t="s">
        <v>116</v>
      </c>
      <c r="AP158" s="24"/>
      <c r="AQ158" s="21"/>
      <c r="AR158" s="21"/>
      <c r="AS158" s="21"/>
      <c r="AT158" s="21"/>
      <c r="AU158" s="22"/>
      <c r="AV158" s="23"/>
      <c r="AW158" s="21"/>
      <c r="AX158" s="21"/>
      <c r="AY158" s="21"/>
      <c r="AZ158" s="21"/>
      <c r="BA158" s="20"/>
      <c r="BB158" s="23"/>
      <c r="BC158" s="21" t="s">
        <v>92</v>
      </c>
      <c r="BD158" s="21" t="s">
        <v>92</v>
      </c>
      <c r="BE158" s="21" t="s">
        <v>92</v>
      </c>
      <c r="BF158" s="20" t="s">
        <v>92</v>
      </c>
      <c r="BG158" s="24" t="s">
        <v>17</v>
      </c>
      <c r="BH158" s="21"/>
      <c r="BI158" s="21"/>
      <c r="BJ158" s="22" t="s">
        <v>35</v>
      </c>
      <c r="BK158" s="64"/>
      <c r="BL158" s="197" t="str">
        <f>IFERROR(VLOOKUP(BK158,#REF!,3,FALSE),"")</f>
        <v/>
      </c>
    </row>
    <row r="159" spans="1:64" s="3" customFormat="1" ht="12.95" customHeight="1" x14ac:dyDescent="0.25">
      <c r="A159" s="37"/>
      <c r="B159" s="30"/>
      <c r="C159" s="19"/>
      <c r="D159" s="22"/>
      <c r="E159" s="23"/>
      <c r="F159" s="21"/>
      <c r="G159" s="20"/>
      <c r="H159" s="24"/>
      <c r="I159" s="21"/>
      <c r="J159" s="21"/>
      <c r="K159" s="21"/>
      <c r="L159" s="21"/>
      <c r="M159" s="21"/>
      <c r="N159" s="21"/>
      <c r="O159" s="22"/>
      <c r="P159" s="26"/>
      <c r="Q159" s="27"/>
      <c r="R159" s="68"/>
      <c r="S159" s="19"/>
      <c r="T159" s="19"/>
      <c r="U159" s="19"/>
      <c r="V159" s="27"/>
      <c r="W159" s="21"/>
      <c r="X159" s="21"/>
      <c r="Y159" s="21"/>
      <c r="Z159" s="21"/>
      <c r="AA159" s="22"/>
      <c r="AB159" s="22"/>
      <c r="AC159" s="22"/>
      <c r="AD159" s="22"/>
      <c r="AE159" s="22"/>
      <c r="AF159" s="22"/>
      <c r="AG159" s="22"/>
      <c r="AH159" s="26"/>
      <c r="AI159" s="19"/>
      <c r="AJ159" s="27"/>
      <c r="AK159" s="22"/>
      <c r="AL159" s="22"/>
      <c r="AM159" s="22"/>
      <c r="AN159" s="23"/>
      <c r="AO159" s="20"/>
      <c r="AP159" s="24"/>
      <c r="AQ159" s="21"/>
      <c r="AR159" s="21"/>
      <c r="AS159" s="21"/>
      <c r="AT159" s="21"/>
      <c r="AU159" s="22"/>
      <c r="AV159" s="23"/>
      <c r="AW159" s="21"/>
      <c r="AX159" s="21"/>
      <c r="AY159" s="21"/>
      <c r="AZ159" s="21"/>
      <c r="BA159" s="20"/>
      <c r="BB159" s="23"/>
      <c r="BC159" s="21"/>
      <c r="BD159" s="21"/>
      <c r="BE159" s="21"/>
      <c r="BF159" s="20"/>
      <c r="BG159" s="24" t="s">
        <v>17</v>
      </c>
      <c r="BH159" s="21"/>
      <c r="BI159" s="21"/>
      <c r="BJ159" s="22"/>
      <c r="BK159" s="64"/>
      <c r="BL159" s="197"/>
    </row>
    <row r="160" spans="1:64" s="8" customFormat="1" ht="12.75" customHeight="1" x14ac:dyDescent="0.25">
      <c r="A160" s="140" t="s">
        <v>140</v>
      </c>
      <c r="B160" s="141" t="s">
        <v>47</v>
      </c>
      <c r="C160" s="133"/>
      <c r="D160" s="142"/>
      <c r="E160" s="143"/>
      <c r="F160" s="144"/>
      <c r="G160" s="145"/>
      <c r="H160" s="146"/>
      <c r="I160" s="136"/>
      <c r="J160" s="144"/>
      <c r="K160" s="136"/>
      <c r="L160" s="144"/>
      <c r="M160" s="144"/>
      <c r="N160" s="136"/>
      <c r="O160" s="142"/>
      <c r="P160" s="135"/>
      <c r="Q160" s="144"/>
      <c r="R160" s="145"/>
      <c r="S160" s="146"/>
      <c r="T160" s="133"/>
      <c r="U160" s="146"/>
      <c r="V160" s="144"/>
      <c r="W160" s="144"/>
      <c r="X160" s="136"/>
      <c r="Y160" s="136"/>
      <c r="Z160" s="144"/>
      <c r="AA160" s="134"/>
      <c r="AB160" s="134"/>
      <c r="AC160" s="142"/>
      <c r="AD160" s="142"/>
      <c r="AE160" s="147"/>
      <c r="AF160" s="148"/>
      <c r="AG160" s="142"/>
      <c r="AH160" s="135"/>
      <c r="AI160" s="146"/>
      <c r="AJ160" s="144"/>
      <c r="AK160" s="147"/>
      <c r="AL160" s="148"/>
      <c r="AM160" s="142"/>
      <c r="AN160" s="149"/>
      <c r="AO160" s="145"/>
      <c r="AP160" s="146"/>
      <c r="AQ160" s="144"/>
      <c r="AR160" s="136"/>
      <c r="AS160" s="144"/>
      <c r="AT160" s="136"/>
      <c r="AU160" s="142"/>
      <c r="AV160" s="143"/>
      <c r="AW160" s="144"/>
      <c r="AX160" s="136"/>
      <c r="AY160" s="144"/>
      <c r="AZ160" s="136"/>
      <c r="BA160" s="145"/>
      <c r="BB160" s="143"/>
      <c r="BC160" s="144"/>
      <c r="BD160" s="144"/>
      <c r="BE160" s="136"/>
      <c r="BF160" s="145"/>
      <c r="BG160" s="146" t="s">
        <v>17</v>
      </c>
      <c r="BH160" s="144"/>
      <c r="BI160" s="144"/>
      <c r="BJ160" s="142"/>
      <c r="BK160" s="150"/>
      <c r="BL160" s="197" t="str">
        <f>IFERROR(VLOOKUP(BK160,#REF!,3,FALSE),"")</f>
        <v/>
      </c>
    </row>
    <row r="161" spans="1:64" s="8" customFormat="1" ht="12.75" customHeight="1" x14ac:dyDescent="0.25">
      <c r="A161" s="38"/>
      <c r="B161" s="39"/>
      <c r="C161" s="19"/>
      <c r="D161" s="40"/>
      <c r="E161" s="41"/>
      <c r="F161" s="35"/>
      <c r="G161" s="69"/>
      <c r="H161" s="42"/>
      <c r="I161" s="27"/>
      <c r="J161" s="35"/>
      <c r="K161" s="27"/>
      <c r="L161" s="35"/>
      <c r="M161" s="35"/>
      <c r="N161" s="27"/>
      <c r="O161" s="40"/>
      <c r="P161" s="26"/>
      <c r="Q161" s="35"/>
      <c r="R161" s="69"/>
      <c r="S161" s="42"/>
      <c r="T161" s="19"/>
      <c r="U161" s="42"/>
      <c r="V161" s="35"/>
      <c r="W161" s="35"/>
      <c r="X161" s="27"/>
      <c r="Y161" s="27"/>
      <c r="Z161" s="35"/>
      <c r="AA161" s="25"/>
      <c r="AB161" s="25"/>
      <c r="AC161" s="40"/>
      <c r="AD161" s="40"/>
      <c r="AE161" s="22"/>
      <c r="AF161" s="43"/>
      <c r="AG161" s="40"/>
      <c r="AH161" s="26"/>
      <c r="AI161" s="42"/>
      <c r="AJ161" s="35"/>
      <c r="AK161" s="22"/>
      <c r="AL161" s="43"/>
      <c r="AM161" s="40"/>
      <c r="AN161" s="45"/>
      <c r="AO161" s="69"/>
      <c r="AP161" s="42"/>
      <c r="AQ161" s="35"/>
      <c r="AR161" s="27"/>
      <c r="AS161" s="35"/>
      <c r="AT161" s="27"/>
      <c r="AU161" s="40"/>
      <c r="AV161" s="41"/>
      <c r="AW161" s="35"/>
      <c r="AX161" s="27"/>
      <c r="AY161" s="35"/>
      <c r="AZ161" s="27"/>
      <c r="BA161" s="69"/>
      <c r="BB161" s="41"/>
      <c r="BC161" s="35"/>
      <c r="BD161" s="35"/>
      <c r="BE161" s="27"/>
      <c r="BF161" s="69"/>
      <c r="BG161" s="42" t="s">
        <v>17</v>
      </c>
      <c r="BH161" s="35"/>
      <c r="BI161" s="35"/>
      <c r="BJ161" s="40"/>
      <c r="BK161" s="67"/>
      <c r="BL161" s="197"/>
    </row>
    <row r="162" spans="1:64" s="3" customFormat="1" ht="12.95" customHeight="1" x14ac:dyDescent="0.25">
      <c r="A162" s="97" t="s">
        <v>130</v>
      </c>
      <c r="B162" s="128" t="s">
        <v>703</v>
      </c>
      <c r="C162" s="90"/>
      <c r="D162" s="95"/>
      <c r="E162" s="96"/>
      <c r="F162" s="93"/>
      <c r="G162" s="129"/>
      <c r="H162" s="90"/>
      <c r="I162" s="93"/>
      <c r="J162" s="93"/>
      <c r="K162" s="93"/>
      <c r="L162" s="93"/>
      <c r="M162" s="93"/>
      <c r="N162" s="93"/>
      <c r="O162" s="95"/>
      <c r="P162" s="96"/>
      <c r="Q162" s="93"/>
      <c r="R162" s="129"/>
      <c r="S162" s="90"/>
      <c r="T162" s="90"/>
      <c r="U162" s="90"/>
      <c r="V162" s="93"/>
      <c r="W162" s="93"/>
      <c r="X162" s="93"/>
      <c r="Y162" s="93"/>
      <c r="Z162" s="91"/>
      <c r="AA162" s="95"/>
      <c r="AB162" s="95"/>
      <c r="AC162" s="94"/>
      <c r="AD162" s="94"/>
      <c r="AE162" s="94"/>
      <c r="AF162" s="95"/>
      <c r="AG162" s="95"/>
      <c r="AH162" s="96"/>
      <c r="AI162" s="90"/>
      <c r="AJ162" s="93"/>
      <c r="AK162" s="94"/>
      <c r="AL162" s="95"/>
      <c r="AM162" s="95"/>
      <c r="AN162" s="96"/>
      <c r="AO162" s="92"/>
      <c r="AP162" s="90"/>
      <c r="AQ162" s="93"/>
      <c r="AR162" s="93"/>
      <c r="AS162" s="93"/>
      <c r="AT162" s="93"/>
      <c r="AU162" s="95"/>
      <c r="AV162" s="96"/>
      <c r="AW162" s="93"/>
      <c r="AX162" s="93"/>
      <c r="AY162" s="93"/>
      <c r="AZ162" s="93"/>
      <c r="BA162" s="129"/>
      <c r="BB162" s="96"/>
      <c r="BC162" s="93"/>
      <c r="BD162" s="93"/>
      <c r="BE162" s="93"/>
      <c r="BF162" s="129"/>
      <c r="BG162" s="90" t="s">
        <v>17</v>
      </c>
      <c r="BH162" s="93"/>
      <c r="BI162" s="93"/>
      <c r="BJ162" s="95"/>
      <c r="BK162" s="98"/>
      <c r="BL162" s="197" t="str">
        <f>IFERROR(VLOOKUP(BK162,#REF!,3,FALSE),"")</f>
        <v/>
      </c>
    </row>
    <row r="163" spans="1:64" s="3" customFormat="1" ht="12.95" customHeight="1" x14ac:dyDescent="0.25">
      <c r="A163" s="6"/>
      <c r="B163" s="31"/>
      <c r="C163" s="19"/>
      <c r="D163" s="25"/>
      <c r="E163" s="26"/>
      <c r="F163" s="27"/>
      <c r="G163" s="68"/>
      <c r="H163" s="19"/>
      <c r="I163" s="27"/>
      <c r="J163" s="27"/>
      <c r="K163" s="27"/>
      <c r="L163" s="27"/>
      <c r="M163" s="27"/>
      <c r="N163" s="27"/>
      <c r="O163" s="25"/>
      <c r="P163" s="26"/>
      <c r="Q163" s="27"/>
      <c r="R163" s="68"/>
      <c r="S163" s="19"/>
      <c r="T163" s="19"/>
      <c r="U163" s="19"/>
      <c r="V163" s="27"/>
      <c r="W163" s="27"/>
      <c r="X163" s="27"/>
      <c r="Y163" s="27"/>
      <c r="Z163" s="21"/>
      <c r="AA163" s="25"/>
      <c r="AB163" s="25"/>
      <c r="AC163" s="22"/>
      <c r="AD163" s="22"/>
      <c r="AE163" s="22"/>
      <c r="AF163" s="25"/>
      <c r="AG163" s="25"/>
      <c r="AH163" s="26"/>
      <c r="AI163" s="19"/>
      <c r="AJ163" s="27"/>
      <c r="AK163" s="22"/>
      <c r="AL163" s="25"/>
      <c r="AM163" s="25"/>
      <c r="AN163" s="26"/>
      <c r="AO163" s="20"/>
      <c r="AP163" s="19"/>
      <c r="AQ163" s="27"/>
      <c r="AR163" s="27"/>
      <c r="AS163" s="27"/>
      <c r="AT163" s="27"/>
      <c r="AU163" s="25"/>
      <c r="AV163" s="26"/>
      <c r="AW163" s="27"/>
      <c r="AX163" s="27"/>
      <c r="AY163" s="27"/>
      <c r="AZ163" s="27"/>
      <c r="BA163" s="68"/>
      <c r="BB163" s="26"/>
      <c r="BC163" s="27"/>
      <c r="BD163" s="27"/>
      <c r="BE163" s="27"/>
      <c r="BF163" s="68"/>
      <c r="BG163" s="19" t="s">
        <v>17</v>
      </c>
      <c r="BH163" s="27"/>
      <c r="BI163" s="27"/>
      <c r="BJ163" s="25"/>
      <c r="BK163" s="64"/>
      <c r="BL163" s="197"/>
    </row>
    <row r="164" spans="1:64" s="3" customFormat="1" ht="12.95" customHeight="1" x14ac:dyDescent="0.25">
      <c r="A164" s="5" t="s">
        <v>1073</v>
      </c>
      <c r="B164" s="31" t="s">
        <v>729</v>
      </c>
      <c r="C164" s="19"/>
      <c r="D164" s="25"/>
      <c r="E164" s="23"/>
      <c r="F164" s="21" t="s">
        <v>117</v>
      </c>
      <c r="G164" s="20" t="s">
        <v>119</v>
      </c>
      <c r="H164" s="24"/>
      <c r="I164" s="21"/>
      <c r="J164" s="21"/>
      <c r="K164" s="21"/>
      <c r="L164" s="21"/>
      <c r="M164" s="21"/>
      <c r="N164" s="21"/>
      <c r="O164" s="22"/>
      <c r="P164" s="23"/>
      <c r="Q164" s="21"/>
      <c r="R164" s="20"/>
      <c r="S164" s="24"/>
      <c r="T164" s="24"/>
      <c r="U164" s="24"/>
      <c r="V164" s="21"/>
      <c r="W164" s="21"/>
      <c r="X164" s="21"/>
      <c r="Y164" s="21"/>
      <c r="Z164" s="21"/>
      <c r="AA164" s="22"/>
      <c r="AB164" s="22"/>
      <c r="AC164" s="22"/>
      <c r="AD164" s="22"/>
      <c r="AE164" s="22"/>
      <c r="AF164" s="22" t="s">
        <v>92</v>
      </c>
      <c r="AG164" s="22"/>
      <c r="AH164" s="23"/>
      <c r="AI164" s="24"/>
      <c r="AJ164" s="21"/>
      <c r="AK164" s="22"/>
      <c r="AL164" s="22"/>
      <c r="AM164" s="22"/>
      <c r="AN164" s="23"/>
      <c r="AO164" s="20"/>
      <c r="AP164" s="24"/>
      <c r="AQ164" s="21"/>
      <c r="AR164" s="21" t="s">
        <v>117</v>
      </c>
      <c r="AS164" s="21" t="s">
        <v>119</v>
      </c>
      <c r="AT164" s="21"/>
      <c r="AU164" s="22" t="s">
        <v>92</v>
      </c>
      <c r="AV164" s="23"/>
      <c r="AW164" s="21"/>
      <c r="AX164" s="21"/>
      <c r="AY164" s="21"/>
      <c r="AZ164" s="21"/>
      <c r="BA164" s="20"/>
      <c r="BB164" s="23"/>
      <c r="BC164" s="21"/>
      <c r="BD164" s="21"/>
      <c r="BE164" s="21"/>
      <c r="BF164" s="20"/>
      <c r="BG164" s="24" t="s">
        <v>17</v>
      </c>
      <c r="BH164" s="21"/>
      <c r="BI164" s="21"/>
      <c r="BJ164" s="22"/>
      <c r="BK164" s="64"/>
      <c r="BL164" s="197" t="str">
        <f>IFERROR(VLOOKUP(BK164,#REF!,3,FALSE),"")</f>
        <v/>
      </c>
    </row>
    <row r="165" spans="1:64" s="3" customFormat="1" ht="12.95" customHeight="1" x14ac:dyDescent="0.25">
      <c r="A165" s="5" t="s">
        <v>1074</v>
      </c>
      <c r="B165" s="31" t="s">
        <v>739</v>
      </c>
      <c r="C165" s="19"/>
      <c r="D165" s="25"/>
      <c r="E165" s="23"/>
      <c r="F165" s="21"/>
      <c r="G165" s="20"/>
      <c r="H165" s="24"/>
      <c r="I165" s="21"/>
      <c r="J165" s="21"/>
      <c r="K165" s="21"/>
      <c r="L165" s="21"/>
      <c r="M165" s="21"/>
      <c r="N165" s="21"/>
      <c r="O165" s="22"/>
      <c r="P165" s="23"/>
      <c r="Q165" s="21"/>
      <c r="R165" s="20"/>
      <c r="S165" s="24"/>
      <c r="T165" s="24"/>
      <c r="U165" s="24"/>
      <c r="V165" s="21"/>
      <c r="W165" s="21"/>
      <c r="X165" s="24"/>
      <c r="Y165" s="24"/>
      <c r="Z165" s="21"/>
      <c r="AA165" s="22"/>
      <c r="AB165" s="22"/>
      <c r="AC165" s="22"/>
      <c r="AD165" s="22"/>
      <c r="AE165" s="22"/>
      <c r="AF165" s="22"/>
      <c r="AG165" s="22"/>
      <c r="AH165" s="23"/>
      <c r="AI165" s="24"/>
      <c r="AJ165" s="21"/>
      <c r="AK165" s="22"/>
      <c r="AL165" s="22"/>
      <c r="AM165" s="22"/>
      <c r="AN165" s="23"/>
      <c r="AO165" s="20"/>
      <c r="AP165" s="24"/>
      <c r="AQ165" s="21"/>
      <c r="AR165" s="21"/>
      <c r="AS165" s="21"/>
      <c r="AT165" s="21"/>
      <c r="AU165" s="22"/>
      <c r="AV165" s="23"/>
      <c r="AW165" s="21"/>
      <c r="AX165" s="21"/>
      <c r="AY165" s="21"/>
      <c r="AZ165" s="21"/>
      <c r="BA165" s="20"/>
      <c r="BB165" s="23"/>
      <c r="BC165" s="21"/>
      <c r="BD165" s="21"/>
      <c r="BE165" s="21"/>
      <c r="BF165" s="20"/>
      <c r="BG165" s="24" t="s">
        <v>17</v>
      </c>
      <c r="BH165" s="21"/>
      <c r="BI165" s="21"/>
      <c r="BJ165" s="22"/>
      <c r="BK165" s="64"/>
      <c r="BL165" s="197" t="str">
        <f>IFERROR(VLOOKUP(BK165,#REF!,3,FALSE),"")</f>
        <v/>
      </c>
    </row>
    <row r="166" spans="1:64" s="3" customFormat="1" ht="12.95" customHeight="1" x14ac:dyDescent="0.25">
      <c r="A166" s="5" t="s">
        <v>1075</v>
      </c>
      <c r="B166" s="31" t="s">
        <v>740</v>
      </c>
      <c r="C166" s="19"/>
      <c r="D166" s="25"/>
      <c r="E166" s="23"/>
      <c r="F166" s="21"/>
      <c r="G166" s="20"/>
      <c r="H166" s="24"/>
      <c r="I166" s="21"/>
      <c r="J166" s="21"/>
      <c r="K166" s="21"/>
      <c r="L166" s="21"/>
      <c r="M166" s="21"/>
      <c r="N166" s="21"/>
      <c r="O166" s="22"/>
      <c r="P166" s="23"/>
      <c r="Q166" s="21"/>
      <c r="R166" s="20"/>
      <c r="S166" s="24"/>
      <c r="T166" s="24"/>
      <c r="U166" s="24"/>
      <c r="V166" s="21"/>
      <c r="W166" s="21"/>
      <c r="X166" s="24"/>
      <c r="Y166" s="24"/>
      <c r="Z166" s="21"/>
      <c r="AA166" s="22"/>
      <c r="AB166" s="22"/>
      <c r="AC166" s="22"/>
      <c r="AD166" s="22"/>
      <c r="AE166" s="22"/>
      <c r="AF166" s="22"/>
      <c r="AG166" s="22"/>
      <c r="AH166" s="23"/>
      <c r="AI166" s="24"/>
      <c r="AJ166" s="21"/>
      <c r="AK166" s="22"/>
      <c r="AL166" s="22"/>
      <c r="AM166" s="22"/>
      <c r="AN166" s="23"/>
      <c r="AO166" s="20"/>
      <c r="AP166" s="24"/>
      <c r="AQ166" s="21"/>
      <c r="AR166" s="21"/>
      <c r="AS166" s="21"/>
      <c r="AT166" s="21"/>
      <c r="AU166" s="22"/>
      <c r="AV166" s="23"/>
      <c r="AW166" s="21"/>
      <c r="AX166" s="21"/>
      <c r="AY166" s="21"/>
      <c r="AZ166" s="21"/>
      <c r="BA166" s="20"/>
      <c r="BB166" s="23"/>
      <c r="BC166" s="21"/>
      <c r="BD166" s="21"/>
      <c r="BE166" s="21"/>
      <c r="BF166" s="20"/>
      <c r="BG166" s="24" t="s">
        <v>17</v>
      </c>
      <c r="BH166" s="21"/>
      <c r="BI166" s="21"/>
      <c r="BJ166" s="22"/>
      <c r="BK166" s="64"/>
      <c r="BL166" s="197" t="str">
        <f>IFERROR(VLOOKUP(BK166,#REF!,3,FALSE),"")</f>
        <v/>
      </c>
    </row>
    <row r="167" spans="1:64" s="3" customFormat="1" ht="12.95" customHeight="1" x14ac:dyDescent="0.25">
      <c r="A167" s="5" t="s">
        <v>1076</v>
      </c>
      <c r="B167" s="31" t="s">
        <v>704</v>
      </c>
      <c r="C167" s="42"/>
      <c r="D167" s="25"/>
      <c r="E167" s="23"/>
      <c r="F167" s="21"/>
      <c r="G167" s="20"/>
      <c r="H167" s="24"/>
      <c r="I167" s="36"/>
      <c r="J167" s="21"/>
      <c r="K167" s="36"/>
      <c r="L167" s="21"/>
      <c r="M167" s="21"/>
      <c r="N167" s="36"/>
      <c r="O167" s="22"/>
      <c r="P167" s="45"/>
      <c r="Q167" s="21"/>
      <c r="R167" s="20"/>
      <c r="S167" s="24"/>
      <c r="T167" s="44"/>
      <c r="U167" s="24"/>
      <c r="V167" s="21"/>
      <c r="W167" s="21" t="s">
        <v>120</v>
      </c>
      <c r="X167" s="44"/>
      <c r="Y167" s="44"/>
      <c r="Z167" s="21"/>
      <c r="AA167" s="43"/>
      <c r="AB167" s="43"/>
      <c r="AC167" s="22"/>
      <c r="AD167" s="22"/>
      <c r="AE167" s="43"/>
      <c r="AF167" s="22" t="s">
        <v>92</v>
      </c>
      <c r="AG167" s="20"/>
      <c r="AH167" s="45"/>
      <c r="AI167" s="24"/>
      <c r="AJ167" s="21"/>
      <c r="AK167" s="43"/>
      <c r="AL167" s="22"/>
      <c r="AM167" s="22" t="s">
        <v>92</v>
      </c>
      <c r="AN167" s="23"/>
      <c r="AO167" s="20"/>
      <c r="AP167" s="24"/>
      <c r="AQ167" s="21"/>
      <c r="AR167" s="36"/>
      <c r="AS167" s="21"/>
      <c r="AT167" s="36"/>
      <c r="AU167" s="22"/>
      <c r="AV167" s="23"/>
      <c r="AW167" s="21"/>
      <c r="AX167" s="36"/>
      <c r="AY167" s="21"/>
      <c r="AZ167" s="36"/>
      <c r="BA167" s="20"/>
      <c r="BB167" s="23"/>
      <c r="BC167" s="21"/>
      <c r="BD167" s="21"/>
      <c r="BE167" s="36"/>
      <c r="BF167" s="20"/>
      <c r="BG167" s="24" t="s">
        <v>17</v>
      </c>
      <c r="BH167" s="21"/>
      <c r="BI167" s="21"/>
      <c r="BJ167" s="22"/>
      <c r="BK167" s="64"/>
      <c r="BL167" s="197" t="str">
        <f>IFERROR(VLOOKUP(BK167,#REF!,3,FALSE),"")</f>
        <v/>
      </c>
    </row>
    <row r="168" spans="1:64" s="3" customFormat="1" ht="12.95" customHeight="1" x14ac:dyDescent="0.25">
      <c r="A168" s="5" t="s">
        <v>1077</v>
      </c>
      <c r="B168" s="31" t="s">
        <v>705</v>
      </c>
      <c r="C168" s="19"/>
      <c r="D168" s="25"/>
      <c r="E168" s="23"/>
      <c r="F168" s="21" t="s">
        <v>92</v>
      </c>
      <c r="G168" s="20"/>
      <c r="H168" s="24"/>
      <c r="I168" s="21"/>
      <c r="J168" s="21"/>
      <c r="K168" s="21"/>
      <c r="L168" s="21"/>
      <c r="M168" s="21"/>
      <c r="N168" s="21"/>
      <c r="O168" s="22" t="s">
        <v>92</v>
      </c>
      <c r="P168" s="23"/>
      <c r="Q168" s="21"/>
      <c r="R168" s="20"/>
      <c r="S168" s="24"/>
      <c r="T168" s="24" t="s">
        <v>117</v>
      </c>
      <c r="U168" s="22" t="s">
        <v>119</v>
      </c>
      <c r="V168" s="21"/>
      <c r="W168" s="21" t="s">
        <v>119</v>
      </c>
      <c r="X168" s="24"/>
      <c r="Y168" s="24"/>
      <c r="Z168" s="21"/>
      <c r="AA168" s="22"/>
      <c r="AB168" s="22"/>
      <c r="AC168" s="22"/>
      <c r="AD168" s="22"/>
      <c r="AE168" s="22"/>
      <c r="AF168" s="22" t="s">
        <v>92</v>
      </c>
      <c r="AG168" s="20"/>
      <c r="AH168" s="23"/>
      <c r="AI168" s="22" t="s">
        <v>119</v>
      </c>
      <c r="AJ168" s="21"/>
      <c r="AK168" s="22"/>
      <c r="AL168" s="22"/>
      <c r="AM168" s="22" t="s">
        <v>92</v>
      </c>
      <c r="AN168" s="23"/>
      <c r="AO168" s="20"/>
      <c r="AP168" s="24"/>
      <c r="AQ168" s="21"/>
      <c r="AR168" s="21"/>
      <c r="AS168" s="21"/>
      <c r="AT168" s="21"/>
      <c r="AU168" s="22" t="s">
        <v>92</v>
      </c>
      <c r="AV168" s="23"/>
      <c r="AW168" s="21"/>
      <c r="AX168" s="21"/>
      <c r="AY168" s="21"/>
      <c r="AZ168" s="21"/>
      <c r="BA168" s="20"/>
      <c r="BB168" s="23"/>
      <c r="BC168" s="21"/>
      <c r="BD168" s="21"/>
      <c r="BE168" s="21"/>
      <c r="BF168" s="20" t="s">
        <v>92</v>
      </c>
      <c r="BG168" s="24" t="s">
        <v>17</v>
      </c>
      <c r="BH168" s="21"/>
      <c r="BI168" s="21"/>
      <c r="BJ168" s="22" t="s">
        <v>35</v>
      </c>
      <c r="BK168" s="64"/>
      <c r="BL168" s="197"/>
    </row>
    <row r="169" spans="1:64" s="3" customFormat="1" ht="12.95" customHeight="1" x14ac:dyDescent="0.25">
      <c r="A169" s="5" t="s">
        <v>1078</v>
      </c>
      <c r="B169" s="31" t="s">
        <v>706</v>
      </c>
      <c r="C169" s="19"/>
      <c r="D169" s="25"/>
      <c r="E169" s="23"/>
      <c r="F169" s="21" t="s">
        <v>92</v>
      </c>
      <c r="G169" s="20"/>
      <c r="H169" s="24"/>
      <c r="I169" s="21"/>
      <c r="J169" s="21"/>
      <c r="K169" s="21"/>
      <c r="L169" s="21"/>
      <c r="M169" s="21"/>
      <c r="N169" s="21"/>
      <c r="O169" s="22"/>
      <c r="P169" s="23"/>
      <c r="Q169" s="21"/>
      <c r="R169" s="20"/>
      <c r="S169" s="24"/>
      <c r="T169" s="24"/>
      <c r="U169" s="24"/>
      <c r="V169" s="21"/>
      <c r="W169" s="21"/>
      <c r="X169" s="21"/>
      <c r="Y169" s="21"/>
      <c r="Z169" s="21"/>
      <c r="AA169" s="22"/>
      <c r="AB169" s="22"/>
      <c r="AC169" s="22"/>
      <c r="AD169" s="22"/>
      <c r="AE169" s="22"/>
      <c r="AF169" s="22" t="s">
        <v>92</v>
      </c>
      <c r="AG169" s="20"/>
      <c r="AH169" s="23"/>
      <c r="AI169" s="24"/>
      <c r="AJ169" s="21"/>
      <c r="AK169" s="22"/>
      <c r="AL169" s="22"/>
      <c r="AM169" s="22" t="s">
        <v>92</v>
      </c>
      <c r="AN169" s="23"/>
      <c r="AO169" s="20"/>
      <c r="AP169" s="24"/>
      <c r="AQ169" s="21"/>
      <c r="AR169" s="21"/>
      <c r="AS169" s="21"/>
      <c r="AT169" s="21" t="s">
        <v>117</v>
      </c>
      <c r="AU169" s="22" t="s">
        <v>119</v>
      </c>
      <c r="AV169" s="23"/>
      <c r="AW169" s="21"/>
      <c r="AX169" s="21"/>
      <c r="AY169" s="21"/>
      <c r="AZ169" s="21"/>
      <c r="BA169" s="20"/>
      <c r="BB169" s="23"/>
      <c r="BC169" s="21"/>
      <c r="BD169" s="21"/>
      <c r="BE169" s="21"/>
      <c r="BF169" s="20"/>
      <c r="BG169" s="24" t="s">
        <v>17</v>
      </c>
      <c r="BH169" s="21"/>
      <c r="BI169" s="21"/>
      <c r="BJ169" s="22" t="s">
        <v>35</v>
      </c>
      <c r="BK169" s="64"/>
      <c r="BL169" s="197"/>
    </row>
    <row r="170" spans="1:64" s="3" customFormat="1" ht="12.95" customHeight="1" x14ac:dyDescent="0.25">
      <c r="A170" s="5" t="s">
        <v>1079</v>
      </c>
      <c r="B170" s="31" t="s">
        <v>707</v>
      </c>
      <c r="C170" s="19"/>
      <c r="D170" s="25"/>
      <c r="E170" s="23"/>
      <c r="F170" s="21"/>
      <c r="G170" s="20"/>
      <c r="H170" s="24"/>
      <c r="I170" s="21"/>
      <c r="J170" s="21"/>
      <c r="K170" s="21"/>
      <c r="L170" s="21" t="s">
        <v>92</v>
      </c>
      <c r="M170" s="21"/>
      <c r="N170" s="21"/>
      <c r="O170" s="22"/>
      <c r="P170" s="23"/>
      <c r="Q170" s="21"/>
      <c r="R170" s="20"/>
      <c r="S170" s="24"/>
      <c r="T170" s="24"/>
      <c r="U170" s="24"/>
      <c r="V170" s="21"/>
      <c r="W170" s="21"/>
      <c r="X170" s="21"/>
      <c r="Y170" s="21"/>
      <c r="Z170" s="21"/>
      <c r="AA170" s="22"/>
      <c r="AB170" s="22"/>
      <c r="AC170" s="22"/>
      <c r="AD170" s="22"/>
      <c r="AE170" s="22"/>
      <c r="AF170" s="22" t="s">
        <v>92</v>
      </c>
      <c r="AG170" s="20"/>
      <c r="AH170" s="23"/>
      <c r="AI170" s="24"/>
      <c r="AJ170" s="21"/>
      <c r="AK170" s="22"/>
      <c r="AL170" s="22"/>
      <c r="AM170" s="22" t="s">
        <v>92</v>
      </c>
      <c r="AN170" s="23"/>
      <c r="AO170" s="20"/>
      <c r="AP170" s="24"/>
      <c r="AQ170" s="21"/>
      <c r="AR170" s="21"/>
      <c r="AS170" s="21"/>
      <c r="AT170" s="21" t="s">
        <v>117</v>
      </c>
      <c r="AU170" s="22" t="s">
        <v>119</v>
      </c>
      <c r="AV170" s="23"/>
      <c r="AW170" s="21"/>
      <c r="AX170" s="21"/>
      <c r="AY170" s="21"/>
      <c r="AZ170" s="21"/>
      <c r="BA170" s="20"/>
      <c r="BB170" s="23"/>
      <c r="BC170" s="21"/>
      <c r="BD170" s="21"/>
      <c r="BE170" s="21"/>
      <c r="BF170" s="20"/>
      <c r="BG170" s="24" t="s">
        <v>17</v>
      </c>
      <c r="BH170" s="21"/>
      <c r="BI170" s="21"/>
      <c r="BJ170" s="22" t="s">
        <v>35</v>
      </c>
      <c r="BK170" s="64"/>
      <c r="BL170" s="197" t="str">
        <f>IFERROR(VLOOKUP(BK170,#REF!,3,FALSE),"")</f>
        <v/>
      </c>
    </row>
    <row r="171" spans="1:64" s="3" customFormat="1" ht="12.95" customHeight="1" x14ac:dyDescent="0.25">
      <c r="A171" s="5" t="s">
        <v>1080</v>
      </c>
      <c r="B171" s="31" t="s">
        <v>877</v>
      </c>
      <c r="C171" s="19"/>
      <c r="D171" s="25"/>
      <c r="E171" s="26"/>
      <c r="F171" s="21"/>
      <c r="G171" s="68"/>
      <c r="H171" s="19"/>
      <c r="I171" s="27"/>
      <c r="J171" s="27"/>
      <c r="K171" s="27"/>
      <c r="L171" s="27"/>
      <c r="M171" s="27"/>
      <c r="N171" s="27"/>
      <c r="O171" s="25"/>
      <c r="P171" s="26"/>
      <c r="Q171" s="27"/>
      <c r="R171" s="68"/>
      <c r="S171" s="19"/>
      <c r="T171" s="19"/>
      <c r="U171" s="19"/>
      <c r="V171" s="27"/>
      <c r="W171" s="27"/>
      <c r="X171" s="27"/>
      <c r="Y171" s="27"/>
      <c r="Z171" s="21"/>
      <c r="AA171" s="25"/>
      <c r="AB171" s="25"/>
      <c r="AC171" s="22"/>
      <c r="AD171" s="22"/>
      <c r="AE171" s="25"/>
      <c r="AF171" s="22" t="s">
        <v>92</v>
      </c>
      <c r="AG171" s="20"/>
      <c r="AH171" s="26"/>
      <c r="AI171" s="19"/>
      <c r="AJ171" s="27"/>
      <c r="AK171" s="25"/>
      <c r="AL171" s="22"/>
      <c r="AM171" s="22" t="s">
        <v>92</v>
      </c>
      <c r="AN171" s="23"/>
      <c r="AO171" s="20"/>
      <c r="AP171" s="24"/>
      <c r="AQ171" s="21"/>
      <c r="AR171" s="21"/>
      <c r="AS171" s="21"/>
      <c r="AT171" s="21" t="s">
        <v>117</v>
      </c>
      <c r="AU171" s="22" t="s">
        <v>119</v>
      </c>
      <c r="AV171" s="23"/>
      <c r="AW171" s="21"/>
      <c r="AX171" s="21"/>
      <c r="AY171" s="21"/>
      <c r="AZ171" s="21"/>
      <c r="BA171" s="20"/>
      <c r="BB171" s="23"/>
      <c r="BC171" s="21"/>
      <c r="BD171" s="21"/>
      <c r="BE171" s="21"/>
      <c r="BF171" s="20" t="s">
        <v>35</v>
      </c>
      <c r="BG171" s="24" t="s">
        <v>17</v>
      </c>
      <c r="BH171" s="21" t="s">
        <v>35</v>
      </c>
      <c r="BI171" s="21"/>
      <c r="BJ171" s="22" t="s">
        <v>35</v>
      </c>
      <c r="BK171" s="64"/>
      <c r="BL171" s="197" t="str">
        <f>IFERROR(VLOOKUP(BK171,#REF!,3,FALSE),"")</f>
        <v/>
      </c>
    </row>
    <row r="172" spans="1:64" s="3" customFormat="1" ht="12.95" customHeight="1" x14ac:dyDescent="0.25">
      <c r="A172" s="5" t="s">
        <v>1081</v>
      </c>
      <c r="B172" s="31" t="s">
        <v>708</v>
      </c>
      <c r="C172" s="19"/>
      <c r="D172" s="25"/>
      <c r="E172" s="26"/>
      <c r="F172" s="21"/>
      <c r="G172" s="68"/>
      <c r="H172" s="19"/>
      <c r="I172" s="27"/>
      <c r="J172" s="27"/>
      <c r="K172" s="27"/>
      <c r="L172" s="27"/>
      <c r="M172" s="27"/>
      <c r="N172" s="27"/>
      <c r="O172" s="25"/>
      <c r="P172" s="26"/>
      <c r="Q172" s="27"/>
      <c r="R172" s="68"/>
      <c r="S172" s="19"/>
      <c r="T172" s="19"/>
      <c r="U172" s="19"/>
      <c r="V172" s="27"/>
      <c r="W172" s="27"/>
      <c r="X172" s="27"/>
      <c r="Y172" s="27"/>
      <c r="Z172" s="21"/>
      <c r="AA172" s="25"/>
      <c r="AB172" s="25"/>
      <c r="AC172" s="22"/>
      <c r="AD172" s="22"/>
      <c r="AE172" s="25"/>
      <c r="AF172" s="22" t="s">
        <v>92</v>
      </c>
      <c r="AG172" s="20"/>
      <c r="AH172" s="26"/>
      <c r="AI172" s="19"/>
      <c r="AJ172" s="27"/>
      <c r="AK172" s="25"/>
      <c r="AL172" s="22"/>
      <c r="AM172" s="22" t="s">
        <v>92</v>
      </c>
      <c r="AN172" s="23"/>
      <c r="AO172" s="20"/>
      <c r="AP172" s="24"/>
      <c r="AQ172" s="21"/>
      <c r="AR172" s="21"/>
      <c r="AS172" s="21"/>
      <c r="AT172" s="21" t="s">
        <v>117</v>
      </c>
      <c r="AU172" s="22" t="s">
        <v>119</v>
      </c>
      <c r="AV172" s="23"/>
      <c r="AW172" s="21"/>
      <c r="AX172" s="21"/>
      <c r="AY172" s="21"/>
      <c r="AZ172" s="21"/>
      <c r="BA172" s="20"/>
      <c r="BB172" s="23"/>
      <c r="BC172" s="21"/>
      <c r="BD172" s="21"/>
      <c r="BE172" s="21"/>
      <c r="BF172" s="20"/>
      <c r="BG172" s="24" t="s">
        <v>17</v>
      </c>
      <c r="BH172" s="21"/>
      <c r="BI172" s="21"/>
      <c r="BJ172" s="22" t="s">
        <v>35</v>
      </c>
      <c r="BK172" s="64"/>
      <c r="BL172" s="197" t="str">
        <f>IFERROR(VLOOKUP(BK172,#REF!,3,FALSE),"")</f>
        <v/>
      </c>
    </row>
    <row r="173" spans="1:64" s="3" customFormat="1" ht="12.95" customHeight="1" x14ac:dyDescent="0.25">
      <c r="A173" s="5" t="s">
        <v>1082</v>
      </c>
      <c r="B173" s="31" t="s">
        <v>709</v>
      </c>
      <c r="C173" s="19"/>
      <c r="D173" s="25"/>
      <c r="E173" s="26"/>
      <c r="F173" s="21"/>
      <c r="G173" s="68"/>
      <c r="H173" s="19"/>
      <c r="I173" s="27"/>
      <c r="J173" s="27"/>
      <c r="K173" s="27"/>
      <c r="L173" s="27"/>
      <c r="M173" s="27"/>
      <c r="N173" s="27"/>
      <c r="O173" s="25"/>
      <c r="P173" s="26"/>
      <c r="Q173" s="27"/>
      <c r="R173" s="68"/>
      <c r="S173" s="19"/>
      <c r="T173" s="19"/>
      <c r="U173" s="19"/>
      <c r="V173" s="27"/>
      <c r="W173" s="27"/>
      <c r="X173" s="27"/>
      <c r="Y173" s="27"/>
      <c r="Z173" s="21"/>
      <c r="AA173" s="22"/>
      <c r="AB173" s="22"/>
      <c r="AC173" s="22"/>
      <c r="AD173" s="22"/>
      <c r="AE173" s="22"/>
      <c r="AF173" s="22" t="s">
        <v>92</v>
      </c>
      <c r="AG173" s="20"/>
      <c r="AH173" s="26"/>
      <c r="AI173" s="19"/>
      <c r="AJ173" s="27"/>
      <c r="AK173" s="22"/>
      <c r="AL173" s="22"/>
      <c r="AM173" s="22" t="s">
        <v>92</v>
      </c>
      <c r="AN173" s="23"/>
      <c r="AO173" s="20"/>
      <c r="AP173" s="24"/>
      <c r="AQ173" s="21"/>
      <c r="AR173" s="21"/>
      <c r="AS173" s="21"/>
      <c r="AT173" s="21" t="s">
        <v>117</v>
      </c>
      <c r="AU173" s="22" t="s">
        <v>119</v>
      </c>
      <c r="AV173" s="23"/>
      <c r="AW173" s="21"/>
      <c r="AX173" s="21"/>
      <c r="AY173" s="21"/>
      <c r="AZ173" s="21"/>
      <c r="BA173" s="20"/>
      <c r="BB173" s="23"/>
      <c r="BC173" s="21"/>
      <c r="BD173" s="21"/>
      <c r="BE173" s="21"/>
      <c r="BF173" s="20"/>
      <c r="BG173" s="24" t="s">
        <v>17</v>
      </c>
      <c r="BH173" s="21"/>
      <c r="BI173" s="21"/>
      <c r="BJ173" s="22" t="s">
        <v>35</v>
      </c>
      <c r="BK173" s="64"/>
      <c r="BL173" s="197" t="str">
        <f>IFERROR(VLOOKUP(BK173,#REF!,3,FALSE),"")</f>
        <v/>
      </c>
    </row>
    <row r="174" spans="1:64" s="3" customFormat="1" ht="12.95" customHeight="1" x14ac:dyDescent="0.25">
      <c r="A174" s="5" t="s">
        <v>1083</v>
      </c>
      <c r="B174" s="31" t="s">
        <v>710</v>
      </c>
      <c r="C174" s="19"/>
      <c r="D174" s="25"/>
      <c r="E174" s="26"/>
      <c r="F174" s="21"/>
      <c r="G174" s="68"/>
      <c r="H174" s="19"/>
      <c r="I174" s="27"/>
      <c r="J174" s="27"/>
      <c r="K174" s="27"/>
      <c r="L174" s="27"/>
      <c r="M174" s="27"/>
      <c r="N174" s="27"/>
      <c r="O174" s="25"/>
      <c r="P174" s="26"/>
      <c r="Q174" s="27"/>
      <c r="R174" s="68"/>
      <c r="S174" s="19"/>
      <c r="T174" s="19"/>
      <c r="U174" s="19"/>
      <c r="V174" s="27"/>
      <c r="W174" s="27"/>
      <c r="X174" s="27"/>
      <c r="Y174" s="27"/>
      <c r="Z174" s="21"/>
      <c r="AA174" s="22"/>
      <c r="AB174" s="22"/>
      <c r="AC174" s="22"/>
      <c r="AD174" s="22"/>
      <c r="AE174" s="22"/>
      <c r="AF174" s="22" t="s">
        <v>92</v>
      </c>
      <c r="AG174" s="20"/>
      <c r="AH174" s="26"/>
      <c r="AI174" s="19"/>
      <c r="AJ174" s="27"/>
      <c r="AK174" s="22"/>
      <c r="AL174" s="22"/>
      <c r="AM174" s="22" t="s">
        <v>92</v>
      </c>
      <c r="AN174" s="23"/>
      <c r="AO174" s="20"/>
      <c r="AP174" s="24"/>
      <c r="AQ174" s="21"/>
      <c r="AR174" s="21"/>
      <c r="AS174" s="21"/>
      <c r="AT174" s="21" t="s">
        <v>117</v>
      </c>
      <c r="AU174" s="22" t="s">
        <v>119</v>
      </c>
      <c r="AV174" s="23"/>
      <c r="AW174" s="21"/>
      <c r="AX174" s="21"/>
      <c r="AY174" s="21"/>
      <c r="AZ174" s="21"/>
      <c r="BA174" s="20"/>
      <c r="BB174" s="23"/>
      <c r="BC174" s="21"/>
      <c r="BD174" s="21"/>
      <c r="BE174" s="21"/>
      <c r="BF174" s="20"/>
      <c r="BG174" s="24" t="s">
        <v>17</v>
      </c>
      <c r="BH174" s="21" t="s">
        <v>35</v>
      </c>
      <c r="BI174" s="21"/>
      <c r="BJ174" s="22" t="s">
        <v>35</v>
      </c>
      <c r="BK174" s="64"/>
      <c r="BL174" s="197" t="str">
        <f>IFERROR(VLOOKUP(BK174,#REF!,3,FALSE),"")</f>
        <v/>
      </c>
    </row>
    <row r="175" spans="1:64" s="3" customFormat="1" ht="12.95" customHeight="1" x14ac:dyDescent="0.25">
      <c r="A175" s="5" t="s">
        <v>1084</v>
      </c>
      <c r="B175" s="31" t="s">
        <v>711</v>
      </c>
      <c r="C175" s="19"/>
      <c r="D175" s="25"/>
      <c r="E175" s="26"/>
      <c r="F175" s="21"/>
      <c r="G175" s="68"/>
      <c r="H175" s="19"/>
      <c r="I175" s="27"/>
      <c r="J175" s="27"/>
      <c r="K175" s="27"/>
      <c r="L175" s="27"/>
      <c r="M175" s="27"/>
      <c r="N175" s="27"/>
      <c r="O175" s="25"/>
      <c r="P175" s="26"/>
      <c r="Q175" s="27"/>
      <c r="R175" s="68"/>
      <c r="S175" s="19"/>
      <c r="T175" s="19"/>
      <c r="U175" s="19"/>
      <c r="V175" s="27"/>
      <c r="W175" s="27"/>
      <c r="X175" s="27"/>
      <c r="Y175" s="27"/>
      <c r="Z175" s="21"/>
      <c r="AA175" s="22"/>
      <c r="AB175" s="22"/>
      <c r="AC175" s="22"/>
      <c r="AD175" s="22"/>
      <c r="AE175" s="22"/>
      <c r="AF175" s="22" t="s">
        <v>92</v>
      </c>
      <c r="AG175" s="20"/>
      <c r="AH175" s="26"/>
      <c r="AI175" s="19"/>
      <c r="AJ175" s="27"/>
      <c r="AK175" s="22"/>
      <c r="AL175" s="22"/>
      <c r="AM175" s="22" t="s">
        <v>92</v>
      </c>
      <c r="AN175" s="23"/>
      <c r="AO175" s="20"/>
      <c r="AP175" s="24"/>
      <c r="AQ175" s="21"/>
      <c r="AR175" s="21"/>
      <c r="AS175" s="21"/>
      <c r="AT175" s="21" t="s">
        <v>117</v>
      </c>
      <c r="AU175" s="22" t="s">
        <v>119</v>
      </c>
      <c r="AV175" s="23"/>
      <c r="AW175" s="21"/>
      <c r="AX175" s="21"/>
      <c r="AY175" s="21"/>
      <c r="AZ175" s="21"/>
      <c r="BA175" s="20"/>
      <c r="BB175" s="23"/>
      <c r="BC175" s="21"/>
      <c r="BD175" s="21"/>
      <c r="BE175" s="21"/>
      <c r="BF175" s="20"/>
      <c r="BG175" s="24" t="s">
        <v>17</v>
      </c>
      <c r="BH175" s="21"/>
      <c r="BI175" s="21"/>
      <c r="BJ175" s="22" t="s">
        <v>35</v>
      </c>
      <c r="BK175" s="64"/>
      <c r="BL175" s="197" t="str">
        <f>IFERROR(VLOOKUP(BK175,#REF!,3,FALSE),"")</f>
        <v/>
      </c>
    </row>
    <row r="176" spans="1:64" s="3" customFormat="1" ht="12.95" customHeight="1" x14ac:dyDescent="0.25">
      <c r="A176" s="5" t="s">
        <v>1085</v>
      </c>
      <c r="B176" s="31" t="s">
        <v>712</v>
      </c>
      <c r="C176" s="19"/>
      <c r="D176" s="25"/>
      <c r="E176" s="26"/>
      <c r="F176" s="21"/>
      <c r="G176" s="68"/>
      <c r="H176" s="19"/>
      <c r="I176" s="27"/>
      <c r="J176" s="27"/>
      <c r="K176" s="27"/>
      <c r="L176" s="27"/>
      <c r="M176" s="27"/>
      <c r="N176" s="27"/>
      <c r="O176" s="25"/>
      <c r="P176" s="26"/>
      <c r="Q176" s="27"/>
      <c r="R176" s="68"/>
      <c r="S176" s="19"/>
      <c r="T176" s="19"/>
      <c r="U176" s="19"/>
      <c r="V176" s="27"/>
      <c r="W176" s="27"/>
      <c r="X176" s="27"/>
      <c r="Y176" s="27"/>
      <c r="Z176" s="21"/>
      <c r="AA176" s="22"/>
      <c r="AB176" s="22"/>
      <c r="AC176" s="22"/>
      <c r="AD176" s="22"/>
      <c r="AE176" s="22"/>
      <c r="AF176" s="22" t="s">
        <v>92</v>
      </c>
      <c r="AG176" s="20"/>
      <c r="AH176" s="26"/>
      <c r="AI176" s="19"/>
      <c r="AJ176" s="27"/>
      <c r="AK176" s="22"/>
      <c r="AL176" s="22"/>
      <c r="AM176" s="22" t="s">
        <v>92</v>
      </c>
      <c r="AN176" s="23"/>
      <c r="AO176" s="20"/>
      <c r="AP176" s="24"/>
      <c r="AQ176" s="21"/>
      <c r="AR176" s="21"/>
      <c r="AS176" s="21"/>
      <c r="AT176" s="21" t="s">
        <v>117</v>
      </c>
      <c r="AU176" s="22" t="s">
        <v>119</v>
      </c>
      <c r="AV176" s="23"/>
      <c r="AW176" s="21"/>
      <c r="AX176" s="21"/>
      <c r="AY176" s="21"/>
      <c r="AZ176" s="21"/>
      <c r="BA176" s="20"/>
      <c r="BB176" s="23"/>
      <c r="BC176" s="21"/>
      <c r="BD176" s="21"/>
      <c r="BE176" s="21"/>
      <c r="BF176" s="20"/>
      <c r="BG176" s="24" t="s">
        <v>17</v>
      </c>
      <c r="BH176" s="21"/>
      <c r="BI176" s="21"/>
      <c r="BJ176" s="22" t="s">
        <v>35</v>
      </c>
      <c r="BK176" s="64"/>
      <c r="BL176" s="197" t="str">
        <f>IFERROR(VLOOKUP(BK176,#REF!,3,FALSE),"")</f>
        <v/>
      </c>
    </row>
    <row r="177" spans="1:64" s="3" customFormat="1" ht="12.95" customHeight="1" x14ac:dyDescent="0.25">
      <c r="A177" s="5" t="s">
        <v>1086</v>
      </c>
      <c r="B177" s="31" t="s">
        <v>713</v>
      </c>
      <c r="C177" s="19"/>
      <c r="D177" s="25"/>
      <c r="E177" s="26"/>
      <c r="F177" s="21"/>
      <c r="G177" s="68"/>
      <c r="H177" s="19"/>
      <c r="I177" s="27"/>
      <c r="J177" s="27"/>
      <c r="K177" s="27"/>
      <c r="L177" s="27"/>
      <c r="M177" s="27"/>
      <c r="N177" s="27"/>
      <c r="O177" s="25"/>
      <c r="P177" s="26"/>
      <c r="Q177" s="27"/>
      <c r="R177" s="68"/>
      <c r="S177" s="19"/>
      <c r="T177" s="19"/>
      <c r="U177" s="19"/>
      <c r="V177" s="27"/>
      <c r="W177" s="27"/>
      <c r="X177" s="27"/>
      <c r="Y177" s="27"/>
      <c r="Z177" s="21"/>
      <c r="AA177" s="22"/>
      <c r="AB177" s="22"/>
      <c r="AC177" s="22"/>
      <c r="AD177" s="22"/>
      <c r="AE177" s="22"/>
      <c r="AF177" s="22" t="s">
        <v>92</v>
      </c>
      <c r="AG177" s="20"/>
      <c r="AH177" s="26"/>
      <c r="AI177" s="19"/>
      <c r="AJ177" s="27"/>
      <c r="AK177" s="22"/>
      <c r="AL177" s="22"/>
      <c r="AM177" s="22" t="s">
        <v>92</v>
      </c>
      <c r="AN177" s="23"/>
      <c r="AO177" s="20"/>
      <c r="AP177" s="24"/>
      <c r="AQ177" s="21"/>
      <c r="AR177" s="21"/>
      <c r="AS177" s="21"/>
      <c r="AT177" s="21" t="s">
        <v>117</v>
      </c>
      <c r="AU177" s="22" t="s">
        <v>119</v>
      </c>
      <c r="AV177" s="23"/>
      <c r="AW177" s="21"/>
      <c r="AX177" s="21"/>
      <c r="AY177" s="21"/>
      <c r="AZ177" s="21"/>
      <c r="BA177" s="20"/>
      <c r="BB177" s="23"/>
      <c r="BC177" s="21"/>
      <c r="BD177" s="21"/>
      <c r="BE177" s="21"/>
      <c r="BF177" s="20"/>
      <c r="BG177" s="24" t="s">
        <v>17</v>
      </c>
      <c r="BH177" s="21"/>
      <c r="BI177" s="21"/>
      <c r="BJ177" s="22" t="s">
        <v>35</v>
      </c>
      <c r="BK177" s="64"/>
      <c r="BL177" s="197" t="str">
        <f>IFERROR(VLOOKUP(BK177,#REF!,3,FALSE),"")</f>
        <v/>
      </c>
    </row>
    <row r="178" spans="1:64" s="3" customFormat="1" ht="12.95" customHeight="1" x14ac:dyDescent="0.25">
      <c r="A178" s="5" t="s">
        <v>1087</v>
      </c>
      <c r="B178" s="31" t="s">
        <v>714</v>
      </c>
      <c r="C178" s="19"/>
      <c r="D178" s="25"/>
      <c r="E178" s="26"/>
      <c r="F178" s="21"/>
      <c r="G178" s="68"/>
      <c r="H178" s="19"/>
      <c r="I178" s="27"/>
      <c r="J178" s="27"/>
      <c r="K178" s="27"/>
      <c r="L178" s="27"/>
      <c r="M178" s="27"/>
      <c r="N178" s="27"/>
      <c r="O178" s="25"/>
      <c r="P178" s="26"/>
      <c r="Q178" s="27"/>
      <c r="R178" s="68"/>
      <c r="S178" s="19"/>
      <c r="T178" s="19"/>
      <c r="U178" s="19"/>
      <c r="V178" s="27"/>
      <c r="W178" s="27"/>
      <c r="X178" s="27"/>
      <c r="Y178" s="27"/>
      <c r="Z178" s="21"/>
      <c r="AA178" s="22"/>
      <c r="AB178" s="22"/>
      <c r="AC178" s="22"/>
      <c r="AD178" s="22"/>
      <c r="AE178" s="22"/>
      <c r="AF178" s="22" t="s">
        <v>92</v>
      </c>
      <c r="AG178" s="20"/>
      <c r="AH178" s="26"/>
      <c r="AI178" s="19"/>
      <c r="AJ178" s="27"/>
      <c r="AK178" s="22"/>
      <c r="AL178" s="22"/>
      <c r="AM178" s="22" t="s">
        <v>92</v>
      </c>
      <c r="AN178" s="23"/>
      <c r="AO178" s="20"/>
      <c r="AP178" s="24"/>
      <c r="AQ178" s="21"/>
      <c r="AR178" s="21"/>
      <c r="AS178" s="21"/>
      <c r="AT178" s="21" t="s">
        <v>117</v>
      </c>
      <c r="AU178" s="22" t="s">
        <v>119</v>
      </c>
      <c r="AV178" s="23"/>
      <c r="AW178" s="21"/>
      <c r="AX178" s="21"/>
      <c r="AY178" s="21"/>
      <c r="AZ178" s="21"/>
      <c r="BA178" s="20"/>
      <c r="BB178" s="23"/>
      <c r="BC178" s="21"/>
      <c r="BD178" s="21"/>
      <c r="BE178" s="21"/>
      <c r="BF178" s="20"/>
      <c r="BG178" s="24" t="s">
        <v>17</v>
      </c>
      <c r="BH178" s="21"/>
      <c r="BI178" s="21"/>
      <c r="BJ178" s="22" t="s">
        <v>35</v>
      </c>
      <c r="BK178" s="64"/>
      <c r="BL178" s="197" t="str">
        <f>IFERROR(VLOOKUP(BK178,#REF!,3,FALSE),"")</f>
        <v/>
      </c>
    </row>
    <row r="179" spans="1:64" s="3" customFormat="1" ht="12.95" customHeight="1" x14ac:dyDescent="0.25">
      <c r="A179" s="5" t="s">
        <v>1088</v>
      </c>
      <c r="B179" s="31" t="s">
        <v>715</v>
      </c>
      <c r="C179" s="19"/>
      <c r="D179" s="25"/>
      <c r="E179" s="26"/>
      <c r="F179" s="21"/>
      <c r="G179" s="68"/>
      <c r="H179" s="19"/>
      <c r="I179" s="27"/>
      <c r="J179" s="27"/>
      <c r="K179" s="27"/>
      <c r="L179" s="27"/>
      <c r="M179" s="27"/>
      <c r="N179" s="27"/>
      <c r="O179" s="25"/>
      <c r="P179" s="26"/>
      <c r="Q179" s="27"/>
      <c r="R179" s="68"/>
      <c r="S179" s="19"/>
      <c r="T179" s="19"/>
      <c r="U179" s="19"/>
      <c r="V179" s="27"/>
      <c r="W179" s="27"/>
      <c r="X179" s="27"/>
      <c r="Y179" s="27"/>
      <c r="Z179" s="21"/>
      <c r="AA179" s="22"/>
      <c r="AB179" s="22"/>
      <c r="AC179" s="22"/>
      <c r="AD179" s="22"/>
      <c r="AE179" s="22"/>
      <c r="AF179" s="22" t="s">
        <v>92</v>
      </c>
      <c r="AG179" s="20"/>
      <c r="AH179" s="26"/>
      <c r="AI179" s="19"/>
      <c r="AJ179" s="27"/>
      <c r="AK179" s="22"/>
      <c r="AL179" s="22"/>
      <c r="AM179" s="22" t="s">
        <v>92</v>
      </c>
      <c r="AN179" s="23"/>
      <c r="AO179" s="20"/>
      <c r="AP179" s="24"/>
      <c r="AQ179" s="21"/>
      <c r="AR179" s="21"/>
      <c r="AS179" s="21"/>
      <c r="AT179" s="21" t="s">
        <v>117</v>
      </c>
      <c r="AU179" s="22" t="s">
        <v>119</v>
      </c>
      <c r="AV179" s="23"/>
      <c r="AW179" s="21"/>
      <c r="AX179" s="21"/>
      <c r="AY179" s="21"/>
      <c r="AZ179" s="21"/>
      <c r="BA179" s="20"/>
      <c r="BB179" s="23"/>
      <c r="BC179" s="21"/>
      <c r="BD179" s="21"/>
      <c r="BE179" s="21"/>
      <c r="BF179" s="20"/>
      <c r="BG179" s="24" t="s">
        <v>17</v>
      </c>
      <c r="BH179" s="21"/>
      <c r="BI179" s="21"/>
      <c r="BJ179" s="22" t="s">
        <v>35</v>
      </c>
      <c r="BK179" s="64"/>
      <c r="BL179" s="197" t="str">
        <f>IFERROR(VLOOKUP(BK179,#REF!,3,FALSE),"")</f>
        <v/>
      </c>
    </row>
    <row r="180" spans="1:64" s="3" customFormat="1" ht="12.95" customHeight="1" x14ac:dyDescent="0.25">
      <c r="A180" s="5" t="s">
        <v>1089</v>
      </c>
      <c r="B180" s="31" t="s">
        <v>716</v>
      </c>
      <c r="C180" s="19"/>
      <c r="D180" s="25"/>
      <c r="E180" s="26"/>
      <c r="F180" s="21"/>
      <c r="G180" s="68"/>
      <c r="H180" s="19"/>
      <c r="I180" s="27"/>
      <c r="J180" s="27"/>
      <c r="K180" s="27"/>
      <c r="L180" s="27"/>
      <c r="M180" s="27"/>
      <c r="N180" s="27"/>
      <c r="O180" s="25"/>
      <c r="P180" s="26"/>
      <c r="Q180" s="27"/>
      <c r="R180" s="68"/>
      <c r="S180" s="19"/>
      <c r="T180" s="19"/>
      <c r="U180" s="19"/>
      <c r="V180" s="27"/>
      <c r="W180" s="27"/>
      <c r="X180" s="27"/>
      <c r="Y180" s="27"/>
      <c r="Z180" s="21"/>
      <c r="AA180" s="22"/>
      <c r="AB180" s="22"/>
      <c r="AC180" s="22"/>
      <c r="AD180" s="22"/>
      <c r="AE180" s="22"/>
      <c r="AF180" s="22" t="s">
        <v>92</v>
      </c>
      <c r="AG180" s="20"/>
      <c r="AH180" s="26"/>
      <c r="AI180" s="19"/>
      <c r="AJ180" s="27"/>
      <c r="AK180" s="22"/>
      <c r="AL180" s="22"/>
      <c r="AM180" s="22" t="s">
        <v>92</v>
      </c>
      <c r="AN180" s="23"/>
      <c r="AO180" s="20"/>
      <c r="AP180" s="24"/>
      <c r="AQ180" s="21"/>
      <c r="AR180" s="21"/>
      <c r="AS180" s="21"/>
      <c r="AT180" s="21" t="s">
        <v>117</v>
      </c>
      <c r="AU180" s="22" t="s">
        <v>119</v>
      </c>
      <c r="AV180" s="23"/>
      <c r="AW180" s="21"/>
      <c r="AX180" s="21"/>
      <c r="AY180" s="21"/>
      <c r="AZ180" s="21"/>
      <c r="BA180" s="20"/>
      <c r="BB180" s="23"/>
      <c r="BC180" s="21"/>
      <c r="BD180" s="21"/>
      <c r="BE180" s="21"/>
      <c r="BF180" s="20"/>
      <c r="BG180" s="24" t="s">
        <v>17</v>
      </c>
      <c r="BH180" s="21"/>
      <c r="BI180" s="21"/>
      <c r="BJ180" s="22" t="s">
        <v>35</v>
      </c>
      <c r="BK180" s="64"/>
      <c r="BL180" s="197" t="str">
        <f>IFERROR(VLOOKUP(BK180,#REF!,3,FALSE),"")</f>
        <v/>
      </c>
    </row>
    <row r="181" spans="1:64" s="3" customFormat="1" ht="12.95" customHeight="1" x14ac:dyDescent="0.25">
      <c r="A181" s="5" t="s">
        <v>1090</v>
      </c>
      <c r="B181" s="31" t="s">
        <v>717</v>
      </c>
      <c r="C181" s="19"/>
      <c r="D181" s="25"/>
      <c r="E181" s="26"/>
      <c r="F181" s="21"/>
      <c r="G181" s="68"/>
      <c r="H181" s="19"/>
      <c r="I181" s="27"/>
      <c r="J181" s="27"/>
      <c r="K181" s="27"/>
      <c r="L181" s="27"/>
      <c r="M181" s="27"/>
      <c r="N181" s="27"/>
      <c r="O181" s="25"/>
      <c r="P181" s="26"/>
      <c r="Q181" s="27"/>
      <c r="R181" s="68"/>
      <c r="S181" s="19"/>
      <c r="T181" s="19"/>
      <c r="U181" s="19"/>
      <c r="V181" s="27"/>
      <c r="W181" s="27"/>
      <c r="X181" s="27"/>
      <c r="Y181" s="27"/>
      <c r="Z181" s="21"/>
      <c r="AA181" s="22"/>
      <c r="AB181" s="22"/>
      <c r="AC181" s="22"/>
      <c r="AD181" s="22"/>
      <c r="AE181" s="22"/>
      <c r="AF181" s="22" t="s">
        <v>92</v>
      </c>
      <c r="AG181" s="20"/>
      <c r="AH181" s="26"/>
      <c r="AI181" s="19"/>
      <c r="AJ181" s="27"/>
      <c r="AK181" s="22"/>
      <c r="AL181" s="22"/>
      <c r="AM181" s="22" t="s">
        <v>92</v>
      </c>
      <c r="AN181" s="23"/>
      <c r="AO181" s="20"/>
      <c r="AP181" s="24"/>
      <c r="AQ181" s="21"/>
      <c r="AR181" s="21"/>
      <c r="AS181" s="21"/>
      <c r="AT181" s="21" t="s">
        <v>117</v>
      </c>
      <c r="AU181" s="22" t="s">
        <v>119</v>
      </c>
      <c r="AV181" s="23"/>
      <c r="AW181" s="21"/>
      <c r="AX181" s="21"/>
      <c r="AY181" s="21"/>
      <c r="AZ181" s="21"/>
      <c r="BA181" s="20"/>
      <c r="BB181" s="23"/>
      <c r="BC181" s="21"/>
      <c r="BD181" s="21"/>
      <c r="BE181" s="21"/>
      <c r="BF181" s="20"/>
      <c r="BG181" s="24" t="s">
        <v>17</v>
      </c>
      <c r="BH181" s="21"/>
      <c r="BI181" s="21"/>
      <c r="BJ181" s="22" t="s">
        <v>35</v>
      </c>
      <c r="BK181" s="64"/>
      <c r="BL181" s="197" t="str">
        <f>IFERROR(VLOOKUP(BK181,#REF!,3,FALSE),"")</f>
        <v/>
      </c>
    </row>
    <row r="182" spans="1:64" s="3" customFormat="1" ht="12.95" customHeight="1" x14ac:dyDescent="0.25">
      <c r="A182" s="5" t="s">
        <v>1091</v>
      </c>
      <c r="B182" s="31" t="s">
        <v>718</v>
      </c>
      <c r="C182" s="19"/>
      <c r="D182" s="25"/>
      <c r="E182" s="26"/>
      <c r="F182" s="21"/>
      <c r="G182" s="68"/>
      <c r="H182" s="19"/>
      <c r="I182" s="27"/>
      <c r="J182" s="27"/>
      <c r="K182" s="27"/>
      <c r="L182" s="27"/>
      <c r="M182" s="27"/>
      <c r="N182" s="27"/>
      <c r="O182" s="25"/>
      <c r="P182" s="26"/>
      <c r="Q182" s="27"/>
      <c r="R182" s="68"/>
      <c r="S182" s="19"/>
      <c r="T182" s="19"/>
      <c r="U182" s="19"/>
      <c r="V182" s="27"/>
      <c r="W182" s="27"/>
      <c r="X182" s="27"/>
      <c r="Y182" s="27"/>
      <c r="Z182" s="21"/>
      <c r="AA182" s="22"/>
      <c r="AB182" s="22"/>
      <c r="AC182" s="22"/>
      <c r="AD182" s="22"/>
      <c r="AE182" s="22"/>
      <c r="AF182" s="22" t="s">
        <v>92</v>
      </c>
      <c r="AG182" s="20"/>
      <c r="AH182" s="26"/>
      <c r="AI182" s="19"/>
      <c r="AJ182" s="27"/>
      <c r="AK182" s="22"/>
      <c r="AL182" s="22"/>
      <c r="AM182" s="22" t="s">
        <v>92</v>
      </c>
      <c r="AN182" s="23"/>
      <c r="AO182" s="20"/>
      <c r="AP182" s="24"/>
      <c r="AQ182" s="21"/>
      <c r="AR182" s="21"/>
      <c r="AS182" s="21"/>
      <c r="AT182" s="21" t="s">
        <v>117</v>
      </c>
      <c r="AU182" s="22" t="s">
        <v>119</v>
      </c>
      <c r="AV182" s="23"/>
      <c r="AW182" s="21"/>
      <c r="AX182" s="21"/>
      <c r="AY182" s="21"/>
      <c r="AZ182" s="21"/>
      <c r="BA182" s="20"/>
      <c r="BB182" s="23"/>
      <c r="BC182" s="21"/>
      <c r="BD182" s="21"/>
      <c r="BE182" s="21"/>
      <c r="BF182" s="20"/>
      <c r="BG182" s="24" t="s">
        <v>17</v>
      </c>
      <c r="BH182" s="21"/>
      <c r="BI182" s="21"/>
      <c r="BJ182" s="22" t="s">
        <v>35</v>
      </c>
      <c r="BK182" s="64"/>
      <c r="BL182" s="197" t="str">
        <f>IFERROR(VLOOKUP(BK182,#REF!,3,FALSE),"")</f>
        <v/>
      </c>
    </row>
    <row r="183" spans="1:64" s="3" customFormat="1" ht="12.95" customHeight="1" x14ac:dyDescent="0.25">
      <c r="A183" s="5" t="s">
        <v>1092</v>
      </c>
      <c r="B183" s="31" t="s">
        <v>719</v>
      </c>
      <c r="C183" s="19"/>
      <c r="D183" s="25"/>
      <c r="E183" s="26"/>
      <c r="F183" s="21"/>
      <c r="G183" s="68"/>
      <c r="H183" s="19"/>
      <c r="I183" s="27"/>
      <c r="J183" s="27"/>
      <c r="K183" s="27"/>
      <c r="L183" s="27"/>
      <c r="M183" s="27"/>
      <c r="N183" s="27"/>
      <c r="O183" s="25"/>
      <c r="P183" s="26"/>
      <c r="Q183" s="27"/>
      <c r="R183" s="68"/>
      <c r="S183" s="19"/>
      <c r="T183" s="19"/>
      <c r="U183" s="19"/>
      <c r="V183" s="27"/>
      <c r="W183" s="27"/>
      <c r="X183" s="27"/>
      <c r="Y183" s="27"/>
      <c r="Z183" s="21"/>
      <c r="AA183" s="22"/>
      <c r="AB183" s="22"/>
      <c r="AC183" s="22"/>
      <c r="AD183" s="22"/>
      <c r="AE183" s="22"/>
      <c r="AF183" s="22" t="s">
        <v>92</v>
      </c>
      <c r="AG183" s="20"/>
      <c r="AH183" s="26"/>
      <c r="AI183" s="19"/>
      <c r="AJ183" s="27"/>
      <c r="AK183" s="22"/>
      <c r="AL183" s="22"/>
      <c r="AM183" s="22" t="s">
        <v>92</v>
      </c>
      <c r="AN183" s="23"/>
      <c r="AO183" s="20"/>
      <c r="AP183" s="24"/>
      <c r="AQ183" s="21"/>
      <c r="AR183" s="21"/>
      <c r="AS183" s="21"/>
      <c r="AT183" s="21" t="s">
        <v>117</v>
      </c>
      <c r="AU183" s="22" t="s">
        <v>119</v>
      </c>
      <c r="AV183" s="23"/>
      <c r="AW183" s="21"/>
      <c r="AX183" s="21"/>
      <c r="AY183" s="21"/>
      <c r="AZ183" s="21"/>
      <c r="BA183" s="20"/>
      <c r="BB183" s="23"/>
      <c r="BC183" s="21"/>
      <c r="BD183" s="21"/>
      <c r="BE183" s="21"/>
      <c r="BF183" s="20"/>
      <c r="BG183" s="24" t="s">
        <v>17</v>
      </c>
      <c r="BH183" s="21"/>
      <c r="BI183" s="21"/>
      <c r="BJ183" s="22" t="s">
        <v>35</v>
      </c>
      <c r="BK183" s="64"/>
      <c r="BL183" s="197" t="str">
        <f>IFERROR(VLOOKUP(BK183,#REF!,3,FALSE),"")</f>
        <v/>
      </c>
    </row>
    <row r="184" spans="1:64" s="3" customFormat="1" ht="12.95" customHeight="1" x14ac:dyDescent="0.25">
      <c r="A184" s="5" t="s">
        <v>1093</v>
      </c>
      <c r="B184" s="31" t="s">
        <v>720</v>
      </c>
      <c r="C184" s="19"/>
      <c r="D184" s="25"/>
      <c r="E184" s="26"/>
      <c r="F184" s="21"/>
      <c r="G184" s="68"/>
      <c r="H184" s="19"/>
      <c r="I184" s="27"/>
      <c r="J184" s="27"/>
      <c r="K184" s="27"/>
      <c r="L184" s="27"/>
      <c r="M184" s="27"/>
      <c r="N184" s="27"/>
      <c r="O184" s="25"/>
      <c r="P184" s="26"/>
      <c r="Q184" s="27"/>
      <c r="R184" s="68"/>
      <c r="S184" s="19"/>
      <c r="T184" s="19"/>
      <c r="U184" s="19"/>
      <c r="V184" s="27"/>
      <c r="W184" s="27"/>
      <c r="X184" s="27"/>
      <c r="Y184" s="27"/>
      <c r="Z184" s="21"/>
      <c r="AA184" s="22"/>
      <c r="AB184" s="22"/>
      <c r="AC184" s="22"/>
      <c r="AD184" s="22"/>
      <c r="AE184" s="22"/>
      <c r="AF184" s="22" t="s">
        <v>92</v>
      </c>
      <c r="AG184" s="20"/>
      <c r="AH184" s="26"/>
      <c r="AI184" s="19"/>
      <c r="AJ184" s="27"/>
      <c r="AK184" s="22"/>
      <c r="AL184" s="22"/>
      <c r="AM184" s="22" t="s">
        <v>92</v>
      </c>
      <c r="AN184" s="23"/>
      <c r="AO184" s="20"/>
      <c r="AP184" s="24"/>
      <c r="AQ184" s="21"/>
      <c r="AR184" s="21"/>
      <c r="AS184" s="21"/>
      <c r="AT184" s="21" t="s">
        <v>117</v>
      </c>
      <c r="AU184" s="22" t="s">
        <v>119</v>
      </c>
      <c r="AV184" s="23"/>
      <c r="AW184" s="21"/>
      <c r="AX184" s="21"/>
      <c r="AY184" s="21"/>
      <c r="AZ184" s="21"/>
      <c r="BA184" s="20"/>
      <c r="BB184" s="23"/>
      <c r="BC184" s="21"/>
      <c r="BD184" s="21"/>
      <c r="BE184" s="21"/>
      <c r="BF184" s="20"/>
      <c r="BG184" s="24" t="s">
        <v>17</v>
      </c>
      <c r="BH184" s="21"/>
      <c r="BI184" s="21"/>
      <c r="BJ184" s="22" t="s">
        <v>35</v>
      </c>
      <c r="BK184" s="64"/>
      <c r="BL184" s="197" t="str">
        <f>IFERROR(VLOOKUP(BK184,#REF!,3,FALSE),"")</f>
        <v/>
      </c>
    </row>
    <row r="185" spans="1:64" s="3" customFormat="1" ht="12.95" customHeight="1" x14ac:dyDescent="0.25">
      <c r="A185" s="5" t="s">
        <v>1095</v>
      </c>
      <c r="B185" s="31" t="s">
        <v>721</v>
      </c>
      <c r="C185" s="19"/>
      <c r="D185" s="25"/>
      <c r="E185" s="26"/>
      <c r="F185" s="21"/>
      <c r="G185" s="68"/>
      <c r="H185" s="19"/>
      <c r="I185" s="27"/>
      <c r="J185" s="27"/>
      <c r="K185" s="27"/>
      <c r="L185" s="27"/>
      <c r="M185" s="27"/>
      <c r="N185" s="27"/>
      <c r="O185" s="25"/>
      <c r="P185" s="26"/>
      <c r="Q185" s="27"/>
      <c r="R185" s="68"/>
      <c r="S185" s="19"/>
      <c r="T185" s="19"/>
      <c r="U185" s="19"/>
      <c r="V185" s="27"/>
      <c r="W185" s="27"/>
      <c r="X185" s="27"/>
      <c r="Y185" s="27"/>
      <c r="Z185" s="21"/>
      <c r="AA185" s="22"/>
      <c r="AB185" s="22"/>
      <c r="AC185" s="22"/>
      <c r="AD185" s="22"/>
      <c r="AE185" s="22"/>
      <c r="AF185" s="22" t="s">
        <v>92</v>
      </c>
      <c r="AG185" s="20"/>
      <c r="AH185" s="26"/>
      <c r="AI185" s="19"/>
      <c r="AJ185" s="27"/>
      <c r="AK185" s="22"/>
      <c r="AL185" s="22"/>
      <c r="AM185" s="22" t="s">
        <v>92</v>
      </c>
      <c r="AN185" s="23"/>
      <c r="AO185" s="20"/>
      <c r="AP185" s="24"/>
      <c r="AQ185" s="21"/>
      <c r="AR185" s="21"/>
      <c r="AS185" s="21"/>
      <c r="AT185" s="21" t="s">
        <v>117</v>
      </c>
      <c r="AU185" s="22" t="s">
        <v>119</v>
      </c>
      <c r="AV185" s="23"/>
      <c r="AW185" s="21"/>
      <c r="AX185" s="21"/>
      <c r="AY185" s="21"/>
      <c r="AZ185" s="21"/>
      <c r="BA185" s="20"/>
      <c r="BB185" s="23"/>
      <c r="BC185" s="21"/>
      <c r="BD185" s="21"/>
      <c r="BE185" s="21"/>
      <c r="BF185" s="20"/>
      <c r="BG185" s="24" t="s">
        <v>17</v>
      </c>
      <c r="BH185" s="21"/>
      <c r="BI185" s="21"/>
      <c r="BJ185" s="22" t="s">
        <v>35</v>
      </c>
      <c r="BK185" s="64"/>
      <c r="BL185" s="197"/>
    </row>
    <row r="186" spans="1:64" s="3" customFormat="1" ht="12.95" customHeight="1" x14ac:dyDescent="0.25">
      <c r="A186" s="5" t="s">
        <v>1094</v>
      </c>
      <c r="B186" s="31" t="s">
        <v>722</v>
      </c>
      <c r="C186" s="19"/>
      <c r="D186" s="25"/>
      <c r="E186" s="26"/>
      <c r="F186" s="21"/>
      <c r="G186" s="68"/>
      <c r="H186" s="19"/>
      <c r="I186" s="27"/>
      <c r="J186" s="27"/>
      <c r="K186" s="27"/>
      <c r="L186" s="27"/>
      <c r="M186" s="27"/>
      <c r="N186" s="27"/>
      <c r="O186" s="25"/>
      <c r="P186" s="26"/>
      <c r="Q186" s="27"/>
      <c r="R186" s="68"/>
      <c r="S186" s="19"/>
      <c r="T186" s="19"/>
      <c r="U186" s="19"/>
      <c r="V186" s="27"/>
      <c r="W186" s="27"/>
      <c r="X186" s="27"/>
      <c r="Y186" s="27"/>
      <c r="Z186" s="21"/>
      <c r="AA186" s="22"/>
      <c r="AB186" s="22"/>
      <c r="AC186" s="22"/>
      <c r="AD186" s="22"/>
      <c r="AE186" s="22"/>
      <c r="AF186" s="22" t="s">
        <v>92</v>
      </c>
      <c r="AG186" s="20"/>
      <c r="AH186" s="26"/>
      <c r="AI186" s="19"/>
      <c r="AJ186" s="27"/>
      <c r="AK186" s="22"/>
      <c r="AL186" s="22"/>
      <c r="AM186" s="22" t="s">
        <v>92</v>
      </c>
      <c r="AN186" s="23"/>
      <c r="AO186" s="20"/>
      <c r="AP186" s="24"/>
      <c r="AQ186" s="21"/>
      <c r="AR186" s="21"/>
      <c r="AS186" s="21"/>
      <c r="AT186" s="21" t="s">
        <v>117</v>
      </c>
      <c r="AU186" s="22" t="s">
        <v>119</v>
      </c>
      <c r="AV186" s="23"/>
      <c r="AW186" s="21"/>
      <c r="AX186" s="21"/>
      <c r="AY186" s="21"/>
      <c r="AZ186" s="21"/>
      <c r="BA186" s="20"/>
      <c r="BB186" s="23"/>
      <c r="BC186" s="21"/>
      <c r="BD186" s="21"/>
      <c r="BE186" s="21"/>
      <c r="BF186" s="20"/>
      <c r="BG186" s="24" t="s">
        <v>17</v>
      </c>
      <c r="BH186" s="21"/>
      <c r="BI186" s="21"/>
      <c r="BJ186" s="22" t="s">
        <v>35</v>
      </c>
      <c r="BK186" s="64"/>
      <c r="BL186" s="197" t="str">
        <f>IFERROR(VLOOKUP(BK186,#REF!,3,FALSE),"")</f>
        <v/>
      </c>
    </row>
    <row r="187" spans="1:64" s="3" customFormat="1" ht="12.95" customHeight="1" x14ac:dyDescent="0.25">
      <c r="A187" s="5" t="s">
        <v>1096</v>
      </c>
      <c r="B187" s="31" t="s">
        <v>723</v>
      </c>
      <c r="C187" s="19"/>
      <c r="D187" s="25"/>
      <c r="E187" s="26"/>
      <c r="F187" s="21"/>
      <c r="G187" s="68"/>
      <c r="H187" s="19"/>
      <c r="I187" s="27"/>
      <c r="J187" s="27"/>
      <c r="K187" s="27"/>
      <c r="L187" s="27"/>
      <c r="M187" s="27"/>
      <c r="N187" s="27"/>
      <c r="O187" s="25"/>
      <c r="P187" s="26"/>
      <c r="Q187" s="27"/>
      <c r="R187" s="68"/>
      <c r="S187" s="19"/>
      <c r="T187" s="19"/>
      <c r="U187" s="19"/>
      <c r="V187" s="27"/>
      <c r="W187" s="27"/>
      <c r="X187" s="27"/>
      <c r="Y187" s="27"/>
      <c r="Z187" s="21"/>
      <c r="AA187" s="22"/>
      <c r="AB187" s="22"/>
      <c r="AC187" s="22"/>
      <c r="AD187" s="22"/>
      <c r="AE187" s="22"/>
      <c r="AF187" s="22" t="s">
        <v>92</v>
      </c>
      <c r="AG187" s="20"/>
      <c r="AH187" s="26"/>
      <c r="AI187" s="19"/>
      <c r="AJ187" s="27"/>
      <c r="AK187" s="22"/>
      <c r="AL187" s="22"/>
      <c r="AM187" s="22" t="s">
        <v>92</v>
      </c>
      <c r="AN187" s="23"/>
      <c r="AO187" s="20"/>
      <c r="AP187" s="24"/>
      <c r="AQ187" s="21"/>
      <c r="AR187" s="21"/>
      <c r="AS187" s="21"/>
      <c r="AT187" s="21" t="s">
        <v>117</v>
      </c>
      <c r="AU187" s="22" t="s">
        <v>119</v>
      </c>
      <c r="AV187" s="23"/>
      <c r="AW187" s="21"/>
      <c r="AX187" s="21"/>
      <c r="AY187" s="21"/>
      <c r="AZ187" s="21"/>
      <c r="BA187" s="20"/>
      <c r="BB187" s="23"/>
      <c r="BC187" s="21"/>
      <c r="BD187" s="21"/>
      <c r="BE187" s="21"/>
      <c r="BF187" s="20"/>
      <c r="BG187" s="24" t="s">
        <v>17</v>
      </c>
      <c r="BH187" s="21"/>
      <c r="BI187" s="21"/>
      <c r="BJ187" s="22" t="s">
        <v>35</v>
      </c>
      <c r="BK187" s="64"/>
      <c r="BL187" s="197" t="str">
        <f>IFERROR(VLOOKUP(BK187,#REF!,3,FALSE),"")</f>
        <v/>
      </c>
    </row>
    <row r="188" spans="1:64" s="3" customFormat="1" ht="12.95" customHeight="1" x14ac:dyDescent="0.25">
      <c r="A188" s="5" t="s">
        <v>1097</v>
      </c>
      <c r="B188" s="31" t="s">
        <v>724</v>
      </c>
      <c r="C188" s="19"/>
      <c r="D188" s="25"/>
      <c r="E188" s="26"/>
      <c r="F188" s="21"/>
      <c r="G188" s="68"/>
      <c r="H188" s="19"/>
      <c r="I188" s="27"/>
      <c r="J188" s="27"/>
      <c r="K188" s="27"/>
      <c r="L188" s="27"/>
      <c r="M188" s="27"/>
      <c r="N188" s="27"/>
      <c r="O188" s="25"/>
      <c r="P188" s="26"/>
      <c r="Q188" s="27"/>
      <c r="R188" s="68"/>
      <c r="S188" s="19"/>
      <c r="T188" s="19"/>
      <c r="U188" s="19"/>
      <c r="V188" s="27"/>
      <c r="W188" s="27"/>
      <c r="X188" s="27"/>
      <c r="Y188" s="27"/>
      <c r="Z188" s="21"/>
      <c r="AA188" s="22"/>
      <c r="AB188" s="22"/>
      <c r="AC188" s="22"/>
      <c r="AD188" s="22"/>
      <c r="AE188" s="22"/>
      <c r="AF188" s="22" t="s">
        <v>92</v>
      </c>
      <c r="AG188" s="20"/>
      <c r="AH188" s="26"/>
      <c r="AI188" s="19"/>
      <c r="AJ188" s="27"/>
      <c r="AK188" s="22"/>
      <c r="AL188" s="22"/>
      <c r="AM188" s="22" t="s">
        <v>92</v>
      </c>
      <c r="AN188" s="23"/>
      <c r="AO188" s="20"/>
      <c r="AP188" s="24"/>
      <c r="AQ188" s="21"/>
      <c r="AR188" s="21"/>
      <c r="AS188" s="21"/>
      <c r="AT188" s="21" t="s">
        <v>117</v>
      </c>
      <c r="AU188" s="22" t="s">
        <v>119</v>
      </c>
      <c r="AV188" s="23"/>
      <c r="AW188" s="21"/>
      <c r="AX188" s="21"/>
      <c r="AY188" s="21"/>
      <c r="AZ188" s="21"/>
      <c r="BA188" s="20"/>
      <c r="BB188" s="23"/>
      <c r="BC188" s="21"/>
      <c r="BD188" s="21"/>
      <c r="BE188" s="21"/>
      <c r="BF188" s="20"/>
      <c r="BG188" s="24" t="s">
        <v>17</v>
      </c>
      <c r="BH188" s="21"/>
      <c r="BI188" s="21"/>
      <c r="BJ188" s="22" t="s">
        <v>35</v>
      </c>
      <c r="BK188" s="64"/>
      <c r="BL188" s="197" t="str">
        <f>IFERROR(VLOOKUP(BK188,#REF!,3,FALSE),"")</f>
        <v/>
      </c>
    </row>
    <row r="189" spans="1:64" s="3" customFormat="1" ht="12.95" customHeight="1" x14ac:dyDescent="0.25">
      <c r="A189" s="5" t="s">
        <v>1098</v>
      </c>
      <c r="B189" s="31" t="s">
        <v>725</v>
      </c>
      <c r="C189" s="19"/>
      <c r="D189" s="25"/>
      <c r="E189" s="26"/>
      <c r="F189" s="21"/>
      <c r="G189" s="68"/>
      <c r="H189" s="19"/>
      <c r="I189" s="27"/>
      <c r="J189" s="27"/>
      <c r="K189" s="27"/>
      <c r="L189" s="27"/>
      <c r="M189" s="27"/>
      <c r="N189" s="27"/>
      <c r="O189" s="25"/>
      <c r="P189" s="26"/>
      <c r="Q189" s="27"/>
      <c r="R189" s="68"/>
      <c r="S189" s="19"/>
      <c r="T189" s="19"/>
      <c r="U189" s="19"/>
      <c r="V189" s="27"/>
      <c r="W189" s="27"/>
      <c r="X189" s="27"/>
      <c r="Y189" s="27"/>
      <c r="Z189" s="21"/>
      <c r="AA189" s="22"/>
      <c r="AB189" s="22"/>
      <c r="AC189" s="22"/>
      <c r="AD189" s="22"/>
      <c r="AE189" s="22"/>
      <c r="AF189" s="22" t="s">
        <v>92</v>
      </c>
      <c r="AG189" s="20"/>
      <c r="AH189" s="26"/>
      <c r="AI189" s="19"/>
      <c r="AJ189" s="27"/>
      <c r="AK189" s="22"/>
      <c r="AL189" s="22"/>
      <c r="AM189" s="22" t="s">
        <v>92</v>
      </c>
      <c r="AN189" s="23"/>
      <c r="AO189" s="20"/>
      <c r="AP189" s="24"/>
      <c r="AQ189" s="21"/>
      <c r="AR189" s="21"/>
      <c r="AS189" s="21"/>
      <c r="AT189" s="21" t="s">
        <v>117</v>
      </c>
      <c r="AU189" s="22" t="s">
        <v>119</v>
      </c>
      <c r="AV189" s="23"/>
      <c r="AW189" s="21"/>
      <c r="AX189" s="21"/>
      <c r="AY189" s="21"/>
      <c r="AZ189" s="21"/>
      <c r="BA189" s="20"/>
      <c r="BB189" s="23"/>
      <c r="BC189" s="21"/>
      <c r="BD189" s="21"/>
      <c r="BE189" s="21"/>
      <c r="BF189" s="20"/>
      <c r="BG189" s="24" t="s">
        <v>17</v>
      </c>
      <c r="BH189" s="21"/>
      <c r="BI189" s="21"/>
      <c r="BJ189" s="22" t="s">
        <v>35</v>
      </c>
      <c r="BK189" s="64"/>
      <c r="BL189" s="197" t="str">
        <f>IFERROR(VLOOKUP(BK189,#REF!,3,FALSE),"")</f>
        <v/>
      </c>
    </row>
    <row r="190" spans="1:64" s="3" customFormat="1" ht="12.95" customHeight="1" x14ac:dyDescent="0.25">
      <c r="A190" s="5" t="s">
        <v>1099</v>
      </c>
      <c r="B190" s="31" t="s">
        <v>726</v>
      </c>
      <c r="C190" s="19"/>
      <c r="D190" s="25"/>
      <c r="E190" s="23"/>
      <c r="F190" s="21" t="s">
        <v>92</v>
      </c>
      <c r="G190" s="20"/>
      <c r="H190" s="24"/>
      <c r="I190" s="21"/>
      <c r="J190" s="21"/>
      <c r="K190" s="21"/>
      <c r="L190" s="21"/>
      <c r="M190" s="21"/>
      <c r="N190" s="21"/>
      <c r="O190" s="22"/>
      <c r="P190" s="23"/>
      <c r="Q190" s="21"/>
      <c r="R190" s="20"/>
      <c r="S190" s="24"/>
      <c r="T190" s="24"/>
      <c r="U190" s="24"/>
      <c r="V190" s="21"/>
      <c r="W190" s="21"/>
      <c r="X190" s="21"/>
      <c r="Y190" s="21"/>
      <c r="Z190" s="21"/>
      <c r="AA190" s="22"/>
      <c r="AB190" s="22"/>
      <c r="AC190" s="22"/>
      <c r="AD190" s="22"/>
      <c r="AE190" s="22"/>
      <c r="AF190" s="22" t="s">
        <v>92</v>
      </c>
      <c r="AG190" s="20"/>
      <c r="AH190" s="23"/>
      <c r="AI190" s="24"/>
      <c r="AJ190" s="21"/>
      <c r="AK190" s="22"/>
      <c r="AL190" s="22"/>
      <c r="AM190" s="22"/>
      <c r="AN190" s="23"/>
      <c r="AO190" s="20"/>
      <c r="AP190" s="24"/>
      <c r="AQ190" s="21"/>
      <c r="AR190" s="21" t="s">
        <v>117</v>
      </c>
      <c r="AS190" s="21" t="s">
        <v>119</v>
      </c>
      <c r="AT190" s="21"/>
      <c r="AU190" s="22"/>
      <c r="AV190" s="23"/>
      <c r="AW190" s="21"/>
      <c r="AX190" s="21"/>
      <c r="AY190" s="21"/>
      <c r="AZ190" s="21"/>
      <c r="BA190" s="20"/>
      <c r="BB190" s="23"/>
      <c r="BC190" s="21"/>
      <c r="BD190" s="21"/>
      <c r="BE190" s="21"/>
      <c r="BF190" s="20" t="s">
        <v>92</v>
      </c>
      <c r="BG190" s="24" t="s">
        <v>17</v>
      </c>
      <c r="BH190" s="21"/>
      <c r="BI190" s="21"/>
      <c r="BJ190" s="22"/>
      <c r="BK190" s="64"/>
      <c r="BL190" s="197"/>
    </row>
    <row r="191" spans="1:64" s="3" customFormat="1" ht="12.95" customHeight="1" x14ac:dyDescent="0.25">
      <c r="A191" s="5" t="s">
        <v>1100</v>
      </c>
      <c r="B191" s="31" t="s">
        <v>847</v>
      </c>
      <c r="C191" s="19"/>
      <c r="D191" s="25"/>
      <c r="E191" s="23"/>
      <c r="F191" s="21" t="s">
        <v>117</v>
      </c>
      <c r="G191" s="20"/>
      <c r="H191" s="24"/>
      <c r="I191" s="21"/>
      <c r="J191" s="21"/>
      <c r="K191" s="21"/>
      <c r="L191" s="21"/>
      <c r="M191" s="21"/>
      <c r="N191" s="21"/>
      <c r="O191" s="22"/>
      <c r="P191" s="23"/>
      <c r="Q191" s="21"/>
      <c r="R191" s="20"/>
      <c r="S191" s="24"/>
      <c r="T191" s="24"/>
      <c r="U191" s="24"/>
      <c r="V191" s="21"/>
      <c r="W191" s="21"/>
      <c r="X191" s="21"/>
      <c r="Y191" s="21"/>
      <c r="Z191" s="21"/>
      <c r="AA191" s="22"/>
      <c r="AB191" s="22"/>
      <c r="AC191" s="22"/>
      <c r="AD191" s="22"/>
      <c r="AE191" s="22" t="s">
        <v>117</v>
      </c>
      <c r="AF191" s="22" t="s">
        <v>92</v>
      </c>
      <c r="AG191" s="20"/>
      <c r="AH191" s="23"/>
      <c r="AI191" s="24"/>
      <c r="AJ191" s="21"/>
      <c r="AK191" s="22" t="s">
        <v>117</v>
      </c>
      <c r="AL191" s="22"/>
      <c r="AM191" s="22" t="s">
        <v>92</v>
      </c>
      <c r="AN191" s="23"/>
      <c r="AO191" s="20"/>
      <c r="AP191" s="24"/>
      <c r="AQ191" s="21"/>
      <c r="AR191" s="21"/>
      <c r="AS191" s="21"/>
      <c r="AT191" s="21"/>
      <c r="AU191" s="22" t="s">
        <v>119</v>
      </c>
      <c r="AV191" s="23"/>
      <c r="AW191" s="21"/>
      <c r="AX191" s="21"/>
      <c r="AY191" s="21"/>
      <c r="AZ191" s="21"/>
      <c r="BA191" s="20"/>
      <c r="BB191" s="23"/>
      <c r="BC191" s="21"/>
      <c r="BD191" s="21"/>
      <c r="BE191" s="21"/>
      <c r="BF191" s="20" t="s">
        <v>92</v>
      </c>
      <c r="BG191" s="24" t="s">
        <v>17</v>
      </c>
      <c r="BH191" s="21"/>
      <c r="BI191" s="21"/>
      <c r="BJ191" s="22" t="s">
        <v>35</v>
      </c>
      <c r="BK191" s="64"/>
      <c r="BL191" s="197"/>
    </row>
    <row r="192" spans="1:64" s="3" customFormat="1" ht="12.95" customHeight="1" x14ac:dyDescent="0.25">
      <c r="A192" s="5" t="s">
        <v>1101</v>
      </c>
      <c r="B192" s="31" t="s">
        <v>727</v>
      </c>
      <c r="C192" s="19"/>
      <c r="D192" s="25"/>
      <c r="E192" s="23"/>
      <c r="F192" s="21" t="s">
        <v>117</v>
      </c>
      <c r="G192" s="20"/>
      <c r="H192" s="24"/>
      <c r="I192" s="21"/>
      <c r="J192" s="21"/>
      <c r="K192" s="21"/>
      <c r="L192" s="21"/>
      <c r="M192" s="21" t="s">
        <v>119</v>
      </c>
      <c r="N192" s="21"/>
      <c r="O192" s="22" t="s">
        <v>92</v>
      </c>
      <c r="P192" s="23"/>
      <c r="Q192" s="21"/>
      <c r="R192" s="20"/>
      <c r="S192" s="24"/>
      <c r="T192" s="24"/>
      <c r="U192" s="24"/>
      <c r="V192" s="21"/>
      <c r="W192" s="21"/>
      <c r="X192" s="21"/>
      <c r="Y192" s="21"/>
      <c r="Z192" s="21"/>
      <c r="AA192" s="22"/>
      <c r="AB192" s="22"/>
      <c r="AC192" s="22"/>
      <c r="AD192" s="22"/>
      <c r="AE192" s="22"/>
      <c r="AF192" s="22" t="s">
        <v>92</v>
      </c>
      <c r="AG192" s="20"/>
      <c r="AH192" s="23"/>
      <c r="AI192" s="24"/>
      <c r="AJ192" s="21"/>
      <c r="AK192" s="22"/>
      <c r="AL192" s="22"/>
      <c r="AM192" s="22" t="s">
        <v>92</v>
      </c>
      <c r="AN192" s="23"/>
      <c r="AO192" s="20"/>
      <c r="AP192" s="24"/>
      <c r="AQ192" s="21"/>
      <c r="AR192" s="21"/>
      <c r="AS192" s="21" t="s">
        <v>92</v>
      </c>
      <c r="AT192" s="21"/>
      <c r="AU192" s="22"/>
      <c r="AV192" s="23"/>
      <c r="AW192" s="21"/>
      <c r="AX192" s="21"/>
      <c r="AY192" s="21"/>
      <c r="AZ192" s="21"/>
      <c r="BA192" s="20"/>
      <c r="BB192" s="23"/>
      <c r="BC192" s="21"/>
      <c r="BD192" s="21"/>
      <c r="BE192" s="21"/>
      <c r="BF192" s="20" t="s">
        <v>92</v>
      </c>
      <c r="BG192" s="24" t="s">
        <v>17</v>
      </c>
      <c r="BH192" s="21"/>
      <c r="BI192" s="21"/>
      <c r="BJ192" s="22" t="s">
        <v>35</v>
      </c>
      <c r="BK192" s="64"/>
      <c r="BL192" s="197"/>
    </row>
    <row r="193" spans="1:64" s="3" customFormat="1" ht="12.95" customHeight="1" x14ac:dyDescent="0.25">
      <c r="A193" s="5" t="s">
        <v>1102</v>
      </c>
      <c r="B193" s="31" t="s">
        <v>846</v>
      </c>
      <c r="C193" s="19"/>
      <c r="D193" s="25"/>
      <c r="E193" s="23"/>
      <c r="F193" s="21" t="s">
        <v>117</v>
      </c>
      <c r="G193" s="20"/>
      <c r="H193" s="24"/>
      <c r="I193" s="21"/>
      <c r="J193" s="21"/>
      <c r="K193" s="21"/>
      <c r="L193" s="21"/>
      <c r="M193" s="21"/>
      <c r="N193" s="21"/>
      <c r="O193" s="22"/>
      <c r="P193" s="23"/>
      <c r="Q193" s="21"/>
      <c r="R193" s="20"/>
      <c r="S193" s="24"/>
      <c r="T193" s="24"/>
      <c r="U193" s="24"/>
      <c r="V193" s="21"/>
      <c r="W193" s="21"/>
      <c r="X193" s="21"/>
      <c r="Y193" s="21"/>
      <c r="Z193" s="21"/>
      <c r="AA193" s="22"/>
      <c r="AB193" s="22"/>
      <c r="AC193" s="22"/>
      <c r="AD193" s="22"/>
      <c r="AE193" s="22" t="s">
        <v>117</v>
      </c>
      <c r="AF193" s="22" t="s">
        <v>92</v>
      </c>
      <c r="AG193" s="20"/>
      <c r="AH193" s="23"/>
      <c r="AI193" s="24"/>
      <c r="AJ193" s="21"/>
      <c r="AK193" s="22" t="s">
        <v>117</v>
      </c>
      <c r="AL193" s="22"/>
      <c r="AM193" s="22" t="s">
        <v>92</v>
      </c>
      <c r="AN193" s="23"/>
      <c r="AO193" s="20"/>
      <c r="AP193" s="24"/>
      <c r="AQ193" s="21"/>
      <c r="AR193" s="21"/>
      <c r="AS193" s="21"/>
      <c r="AT193" s="21"/>
      <c r="AU193" s="22" t="s">
        <v>119</v>
      </c>
      <c r="AV193" s="23"/>
      <c r="AW193" s="21"/>
      <c r="AX193" s="21"/>
      <c r="AY193" s="21"/>
      <c r="AZ193" s="21"/>
      <c r="BA193" s="20"/>
      <c r="BB193" s="23"/>
      <c r="BC193" s="21"/>
      <c r="BD193" s="21"/>
      <c r="BE193" s="21"/>
      <c r="BF193" s="20" t="s">
        <v>92</v>
      </c>
      <c r="BG193" s="24" t="s">
        <v>17</v>
      </c>
      <c r="BH193" s="21"/>
      <c r="BI193" s="21"/>
      <c r="BJ193" s="22" t="s">
        <v>35</v>
      </c>
      <c r="BK193" s="64"/>
      <c r="BL193" s="197"/>
    </row>
    <row r="194" spans="1:64" s="3" customFormat="1" ht="12.95" customHeight="1" x14ac:dyDescent="0.25">
      <c r="A194" s="5"/>
      <c r="B194" s="31"/>
      <c r="C194" s="19"/>
      <c r="D194" s="25"/>
      <c r="E194" s="23"/>
      <c r="F194" s="21"/>
      <c r="G194" s="20"/>
      <c r="H194" s="24"/>
      <c r="I194" s="21"/>
      <c r="J194" s="21"/>
      <c r="K194" s="21"/>
      <c r="L194" s="21"/>
      <c r="M194" s="21"/>
      <c r="N194" s="21"/>
      <c r="O194" s="22"/>
      <c r="P194" s="23"/>
      <c r="Q194" s="21"/>
      <c r="R194" s="20"/>
      <c r="S194" s="24"/>
      <c r="T194" s="24"/>
      <c r="U194" s="24"/>
      <c r="V194" s="21"/>
      <c r="W194" s="21"/>
      <c r="X194" s="21"/>
      <c r="Y194" s="21"/>
      <c r="Z194" s="21"/>
      <c r="AA194" s="22"/>
      <c r="AB194" s="22"/>
      <c r="AC194" s="22"/>
      <c r="AD194" s="22"/>
      <c r="AE194" s="22"/>
      <c r="AF194" s="22"/>
      <c r="AG194" s="22"/>
      <c r="AH194" s="23"/>
      <c r="AI194" s="24"/>
      <c r="AJ194" s="21"/>
      <c r="AK194" s="22"/>
      <c r="AL194" s="22"/>
      <c r="AM194" s="22"/>
      <c r="AN194" s="23"/>
      <c r="AO194" s="20"/>
      <c r="AP194" s="24"/>
      <c r="AQ194" s="21"/>
      <c r="AR194" s="21"/>
      <c r="AS194" s="21"/>
      <c r="AT194" s="21"/>
      <c r="AU194" s="22"/>
      <c r="AV194" s="23"/>
      <c r="AW194" s="21"/>
      <c r="AX194" s="21"/>
      <c r="AY194" s="21"/>
      <c r="AZ194" s="21"/>
      <c r="BA194" s="20"/>
      <c r="BB194" s="23"/>
      <c r="BC194" s="21"/>
      <c r="BD194" s="21"/>
      <c r="BE194" s="21"/>
      <c r="BF194" s="20"/>
      <c r="BG194" s="24" t="s">
        <v>17</v>
      </c>
      <c r="BH194" s="21"/>
      <c r="BI194" s="21"/>
      <c r="BJ194" s="22"/>
      <c r="BK194" s="64"/>
      <c r="BL194" s="197"/>
    </row>
    <row r="195" spans="1:64" s="3" customFormat="1" ht="12.95" customHeight="1" x14ac:dyDescent="0.25">
      <c r="A195" s="97" t="s">
        <v>127</v>
      </c>
      <c r="B195" s="128" t="s">
        <v>647</v>
      </c>
      <c r="C195" s="90"/>
      <c r="D195" s="95"/>
      <c r="E195" s="96"/>
      <c r="F195" s="93"/>
      <c r="G195" s="129"/>
      <c r="H195" s="90"/>
      <c r="I195" s="93"/>
      <c r="J195" s="93"/>
      <c r="K195" s="93"/>
      <c r="L195" s="93"/>
      <c r="M195" s="93"/>
      <c r="N195" s="93"/>
      <c r="O195" s="95"/>
      <c r="P195" s="96"/>
      <c r="Q195" s="93"/>
      <c r="R195" s="129"/>
      <c r="S195" s="90"/>
      <c r="T195" s="90"/>
      <c r="U195" s="90"/>
      <c r="V195" s="93"/>
      <c r="W195" s="93"/>
      <c r="X195" s="93"/>
      <c r="Y195" s="93"/>
      <c r="Z195" s="93"/>
      <c r="AA195" s="95"/>
      <c r="AB195" s="95"/>
      <c r="AC195" s="95"/>
      <c r="AD195" s="95"/>
      <c r="AE195" s="95"/>
      <c r="AF195" s="95"/>
      <c r="AG195" s="95"/>
      <c r="AH195" s="96"/>
      <c r="AI195" s="90"/>
      <c r="AJ195" s="93"/>
      <c r="AK195" s="95"/>
      <c r="AL195" s="95"/>
      <c r="AM195" s="95"/>
      <c r="AN195" s="96"/>
      <c r="AO195" s="129"/>
      <c r="AP195" s="90"/>
      <c r="AQ195" s="93"/>
      <c r="AR195" s="93"/>
      <c r="AS195" s="93"/>
      <c r="AT195" s="93"/>
      <c r="AU195" s="95"/>
      <c r="AV195" s="96"/>
      <c r="AW195" s="93"/>
      <c r="AX195" s="93"/>
      <c r="AY195" s="93"/>
      <c r="AZ195" s="93"/>
      <c r="BA195" s="129"/>
      <c r="BB195" s="96"/>
      <c r="BC195" s="93"/>
      <c r="BD195" s="93"/>
      <c r="BE195" s="93"/>
      <c r="BF195" s="129"/>
      <c r="BG195" s="90" t="s">
        <v>17</v>
      </c>
      <c r="BH195" s="93"/>
      <c r="BI195" s="93"/>
      <c r="BJ195" s="95"/>
      <c r="BK195" s="98"/>
      <c r="BL195" s="197" t="str">
        <f>IFERROR(VLOOKUP(BK195,#REF!,3,FALSE),"")</f>
        <v/>
      </c>
    </row>
    <row r="196" spans="1:64" s="3" customFormat="1" ht="12.95" customHeight="1" x14ac:dyDescent="0.25">
      <c r="A196" s="6"/>
      <c r="B196" s="31"/>
      <c r="C196" s="19"/>
      <c r="D196" s="25"/>
      <c r="E196" s="26"/>
      <c r="F196" s="27"/>
      <c r="G196" s="68"/>
      <c r="H196" s="19"/>
      <c r="I196" s="27"/>
      <c r="J196" s="27"/>
      <c r="K196" s="27"/>
      <c r="L196" s="27"/>
      <c r="M196" s="27"/>
      <c r="N196" s="27"/>
      <c r="O196" s="25"/>
      <c r="P196" s="26"/>
      <c r="Q196" s="27"/>
      <c r="R196" s="68"/>
      <c r="S196" s="19"/>
      <c r="T196" s="19"/>
      <c r="U196" s="19"/>
      <c r="V196" s="27"/>
      <c r="W196" s="27"/>
      <c r="X196" s="27"/>
      <c r="Y196" s="27"/>
      <c r="Z196" s="27"/>
      <c r="AA196" s="25"/>
      <c r="AB196" s="25"/>
      <c r="AC196" s="25"/>
      <c r="AD196" s="25"/>
      <c r="AE196" s="25"/>
      <c r="AF196" s="25"/>
      <c r="AG196" s="25"/>
      <c r="AH196" s="26"/>
      <c r="AI196" s="19"/>
      <c r="AJ196" s="27"/>
      <c r="AK196" s="25"/>
      <c r="AL196" s="25"/>
      <c r="AM196" s="25"/>
      <c r="AN196" s="26"/>
      <c r="AO196" s="68"/>
      <c r="AP196" s="19"/>
      <c r="AQ196" s="27"/>
      <c r="AR196" s="27"/>
      <c r="AS196" s="27"/>
      <c r="AT196" s="27"/>
      <c r="AU196" s="25"/>
      <c r="AV196" s="26"/>
      <c r="AW196" s="27"/>
      <c r="AX196" s="27"/>
      <c r="AY196" s="27"/>
      <c r="AZ196" s="27"/>
      <c r="BA196" s="68"/>
      <c r="BB196" s="26"/>
      <c r="BC196" s="27"/>
      <c r="BD196" s="27"/>
      <c r="BE196" s="27"/>
      <c r="BF196" s="68"/>
      <c r="BG196" s="19" t="s">
        <v>17</v>
      </c>
      <c r="BH196" s="27"/>
      <c r="BI196" s="27"/>
      <c r="BJ196" s="25"/>
      <c r="BK196" s="64"/>
      <c r="BL196" s="197"/>
    </row>
    <row r="197" spans="1:64" s="3" customFormat="1" ht="12.95" customHeight="1" x14ac:dyDescent="0.25">
      <c r="A197" s="5" t="s">
        <v>1103</v>
      </c>
      <c r="B197" s="31" t="s">
        <v>730</v>
      </c>
      <c r="C197" s="19"/>
      <c r="D197" s="25"/>
      <c r="E197" s="23"/>
      <c r="F197" s="21" t="s">
        <v>117</v>
      </c>
      <c r="G197" s="20" t="s">
        <v>119</v>
      </c>
      <c r="H197" s="24"/>
      <c r="I197" s="21"/>
      <c r="J197" s="21"/>
      <c r="K197" s="21"/>
      <c r="L197" s="21"/>
      <c r="M197" s="21"/>
      <c r="N197" s="21"/>
      <c r="O197" s="22"/>
      <c r="P197" s="23"/>
      <c r="Q197" s="21"/>
      <c r="R197" s="20"/>
      <c r="S197" s="24"/>
      <c r="T197" s="24"/>
      <c r="U197" s="24"/>
      <c r="V197" s="21"/>
      <c r="W197" s="21"/>
      <c r="X197" s="21"/>
      <c r="Y197" s="21"/>
      <c r="Z197" s="21"/>
      <c r="AA197" s="22"/>
      <c r="AB197" s="22"/>
      <c r="AC197" s="22"/>
      <c r="AD197" s="22"/>
      <c r="AE197" s="22"/>
      <c r="AF197" s="22" t="s">
        <v>119</v>
      </c>
      <c r="AG197" s="22"/>
      <c r="AH197" s="23"/>
      <c r="AI197" s="24"/>
      <c r="AJ197" s="21"/>
      <c r="AK197" s="22"/>
      <c r="AL197" s="22"/>
      <c r="AM197" s="22" t="s">
        <v>92</v>
      </c>
      <c r="AN197" s="23"/>
      <c r="AO197" s="20"/>
      <c r="AP197" s="24"/>
      <c r="AQ197" s="21"/>
      <c r="AR197" s="21" t="s">
        <v>117</v>
      </c>
      <c r="AS197" s="21" t="s">
        <v>119</v>
      </c>
      <c r="AT197" s="21"/>
      <c r="AU197" s="22" t="s">
        <v>92</v>
      </c>
      <c r="AV197" s="23"/>
      <c r="AW197" s="21"/>
      <c r="AX197" s="21"/>
      <c r="AY197" s="21"/>
      <c r="AZ197" s="21"/>
      <c r="BA197" s="20"/>
      <c r="BB197" s="23"/>
      <c r="BC197" s="21"/>
      <c r="BD197" s="21"/>
      <c r="BE197" s="21"/>
      <c r="BF197" s="20"/>
      <c r="BG197" s="24" t="s">
        <v>17</v>
      </c>
      <c r="BH197" s="21"/>
      <c r="BI197" s="21"/>
      <c r="BJ197" s="22"/>
      <c r="BK197" s="64"/>
      <c r="BL197" s="197" t="str">
        <f>IFERROR(VLOOKUP(BK197,#REF!,3,FALSE),"")</f>
        <v/>
      </c>
    </row>
    <row r="198" spans="1:64" s="3" customFormat="1" ht="12.95" customHeight="1" x14ac:dyDescent="0.25">
      <c r="A198" s="5" t="s">
        <v>1104</v>
      </c>
      <c r="B198" s="31" t="s">
        <v>741</v>
      </c>
      <c r="C198" s="19"/>
      <c r="D198" s="25"/>
      <c r="E198" s="23"/>
      <c r="F198" s="21" t="s">
        <v>117</v>
      </c>
      <c r="G198" s="20" t="s">
        <v>119</v>
      </c>
      <c r="H198" s="24"/>
      <c r="I198" s="21"/>
      <c r="J198" s="21"/>
      <c r="K198" s="21"/>
      <c r="L198" s="21"/>
      <c r="M198" s="21"/>
      <c r="N198" s="21"/>
      <c r="O198" s="22"/>
      <c r="P198" s="23"/>
      <c r="Q198" s="21"/>
      <c r="R198" s="20"/>
      <c r="S198" s="24"/>
      <c r="T198" s="24"/>
      <c r="U198" s="24"/>
      <c r="V198" s="21"/>
      <c r="W198" s="21"/>
      <c r="X198" s="21"/>
      <c r="Y198" s="21"/>
      <c r="Z198" s="21"/>
      <c r="AA198" s="22"/>
      <c r="AB198" s="22"/>
      <c r="AC198" s="22"/>
      <c r="AD198" s="22"/>
      <c r="AE198" s="22"/>
      <c r="AF198" s="22" t="s">
        <v>92</v>
      </c>
      <c r="AG198" s="22"/>
      <c r="AH198" s="23"/>
      <c r="AI198" s="24"/>
      <c r="AJ198" s="21"/>
      <c r="AK198" s="22"/>
      <c r="AL198" s="22"/>
      <c r="AM198" s="22" t="s">
        <v>92</v>
      </c>
      <c r="AN198" s="23"/>
      <c r="AO198" s="20"/>
      <c r="AP198" s="24"/>
      <c r="AQ198" s="21"/>
      <c r="AR198" s="21" t="s">
        <v>117</v>
      </c>
      <c r="AS198" s="21" t="s">
        <v>119</v>
      </c>
      <c r="AT198" s="21"/>
      <c r="AU198" s="22" t="s">
        <v>92</v>
      </c>
      <c r="AV198" s="23"/>
      <c r="AW198" s="21"/>
      <c r="AX198" s="21"/>
      <c r="AY198" s="21"/>
      <c r="AZ198" s="21"/>
      <c r="BA198" s="20"/>
      <c r="BB198" s="23"/>
      <c r="BC198" s="21"/>
      <c r="BD198" s="21"/>
      <c r="BE198" s="21"/>
      <c r="BF198" s="20"/>
      <c r="BG198" s="24" t="s">
        <v>17</v>
      </c>
      <c r="BH198" s="21"/>
      <c r="BI198" s="21"/>
      <c r="BJ198" s="22"/>
      <c r="BK198" s="64"/>
      <c r="BL198" s="197" t="str">
        <f>IFERROR(VLOOKUP(BK198,#REF!,3,FALSE),"")</f>
        <v/>
      </c>
    </row>
    <row r="199" spans="1:64" s="3" customFormat="1" ht="12.95" customHeight="1" x14ac:dyDescent="0.25">
      <c r="A199" s="5" t="s">
        <v>1105</v>
      </c>
      <c r="B199" s="31" t="s">
        <v>742</v>
      </c>
      <c r="C199" s="19"/>
      <c r="D199" s="25"/>
      <c r="E199" s="23"/>
      <c r="F199" s="21" t="s">
        <v>117</v>
      </c>
      <c r="G199" s="20" t="s">
        <v>119</v>
      </c>
      <c r="H199" s="24"/>
      <c r="I199" s="21"/>
      <c r="J199" s="21"/>
      <c r="K199" s="21"/>
      <c r="L199" s="21"/>
      <c r="M199" s="21"/>
      <c r="N199" s="21"/>
      <c r="O199" s="22"/>
      <c r="P199" s="23"/>
      <c r="Q199" s="21"/>
      <c r="R199" s="20"/>
      <c r="S199" s="24"/>
      <c r="T199" s="24"/>
      <c r="U199" s="24"/>
      <c r="V199" s="21"/>
      <c r="W199" s="21"/>
      <c r="X199" s="21"/>
      <c r="Y199" s="21"/>
      <c r="Z199" s="21"/>
      <c r="AA199" s="22"/>
      <c r="AB199" s="22"/>
      <c r="AC199" s="22"/>
      <c r="AD199" s="22"/>
      <c r="AE199" s="22"/>
      <c r="AF199" s="22" t="s">
        <v>119</v>
      </c>
      <c r="AG199" s="22"/>
      <c r="AH199" s="23"/>
      <c r="AI199" s="24"/>
      <c r="AJ199" s="21"/>
      <c r="AK199" s="22"/>
      <c r="AL199" s="22"/>
      <c r="AM199" s="22" t="s">
        <v>92</v>
      </c>
      <c r="AN199" s="23"/>
      <c r="AO199" s="20"/>
      <c r="AP199" s="24"/>
      <c r="AQ199" s="21"/>
      <c r="AR199" s="21"/>
      <c r="AS199" s="21"/>
      <c r="AT199" s="21"/>
      <c r="AU199" s="22"/>
      <c r="AV199" s="23"/>
      <c r="AW199" s="21"/>
      <c r="AX199" s="21"/>
      <c r="AY199" s="21"/>
      <c r="AZ199" s="21"/>
      <c r="BA199" s="20"/>
      <c r="BB199" s="23"/>
      <c r="BC199" s="21"/>
      <c r="BD199" s="21"/>
      <c r="BE199" s="21"/>
      <c r="BF199" s="20"/>
      <c r="BG199" s="24" t="s">
        <v>17</v>
      </c>
      <c r="BH199" s="21"/>
      <c r="BI199" s="21"/>
      <c r="BJ199" s="22"/>
      <c r="BK199" s="64"/>
      <c r="BL199" s="197" t="str">
        <f>IFERROR(VLOOKUP(BK199,#REF!,3,FALSE),"")</f>
        <v/>
      </c>
    </row>
    <row r="200" spans="1:64" s="3" customFormat="1" ht="12.95" customHeight="1" x14ac:dyDescent="0.25">
      <c r="A200" s="5" t="s">
        <v>1106</v>
      </c>
      <c r="B200" s="31" t="s">
        <v>731</v>
      </c>
      <c r="C200" s="19"/>
      <c r="D200" s="25"/>
      <c r="E200" s="23"/>
      <c r="F200" s="21" t="s">
        <v>117</v>
      </c>
      <c r="G200" s="20"/>
      <c r="H200" s="24"/>
      <c r="I200" s="21"/>
      <c r="J200" s="21"/>
      <c r="K200" s="21"/>
      <c r="L200" s="21" t="s">
        <v>119</v>
      </c>
      <c r="M200" s="21"/>
      <c r="N200" s="21"/>
      <c r="O200" s="22" t="s">
        <v>92</v>
      </c>
      <c r="P200" s="23"/>
      <c r="Q200" s="21"/>
      <c r="R200" s="20"/>
      <c r="S200" s="24"/>
      <c r="T200" s="24"/>
      <c r="U200" s="24" t="s">
        <v>92</v>
      </c>
      <c r="V200" s="21"/>
      <c r="W200" s="21"/>
      <c r="X200" s="21"/>
      <c r="Y200" s="21"/>
      <c r="Z200" s="21" t="s">
        <v>119</v>
      </c>
      <c r="AA200" s="22"/>
      <c r="AB200" s="22"/>
      <c r="AC200" s="22" t="s">
        <v>119</v>
      </c>
      <c r="AD200" s="22" t="s">
        <v>118</v>
      </c>
      <c r="AE200" s="22"/>
      <c r="AF200" s="22" t="s">
        <v>92</v>
      </c>
      <c r="AG200" s="22"/>
      <c r="AH200" s="23"/>
      <c r="AI200" s="24" t="s">
        <v>119</v>
      </c>
      <c r="AJ200" s="21"/>
      <c r="AK200" s="22"/>
      <c r="AL200" s="22"/>
      <c r="AM200" s="22" t="s">
        <v>92</v>
      </c>
      <c r="AN200" s="23"/>
      <c r="AO200" s="20" t="s">
        <v>119</v>
      </c>
      <c r="AP200" s="24"/>
      <c r="AQ200" s="21"/>
      <c r="AR200" s="21"/>
      <c r="AS200" s="21" t="s">
        <v>92</v>
      </c>
      <c r="AT200" s="21"/>
      <c r="AU200" s="22"/>
      <c r="AV200" s="23"/>
      <c r="AW200" s="21"/>
      <c r="AX200" s="21"/>
      <c r="AY200" s="21" t="s">
        <v>92</v>
      </c>
      <c r="AZ200" s="21"/>
      <c r="BA200" s="20"/>
      <c r="BB200" s="23"/>
      <c r="BC200" s="21"/>
      <c r="BD200" s="21" t="s">
        <v>92</v>
      </c>
      <c r="BE200" s="21" t="s">
        <v>92</v>
      </c>
      <c r="BF200" s="20" t="s">
        <v>92</v>
      </c>
      <c r="BG200" s="24" t="s">
        <v>17</v>
      </c>
      <c r="BH200" s="21"/>
      <c r="BI200" s="21"/>
      <c r="BJ200" s="22" t="s">
        <v>35</v>
      </c>
      <c r="BK200" s="64"/>
      <c r="BL200" s="197">
        <v>16</v>
      </c>
    </row>
    <row r="201" spans="1:64" s="3" customFormat="1" ht="12.95" customHeight="1" x14ac:dyDescent="0.25">
      <c r="A201" s="5" t="s">
        <v>1107</v>
      </c>
      <c r="B201" s="31" t="s">
        <v>542</v>
      </c>
      <c r="C201" s="19"/>
      <c r="D201" s="25"/>
      <c r="E201" s="23"/>
      <c r="F201" s="21" t="s">
        <v>117</v>
      </c>
      <c r="G201" s="20"/>
      <c r="H201" s="24"/>
      <c r="I201" s="21"/>
      <c r="J201" s="21"/>
      <c r="K201" s="21"/>
      <c r="L201" s="21" t="s">
        <v>92</v>
      </c>
      <c r="M201" s="21"/>
      <c r="N201" s="21"/>
      <c r="O201" s="22" t="s">
        <v>92</v>
      </c>
      <c r="P201" s="23"/>
      <c r="Q201" s="21"/>
      <c r="R201" s="20"/>
      <c r="S201" s="24"/>
      <c r="T201" s="24"/>
      <c r="U201" s="24" t="s">
        <v>92</v>
      </c>
      <c r="V201" s="21"/>
      <c r="W201" s="21"/>
      <c r="X201" s="21"/>
      <c r="Y201" s="21"/>
      <c r="Z201" s="21" t="s">
        <v>92</v>
      </c>
      <c r="AA201" s="22"/>
      <c r="AB201" s="22" t="s">
        <v>119</v>
      </c>
      <c r="AC201" s="22" t="s">
        <v>119</v>
      </c>
      <c r="AD201" s="22" t="s">
        <v>118</v>
      </c>
      <c r="AE201" s="22"/>
      <c r="AF201" s="22" t="s">
        <v>92</v>
      </c>
      <c r="AG201" s="22"/>
      <c r="AH201" s="23"/>
      <c r="AI201" s="24" t="s">
        <v>92</v>
      </c>
      <c r="AJ201" s="21"/>
      <c r="AK201" s="22"/>
      <c r="AL201" s="22"/>
      <c r="AM201" s="22" t="s">
        <v>92</v>
      </c>
      <c r="AN201" s="23"/>
      <c r="AO201" s="20" t="s">
        <v>92</v>
      </c>
      <c r="AP201" s="24"/>
      <c r="AQ201" s="21"/>
      <c r="AR201" s="21"/>
      <c r="AS201" s="21"/>
      <c r="AT201" s="21"/>
      <c r="AU201" s="22"/>
      <c r="AV201" s="23"/>
      <c r="AW201" s="21"/>
      <c r="AX201" s="21"/>
      <c r="AY201" s="21"/>
      <c r="AZ201" s="21"/>
      <c r="BA201" s="20"/>
      <c r="BB201" s="23"/>
      <c r="BC201" s="21"/>
      <c r="BD201" s="21"/>
      <c r="BE201" s="21"/>
      <c r="BF201" s="20" t="s">
        <v>92</v>
      </c>
      <c r="BG201" s="24" t="s">
        <v>17</v>
      </c>
      <c r="BH201" s="21"/>
      <c r="BI201" s="21"/>
      <c r="BJ201" s="22" t="s">
        <v>35</v>
      </c>
      <c r="BK201" s="64"/>
      <c r="BL201" s="197">
        <v>16</v>
      </c>
    </row>
    <row r="202" spans="1:64" s="3" customFormat="1" ht="12.95" customHeight="1" x14ac:dyDescent="0.25">
      <c r="A202" s="5" t="s">
        <v>1108</v>
      </c>
      <c r="B202" s="31" t="s">
        <v>543</v>
      </c>
      <c r="C202" s="19"/>
      <c r="D202" s="25"/>
      <c r="E202" s="23"/>
      <c r="F202" s="21" t="s">
        <v>117</v>
      </c>
      <c r="G202" s="20"/>
      <c r="H202" s="24"/>
      <c r="I202" s="21"/>
      <c r="J202" s="21"/>
      <c r="K202" s="21"/>
      <c r="L202" s="21" t="s">
        <v>92</v>
      </c>
      <c r="M202" s="21"/>
      <c r="N202" s="21"/>
      <c r="O202" s="22" t="s">
        <v>92</v>
      </c>
      <c r="P202" s="23"/>
      <c r="Q202" s="21"/>
      <c r="R202" s="20"/>
      <c r="S202" s="24"/>
      <c r="T202" s="24"/>
      <c r="U202" s="24" t="s">
        <v>92</v>
      </c>
      <c r="V202" s="21"/>
      <c r="W202" s="21"/>
      <c r="X202" s="21"/>
      <c r="Y202" s="21"/>
      <c r="Z202" s="21" t="s">
        <v>92</v>
      </c>
      <c r="AA202" s="22"/>
      <c r="AB202" s="22" t="s">
        <v>119</v>
      </c>
      <c r="AC202" s="22" t="s">
        <v>119</v>
      </c>
      <c r="AD202" s="22" t="s">
        <v>118</v>
      </c>
      <c r="AE202" s="22"/>
      <c r="AF202" s="22" t="s">
        <v>92</v>
      </c>
      <c r="AG202" s="22"/>
      <c r="AH202" s="23"/>
      <c r="AI202" s="24" t="s">
        <v>92</v>
      </c>
      <c r="AJ202" s="21"/>
      <c r="AK202" s="22"/>
      <c r="AL202" s="22"/>
      <c r="AM202" s="22" t="s">
        <v>92</v>
      </c>
      <c r="AN202" s="23"/>
      <c r="AO202" s="20" t="s">
        <v>92</v>
      </c>
      <c r="AP202" s="24"/>
      <c r="AQ202" s="21"/>
      <c r="AR202" s="21"/>
      <c r="AS202" s="21"/>
      <c r="AT202" s="21"/>
      <c r="AU202" s="22"/>
      <c r="AV202" s="23"/>
      <c r="AW202" s="21"/>
      <c r="AX202" s="21"/>
      <c r="AY202" s="21"/>
      <c r="AZ202" s="21"/>
      <c r="BA202" s="20"/>
      <c r="BB202" s="23"/>
      <c r="BC202" s="21"/>
      <c r="BD202" s="21"/>
      <c r="BE202" s="21"/>
      <c r="BF202" s="20" t="s">
        <v>92</v>
      </c>
      <c r="BG202" s="24" t="s">
        <v>17</v>
      </c>
      <c r="BH202" s="21"/>
      <c r="BI202" s="21"/>
      <c r="BJ202" s="22" t="s">
        <v>35</v>
      </c>
      <c r="BK202" s="64"/>
      <c r="BL202" s="197">
        <v>16</v>
      </c>
    </row>
    <row r="203" spans="1:64" s="3" customFormat="1" ht="12.95" customHeight="1" x14ac:dyDescent="0.25">
      <c r="A203" s="5" t="s">
        <v>1109</v>
      </c>
      <c r="B203" s="31" t="s">
        <v>544</v>
      </c>
      <c r="C203" s="19"/>
      <c r="D203" s="25"/>
      <c r="E203" s="23"/>
      <c r="F203" s="21" t="s">
        <v>117</v>
      </c>
      <c r="G203" s="20"/>
      <c r="H203" s="24"/>
      <c r="I203" s="21"/>
      <c r="J203" s="21"/>
      <c r="K203" s="21"/>
      <c r="L203" s="21" t="s">
        <v>92</v>
      </c>
      <c r="M203" s="21"/>
      <c r="N203" s="21"/>
      <c r="O203" s="22" t="s">
        <v>92</v>
      </c>
      <c r="P203" s="23"/>
      <c r="Q203" s="21"/>
      <c r="R203" s="20"/>
      <c r="S203" s="24"/>
      <c r="T203" s="24"/>
      <c r="U203" s="24" t="s">
        <v>92</v>
      </c>
      <c r="V203" s="21"/>
      <c r="W203" s="21"/>
      <c r="X203" s="21"/>
      <c r="Y203" s="21"/>
      <c r="Z203" s="21" t="s">
        <v>92</v>
      </c>
      <c r="AA203" s="22"/>
      <c r="AB203" s="22" t="s">
        <v>117</v>
      </c>
      <c r="AC203" s="22" t="s">
        <v>119</v>
      </c>
      <c r="AD203" s="22" t="s">
        <v>118</v>
      </c>
      <c r="AE203" s="22"/>
      <c r="AF203" s="22" t="s">
        <v>92</v>
      </c>
      <c r="AG203" s="22"/>
      <c r="AH203" s="23"/>
      <c r="AI203" s="24" t="s">
        <v>92</v>
      </c>
      <c r="AJ203" s="21"/>
      <c r="AK203" s="22"/>
      <c r="AL203" s="22"/>
      <c r="AM203" s="22" t="s">
        <v>92</v>
      </c>
      <c r="AN203" s="23"/>
      <c r="AO203" s="20" t="s">
        <v>92</v>
      </c>
      <c r="AP203" s="24"/>
      <c r="AQ203" s="21"/>
      <c r="AR203" s="21"/>
      <c r="AS203" s="21"/>
      <c r="AT203" s="21"/>
      <c r="AU203" s="22"/>
      <c r="AV203" s="23"/>
      <c r="AW203" s="21"/>
      <c r="AX203" s="21"/>
      <c r="AY203" s="21"/>
      <c r="AZ203" s="21"/>
      <c r="BA203" s="20"/>
      <c r="BB203" s="23"/>
      <c r="BC203" s="21"/>
      <c r="BD203" s="21"/>
      <c r="BE203" s="21"/>
      <c r="BF203" s="20" t="s">
        <v>92</v>
      </c>
      <c r="BG203" s="24" t="s">
        <v>17</v>
      </c>
      <c r="BH203" s="21"/>
      <c r="BI203" s="21"/>
      <c r="BJ203" s="22" t="s">
        <v>35</v>
      </c>
      <c r="BK203" s="64"/>
      <c r="BL203" s="197">
        <v>16</v>
      </c>
    </row>
    <row r="204" spans="1:64" s="3" customFormat="1" ht="12.95" customHeight="1" x14ac:dyDescent="0.25">
      <c r="A204" s="5" t="s">
        <v>1110</v>
      </c>
      <c r="B204" s="31" t="s">
        <v>545</v>
      </c>
      <c r="C204" s="19"/>
      <c r="D204" s="25"/>
      <c r="E204" s="23"/>
      <c r="F204" s="21" t="s">
        <v>117</v>
      </c>
      <c r="G204" s="20"/>
      <c r="H204" s="24"/>
      <c r="I204" s="21"/>
      <c r="J204" s="21"/>
      <c r="K204" s="21" t="s">
        <v>117</v>
      </c>
      <c r="L204" s="21" t="s">
        <v>119</v>
      </c>
      <c r="M204" s="21"/>
      <c r="N204" s="21"/>
      <c r="O204" s="22" t="s">
        <v>92</v>
      </c>
      <c r="P204" s="23"/>
      <c r="Q204" s="21"/>
      <c r="R204" s="20"/>
      <c r="S204" s="24"/>
      <c r="T204" s="24"/>
      <c r="U204" s="24"/>
      <c r="V204" s="21"/>
      <c r="W204" s="21"/>
      <c r="X204" s="21"/>
      <c r="Y204" s="21"/>
      <c r="Z204" s="21"/>
      <c r="AA204" s="22"/>
      <c r="AB204" s="22"/>
      <c r="AC204" s="22"/>
      <c r="AD204" s="22"/>
      <c r="AE204" s="22"/>
      <c r="AF204" s="22" t="s">
        <v>92</v>
      </c>
      <c r="AG204" s="22"/>
      <c r="AH204" s="23"/>
      <c r="AI204" s="24"/>
      <c r="AJ204" s="21"/>
      <c r="AK204" s="22"/>
      <c r="AL204" s="22"/>
      <c r="AM204" s="22" t="s">
        <v>92</v>
      </c>
      <c r="AN204" s="23"/>
      <c r="AO204" s="20"/>
      <c r="AP204" s="24"/>
      <c r="AQ204" s="21"/>
      <c r="AR204" s="21"/>
      <c r="AS204" s="21"/>
      <c r="AT204" s="21"/>
      <c r="AU204" s="22"/>
      <c r="AV204" s="23"/>
      <c r="AW204" s="21"/>
      <c r="AX204" s="21"/>
      <c r="AY204" s="21"/>
      <c r="AZ204" s="21"/>
      <c r="BA204" s="20"/>
      <c r="BB204" s="23"/>
      <c r="BC204" s="21"/>
      <c r="BD204" s="21"/>
      <c r="BE204" s="21"/>
      <c r="BF204" s="20"/>
      <c r="BG204" s="24" t="s">
        <v>17</v>
      </c>
      <c r="BH204" s="21"/>
      <c r="BI204" s="21"/>
      <c r="BJ204" s="22" t="s">
        <v>35</v>
      </c>
      <c r="BK204" s="64"/>
      <c r="BL204" s="197">
        <v>16</v>
      </c>
    </row>
    <row r="205" spans="1:64" s="3" customFormat="1" ht="12.95" customHeight="1" x14ac:dyDescent="0.25">
      <c r="A205" s="5" t="s">
        <v>1111</v>
      </c>
      <c r="B205" s="31" t="s">
        <v>546</v>
      </c>
      <c r="C205" s="19"/>
      <c r="D205" s="25"/>
      <c r="E205" s="23"/>
      <c r="F205" s="21"/>
      <c r="G205" s="20"/>
      <c r="H205" s="24"/>
      <c r="I205" s="21"/>
      <c r="J205" s="21"/>
      <c r="K205" s="21"/>
      <c r="L205" s="21"/>
      <c r="M205" s="21"/>
      <c r="N205" s="21"/>
      <c r="O205" s="22"/>
      <c r="P205" s="23"/>
      <c r="Q205" s="21"/>
      <c r="R205" s="20"/>
      <c r="S205" s="24"/>
      <c r="T205" s="24"/>
      <c r="U205" s="24"/>
      <c r="V205" s="21"/>
      <c r="W205" s="21"/>
      <c r="X205" s="21"/>
      <c r="Y205" s="21"/>
      <c r="Z205" s="21"/>
      <c r="AA205" s="22"/>
      <c r="AB205" s="22"/>
      <c r="AC205" s="22" t="s">
        <v>119</v>
      </c>
      <c r="AD205" s="22" t="s">
        <v>118</v>
      </c>
      <c r="AE205" s="22"/>
      <c r="AF205" s="22" t="s">
        <v>92</v>
      </c>
      <c r="AG205" s="22"/>
      <c r="AH205" s="23"/>
      <c r="AI205" s="24"/>
      <c r="AJ205" s="21"/>
      <c r="AK205" s="22"/>
      <c r="AL205" s="22"/>
      <c r="AM205" s="22" t="s">
        <v>92</v>
      </c>
      <c r="AN205" s="23"/>
      <c r="AO205" s="20"/>
      <c r="AP205" s="24"/>
      <c r="AQ205" s="21"/>
      <c r="AR205" s="21"/>
      <c r="AS205" s="21"/>
      <c r="AT205" s="21"/>
      <c r="AU205" s="22"/>
      <c r="AV205" s="23"/>
      <c r="AW205" s="21"/>
      <c r="AX205" s="21"/>
      <c r="AY205" s="21"/>
      <c r="AZ205" s="21"/>
      <c r="BA205" s="20"/>
      <c r="BB205" s="23"/>
      <c r="BC205" s="21"/>
      <c r="BD205" s="21"/>
      <c r="BE205" s="21"/>
      <c r="BF205" s="20" t="s">
        <v>92</v>
      </c>
      <c r="BG205" s="24" t="s">
        <v>17</v>
      </c>
      <c r="BH205" s="21"/>
      <c r="BI205" s="21"/>
      <c r="BJ205" s="22" t="s">
        <v>35</v>
      </c>
      <c r="BK205" s="64"/>
      <c r="BL205" s="197">
        <v>16</v>
      </c>
    </row>
    <row r="206" spans="1:64" s="3" customFormat="1" ht="12.95" customHeight="1" x14ac:dyDescent="0.25">
      <c r="A206" s="5" t="s">
        <v>1112</v>
      </c>
      <c r="B206" s="31" t="s">
        <v>547</v>
      </c>
      <c r="C206" s="19"/>
      <c r="D206" s="25"/>
      <c r="E206" s="23"/>
      <c r="F206" s="21"/>
      <c r="G206" s="20"/>
      <c r="H206" s="24"/>
      <c r="I206" s="21"/>
      <c r="J206" s="21"/>
      <c r="K206" s="21"/>
      <c r="L206" s="21"/>
      <c r="M206" s="21"/>
      <c r="N206" s="21"/>
      <c r="O206" s="22"/>
      <c r="P206" s="23"/>
      <c r="Q206" s="21"/>
      <c r="R206" s="20"/>
      <c r="S206" s="24"/>
      <c r="T206" s="24"/>
      <c r="U206" s="24"/>
      <c r="V206" s="21"/>
      <c r="W206" s="21"/>
      <c r="X206" s="21"/>
      <c r="Y206" s="21"/>
      <c r="Z206" s="21"/>
      <c r="AA206" s="22"/>
      <c r="AB206" s="22"/>
      <c r="AC206" s="22" t="s">
        <v>119</v>
      </c>
      <c r="AD206" s="22" t="s">
        <v>118</v>
      </c>
      <c r="AE206" s="22"/>
      <c r="AF206" s="22" t="s">
        <v>92</v>
      </c>
      <c r="AG206" s="22"/>
      <c r="AH206" s="23"/>
      <c r="AI206" s="24"/>
      <c r="AJ206" s="21"/>
      <c r="AK206" s="22"/>
      <c r="AL206" s="22"/>
      <c r="AM206" s="22" t="s">
        <v>92</v>
      </c>
      <c r="AN206" s="23"/>
      <c r="AO206" s="20"/>
      <c r="AP206" s="24"/>
      <c r="AQ206" s="21"/>
      <c r="AR206" s="21"/>
      <c r="AS206" s="21"/>
      <c r="AT206" s="21"/>
      <c r="AU206" s="22"/>
      <c r="AV206" s="23"/>
      <c r="AW206" s="21"/>
      <c r="AX206" s="21"/>
      <c r="AY206" s="21"/>
      <c r="AZ206" s="21"/>
      <c r="BA206" s="20"/>
      <c r="BB206" s="23"/>
      <c r="BC206" s="21"/>
      <c r="BD206" s="21"/>
      <c r="BE206" s="21"/>
      <c r="BF206" s="20" t="s">
        <v>92</v>
      </c>
      <c r="BG206" s="24" t="s">
        <v>17</v>
      </c>
      <c r="BH206" s="21"/>
      <c r="BI206" s="21"/>
      <c r="BJ206" s="22" t="s">
        <v>35</v>
      </c>
      <c r="BK206" s="64"/>
      <c r="BL206" s="197">
        <v>16</v>
      </c>
    </row>
    <row r="207" spans="1:64" s="3" customFormat="1" ht="12.95" customHeight="1" x14ac:dyDescent="0.25">
      <c r="A207" s="5" t="s">
        <v>1113</v>
      </c>
      <c r="B207" s="31" t="s">
        <v>548</v>
      </c>
      <c r="C207" s="19"/>
      <c r="D207" s="25"/>
      <c r="E207" s="23"/>
      <c r="F207" s="21"/>
      <c r="G207" s="20"/>
      <c r="H207" s="24"/>
      <c r="I207" s="21"/>
      <c r="J207" s="21"/>
      <c r="K207" s="21"/>
      <c r="L207" s="21"/>
      <c r="M207" s="21"/>
      <c r="N207" s="21"/>
      <c r="O207" s="22"/>
      <c r="P207" s="23"/>
      <c r="Q207" s="21"/>
      <c r="R207" s="20"/>
      <c r="S207" s="24"/>
      <c r="T207" s="24"/>
      <c r="U207" s="24"/>
      <c r="V207" s="21"/>
      <c r="W207" s="21"/>
      <c r="X207" s="21"/>
      <c r="Y207" s="21"/>
      <c r="Z207" s="21"/>
      <c r="AA207" s="22"/>
      <c r="AB207" s="22" t="s">
        <v>119</v>
      </c>
      <c r="AC207" s="22" t="s">
        <v>119</v>
      </c>
      <c r="AD207" s="22" t="s">
        <v>118</v>
      </c>
      <c r="AE207" s="22"/>
      <c r="AF207" s="22" t="s">
        <v>92</v>
      </c>
      <c r="AG207" s="22"/>
      <c r="AH207" s="23"/>
      <c r="AI207" s="24"/>
      <c r="AJ207" s="21"/>
      <c r="AK207" s="22"/>
      <c r="AL207" s="22"/>
      <c r="AM207" s="22" t="s">
        <v>92</v>
      </c>
      <c r="AN207" s="23"/>
      <c r="AO207" s="20"/>
      <c r="AP207" s="24"/>
      <c r="AQ207" s="21"/>
      <c r="AR207" s="21"/>
      <c r="AS207" s="21"/>
      <c r="AT207" s="21"/>
      <c r="AU207" s="22"/>
      <c r="AV207" s="23"/>
      <c r="AW207" s="21"/>
      <c r="AX207" s="21"/>
      <c r="AY207" s="21"/>
      <c r="AZ207" s="21"/>
      <c r="BA207" s="20"/>
      <c r="BB207" s="23"/>
      <c r="BC207" s="21"/>
      <c r="BD207" s="21"/>
      <c r="BE207" s="21"/>
      <c r="BF207" s="20"/>
      <c r="BG207" s="24" t="s">
        <v>17</v>
      </c>
      <c r="BH207" s="21"/>
      <c r="BI207" s="21"/>
      <c r="BJ207" s="22" t="s">
        <v>35</v>
      </c>
      <c r="BK207" s="64"/>
      <c r="BL207" s="197">
        <v>16</v>
      </c>
    </row>
    <row r="208" spans="1:64" s="3" customFormat="1" ht="12.95" customHeight="1" x14ac:dyDescent="0.25">
      <c r="A208" s="5" t="s">
        <v>1114</v>
      </c>
      <c r="B208" s="31" t="s">
        <v>643</v>
      </c>
      <c r="C208" s="19"/>
      <c r="D208" s="25"/>
      <c r="E208" s="23"/>
      <c r="F208" s="21" t="s">
        <v>92</v>
      </c>
      <c r="G208" s="20"/>
      <c r="H208" s="24"/>
      <c r="I208" s="21"/>
      <c r="J208" s="21"/>
      <c r="K208" s="21" t="s">
        <v>117</v>
      </c>
      <c r="L208" s="21" t="s">
        <v>119</v>
      </c>
      <c r="M208" s="21"/>
      <c r="N208" s="21"/>
      <c r="O208" s="22" t="s">
        <v>92</v>
      </c>
      <c r="P208" s="23"/>
      <c r="Q208" s="21"/>
      <c r="R208" s="20"/>
      <c r="S208" s="24"/>
      <c r="T208" s="24"/>
      <c r="U208" s="24"/>
      <c r="V208" s="21"/>
      <c r="W208" s="21"/>
      <c r="X208" s="21"/>
      <c r="Y208" s="21"/>
      <c r="Z208" s="21"/>
      <c r="AA208" s="22"/>
      <c r="AB208" s="22"/>
      <c r="AC208" s="22"/>
      <c r="AD208" s="22"/>
      <c r="AE208" s="22"/>
      <c r="AF208" s="22" t="s">
        <v>92</v>
      </c>
      <c r="AG208" s="22"/>
      <c r="AH208" s="23"/>
      <c r="AI208" s="24"/>
      <c r="AJ208" s="21"/>
      <c r="AK208" s="22"/>
      <c r="AL208" s="22"/>
      <c r="AM208" s="22" t="s">
        <v>92</v>
      </c>
      <c r="AN208" s="23"/>
      <c r="AO208" s="20"/>
      <c r="AP208" s="24"/>
      <c r="AQ208" s="21"/>
      <c r="AR208" s="21"/>
      <c r="AS208" s="21"/>
      <c r="AT208" s="21"/>
      <c r="AU208" s="22" t="s">
        <v>92</v>
      </c>
      <c r="AV208" s="23"/>
      <c r="AW208" s="21"/>
      <c r="AX208" s="21"/>
      <c r="AY208" s="21"/>
      <c r="AZ208" s="21"/>
      <c r="BA208" s="20"/>
      <c r="BB208" s="23"/>
      <c r="BC208" s="21"/>
      <c r="BD208" s="21"/>
      <c r="BE208" s="21"/>
      <c r="BF208" s="20"/>
      <c r="BG208" s="24" t="s">
        <v>17</v>
      </c>
      <c r="BH208" s="21"/>
      <c r="BI208" s="21"/>
      <c r="BJ208" s="22" t="s">
        <v>35</v>
      </c>
      <c r="BK208" s="64"/>
      <c r="BL208" s="197"/>
    </row>
    <row r="209" spans="1:64" s="3" customFormat="1" ht="12.95" customHeight="1" x14ac:dyDescent="0.25">
      <c r="A209" s="5" t="s">
        <v>1115</v>
      </c>
      <c r="B209" s="31" t="s">
        <v>650</v>
      </c>
      <c r="C209" s="19"/>
      <c r="D209" s="25"/>
      <c r="E209" s="23"/>
      <c r="F209" s="21" t="s">
        <v>92</v>
      </c>
      <c r="G209" s="20"/>
      <c r="H209" s="24"/>
      <c r="I209" s="21"/>
      <c r="J209" s="21"/>
      <c r="K209" s="21"/>
      <c r="L209" s="21"/>
      <c r="M209" s="21"/>
      <c r="N209" s="21"/>
      <c r="O209" s="22"/>
      <c r="P209" s="23"/>
      <c r="Q209" s="21"/>
      <c r="R209" s="20"/>
      <c r="S209" s="24"/>
      <c r="T209" s="24"/>
      <c r="U209" s="24"/>
      <c r="V209" s="21"/>
      <c r="W209" s="21"/>
      <c r="X209" s="21"/>
      <c r="Y209" s="21"/>
      <c r="Z209" s="21"/>
      <c r="AA209" s="22"/>
      <c r="AB209" s="22"/>
      <c r="AC209" s="22" t="s">
        <v>119</v>
      </c>
      <c r="AD209" s="22" t="s">
        <v>119</v>
      </c>
      <c r="AE209" s="22"/>
      <c r="AF209" s="22" t="s">
        <v>92</v>
      </c>
      <c r="AG209" s="22"/>
      <c r="AH209" s="23"/>
      <c r="AI209" s="24"/>
      <c r="AJ209" s="21"/>
      <c r="AK209" s="22"/>
      <c r="AL209" s="22"/>
      <c r="AM209" s="22" t="s">
        <v>92</v>
      </c>
      <c r="AN209" s="23"/>
      <c r="AO209" s="20"/>
      <c r="AP209" s="24"/>
      <c r="AQ209" s="21"/>
      <c r="AR209" s="21"/>
      <c r="AS209" s="21"/>
      <c r="AT209" s="21" t="s">
        <v>117</v>
      </c>
      <c r="AU209" s="22" t="s">
        <v>119</v>
      </c>
      <c r="AV209" s="23"/>
      <c r="AW209" s="21"/>
      <c r="AX209" s="21"/>
      <c r="AY209" s="21"/>
      <c r="AZ209" s="21"/>
      <c r="BA209" s="20"/>
      <c r="BB209" s="23"/>
      <c r="BC209" s="21"/>
      <c r="BD209" s="21"/>
      <c r="BE209" s="21"/>
      <c r="BF209" s="20"/>
      <c r="BG209" s="24" t="s">
        <v>17</v>
      </c>
      <c r="BH209" s="21"/>
      <c r="BI209" s="21"/>
      <c r="BJ209" s="22" t="s">
        <v>35</v>
      </c>
      <c r="BK209" s="64"/>
      <c r="BL209" s="197">
        <v>15</v>
      </c>
    </row>
    <row r="210" spans="1:64" s="3" customFormat="1" ht="12.95" customHeight="1" x14ac:dyDescent="0.25">
      <c r="A210" s="5" t="s">
        <v>1116</v>
      </c>
      <c r="B210" s="31" t="s">
        <v>642</v>
      </c>
      <c r="C210" s="19"/>
      <c r="D210" s="25"/>
      <c r="E210" s="23"/>
      <c r="F210" s="21"/>
      <c r="G210" s="20"/>
      <c r="H210" s="24"/>
      <c r="I210" s="21"/>
      <c r="J210" s="21"/>
      <c r="K210" s="21"/>
      <c r="L210" s="21"/>
      <c r="M210" s="21"/>
      <c r="N210" s="21"/>
      <c r="O210" s="22"/>
      <c r="P210" s="23"/>
      <c r="Q210" s="21"/>
      <c r="R210" s="20"/>
      <c r="S210" s="24"/>
      <c r="T210" s="24"/>
      <c r="U210" s="24"/>
      <c r="V210" s="21"/>
      <c r="W210" s="21"/>
      <c r="X210" s="21"/>
      <c r="Y210" s="21"/>
      <c r="Z210" s="21"/>
      <c r="AA210" s="22"/>
      <c r="AB210" s="22"/>
      <c r="AC210" s="22"/>
      <c r="AD210" s="22"/>
      <c r="AE210" s="22"/>
      <c r="AF210" s="22" t="s">
        <v>92</v>
      </c>
      <c r="AG210" s="22"/>
      <c r="AH210" s="23"/>
      <c r="AI210" s="24"/>
      <c r="AJ210" s="21"/>
      <c r="AK210" s="22"/>
      <c r="AL210" s="22"/>
      <c r="AM210" s="22" t="s">
        <v>92</v>
      </c>
      <c r="AN210" s="23"/>
      <c r="AO210" s="20"/>
      <c r="AP210" s="24"/>
      <c r="AQ210" s="21"/>
      <c r="AR210" s="21"/>
      <c r="AS210" s="21"/>
      <c r="AT210" s="21" t="s">
        <v>117</v>
      </c>
      <c r="AU210" s="22" t="s">
        <v>119</v>
      </c>
      <c r="AV210" s="23"/>
      <c r="AW210" s="21"/>
      <c r="AX210" s="21"/>
      <c r="AY210" s="21"/>
      <c r="AZ210" s="21"/>
      <c r="BA210" s="20"/>
      <c r="BB210" s="23"/>
      <c r="BC210" s="21"/>
      <c r="BD210" s="21"/>
      <c r="BE210" s="21"/>
      <c r="BF210" s="20"/>
      <c r="BG210" s="24" t="s">
        <v>17</v>
      </c>
      <c r="BH210" s="21"/>
      <c r="BI210" s="21"/>
      <c r="BJ210" s="22" t="s">
        <v>35</v>
      </c>
      <c r="BK210" s="64"/>
      <c r="BL210" s="197" t="str">
        <f>IFERROR(VLOOKUP(BK210,#REF!,3,FALSE),"")</f>
        <v/>
      </c>
    </row>
    <row r="211" spans="1:64" s="3" customFormat="1" ht="12.95" customHeight="1" x14ac:dyDescent="0.25">
      <c r="A211" s="5" t="s">
        <v>1117</v>
      </c>
      <c r="B211" s="31" t="s">
        <v>644</v>
      </c>
      <c r="C211" s="19"/>
      <c r="D211" s="25"/>
      <c r="E211" s="23"/>
      <c r="F211" s="21"/>
      <c r="G211" s="20"/>
      <c r="H211" s="24"/>
      <c r="I211" s="21"/>
      <c r="J211" s="21"/>
      <c r="K211" s="21"/>
      <c r="L211" s="21"/>
      <c r="M211" s="21"/>
      <c r="N211" s="21"/>
      <c r="O211" s="22"/>
      <c r="P211" s="23"/>
      <c r="Q211" s="21"/>
      <c r="R211" s="20"/>
      <c r="S211" s="24"/>
      <c r="T211" s="24"/>
      <c r="U211" s="24"/>
      <c r="V211" s="21"/>
      <c r="W211" s="21"/>
      <c r="X211" s="21"/>
      <c r="Y211" s="21"/>
      <c r="Z211" s="21"/>
      <c r="AA211" s="22"/>
      <c r="AB211" s="22"/>
      <c r="AC211" s="22"/>
      <c r="AD211" s="22"/>
      <c r="AE211" s="22"/>
      <c r="AF211" s="22" t="s">
        <v>92</v>
      </c>
      <c r="AG211" s="22"/>
      <c r="AH211" s="23"/>
      <c r="AI211" s="24"/>
      <c r="AJ211" s="21"/>
      <c r="AK211" s="22"/>
      <c r="AL211" s="22"/>
      <c r="AM211" s="22" t="s">
        <v>92</v>
      </c>
      <c r="AN211" s="23"/>
      <c r="AO211" s="20"/>
      <c r="AP211" s="24"/>
      <c r="AQ211" s="21"/>
      <c r="AR211" s="21"/>
      <c r="AS211" s="21"/>
      <c r="AT211" s="21" t="s">
        <v>117</v>
      </c>
      <c r="AU211" s="22" t="s">
        <v>119</v>
      </c>
      <c r="AV211" s="23"/>
      <c r="AW211" s="21"/>
      <c r="AX211" s="21"/>
      <c r="AY211" s="21"/>
      <c r="AZ211" s="21"/>
      <c r="BA211" s="20"/>
      <c r="BB211" s="23"/>
      <c r="BC211" s="21"/>
      <c r="BD211" s="21"/>
      <c r="BE211" s="21"/>
      <c r="BF211" s="20"/>
      <c r="BG211" s="24" t="s">
        <v>17</v>
      </c>
      <c r="BH211" s="21"/>
      <c r="BI211" s="21"/>
      <c r="BJ211" s="22" t="s">
        <v>35</v>
      </c>
      <c r="BK211" s="64"/>
      <c r="BL211" s="197" t="str">
        <f>IFERROR(VLOOKUP(BK211,#REF!,3,FALSE),"")</f>
        <v/>
      </c>
    </row>
    <row r="212" spans="1:64" s="3" customFormat="1" ht="12.95" customHeight="1" x14ac:dyDescent="0.25">
      <c r="A212" s="5" t="s">
        <v>1118</v>
      </c>
      <c r="B212" s="31" t="s">
        <v>641</v>
      </c>
      <c r="C212" s="19"/>
      <c r="D212" s="25"/>
      <c r="E212" s="23"/>
      <c r="F212" s="21"/>
      <c r="G212" s="20"/>
      <c r="H212" s="24"/>
      <c r="I212" s="21"/>
      <c r="J212" s="21"/>
      <c r="K212" s="21"/>
      <c r="L212" s="21"/>
      <c r="M212" s="21"/>
      <c r="N212" s="21"/>
      <c r="O212" s="22"/>
      <c r="P212" s="23"/>
      <c r="Q212" s="21"/>
      <c r="R212" s="20"/>
      <c r="S212" s="24"/>
      <c r="T212" s="24"/>
      <c r="U212" s="24"/>
      <c r="V212" s="21"/>
      <c r="W212" s="21"/>
      <c r="X212" s="21"/>
      <c r="Y212" s="21"/>
      <c r="Z212" s="21"/>
      <c r="AA212" s="22"/>
      <c r="AB212" s="22"/>
      <c r="AC212" s="22"/>
      <c r="AD212" s="22"/>
      <c r="AE212" s="22"/>
      <c r="AF212" s="22" t="s">
        <v>92</v>
      </c>
      <c r="AG212" s="22"/>
      <c r="AH212" s="23"/>
      <c r="AI212" s="24"/>
      <c r="AJ212" s="21"/>
      <c r="AK212" s="22"/>
      <c r="AL212" s="22"/>
      <c r="AM212" s="22" t="s">
        <v>92</v>
      </c>
      <c r="AN212" s="23"/>
      <c r="AO212" s="20"/>
      <c r="AP212" s="24"/>
      <c r="AQ212" s="21"/>
      <c r="AR212" s="21"/>
      <c r="AS212" s="21"/>
      <c r="AT212" s="21" t="s">
        <v>117</v>
      </c>
      <c r="AU212" s="22" t="s">
        <v>119</v>
      </c>
      <c r="AV212" s="23"/>
      <c r="AW212" s="21"/>
      <c r="AX212" s="21"/>
      <c r="AY212" s="21"/>
      <c r="AZ212" s="21"/>
      <c r="BA212" s="20"/>
      <c r="BB212" s="23"/>
      <c r="BC212" s="21"/>
      <c r="BD212" s="21"/>
      <c r="BE212" s="21"/>
      <c r="BF212" s="20"/>
      <c r="BG212" s="24" t="s">
        <v>17</v>
      </c>
      <c r="BH212" s="21"/>
      <c r="BI212" s="21"/>
      <c r="BJ212" s="22" t="s">
        <v>35</v>
      </c>
      <c r="BK212" s="64"/>
      <c r="BL212" s="197">
        <v>15</v>
      </c>
    </row>
    <row r="213" spans="1:64" s="3" customFormat="1" ht="12.95" customHeight="1" x14ac:dyDescent="0.25">
      <c r="A213" s="5" t="s">
        <v>1119</v>
      </c>
      <c r="B213" s="31" t="s">
        <v>645</v>
      </c>
      <c r="C213" s="19"/>
      <c r="D213" s="25"/>
      <c r="E213" s="23"/>
      <c r="F213" s="21" t="s">
        <v>92</v>
      </c>
      <c r="G213" s="20"/>
      <c r="H213" s="24"/>
      <c r="I213" s="21"/>
      <c r="J213" s="21"/>
      <c r="K213" s="21"/>
      <c r="L213" s="21"/>
      <c r="M213" s="21"/>
      <c r="N213" s="21"/>
      <c r="O213" s="22"/>
      <c r="P213" s="23"/>
      <c r="Q213" s="21"/>
      <c r="R213" s="20"/>
      <c r="S213" s="24"/>
      <c r="T213" s="24"/>
      <c r="U213" s="24"/>
      <c r="V213" s="21"/>
      <c r="W213" s="21"/>
      <c r="X213" s="21"/>
      <c r="Y213" s="21"/>
      <c r="Z213" s="21"/>
      <c r="AA213" s="22"/>
      <c r="AB213" s="22"/>
      <c r="AC213" s="22"/>
      <c r="AD213" s="22"/>
      <c r="AE213" s="22"/>
      <c r="AF213" s="22" t="s">
        <v>92</v>
      </c>
      <c r="AG213" s="22"/>
      <c r="AH213" s="23"/>
      <c r="AI213" s="24"/>
      <c r="AJ213" s="21"/>
      <c r="AK213" s="22"/>
      <c r="AL213" s="22"/>
      <c r="AM213" s="22" t="s">
        <v>92</v>
      </c>
      <c r="AN213" s="23"/>
      <c r="AO213" s="20"/>
      <c r="AP213" s="24"/>
      <c r="AQ213" s="21"/>
      <c r="AR213" s="21"/>
      <c r="AS213" s="21"/>
      <c r="AT213" s="21" t="s">
        <v>117</v>
      </c>
      <c r="AU213" s="22" t="s">
        <v>119</v>
      </c>
      <c r="AV213" s="23"/>
      <c r="AW213" s="21"/>
      <c r="AX213" s="21"/>
      <c r="AY213" s="21"/>
      <c r="AZ213" s="21"/>
      <c r="BA213" s="20"/>
      <c r="BB213" s="23"/>
      <c r="BC213" s="21"/>
      <c r="BD213" s="21"/>
      <c r="BE213" s="21"/>
      <c r="BF213" s="20"/>
      <c r="BG213" s="24" t="s">
        <v>17</v>
      </c>
      <c r="BH213" s="21"/>
      <c r="BI213" s="21"/>
      <c r="BJ213" s="22" t="s">
        <v>35</v>
      </c>
      <c r="BK213" s="64"/>
      <c r="BL213" s="197">
        <v>15</v>
      </c>
    </row>
    <row r="214" spans="1:64" s="3" customFormat="1" ht="12.95" customHeight="1" x14ac:dyDescent="0.25">
      <c r="A214" s="5" t="s">
        <v>1120</v>
      </c>
      <c r="B214" s="31" t="s">
        <v>640</v>
      </c>
      <c r="C214" s="19"/>
      <c r="D214" s="25"/>
      <c r="E214" s="23"/>
      <c r="F214" s="21"/>
      <c r="G214" s="20"/>
      <c r="H214" s="24"/>
      <c r="I214" s="21"/>
      <c r="J214" s="21"/>
      <c r="K214" s="21"/>
      <c r="L214" s="21"/>
      <c r="M214" s="21"/>
      <c r="N214" s="21"/>
      <c r="O214" s="22"/>
      <c r="P214" s="23"/>
      <c r="Q214" s="21"/>
      <c r="R214" s="20"/>
      <c r="S214" s="24"/>
      <c r="T214" s="24"/>
      <c r="U214" s="24"/>
      <c r="V214" s="21"/>
      <c r="W214" s="21"/>
      <c r="X214" s="21"/>
      <c r="Y214" s="21"/>
      <c r="Z214" s="21"/>
      <c r="AA214" s="22"/>
      <c r="AB214" s="22"/>
      <c r="AC214" s="22"/>
      <c r="AD214" s="22"/>
      <c r="AE214" s="22"/>
      <c r="AF214" s="22" t="s">
        <v>92</v>
      </c>
      <c r="AG214" s="22"/>
      <c r="AH214" s="23"/>
      <c r="AI214" s="24"/>
      <c r="AJ214" s="21"/>
      <c r="AK214" s="22"/>
      <c r="AL214" s="22"/>
      <c r="AM214" s="22" t="s">
        <v>92</v>
      </c>
      <c r="AN214" s="23"/>
      <c r="AO214" s="20"/>
      <c r="AP214" s="24"/>
      <c r="AQ214" s="21"/>
      <c r="AR214" s="21"/>
      <c r="AS214" s="21"/>
      <c r="AT214" s="21" t="s">
        <v>117</v>
      </c>
      <c r="AU214" s="22" t="s">
        <v>119</v>
      </c>
      <c r="AV214" s="23"/>
      <c r="AW214" s="21"/>
      <c r="AX214" s="21"/>
      <c r="AY214" s="21"/>
      <c r="AZ214" s="21"/>
      <c r="BA214" s="20"/>
      <c r="BB214" s="23"/>
      <c r="BC214" s="21"/>
      <c r="BD214" s="21"/>
      <c r="BE214" s="21"/>
      <c r="BF214" s="20"/>
      <c r="BG214" s="24" t="s">
        <v>17</v>
      </c>
      <c r="BH214" s="21"/>
      <c r="BI214" s="21"/>
      <c r="BJ214" s="22" t="s">
        <v>35</v>
      </c>
      <c r="BK214" s="64"/>
      <c r="BL214" s="197">
        <v>15</v>
      </c>
    </row>
    <row r="215" spans="1:64" s="3" customFormat="1" ht="12.95" customHeight="1" x14ac:dyDescent="0.25">
      <c r="A215" s="5" t="s">
        <v>1121</v>
      </c>
      <c r="B215" s="31" t="s">
        <v>646</v>
      </c>
      <c r="C215" s="19"/>
      <c r="D215" s="25"/>
      <c r="E215" s="23"/>
      <c r="F215" s="21"/>
      <c r="G215" s="20"/>
      <c r="H215" s="24"/>
      <c r="I215" s="21"/>
      <c r="J215" s="21"/>
      <c r="K215" s="21"/>
      <c r="L215" s="21"/>
      <c r="M215" s="21"/>
      <c r="N215" s="21"/>
      <c r="O215" s="22"/>
      <c r="P215" s="23"/>
      <c r="Q215" s="21"/>
      <c r="R215" s="20"/>
      <c r="S215" s="24"/>
      <c r="T215" s="24"/>
      <c r="U215" s="24"/>
      <c r="V215" s="21"/>
      <c r="W215" s="21"/>
      <c r="X215" s="21"/>
      <c r="Y215" s="21"/>
      <c r="Z215" s="21"/>
      <c r="AA215" s="22"/>
      <c r="AB215" s="22"/>
      <c r="AC215" s="22"/>
      <c r="AD215" s="22"/>
      <c r="AE215" s="22"/>
      <c r="AF215" s="22" t="s">
        <v>92</v>
      </c>
      <c r="AG215" s="22"/>
      <c r="AH215" s="23"/>
      <c r="AI215" s="24"/>
      <c r="AJ215" s="21"/>
      <c r="AK215" s="22"/>
      <c r="AL215" s="22"/>
      <c r="AM215" s="22" t="s">
        <v>92</v>
      </c>
      <c r="AN215" s="23"/>
      <c r="AO215" s="20"/>
      <c r="AP215" s="24"/>
      <c r="AQ215" s="21"/>
      <c r="AR215" s="21"/>
      <c r="AS215" s="21"/>
      <c r="AT215" s="21" t="s">
        <v>117</v>
      </c>
      <c r="AU215" s="22" t="s">
        <v>119</v>
      </c>
      <c r="AV215" s="23"/>
      <c r="AW215" s="21"/>
      <c r="AX215" s="21"/>
      <c r="AY215" s="21"/>
      <c r="AZ215" s="21"/>
      <c r="BA215" s="20"/>
      <c r="BB215" s="23"/>
      <c r="BC215" s="21"/>
      <c r="BD215" s="21"/>
      <c r="BE215" s="21"/>
      <c r="BF215" s="20"/>
      <c r="BG215" s="24" t="s">
        <v>17</v>
      </c>
      <c r="BH215" s="21"/>
      <c r="BI215" s="21"/>
      <c r="BJ215" s="22" t="s">
        <v>35</v>
      </c>
      <c r="BK215" s="64"/>
      <c r="BL215" s="197" t="str">
        <f>IFERROR(VLOOKUP(BK215,#REF!,3,FALSE),"")</f>
        <v/>
      </c>
    </row>
    <row r="216" spans="1:64" s="3" customFormat="1" ht="12.95" customHeight="1" x14ac:dyDescent="0.25">
      <c r="A216" s="5" t="s">
        <v>1122</v>
      </c>
      <c r="B216" s="31" t="s">
        <v>549</v>
      </c>
      <c r="C216" s="19"/>
      <c r="D216" s="25"/>
      <c r="E216" s="23"/>
      <c r="F216" s="21" t="s">
        <v>92</v>
      </c>
      <c r="G216" s="20"/>
      <c r="H216" s="24"/>
      <c r="I216" s="21"/>
      <c r="J216" s="21"/>
      <c r="K216" s="21"/>
      <c r="L216" s="21" t="s">
        <v>92</v>
      </c>
      <c r="M216" s="21"/>
      <c r="N216" s="21"/>
      <c r="O216" s="22" t="s">
        <v>92</v>
      </c>
      <c r="P216" s="23"/>
      <c r="Q216" s="21"/>
      <c r="R216" s="20"/>
      <c r="S216" s="24"/>
      <c r="T216" s="24"/>
      <c r="U216" s="24" t="s">
        <v>92</v>
      </c>
      <c r="V216" s="21"/>
      <c r="W216" s="21"/>
      <c r="X216" s="21"/>
      <c r="Y216" s="21"/>
      <c r="Z216" s="21"/>
      <c r="AA216" s="22"/>
      <c r="AB216" s="22"/>
      <c r="AC216" s="22"/>
      <c r="AD216" s="22"/>
      <c r="AE216" s="22"/>
      <c r="AF216" s="22" t="s">
        <v>92</v>
      </c>
      <c r="AG216" s="22"/>
      <c r="AH216" s="23"/>
      <c r="AI216" s="24" t="s">
        <v>92</v>
      </c>
      <c r="AJ216" s="21"/>
      <c r="AK216" s="22"/>
      <c r="AL216" s="22"/>
      <c r="AM216" s="22" t="s">
        <v>92</v>
      </c>
      <c r="AN216" s="23"/>
      <c r="AO216" s="20"/>
      <c r="AP216" s="24"/>
      <c r="AQ216" s="21"/>
      <c r="AR216" s="21"/>
      <c r="AS216" s="21"/>
      <c r="AT216" s="21"/>
      <c r="AU216" s="22"/>
      <c r="AV216" s="23"/>
      <c r="AW216" s="21"/>
      <c r="AX216" s="21"/>
      <c r="AY216" s="21" t="s">
        <v>119</v>
      </c>
      <c r="AZ216" s="21"/>
      <c r="BA216" s="20"/>
      <c r="BB216" s="23"/>
      <c r="BC216" s="21"/>
      <c r="BD216" s="21"/>
      <c r="BE216" s="21"/>
      <c r="BF216" s="20" t="s">
        <v>92</v>
      </c>
      <c r="BG216" s="24" t="s">
        <v>17</v>
      </c>
      <c r="BH216" s="21"/>
      <c r="BI216" s="21"/>
      <c r="BJ216" s="22" t="s">
        <v>35</v>
      </c>
      <c r="BK216" s="64"/>
      <c r="BL216" s="197"/>
    </row>
    <row r="217" spans="1:64" s="3" customFormat="1" ht="12.95" customHeight="1" x14ac:dyDescent="0.25">
      <c r="A217" s="5" t="s">
        <v>1123</v>
      </c>
      <c r="B217" s="31" t="s">
        <v>550</v>
      </c>
      <c r="C217" s="19"/>
      <c r="D217" s="25"/>
      <c r="E217" s="23"/>
      <c r="F217" s="21"/>
      <c r="G217" s="20"/>
      <c r="H217" s="24"/>
      <c r="I217" s="21"/>
      <c r="J217" s="21"/>
      <c r="K217" s="21"/>
      <c r="L217" s="21"/>
      <c r="M217" s="21"/>
      <c r="N217" s="21"/>
      <c r="O217" s="22" t="s">
        <v>92</v>
      </c>
      <c r="P217" s="23"/>
      <c r="Q217" s="21"/>
      <c r="R217" s="20"/>
      <c r="S217" s="24"/>
      <c r="T217" s="24"/>
      <c r="U217" s="24"/>
      <c r="V217" s="21"/>
      <c r="W217" s="21"/>
      <c r="X217" s="21"/>
      <c r="Y217" s="21"/>
      <c r="Z217" s="21"/>
      <c r="AA217" s="22"/>
      <c r="AB217" s="22"/>
      <c r="AC217" s="22"/>
      <c r="AD217" s="22"/>
      <c r="AE217" s="22"/>
      <c r="AF217" s="22" t="s">
        <v>92</v>
      </c>
      <c r="AG217" s="22"/>
      <c r="AH217" s="23"/>
      <c r="AI217" s="24"/>
      <c r="AJ217" s="21"/>
      <c r="AK217" s="22"/>
      <c r="AL217" s="22"/>
      <c r="AM217" s="22" t="s">
        <v>92</v>
      </c>
      <c r="AN217" s="23"/>
      <c r="AO217" s="20"/>
      <c r="AP217" s="24"/>
      <c r="AQ217" s="21"/>
      <c r="AR217" s="21"/>
      <c r="AS217" s="21"/>
      <c r="AT217" s="21"/>
      <c r="AU217" s="22"/>
      <c r="AV217" s="23"/>
      <c r="AW217" s="21"/>
      <c r="AX217" s="21" t="s">
        <v>117</v>
      </c>
      <c r="AY217" s="21" t="s">
        <v>119</v>
      </c>
      <c r="AZ217" s="21"/>
      <c r="BA217" s="20"/>
      <c r="BB217" s="23"/>
      <c r="BC217" s="21"/>
      <c r="BD217" s="21"/>
      <c r="BE217" s="21"/>
      <c r="BF217" s="20" t="s">
        <v>92</v>
      </c>
      <c r="BG217" s="24" t="s">
        <v>17</v>
      </c>
      <c r="BH217" s="21"/>
      <c r="BI217" s="21"/>
      <c r="BJ217" s="22" t="s">
        <v>35</v>
      </c>
      <c r="BK217" s="64"/>
      <c r="BL217" s="197"/>
    </row>
    <row r="218" spans="1:64" s="3" customFormat="1" ht="12.95" customHeight="1" x14ac:dyDescent="0.25">
      <c r="A218" s="5" t="s">
        <v>1124</v>
      </c>
      <c r="B218" s="31" t="s">
        <v>551</v>
      </c>
      <c r="C218" s="19"/>
      <c r="D218" s="25"/>
      <c r="E218" s="23"/>
      <c r="F218" s="21"/>
      <c r="G218" s="20"/>
      <c r="H218" s="24"/>
      <c r="I218" s="21"/>
      <c r="J218" s="21"/>
      <c r="K218" s="21"/>
      <c r="L218" s="21"/>
      <c r="M218" s="21"/>
      <c r="N218" s="21"/>
      <c r="O218" s="22"/>
      <c r="P218" s="23"/>
      <c r="Q218" s="21"/>
      <c r="R218" s="20"/>
      <c r="S218" s="24"/>
      <c r="T218" s="24"/>
      <c r="U218" s="24"/>
      <c r="V218" s="21"/>
      <c r="W218" s="21"/>
      <c r="X218" s="21"/>
      <c r="Y218" s="21"/>
      <c r="Z218" s="21"/>
      <c r="AA218" s="22"/>
      <c r="AB218" s="22"/>
      <c r="AC218" s="22"/>
      <c r="AD218" s="22"/>
      <c r="AE218" s="22"/>
      <c r="AF218" s="22" t="s">
        <v>92</v>
      </c>
      <c r="AG218" s="22"/>
      <c r="AH218" s="23"/>
      <c r="AI218" s="24"/>
      <c r="AJ218" s="21"/>
      <c r="AK218" s="22"/>
      <c r="AL218" s="22"/>
      <c r="AM218" s="22" t="s">
        <v>92</v>
      </c>
      <c r="AN218" s="23"/>
      <c r="AO218" s="20"/>
      <c r="AP218" s="24"/>
      <c r="AQ218" s="21"/>
      <c r="AR218" s="21"/>
      <c r="AS218" s="21"/>
      <c r="AT218" s="21"/>
      <c r="AU218" s="22"/>
      <c r="AV218" s="23"/>
      <c r="AW218" s="21"/>
      <c r="AX218" s="21" t="s">
        <v>117</v>
      </c>
      <c r="AY218" s="21" t="s">
        <v>119</v>
      </c>
      <c r="AZ218" s="21"/>
      <c r="BA218" s="20"/>
      <c r="BB218" s="23"/>
      <c r="BC218" s="21"/>
      <c r="BD218" s="21"/>
      <c r="BE218" s="21"/>
      <c r="BF218" s="20" t="s">
        <v>92</v>
      </c>
      <c r="BG218" s="24" t="s">
        <v>17</v>
      </c>
      <c r="BH218" s="21"/>
      <c r="BI218" s="21"/>
      <c r="BJ218" s="22" t="s">
        <v>35</v>
      </c>
      <c r="BK218" s="64"/>
      <c r="BL218" s="197" t="str">
        <f>IFERROR(VLOOKUP(BK218,#REF!,3,FALSE),"")</f>
        <v/>
      </c>
    </row>
    <row r="219" spans="1:64" s="3" customFormat="1" ht="12.95" customHeight="1" x14ac:dyDescent="0.25">
      <c r="A219" s="5" t="s">
        <v>1125</v>
      </c>
      <c r="B219" s="31" t="s">
        <v>848</v>
      </c>
      <c r="C219" s="19"/>
      <c r="D219" s="25"/>
      <c r="E219" s="23"/>
      <c r="F219" s="21" t="s">
        <v>92</v>
      </c>
      <c r="G219" s="20"/>
      <c r="H219" s="24"/>
      <c r="I219" s="21"/>
      <c r="J219" s="21"/>
      <c r="K219" s="21"/>
      <c r="L219" s="21"/>
      <c r="M219" s="21"/>
      <c r="N219" s="21"/>
      <c r="O219" s="22"/>
      <c r="P219" s="23"/>
      <c r="Q219" s="21"/>
      <c r="R219" s="20"/>
      <c r="S219" s="24"/>
      <c r="T219" s="24"/>
      <c r="U219" s="24"/>
      <c r="V219" s="21"/>
      <c r="W219" s="21"/>
      <c r="X219" s="21"/>
      <c r="Y219" s="21"/>
      <c r="Z219" s="21"/>
      <c r="AA219" s="22"/>
      <c r="AB219" s="22"/>
      <c r="AC219" s="22"/>
      <c r="AD219" s="22"/>
      <c r="AE219" s="22" t="s">
        <v>117</v>
      </c>
      <c r="AF219" s="22" t="s">
        <v>92</v>
      </c>
      <c r="AG219" s="22" t="s">
        <v>118</v>
      </c>
      <c r="AH219" s="23"/>
      <c r="AI219" s="24"/>
      <c r="AJ219" s="21"/>
      <c r="AK219" s="22" t="s">
        <v>117</v>
      </c>
      <c r="AL219" s="22"/>
      <c r="AM219" s="22" t="s">
        <v>118</v>
      </c>
      <c r="AN219" s="23"/>
      <c r="AO219" s="20"/>
      <c r="AP219" s="24"/>
      <c r="AQ219" s="21"/>
      <c r="AR219" s="21"/>
      <c r="AS219" s="21"/>
      <c r="AT219" s="21"/>
      <c r="AU219" s="22" t="s">
        <v>119</v>
      </c>
      <c r="AV219" s="23"/>
      <c r="AW219" s="21"/>
      <c r="AX219" s="21"/>
      <c r="AY219" s="21"/>
      <c r="AZ219" s="21"/>
      <c r="BA219" s="20"/>
      <c r="BB219" s="23"/>
      <c r="BC219" s="21"/>
      <c r="BD219" s="21"/>
      <c r="BE219" s="21"/>
      <c r="BF219" s="20" t="s">
        <v>92</v>
      </c>
      <c r="BG219" s="24" t="s">
        <v>17</v>
      </c>
      <c r="BH219" s="21"/>
      <c r="BI219" s="21"/>
      <c r="BJ219" s="22" t="s">
        <v>35</v>
      </c>
      <c r="BK219" s="64"/>
      <c r="BL219" s="197">
        <v>15</v>
      </c>
    </row>
    <row r="220" spans="1:64" s="3" customFormat="1" ht="12.95" customHeight="1" x14ac:dyDescent="0.25">
      <c r="A220" s="5" t="s">
        <v>1126</v>
      </c>
      <c r="B220" s="31" t="s">
        <v>552</v>
      </c>
      <c r="C220" s="19"/>
      <c r="D220" s="25"/>
      <c r="E220" s="23"/>
      <c r="F220" s="21" t="s">
        <v>92</v>
      </c>
      <c r="G220" s="20"/>
      <c r="H220" s="24"/>
      <c r="I220" s="21"/>
      <c r="J220" s="21"/>
      <c r="K220" s="21"/>
      <c r="L220" s="21"/>
      <c r="M220" s="21" t="s">
        <v>120</v>
      </c>
      <c r="N220" s="21"/>
      <c r="O220" s="22" t="s">
        <v>92</v>
      </c>
      <c r="P220" s="23"/>
      <c r="Q220" s="21"/>
      <c r="R220" s="20"/>
      <c r="S220" s="24"/>
      <c r="T220" s="24"/>
      <c r="U220" s="24"/>
      <c r="V220" s="21"/>
      <c r="W220" s="21"/>
      <c r="X220" s="21"/>
      <c r="Y220" s="21"/>
      <c r="Z220" s="21"/>
      <c r="AA220" s="22"/>
      <c r="AB220" s="22"/>
      <c r="AC220" s="22"/>
      <c r="AD220" s="22"/>
      <c r="AE220" s="22"/>
      <c r="AF220" s="22" t="s">
        <v>92</v>
      </c>
      <c r="AG220" s="22" t="s">
        <v>92</v>
      </c>
      <c r="AH220" s="23"/>
      <c r="AI220" s="24"/>
      <c r="AJ220" s="21"/>
      <c r="AK220" s="22"/>
      <c r="AL220" s="22"/>
      <c r="AM220" s="22" t="s">
        <v>92</v>
      </c>
      <c r="AN220" s="23"/>
      <c r="AO220" s="20"/>
      <c r="AP220" s="24"/>
      <c r="AQ220" s="21"/>
      <c r="AR220" s="21"/>
      <c r="AS220" s="21" t="s">
        <v>92</v>
      </c>
      <c r="AT220" s="21"/>
      <c r="AU220" s="22"/>
      <c r="AV220" s="23"/>
      <c r="AW220" s="21"/>
      <c r="AX220" s="21"/>
      <c r="AY220" s="21" t="s">
        <v>92</v>
      </c>
      <c r="AZ220" s="21"/>
      <c r="BA220" s="20"/>
      <c r="BB220" s="23"/>
      <c r="BC220" s="21"/>
      <c r="BD220" s="21"/>
      <c r="BE220" s="21"/>
      <c r="BF220" s="20" t="s">
        <v>92</v>
      </c>
      <c r="BG220" s="24" t="s">
        <v>17</v>
      </c>
      <c r="BH220" s="21"/>
      <c r="BI220" s="21"/>
      <c r="BJ220" s="22" t="s">
        <v>35</v>
      </c>
      <c r="BK220" s="64"/>
      <c r="BL220" s="197"/>
    </row>
    <row r="221" spans="1:64" s="3" customFormat="1" ht="12.95" customHeight="1" x14ac:dyDescent="0.25">
      <c r="A221" s="5" t="s">
        <v>1127</v>
      </c>
      <c r="B221" s="31" t="s">
        <v>796</v>
      </c>
      <c r="C221" s="19"/>
      <c r="D221" s="25"/>
      <c r="E221" s="23"/>
      <c r="F221" s="21"/>
      <c r="G221" s="20"/>
      <c r="H221" s="24"/>
      <c r="I221" s="21"/>
      <c r="J221" s="21"/>
      <c r="K221" s="21"/>
      <c r="L221" s="21"/>
      <c r="M221" s="21"/>
      <c r="N221" s="21"/>
      <c r="O221" s="22"/>
      <c r="P221" s="23"/>
      <c r="Q221" s="21"/>
      <c r="R221" s="20"/>
      <c r="S221" s="24"/>
      <c r="T221" s="24"/>
      <c r="U221" s="24"/>
      <c r="V221" s="21"/>
      <c r="W221" s="21"/>
      <c r="X221" s="21"/>
      <c r="Y221" s="21"/>
      <c r="Z221" s="21"/>
      <c r="AA221" s="22"/>
      <c r="AB221" s="22"/>
      <c r="AC221" s="22"/>
      <c r="AD221" s="22"/>
      <c r="AE221" s="22"/>
      <c r="AF221" s="22"/>
      <c r="AG221" s="22"/>
      <c r="AH221" s="23"/>
      <c r="AI221" s="24"/>
      <c r="AJ221" s="21"/>
      <c r="AK221" s="22"/>
      <c r="AL221" s="22"/>
      <c r="AM221" s="22" t="s">
        <v>92</v>
      </c>
      <c r="AN221" s="23"/>
      <c r="AO221" s="20"/>
      <c r="AP221" s="24"/>
      <c r="AQ221" s="21"/>
      <c r="AR221" s="21"/>
      <c r="AS221" s="21"/>
      <c r="AT221" s="21"/>
      <c r="AU221" s="22"/>
      <c r="AV221" s="23"/>
      <c r="AW221" s="21"/>
      <c r="AX221" s="21"/>
      <c r="AY221" s="21"/>
      <c r="AZ221" s="21"/>
      <c r="BA221" s="20"/>
      <c r="BB221" s="23"/>
      <c r="BC221" s="21"/>
      <c r="BD221" s="21"/>
      <c r="BE221" s="21"/>
      <c r="BF221" s="20"/>
      <c r="BG221" s="24" t="s">
        <v>17</v>
      </c>
      <c r="BH221" s="21"/>
      <c r="BI221" s="21"/>
      <c r="BJ221" s="22"/>
      <c r="BK221" s="64"/>
      <c r="BL221" s="197"/>
    </row>
    <row r="222" spans="1:64" s="3" customFormat="1" ht="12.95" customHeight="1" x14ac:dyDescent="0.25">
      <c r="A222" s="5" t="s">
        <v>1128</v>
      </c>
      <c r="B222" s="31" t="s">
        <v>797</v>
      </c>
      <c r="C222" s="19"/>
      <c r="D222" s="25"/>
      <c r="E222" s="23"/>
      <c r="F222" s="21" t="s">
        <v>92</v>
      </c>
      <c r="G222" s="20"/>
      <c r="H222" s="24"/>
      <c r="I222" s="21"/>
      <c r="J222" s="21"/>
      <c r="K222" s="21"/>
      <c r="L222" s="21"/>
      <c r="M222" s="21"/>
      <c r="N222" s="21"/>
      <c r="O222" s="22"/>
      <c r="P222" s="23"/>
      <c r="Q222" s="21"/>
      <c r="R222" s="20"/>
      <c r="S222" s="24"/>
      <c r="T222" s="24"/>
      <c r="U222" s="24"/>
      <c r="V222" s="21"/>
      <c r="W222" s="21"/>
      <c r="X222" s="21"/>
      <c r="Y222" s="21"/>
      <c r="Z222" s="21"/>
      <c r="AA222" s="22"/>
      <c r="AB222" s="22"/>
      <c r="AC222" s="22"/>
      <c r="AD222" s="22"/>
      <c r="AE222" s="22" t="s">
        <v>117</v>
      </c>
      <c r="AF222" s="22" t="s">
        <v>92</v>
      </c>
      <c r="AG222" s="22" t="s">
        <v>118</v>
      </c>
      <c r="AH222" s="23"/>
      <c r="AI222" s="24"/>
      <c r="AJ222" s="21"/>
      <c r="AK222" s="22" t="s">
        <v>117</v>
      </c>
      <c r="AL222" s="22"/>
      <c r="AM222" s="22" t="s">
        <v>118</v>
      </c>
      <c r="AN222" s="23"/>
      <c r="AO222" s="20"/>
      <c r="AP222" s="24"/>
      <c r="AQ222" s="21"/>
      <c r="AR222" s="21"/>
      <c r="AS222" s="21"/>
      <c r="AT222" s="21"/>
      <c r="AU222" s="22" t="s">
        <v>119</v>
      </c>
      <c r="AV222" s="23"/>
      <c r="AW222" s="21"/>
      <c r="AX222" s="21"/>
      <c r="AY222" s="21"/>
      <c r="AZ222" s="21"/>
      <c r="BA222" s="20"/>
      <c r="BB222" s="23"/>
      <c r="BC222" s="21"/>
      <c r="BD222" s="21"/>
      <c r="BE222" s="21"/>
      <c r="BF222" s="20" t="s">
        <v>92</v>
      </c>
      <c r="BG222" s="24" t="s">
        <v>17</v>
      </c>
      <c r="BH222" s="21"/>
      <c r="BI222" s="21"/>
      <c r="BJ222" s="22" t="s">
        <v>35</v>
      </c>
      <c r="BK222" s="64"/>
      <c r="BL222" s="197"/>
    </row>
    <row r="223" spans="1:64" s="3" customFormat="1" ht="12.95" customHeight="1" x14ac:dyDescent="0.25">
      <c r="A223" s="5"/>
      <c r="B223" s="31"/>
      <c r="C223" s="19"/>
      <c r="D223" s="25"/>
      <c r="E223" s="23"/>
      <c r="F223" s="21"/>
      <c r="G223" s="20"/>
      <c r="H223" s="24"/>
      <c r="I223" s="21"/>
      <c r="J223" s="21"/>
      <c r="K223" s="21"/>
      <c r="L223" s="21"/>
      <c r="M223" s="21"/>
      <c r="N223" s="21"/>
      <c r="O223" s="22"/>
      <c r="P223" s="23"/>
      <c r="Q223" s="21"/>
      <c r="R223" s="20"/>
      <c r="S223" s="24"/>
      <c r="T223" s="24"/>
      <c r="U223" s="24"/>
      <c r="V223" s="21"/>
      <c r="W223" s="21"/>
      <c r="X223" s="21"/>
      <c r="Y223" s="21"/>
      <c r="Z223" s="21"/>
      <c r="AA223" s="22"/>
      <c r="AB223" s="22"/>
      <c r="AC223" s="22"/>
      <c r="AD223" s="22"/>
      <c r="AE223" s="22"/>
      <c r="AF223" s="22"/>
      <c r="AG223" s="22"/>
      <c r="AH223" s="23"/>
      <c r="AI223" s="24"/>
      <c r="AJ223" s="21"/>
      <c r="AK223" s="22"/>
      <c r="AL223" s="22"/>
      <c r="AM223" s="22"/>
      <c r="AN223" s="23"/>
      <c r="AO223" s="20"/>
      <c r="AP223" s="24"/>
      <c r="AQ223" s="21"/>
      <c r="AR223" s="21"/>
      <c r="AS223" s="21"/>
      <c r="AT223" s="21"/>
      <c r="AU223" s="22"/>
      <c r="AV223" s="23"/>
      <c r="AW223" s="21"/>
      <c r="AX223" s="21"/>
      <c r="AY223" s="21"/>
      <c r="AZ223" s="21"/>
      <c r="BA223" s="20"/>
      <c r="BB223" s="23"/>
      <c r="BC223" s="21"/>
      <c r="BD223" s="21"/>
      <c r="BE223" s="21"/>
      <c r="BF223" s="20"/>
      <c r="BG223" s="24" t="s">
        <v>17</v>
      </c>
      <c r="BH223" s="21"/>
      <c r="BI223" s="21"/>
      <c r="BJ223" s="22"/>
      <c r="BK223" s="64"/>
      <c r="BL223" s="197"/>
    </row>
    <row r="224" spans="1:64" s="3" customFormat="1" ht="12.95" customHeight="1" x14ac:dyDescent="0.25">
      <c r="A224" s="97" t="s">
        <v>8</v>
      </c>
      <c r="B224" s="128" t="s">
        <v>798</v>
      </c>
      <c r="C224" s="90"/>
      <c r="D224" s="95"/>
      <c r="E224" s="96"/>
      <c r="F224" s="93"/>
      <c r="G224" s="129"/>
      <c r="H224" s="90"/>
      <c r="I224" s="93"/>
      <c r="J224" s="93"/>
      <c r="K224" s="93"/>
      <c r="L224" s="93"/>
      <c r="M224" s="93"/>
      <c r="N224" s="93"/>
      <c r="O224" s="95"/>
      <c r="P224" s="96"/>
      <c r="Q224" s="93"/>
      <c r="R224" s="129"/>
      <c r="S224" s="90"/>
      <c r="T224" s="90"/>
      <c r="U224" s="90"/>
      <c r="V224" s="93"/>
      <c r="W224" s="93"/>
      <c r="X224" s="93"/>
      <c r="Y224" s="93"/>
      <c r="Z224" s="93"/>
      <c r="AA224" s="95"/>
      <c r="AB224" s="95"/>
      <c r="AC224" s="95"/>
      <c r="AD224" s="95"/>
      <c r="AE224" s="95"/>
      <c r="AF224" s="95"/>
      <c r="AG224" s="95"/>
      <c r="AH224" s="96"/>
      <c r="AI224" s="90"/>
      <c r="AJ224" s="93"/>
      <c r="AK224" s="95"/>
      <c r="AL224" s="95"/>
      <c r="AM224" s="95"/>
      <c r="AN224" s="96"/>
      <c r="AO224" s="129"/>
      <c r="AP224" s="90"/>
      <c r="AQ224" s="93"/>
      <c r="AR224" s="93"/>
      <c r="AS224" s="93"/>
      <c r="AT224" s="93"/>
      <c r="AU224" s="95"/>
      <c r="AV224" s="96"/>
      <c r="AW224" s="93"/>
      <c r="AX224" s="93"/>
      <c r="AY224" s="93"/>
      <c r="AZ224" s="93"/>
      <c r="BA224" s="129"/>
      <c r="BB224" s="96"/>
      <c r="BC224" s="93"/>
      <c r="BD224" s="93"/>
      <c r="BE224" s="93"/>
      <c r="BF224" s="129"/>
      <c r="BG224" s="90" t="s">
        <v>17</v>
      </c>
      <c r="BH224" s="93"/>
      <c r="BI224" s="93"/>
      <c r="BJ224" s="95"/>
      <c r="BK224" s="98"/>
      <c r="BL224" s="197" t="str">
        <f>IFERROR(VLOOKUP(BK224,#REF!,3,FALSE),"")</f>
        <v/>
      </c>
    </row>
    <row r="225" spans="1:64" s="3" customFormat="1" ht="12.95" customHeight="1" x14ac:dyDescent="0.25">
      <c r="A225" s="6"/>
      <c r="B225" s="31"/>
      <c r="C225" s="19"/>
      <c r="D225" s="25"/>
      <c r="E225" s="26"/>
      <c r="F225" s="27"/>
      <c r="G225" s="68"/>
      <c r="H225" s="19"/>
      <c r="I225" s="27"/>
      <c r="J225" s="27"/>
      <c r="K225" s="27"/>
      <c r="L225" s="27"/>
      <c r="M225" s="27"/>
      <c r="N225" s="27"/>
      <c r="O225" s="25"/>
      <c r="P225" s="26"/>
      <c r="Q225" s="27"/>
      <c r="R225" s="68"/>
      <c r="S225" s="19"/>
      <c r="T225" s="19"/>
      <c r="U225" s="19"/>
      <c r="V225" s="27"/>
      <c r="W225" s="27"/>
      <c r="X225" s="27"/>
      <c r="Y225" s="27"/>
      <c r="Z225" s="27"/>
      <c r="AA225" s="25"/>
      <c r="AB225" s="25"/>
      <c r="AC225" s="25"/>
      <c r="AD225" s="25"/>
      <c r="AE225" s="25"/>
      <c r="AF225" s="25"/>
      <c r="AG225" s="25"/>
      <c r="AH225" s="26"/>
      <c r="AI225" s="19"/>
      <c r="AJ225" s="27"/>
      <c r="AK225" s="25"/>
      <c r="AL225" s="25"/>
      <c r="AM225" s="25"/>
      <c r="AN225" s="26"/>
      <c r="AO225" s="68"/>
      <c r="AP225" s="19"/>
      <c r="AQ225" s="27"/>
      <c r="AR225" s="27"/>
      <c r="AS225" s="27"/>
      <c r="AT225" s="27"/>
      <c r="AU225" s="25"/>
      <c r="AV225" s="26"/>
      <c r="AW225" s="27"/>
      <c r="AX225" s="27"/>
      <c r="AY225" s="27"/>
      <c r="AZ225" s="27"/>
      <c r="BA225" s="68"/>
      <c r="BB225" s="26"/>
      <c r="BC225" s="27"/>
      <c r="BD225" s="27"/>
      <c r="BE225" s="27"/>
      <c r="BF225" s="68"/>
      <c r="BG225" s="19" t="s">
        <v>17</v>
      </c>
      <c r="BH225" s="27"/>
      <c r="BI225" s="27"/>
      <c r="BJ225" s="25"/>
      <c r="BK225" s="64"/>
      <c r="BL225" s="197"/>
    </row>
    <row r="226" spans="1:64" s="3" customFormat="1" ht="12.95" customHeight="1" x14ac:dyDescent="0.25">
      <c r="A226" s="5" t="s">
        <v>1129</v>
      </c>
      <c r="B226" s="31" t="s">
        <v>799</v>
      </c>
      <c r="C226" s="19"/>
      <c r="D226" s="25"/>
      <c r="E226" s="23"/>
      <c r="F226" s="21" t="s">
        <v>117</v>
      </c>
      <c r="G226" s="20" t="s">
        <v>119</v>
      </c>
      <c r="H226" s="24"/>
      <c r="I226" s="21"/>
      <c r="J226" s="21"/>
      <c r="K226" s="21"/>
      <c r="L226" s="21"/>
      <c r="M226" s="21"/>
      <c r="N226" s="21"/>
      <c r="O226" s="22"/>
      <c r="P226" s="23"/>
      <c r="Q226" s="21"/>
      <c r="R226" s="20"/>
      <c r="S226" s="24"/>
      <c r="T226" s="24"/>
      <c r="U226" s="24"/>
      <c r="V226" s="21"/>
      <c r="W226" s="21"/>
      <c r="X226" s="21"/>
      <c r="Y226" s="21"/>
      <c r="Z226" s="21"/>
      <c r="AA226" s="22"/>
      <c r="AB226" s="22"/>
      <c r="AC226" s="22"/>
      <c r="AD226" s="22"/>
      <c r="AE226" s="22"/>
      <c r="AF226" s="22" t="s">
        <v>92</v>
      </c>
      <c r="AG226" s="22"/>
      <c r="AH226" s="23"/>
      <c r="AI226" s="24"/>
      <c r="AJ226" s="21"/>
      <c r="AK226" s="22"/>
      <c r="AL226" s="22"/>
      <c r="AM226" s="22"/>
      <c r="AN226" s="23"/>
      <c r="AO226" s="20"/>
      <c r="AP226" s="24"/>
      <c r="AQ226" s="21"/>
      <c r="AR226" s="21" t="s">
        <v>117</v>
      </c>
      <c r="AS226" s="21" t="s">
        <v>119</v>
      </c>
      <c r="AT226" s="21"/>
      <c r="AU226" s="22" t="s">
        <v>92</v>
      </c>
      <c r="AV226" s="23"/>
      <c r="AW226" s="21"/>
      <c r="AX226" s="21"/>
      <c r="AY226" s="21"/>
      <c r="AZ226" s="21"/>
      <c r="BA226" s="20"/>
      <c r="BB226" s="23"/>
      <c r="BC226" s="21"/>
      <c r="BD226" s="21"/>
      <c r="BE226" s="21"/>
      <c r="BF226" s="20"/>
      <c r="BG226" s="24" t="s">
        <v>17</v>
      </c>
      <c r="BH226" s="21"/>
      <c r="BI226" s="21"/>
      <c r="BJ226" s="22"/>
      <c r="BK226" s="64"/>
      <c r="BL226" s="197" t="str">
        <f>IFERROR(VLOOKUP(BK226,#REF!,3,FALSE),"")</f>
        <v/>
      </c>
    </row>
    <row r="227" spans="1:64" s="3" customFormat="1" ht="12.95" customHeight="1" x14ac:dyDescent="0.25">
      <c r="A227" s="5" t="s">
        <v>1130</v>
      </c>
      <c r="B227" s="31" t="s">
        <v>800</v>
      </c>
      <c r="C227" s="19"/>
      <c r="D227" s="25"/>
      <c r="E227" s="23"/>
      <c r="F227" s="21" t="s">
        <v>117</v>
      </c>
      <c r="G227" s="20" t="s">
        <v>119</v>
      </c>
      <c r="H227" s="24"/>
      <c r="I227" s="21"/>
      <c r="J227" s="21"/>
      <c r="K227" s="21"/>
      <c r="L227" s="21"/>
      <c r="M227" s="21"/>
      <c r="N227" s="21"/>
      <c r="O227" s="22"/>
      <c r="P227" s="23"/>
      <c r="Q227" s="21"/>
      <c r="R227" s="20"/>
      <c r="S227" s="24"/>
      <c r="T227" s="24"/>
      <c r="U227" s="24"/>
      <c r="V227" s="21"/>
      <c r="W227" s="21"/>
      <c r="X227" s="21"/>
      <c r="Y227" s="21"/>
      <c r="Z227" s="21"/>
      <c r="AA227" s="22"/>
      <c r="AB227" s="22"/>
      <c r="AC227" s="22"/>
      <c r="AD227" s="22"/>
      <c r="AE227" s="22"/>
      <c r="AF227" s="22" t="s">
        <v>92</v>
      </c>
      <c r="AG227" s="22"/>
      <c r="AH227" s="23"/>
      <c r="AI227" s="24"/>
      <c r="AJ227" s="21"/>
      <c r="AK227" s="22"/>
      <c r="AL227" s="22"/>
      <c r="AM227" s="22"/>
      <c r="AN227" s="23"/>
      <c r="AO227" s="20"/>
      <c r="AP227" s="24"/>
      <c r="AQ227" s="21"/>
      <c r="AR227" s="21" t="s">
        <v>117</v>
      </c>
      <c r="AS227" s="21" t="s">
        <v>119</v>
      </c>
      <c r="AT227" s="21"/>
      <c r="AU227" s="22" t="s">
        <v>92</v>
      </c>
      <c r="AV227" s="23"/>
      <c r="AW227" s="21"/>
      <c r="AX227" s="21"/>
      <c r="AY227" s="21"/>
      <c r="AZ227" s="21"/>
      <c r="BA227" s="20"/>
      <c r="BB227" s="23"/>
      <c r="BC227" s="21"/>
      <c r="BD227" s="21"/>
      <c r="BE227" s="21"/>
      <c r="BF227" s="20"/>
      <c r="BG227" s="24" t="s">
        <v>17</v>
      </c>
      <c r="BH227" s="21"/>
      <c r="BI227" s="21"/>
      <c r="BJ227" s="22"/>
      <c r="BK227" s="64"/>
      <c r="BL227" s="197" t="str">
        <f>IFERROR(VLOOKUP(BK227,#REF!,3,FALSE),"")</f>
        <v/>
      </c>
    </row>
    <row r="228" spans="1:64" s="3" customFormat="1" ht="12.95" customHeight="1" x14ac:dyDescent="0.25">
      <c r="A228" s="5" t="s">
        <v>1131</v>
      </c>
      <c r="B228" s="31" t="s">
        <v>801</v>
      </c>
      <c r="C228" s="19"/>
      <c r="D228" s="25"/>
      <c r="E228" s="23"/>
      <c r="F228" s="21" t="s">
        <v>117</v>
      </c>
      <c r="G228" s="20" t="s">
        <v>119</v>
      </c>
      <c r="H228" s="24"/>
      <c r="I228" s="21"/>
      <c r="J228" s="21"/>
      <c r="K228" s="21"/>
      <c r="L228" s="21"/>
      <c r="M228" s="21"/>
      <c r="N228" s="21"/>
      <c r="O228" s="22"/>
      <c r="P228" s="23"/>
      <c r="Q228" s="21"/>
      <c r="R228" s="20"/>
      <c r="S228" s="24"/>
      <c r="T228" s="24"/>
      <c r="U228" s="24"/>
      <c r="V228" s="21"/>
      <c r="W228" s="21"/>
      <c r="X228" s="21"/>
      <c r="Y228" s="21"/>
      <c r="Z228" s="21"/>
      <c r="AA228" s="22"/>
      <c r="AB228" s="22"/>
      <c r="AC228" s="22"/>
      <c r="AD228" s="22"/>
      <c r="AE228" s="22"/>
      <c r="AF228" s="22" t="s">
        <v>119</v>
      </c>
      <c r="AG228" s="22"/>
      <c r="AH228" s="23"/>
      <c r="AI228" s="24"/>
      <c r="AJ228" s="21"/>
      <c r="AK228" s="22"/>
      <c r="AL228" s="22"/>
      <c r="AM228" s="22"/>
      <c r="AN228" s="23"/>
      <c r="AO228" s="20"/>
      <c r="AP228" s="24"/>
      <c r="AQ228" s="21"/>
      <c r="AR228" s="21"/>
      <c r="AS228" s="21"/>
      <c r="AT228" s="21"/>
      <c r="AU228" s="22"/>
      <c r="AV228" s="23"/>
      <c r="AW228" s="21"/>
      <c r="AX228" s="21"/>
      <c r="AY228" s="21"/>
      <c r="AZ228" s="21"/>
      <c r="BA228" s="20"/>
      <c r="BB228" s="23"/>
      <c r="BC228" s="21"/>
      <c r="BD228" s="21"/>
      <c r="BE228" s="21"/>
      <c r="BF228" s="20"/>
      <c r="BG228" s="24" t="s">
        <v>17</v>
      </c>
      <c r="BH228" s="21"/>
      <c r="BI228" s="21"/>
      <c r="BJ228" s="22"/>
      <c r="BK228" s="64"/>
      <c r="BL228" s="197" t="str">
        <f>IFERROR(VLOOKUP(BK228,#REF!,3,FALSE),"")</f>
        <v/>
      </c>
    </row>
    <row r="229" spans="1:64" s="3" customFormat="1" ht="12.95" customHeight="1" x14ac:dyDescent="0.25">
      <c r="A229" s="5" t="s">
        <v>1132</v>
      </c>
      <c r="B229" s="31" t="s">
        <v>802</v>
      </c>
      <c r="C229" s="19"/>
      <c r="D229" s="25"/>
      <c r="E229" s="23"/>
      <c r="F229" s="21" t="s">
        <v>92</v>
      </c>
      <c r="G229" s="20"/>
      <c r="H229" s="24"/>
      <c r="I229" s="21"/>
      <c r="J229" s="21"/>
      <c r="K229" s="21"/>
      <c r="L229" s="21"/>
      <c r="M229" s="21"/>
      <c r="N229" s="21"/>
      <c r="O229" s="22"/>
      <c r="P229" s="23"/>
      <c r="Q229" s="21"/>
      <c r="R229" s="20"/>
      <c r="S229" s="24"/>
      <c r="T229" s="24"/>
      <c r="U229" s="24" t="s">
        <v>92</v>
      </c>
      <c r="V229" s="21"/>
      <c r="W229" s="21"/>
      <c r="X229" s="21"/>
      <c r="Y229" s="21"/>
      <c r="Z229" s="21"/>
      <c r="AA229" s="22"/>
      <c r="AB229" s="22"/>
      <c r="AC229" s="22"/>
      <c r="AD229" s="22"/>
      <c r="AE229" s="22"/>
      <c r="AF229" s="22" t="s">
        <v>92</v>
      </c>
      <c r="AG229" s="22"/>
      <c r="AH229" s="23"/>
      <c r="AI229" s="24" t="s">
        <v>119</v>
      </c>
      <c r="AJ229" s="21"/>
      <c r="AK229" s="22"/>
      <c r="AL229" s="22"/>
      <c r="AM229" s="22" t="s">
        <v>92</v>
      </c>
      <c r="AN229" s="23"/>
      <c r="AO229" s="20"/>
      <c r="AP229" s="24"/>
      <c r="AQ229" s="21"/>
      <c r="AR229" s="21"/>
      <c r="AS229" s="21"/>
      <c r="AT229" s="21"/>
      <c r="AU229" s="22"/>
      <c r="AV229" s="23"/>
      <c r="AW229" s="21"/>
      <c r="AX229" s="21"/>
      <c r="AY229" s="21"/>
      <c r="AZ229" s="21"/>
      <c r="BA229" s="20"/>
      <c r="BB229" s="23"/>
      <c r="BC229" s="21"/>
      <c r="BD229" s="21" t="s">
        <v>92</v>
      </c>
      <c r="BE229" s="21" t="s">
        <v>116</v>
      </c>
      <c r="BF229" s="20" t="s">
        <v>92</v>
      </c>
      <c r="BG229" s="24" t="s">
        <v>17</v>
      </c>
      <c r="BH229" s="21"/>
      <c r="BI229" s="21"/>
      <c r="BJ229" s="22" t="s">
        <v>35</v>
      </c>
      <c r="BK229" s="64"/>
      <c r="BL229" s="197">
        <f>$BL$920+14</f>
        <v>23</v>
      </c>
    </row>
    <row r="230" spans="1:64" s="3" customFormat="1" ht="12.95" customHeight="1" x14ac:dyDescent="0.25">
      <c r="A230" s="5" t="s">
        <v>1133</v>
      </c>
      <c r="B230" s="31" t="s">
        <v>803</v>
      </c>
      <c r="C230" s="19"/>
      <c r="D230" s="25"/>
      <c r="E230" s="23"/>
      <c r="F230" s="21"/>
      <c r="G230" s="20"/>
      <c r="H230" s="24"/>
      <c r="I230" s="21"/>
      <c r="J230" s="21"/>
      <c r="K230" s="21"/>
      <c r="L230" s="21"/>
      <c r="M230" s="21"/>
      <c r="N230" s="21"/>
      <c r="O230" s="22"/>
      <c r="P230" s="23"/>
      <c r="Q230" s="21"/>
      <c r="R230" s="20"/>
      <c r="S230" s="24"/>
      <c r="T230" s="24"/>
      <c r="U230" s="24"/>
      <c r="V230" s="21"/>
      <c r="W230" s="21"/>
      <c r="X230" s="21"/>
      <c r="Y230" s="21"/>
      <c r="Z230" s="21"/>
      <c r="AA230" s="22"/>
      <c r="AB230" s="22"/>
      <c r="AC230" s="22"/>
      <c r="AD230" s="22"/>
      <c r="AE230" s="22"/>
      <c r="AF230" s="22" t="s">
        <v>92</v>
      </c>
      <c r="AG230" s="22"/>
      <c r="AH230" s="23"/>
      <c r="AI230" s="24"/>
      <c r="AJ230" s="21"/>
      <c r="AK230" s="22"/>
      <c r="AL230" s="22"/>
      <c r="AM230" s="22" t="s">
        <v>92</v>
      </c>
      <c r="AN230" s="23"/>
      <c r="AO230" s="20"/>
      <c r="AP230" s="24"/>
      <c r="AQ230" s="21"/>
      <c r="AR230" s="21"/>
      <c r="AS230" s="21"/>
      <c r="AT230" s="21" t="s">
        <v>117</v>
      </c>
      <c r="AU230" s="22" t="s">
        <v>119</v>
      </c>
      <c r="AV230" s="23"/>
      <c r="AW230" s="21"/>
      <c r="AX230" s="21"/>
      <c r="AY230" s="21"/>
      <c r="AZ230" s="21"/>
      <c r="BA230" s="20"/>
      <c r="BB230" s="23"/>
      <c r="BC230" s="21"/>
      <c r="BD230" s="21" t="s">
        <v>92</v>
      </c>
      <c r="BE230" s="21" t="s">
        <v>116</v>
      </c>
      <c r="BF230" s="20"/>
      <c r="BG230" s="24" t="s">
        <v>17</v>
      </c>
      <c r="BH230" s="21"/>
      <c r="BI230" s="21"/>
      <c r="BJ230" s="22" t="s">
        <v>35</v>
      </c>
      <c r="BK230" s="64"/>
      <c r="BL230" s="197">
        <f t="shared" ref="BL230:BL249" si="0">$BL$920+14</f>
        <v>23</v>
      </c>
    </row>
    <row r="231" spans="1:64" s="3" customFormat="1" ht="12.95" customHeight="1" x14ac:dyDescent="0.25">
      <c r="A231" s="5" t="s">
        <v>1134</v>
      </c>
      <c r="B231" s="31" t="s">
        <v>804</v>
      </c>
      <c r="C231" s="19"/>
      <c r="D231" s="25"/>
      <c r="E231" s="23"/>
      <c r="F231" s="21"/>
      <c r="G231" s="20"/>
      <c r="H231" s="24"/>
      <c r="I231" s="21"/>
      <c r="J231" s="21"/>
      <c r="K231" s="21"/>
      <c r="L231" s="21"/>
      <c r="M231" s="21"/>
      <c r="N231" s="21"/>
      <c r="O231" s="22"/>
      <c r="P231" s="23"/>
      <c r="Q231" s="21"/>
      <c r="R231" s="20"/>
      <c r="S231" s="24"/>
      <c r="T231" s="24"/>
      <c r="U231" s="24"/>
      <c r="V231" s="21"/>
      <c r="W231" s="21"/>
      <c r="X231" s="21"/>
      <c r="Y231" s="21"/>
      <c r="Z231" s="21"/>
      <c r="AA231" s="22"/>
      <c r="AB231" s="22"/>
      <c r="AC231" s="22"/>
      <c r="AD231" s="22"/>
      <c r="AE231" s="22"/>
      <c r="AF231" s="22" t="s">
        <v>92</v>
      </c>
      <c r="AG231" s="22"/>
      <c r="AH231" s="23"/>
      <c r="AI231" s="24"/>
      <c r="AJ231" s="21"/>
      <c r="AK231" s="22"/>
      <c r="AL231" s="22"/>
      <c r="AM231" s="22" t="s">
        <v>92</v>
      </c>
      <c r="AN231" s="23"/>
      <c r="AO231" s="20"/>
      <c r="AP231" s="24"/>
      <c r="AQ231" s="21"/>
      <c r="AR231" s="21"/>
      <c r="AS231" s="21"/>
      <c r="AT231" s="21" t="s">
        <v>117</v>
      </c>
      <c r="AU231" s="22" t="s">
        <v>119</v>
      </c>
      <c r="AV231" s="23"/>
      <c r="AW231" s="21"/>
      <c r="AX231" s="21"/>
      <c r="AY231" s="21"/>
      <c r="AZ231" s="21"/>
      <c r="BA231" s="20"/>
      <c r="BB231" s="23"/>
      <c r="BC231" s="21"/>
      <c r="BD231" s="21" t="s">
        <v>92</v>
      </c>
      <c r="BE231" s="21" t="s">
        <v>116</v>
      </c>
      <c r="BF231" s="20"/>
      <c r="BG231" s="24" t="s">
        <v>17</v>
      </c>
      <c r="BH231" s="21"/>
      <c r="BI231" s="21"/>
      <c r="BJ231" s="22" t="s">
        <v>35</v>
      </c>
      <c r="BK231" s="64"/>
      <c r="BL231" s="197">
        <f t="shared" si="0"/>
        <v>23</v>
      </c>
    </row>
    <row r="232" spans="1:64" s="3" customFormat="1" ht="12.95" customHeight="1" x14ac:dyDescent="0.25">
      <c r="A232" s="5" t="s">
        <v>1135</v>
      </c>
      <c r="B232" s="31" t="s">
        <v>805</v>
      </c>
      <c r="C232" s="19"/>
      <c r="D232" s="25"/>
      <c r="E232" s="23"/>
      <c r="F232" s="21"/>
      <c r="G232" s="20"/>
      <c r="H232" s="24"/>
      <c r="I232" s="21"/>
      <c r="J232" s="21"/>
      <c r="K232" s="21"/>
      <c r="L232" s="21"/>
      <c r="M232" s="21"/>
      <c r="N232" s="21"/>
      <c r="O232" s="22"/>
      <c r="P232" s="23"/>
      <c r="Q232" s="21"/>
      <c r="R232" s="20"/>
      <c r="S232" s="24"/>
      <c r="T232" s="24"/>
      <c r="U232" s="24"/>
      <c r="V232" s="21"/>
      <c r="W232" s="21"/>
      <c r="X232" s="21"/>
      <c r="Y232" s="21"/>
      <c r="Z232" s="21"/>
      <c r="AA232" s="22"/>
      <c r="AB232" s="22"/>
      <c r="AC232" s="22"/>
      <c r="AD232" s="22"/>
      <c r="AE232" s="22"/>
      <c r="AF232" s="22" t="s">
        <v>92</v>
      </c>
      <c r="AG232" s="22"/>
      <c r="AH232" s="23"/>
      <c r="AI232" s="24"/>
      <c r="AJ232" s="21"/>
      <c r="AK232" s="22"/>
      <c r="AL232" s="22"/>
      <c r="AM232" s="22" t="s">
        <v>92</v>
      </c>
      <c r="AN232" s="23"/>
      <c r="AO232" s="20"/>
      <c r="AP232" s="24"/>
      <c r="AQ232" s="21"/>
      <c r="AR232" s="21"/>
      <c r="AS232" s="21"/>
      <c r="AT232" s="21" t="s">
        <v>117</v>
      </c>
      <c r="AU232" s="22" t="s">
        <v>119</v>
      </c>
      <c r="AV232" s="23"/>
      <c r="AW232" s="21"/>
      <c r="AX232" s="21"/>
      <c r="AY232" s="21"/>
      <c r="AZ232" s="21"/>
      <c r="BA232" s="20"/>
      <c r="BB232" s="23"/>
      <c r="BC232" s="21"/>
      <c r="BD232" s="21" t="s">
        <v>92</v>
      </c>
      <c r="BE232" s="21" t="s">
        <v>116</v>
      </c>
      <c r="BF232" s="20"/>
      <c r="BG232" s="24" t="s">
        <v>17</v>
      </c>
      <c r="BH232" s="21"/>
      <c r="BI232" s="21"/>
      <c r="BJ232" s="22" t="s">
        <v>35</v>
      </c>
      <c r="BK232" s="64"/>
      <c r="BL232" s="197">
        <f t="shared" si="0"/>
        <v>23</v>
      </c>
    </row>
    <row r="233" spans="1:64" s="3" customFormat="1" ht="12.95" customHeight="1" x14ac:dyDescent="0.25">
      <c r="A233" s="5" t="s">
        <v>1136</v>
      </c>
      <c r="B233" s="31" t="s">
        <v>806</v>
      </c>
      <c r="C233" s="19"/>
      <c r="D233" s="25"/>
      <c r="E233" s="23"/>
      <c r="F233" s="21"/>
      <c r="G233" s="20"/>
      <c r="H233" s="24"/>
      <c r="I233" s="21"/>
      <c r="J233" s="21"/>
      <c r="K233" s="21"/>
      <c r="L233" s="21"/>
      <c r="M233" s="21"/>
      <c r="N233" s="21"/>
      <c r="O233" s="22"/>
      <c r="P233" s="23"/>
      <c r="Q233" s="21"/>
      <c r="R233" s="20"/>
      <c r="S233" s="24"/>
      <c r="T233" s="24"/>
      <c r="U233" s="24"/>
      <c r="V233" s="21"/>
      <c r="W233" s="21"/>
      <c r="X233" s="21"/>
      <c r="Y233" s="21"/>
      <c r="Z233" s="21"/>
      <c r="AA233" s="22"/>
      <c r="AB233" s="22"/>
      <c r="AC233" s="22"/>
      <c r="AD233" s="22"/>
      <c r="AE233" s="22"/>
      <c r="AF233" s="22" t="s">
        <v>92</v>
      </c>
      <c r="AG233" s="22"/>
      <c r="AH233" s="23"/>
      <c r="AI233" s="24"/>
      <c r="AJ233" s="21"/>
      <c r="AK233" s="22"/>
      <c r="AL233" s="22"/>
      <c r="AM233" s="22" t="s">
        <v>92</v>
      </c>
      <c r="AN233" s="23"/>
      <c r="AO233" s="20"/>
      <c r="AP233" s="24"/>
      <c r="AQ233" s="21"/>
      <c r="AR233" s="21"/>
      <c r="AS233" s="21"/>
      <c r="AT233" s="21" t="s">
        <v>117</v>
      </c>
      <c r="AU233" s="22" t="s">
        <v>119</v>
      </c>
      <c r="AV233" s="23"/>
      <c r="AW233" s="21"/>
      <c r="AX233" s="21"/>
      <c r="AY233" s="21"/>
      <c r="AZ233" s="21"/>
      <c r="BA233" s="20"/>
      <c r="BB233" s="23"/>
      <c r="BC233" s="21"/>
      <c r="BD233" s="21" t="s">
        <v>92</v>
      </c>
      <c r="BE233" s="21" t="s">
        <v>116</v>
      </c>
      <c r="BF233" s="20"/>
      <c r="BG233" s="24" t="s">
        <v>17</v>
      </c>
      <c r="BH233" s="21"/>
      <c r="BI233" s="21"/>
      <c r="BJ233" s="22" t="s">
        <v>35</v>
      </c>
      <c r="BK233" s="64"/>
      <c r="BL233" s="197">
        <f t="shared" si="0"/>
        <v>23</v>
      </c>
    </row>
    <row r="234" spans="1:64" s="3" customFormat="1" ht="12.95" customHeight="1" x14ac:dyDescent="0.25">
      <c r="A234" s="5" t="s">
        <v>1137</v>
      </c>
      <c r="B234" s="31" t="s">
        <v>807</v>
      </c>
      <c r="C234" s="19"/>
      <c r="D234" s="25"/>
      <c r="E234" s="23"/>
      <c r="F234" s="21"/>
      <c r="G234" s="20"/>
      <c r="H234" s="24"/>
      <c r="I234" s="21"/>
      <c r="J234" s="21"/>
      <c r="K234" s="21"/>
      <c r="L234" s="21"/>
      <c r="M234" s="21"/>
      <c r="N234" s="21"/>
      <c r="O234" s="22"/>
      <c r="P234" s="23"/>
      <c r="Q234" s="21"/>
      <c r="R234" s="20"/>
      <c r="S234" s="24"/>
      <c r="T234" s="24"/>
      <c r="U234" s="24"/>
      <c r="V234" s="21"/>
      <c r="W234" s="21"/>
      <c r="X234" s="21"/>
      <c r="Y234" s="21"/>
      <c r="Z234" s="21"/>
      <c r="AA234" s="22"/>
      <c r="AB234" s="22"/>
      <c r="AC234" s="22"/>
      <c r="AD234" s="22"/>
      <c r="AE234" s="22"/>
      <c r="AF234" s="22" t="s">
        <v>92</v>
      </c>
      <c r="AG234" s="22"/>
      <c r="AH234" s="23"/>
      <c r="AI234" s="24"/>
      <c r="AJ234" s="21"/>
      <c r="AK234" s="22"/>
      <c r="AL234" s="22"/>
      <c r="AM234" s="22" t="s">
        <v>92</v>
      </c>
      <c r="AN234" s="23"/>
      <c r="AO234" s="20"/>
      <c r="AP234" s="24"/>
      <c r="AQ234" s="21"/>
      <c r="AR234" s="21"/>
      <c r="AS234" s="21"/>
      <c r="AT234" s="21" t="s">
        <v>117</v>
      </c>
      <c r="AU234" s="22" t="s">
        <v>119</v>
      </c>
      <c r="AV234" s="23"/>
      <c r="AW234" s="21"/>
      <c r="AX234" s="21"/>
      <c r="AY234" s="21"/>
      <c r="AZ234" s="21"/>
      <c r="BA234" s="20"/>
      <c r="BB234" s="23"/>
      <c r="BC234" s="21"/>
      <c r="BD234" s="21" t="s">
        <v>92</v>
      </c>
      <c r="BE234" s="21" t="s">
        <v>116</v>
      </c>
      <c r="BF234" s="20"/>
      <c r="BG234" s="24" t="s">
        <v>17</v>
      </c>
      <c r="BH234" s="21"/>
      <c r="BI234" s="21"/>
      <c r="BJ234" s="22" t="s">
        <v>35</v>
      </c>
      <c r="BK234" s="64"/>
      <c r="BL234" s="197">
        <f t="shared" si="0"/>
        <v>23</v>
      </c>
    </row>
    <row r="235" spans="1:64" s="3" customFormat="1" ht="12.95" customHeight="1" x14ac:dyDescent="0.25">
      <c r="A235" s="5" t="s">
        <v>1138</v>
      </c>
      <c r="B235" s="31" t="s">
        <v>808</v>
      </c>
      <c r="C235" s="19"/>
      <c r="D235" s="25"/>
      <c r="E235" s="23"/>
      <c r="F235" s="21"/>
      <c r="G235" s="20"/>
      <c r="H235" s="24"/>
      <c r="I235" s="21"/>
      <c r="J235" s="21"/>
      <c r="K235" s="21"/>
      <c r="L235" s="21"/>
      <c r="M235" s="21"/>
      <c r="N235" s="21"/>
      <c r="O235" s="22"/>
      <c r="P235" s="23"/>
      <c r="Q235" s="21"/>
      <c r="R235" s="20"/>
      <c r="S235" s="24"/>
      <c r="T235" s="24"/>
      <c r="U235" s="24"/>
      <c r="V235" s="21"/>
      <c r="W235" s="21"/>
      <c r="X235" s="21"/>
      <c r="Y235" s="21"/>
      <c r="Z235" s="21"/>
      <c r="AA235" s="22"/>
      <c r="AB235" s="22"/>
      <c r="AC235" s="22"/>
      <c r="AD235" s="22"/>
      <c r="AE235" s="22"/>
      <c r="AF235" s="22" t="s">
        <v>92</v>
      </c>
      <c r="AG235" s="22"/>
      <c r="AH235" s="23"/>
      <c r="AI235" s="24"/>
      <c r="AJ235" s="21"/>
      <c r="AK235" s="22"/>
      <c r="AL235" s="22"/>
      <c r="AM235" s="22" t="s">
        <v>92</v>
      </c>
      <c r="AN235" s="23"/>
      <c r="AO235" s="20"/>
      <c r="AP235" s="24"/>
      <c r="AQ235" s="21"/>
      <c r="AR235" s="21"/>
      <c r="AS235" s="21"/>
      <c r="AT235" s="21" t="s">
        <v>117</v>
      </c>
      <c r="AU235" s="22" t="s">
        <v>119</v>
      </c>
      <c r="AV235" s="23"/>
      <c r="AW235" s="21"/>
      <c r="AX235" s="21"/>
      <c r="AY235" s="21"/>
      <c r="AZ235" s="21"/>
      <c r="BA235" s="20"/>
      <c r="BB235" s="23"/>
      <c r="BC235" s="21"/>
      <c r="BD235" s="21" t="s">
        <v>92</v>
      </c>
      <c r="BE235" s="21" t="s">
        <v>116</v>
      </c>
      <c r="BF235" s="20"/>
      <c r="BG235" s="24" t="s">
        <v>17</v>
      </c>
      <c r="BH235" s="21"/>
      <c r="BI235" s="21"/>
      <c r="BJ235" s="22" t="s">
        <v>35</v>
      </c>
      <c r="BK235" s="64"/>
      <c r="BL235" s="197">
        <f t="shared" si="0"/>
        <v>23</v>
      </c>
    </row>
    <row r="236" spans="1:64" s="3" customFormat="1" ht="12.95" customHeight="1" x14ac:dyDescent="0.25">
      <c r="A236" s="5" t="s">
        <v>1139</v>
      </c>
      <c r="B236" s="31" t="s">
        <v>1842</v>
      </c>
      <c r="C236" s="19"/>
      <c r="D236" s="25"/>
      <c r="E236" s="23"/>
      <c r="F236" s="21"/>
      <c r="G236" s="20"/>
      <c r="H236" s="24"/>
      <c r="I236" s="21"/>
      <c r="J236" s="21"/>
      <c r="K236" s="21"/>
      <c r="L236" s="21"/>
      <c r="M236" s="21"/>
      <c r="N236" s="21"/>
      <c r="O236" s="22"/>
      <c r="P236" s="23"/>
      <c r="Q236" s="21"/>
      <c r="R236" s="20"/>
      <c r="S236" s="24"/>
      <c r="T236" s="24"/>
      <c r="U236" s="24"/>
      <c r="V236" s="21"/>
      <c r="W236" s="21"/>
      <c r="X236" s="21"/>
      <c r="Y236" s="21"/>
      <c r="Z236" s="21"/>
      <c r="AA236" s="22"/>
      <c r="AB236" s="22"/>
      <c r="AC236" s="22"/>
      <c r="AD236" s="22"/>
      <c r="AE236" s="22"/>
      <c r="AF236" s="22" t="s">
        <v>92</v>
      </c>
      <c r="AG236" s="22"/>
      <c r="AH236" s="23"/>
      <c r="AI236" s="24"/>
      <c r="AJ236" s="21"/>
      <c r="AK236" s="22"/>
      <c r="AL236" s="22"/>
      <c r="AM236" s="22" t="s">
        <v>92</v>
      </c>
      <c r="AN236" s="23"/>
      <c r="AO236" s="20"/>
      <c r="AP236" s="24"/>
      <c r="AQ236" s="21"/>
      <c r="AR236" s="21"/>
      <c r="AS236" s="21"/>
      <c r="AT236" s="21" t="s">
        <v>117</v>
      </c>
      <c r="AU236" s="22" t="s">
        <v>119</v>
      </c>
      <c r="AV236" s="23"/>
      <c r="AW236" s="21"/>
      <c r="AX236" s="21"/>
      <c r="AY236" s="21"/>
      <c r="AZ236" s="21"/>
      <c r="BA236" s="20"/>
      <c r="BB236" s="23"/>
      <c r="BC236" s="21"/>
      <c r="BD236" s="21" t="s">
        <v>92</v>
      </c>
      <c r="BE236" s="21" t="s">
        <v>116</v>
      </c>
      <c r="BF236" s="20"/>
      <c r="BG236" s="24" t="s">
        <v>17</v>
      </c>
      <c r="BH236" s="21"/>
      <c r="BI236" s="21"/>
      <c r="BJ236" s="22" t="s">
        <v>35</v>
      </c>
      <c r="BK236" s="64"/>
      <c r="BL236" s="197">
        <f t="shared" si="0"/>
        <v>23</v>
      </c>
    </row>
    <row r="237" spans="1:64" s="3" customFormat="1" ht="12.95" customHeight="1" x14ac:dyDescent="0.25">
      <c r="A237" s="5" t="s">
        <v>1140</v>
      </c>
      <c r="B237" s="31" t="s">
        <v>809</v>
      </c>
      <c r="C237" s="19"/>
      <c r="D237" s="25"/>
      <c r="E237" s="23"/>
      <c r="F237" s="21"/>
      <c r="G237" s="20"/>
      <c r="H237" s="24"/>
      <c r="I237" s="21"/>
      <c r="J237" s="21"/>
      <c r="K237" s="21"/>
      <c r="L237" s="21"/>
      <c r="M237" s="21"/>
      <c r="N237" s="21"/>
      <c r="O237" s="22"/>
      <c r="P237" s="23"/>
      <c r="Q237" s="21"/>
      <c r="R237" s="20"/>
      <c r="S237" s="24"/>
      <c r="T237" s="24"/>
      <c r="U237" s="24"/>
      <c r="V237" s="21"/>
      <c r="W237" s="21"/>
      <c r="X237" s="21"/>
      <c r="Y237" s="21"/>
      <c r="Z237" s="21"/>
      <c r="AA237" s="22"/>
      <c r="AB237" s="22"/>
      <c r="AC237" s="22"/>
      <c r="AD237" s="22"/>
      <c r="AE237" s="22"/>
      <c r="AF237" s="22" t="s">
        <v>92</v>
      </c>
      <c r="AG237" s="22"/>
      <c r="AH237" s="23"/>
      <c r="AI237" s="24"/>
      <c r="AJ237" s="21"/>
      <c r="AK237" s="22"/>
      <c r="AL237" s="22"/>
      <c r="AM237" s="22" t="s">
        <v>92</v>
      </c>
      <c r="AN237" s="23"/>
      <c r="AO237" s="20"/>
      <c r="AP237" s="24"/>
      <c r="AQ237" s="21"/>
      <c r="AR237" s="21"/>
      <c r="AS237" s="21"/>
      <c r="AT237" s="21" t="s">
        <v>117</v>
      </c>
      <c r="AU237" s="22" t="s">
        <v>119</v>
      </c>
      <c r="AV237" s="23"/>
      <c r="AW237" s="21"/>
      <c r="AX237" s="21"/>
      <c r="AY237" s="21"/>
      <c r="AZ237" s="21"/>
      <c r="BA237" s="20"/>
      <c r="BB237" s="23"/>
      <c r="BC237" s="21"/>
      <c r="BD237" s="21" t="s">
        <v>92</v>
      </c>
      <c r="BE237" s="21" t="s">
        <v>116</v>
      </c>
      <c r="BF237" s="20"/>
      <c r="BG237" s="24" t="s">
        <v>17</v>
      </c>
      <c r="BH237" s="21"/>
      <c r="BI237" s="21"/>
      <c r="BJ237" s="22" t="s">
        <v>35</v>
      </c>
      <c r="BK237" s="64"/>
      <c r="BL237" s="197">
        <f t="shared" si="0"/>
        <v>23</v>
      </c>
    </row>
    <row r="238" spans="1:64" s="3" customFormat="1" ht="12.95" customHeight="1" x14ac:dyDescent="0.25">
      <c r="A238" s="5" t="s">
        <v>1141</v>
      </c>
      <c r="B238" s="31" t="s">
        <v>810</v>
      </c>
      <c r="C238" s="19"/>
      <c r="D238" s="25"/>
      <c r="E238" s="23"/>
      <c r="F238" s="21"/>
      <c r="G238" s="20"/>
      <c r="H238" s="24"/>
      <c r="I238" s="21"/>
      <c r="J238" s="21"/>
      <c r="K238" s="21"/>
      <c r="L238" s="21"/>
      <c r="M238" s="21"/>
      <c r="N238" s="21"/>
      <c r="O238" s="22"/>
      <c r="P238" s="23"/>
      <c r="Q238" s="21"/>
      <c r="R238" s="20"/>
      <c r="S238" s="24"/>
      <c r="T238" s="24"/>
      <c r="U238" s="24"/>
      <c r="V238" s="21"/>
      <c r="W238" s="21"/>
      <c r="X238" s="21"/>
      <c r="Y238" s="21"/>
      <c r="Z238" s="21"/>
      <c r="AA238" s="22"/>
      <c r="AB238" s="22"/>
      <c r="AC238" s="22"/>
      <c r="AD238" s="22"/>
      <c r="AE238" s="22"/>
      <c r="AF238" s="22" t="s">
        <v>92</v>
      </c>
      <c r="AG238" s="22"/>
      <c r="AH238" s="23"/>
      <c r="AI238" s="24"/>
      <c r="AJ238" s="21"/>
      <c r="AK238" s="22"/>
      <c r="AL238" s="22"/>
      <c r="AM238" s="22" t="s">
        <v>92</v>
      </c>
      <c r="AN238" s="23"/>
      <c r="AO238" s="20"/>
      <c r="AP238" s="24"/>
      <c r="AQ238" s="21"/>
      <c r="AR238" s="21"/>
      <c r="AS238" s="21"/>
      <c r="AT238" s="21" t="s">
        <v>117</v>
      </c>
      <c r="AU238" s="22" t="s">
        <v>119</v>
      </c>
      <c r="AV238" s="23"/>
      <c r="AW238" s="21"/>
      <c r="AX238" s="21"/>
      <c r="AY238" s="21"/>
      <c r="AZ238" s="21"/>
      <c r="BA238" s="20"/>
      <c r="BB238" s="23"/>
      <c r="BC238" s="21"/>
      <c r="BD238" s="21" t="s">
        <v>92</v>
      </c>
      <c r="BE238" s="21" t="s">
        <v>116</v>
      </c>
      <c r="BF238" s="20"/>
      <c r="BG238" s="24" t="s">
        <v>17</v>
      </c>
      <c r="BH238" s="21"/>
      <c r="BI238" s="21"/>
      <c r="BJ238" s="22" t="s">
        <v>35</v>
      </c>
      <c r="BK238" s="64"/>
      <c r="BL238" s="197">
        <f t="shared" si="0"/>
        <v>23</v>
      </c>
    </row>
    <row r="239" spans="1:64" s="3" customFormat="1" ht="12.95" customHeight="1" x14ac:dyDescent="0.25">
      <c r="A239" s="5" t="s">
        <v>1142</v>
      </c>
      <c r="B239" s="31"/>
      <c r="C239" s="19"/>
      <c r="D239" s="25"/>
      <c r="E239" s="23"/>
      <c r="F239" s="21"/>
      <c r="G239" s="20"/>
      <c r="H239" s="24"/>
      <c r="I239" s="21"/>
      <c r="J239" s="21"/>
      <c r="K239" s="21"/>
      <c r="L239" s="21"/>
      <c r="M239" s="21"/>
      <c r="N239" s="21"/>
      <c r="O239" s="22"/>
      <c r="P239" s="23"/>
      <c r="Q239" s="21"/>
      <c r="R239" s="20"/>
      <c r="S239" s="24"/>
      <c r="T239" s="24"/>
      <c r="U239" s="24"/>
      <c r="V239" s="21"/>
      <c r="W239" s="21"/>
      <c r="X239" s="21"/>
      <c r="Y239" s="21"/>
      <c r="Z239" s="21"/>
      <c r="AA239" s="22"/>
      <c r="AB239" s="22"/>
      <c r="AC239" s="22"/>
      <c r="AD239" s="22"/>
      <c r="AE239" s="22"/>
      <c r="AF239" s="22" t="s">
        <v>92</v>
      </c>
      <c r="AG239" s="22"/>
      <c r="AH239" s="23"/>
      <c r="AI239" s="24"/>
      <c r="AJ239" s="21"/>
      <c r="AK239" s="22"/>
      <c r="AL239" s="22"/>
      <c r="AM239" s="22" t="s">
        <v>92</v>
      </c>
      <c r="AN239" s="23"/>
      <c r="AO239" s="20"/>
      <c r="AP239" s="24"/>
      <c r="AQ239" s="21"/>
      <c r="AR239" s="21"/>
      <c r="AS239" s="21"/>
      <c r="AT239" s="21" t="s">
        <v>117</v>
      </c>
      <c r="AU239" s="22" t="s">
        <v>119</v>
      </c>
      <c r="AV239" s="23"/>
      <c r="AW239" s="21"/>
      <c r="AX239" s="21"/>
      <c r="AY239" s="21"/>
      <c r="AZ239" s="21"/>
      <c r="BA239" s="20"/>
      <c r="BB239" s="23"/>
      <c r="BC239" s="21"/>
      <c r="BD239" s="21" t="s">
        <v>92</v>
      </c>
      <c r="BE239" s="21" t="s">
        <v>116</v>
      </c>
      <c r="BF239" s="20"/>
      <c r="BG239" s="24" t="s">
        <v>17</v>
      </c>
      <c r="BH239" s="21"/>
      <c r="BI239" s="21"/>
      <c r="BJ239" s="22" t="s">
        <v>35</v>
      </c>
      <c r="BK239" s="64"/>
      <c r="BL239" s="197">
        <f t="shared" si="0"/>
        <v>23</v>
      </c>
    </row>
    <row r="240" spans="1:64" s="3" customFormat="1" ht="12.95" customHeight="1" x14ac:dyDescent="0.25">
      <c r="A240" s="5" t="s">
        <v>1143</v>
      </c>
      <c r="B240" s="31" t="s">
        <v>811</v>
      </c>
      <c r="C240" s="19"/>
      <c r="D240" s="25"/>
      <c r="E240" s="23"/>
      <c r="F240" s="21"/>
      <c r="G240" s="20"/>
      <c r="H240" s="24"/>
      <c r="I240" s="21"/>
      <c r="J240" s="21"/>
      <c r="K240" s="21"/>
      <c r="L240" s="21"/>
      <c r="M240" s="21"/>
      <c r="N240" s="21"/>
      <c r="O240" s="22"/>
      <c r="P240" s="23"/>
      <c r="Q240" s="21"/>
      <c r="R240" s="20"/>
      <c r="S240" s="24"/>
      <c r="T240" s="24" t="s">
        <v>117</v>
      </c>
      <c r="U240" s="24" t="s">
        <v>119</v>
      </c>
      <c r="V240" s="21" t="s">
        <v>119</v>
      </c>
      <c r="W240" s="21"/>
      <c r="X240" s="21"/>
      <c r="Y240" s="21"/>
      <c r="Z240" s="21"/>
      <c r="AA240" s="22"/>
      <c r="AB240" s="22"/>
      <c r="AC240" s="22"/>
      <c r="AD240" s="22"/>
      <c r="AE240" s="22"/>
      <c r="AF240" s="22" t="s">
        <v>92</v>
      </c>
      <c r="AG240" s="22"/>
      <c r="AH240" s="23"/>
      <c r="AI240" s="24" t="s">
        <v>119</v>
      </c>
      <c r="AJ240" s="21" t="s">
        <v>119</v>
      </c>
      <c r="AK240" s="22"/>
      <c r="AL240" s="22"/>
      <c r="AM240" s="22" t="s">
        <v>92</v>
      </c>
      <c r="AN240" s="23"/>
      <c r="AO240" s="20"/>
      <c r="AP240" s="24"/>
      <c r="AQ240" s="21"/>
      <c r="AR240" s="21"/>
      <c r="AS240" s="21"/>
      <c r="AT240" s="21"/>
      <c r="AU240" s="22"/>
      <c r="AV240" s="23"/>
      <c r="AW240" s="21"/>
      <c r="AX240" s="21"/>
      <c r="AY240" s="21"/>
      <c r="AZ240" s="21"/>
      <c r="BA240" s="20"/>
      <c r="BB240" s="23"/>
      <c r="BC240" s="21"/>
      <c r="BD240" s="21" t="s">
        <v>92</v>
      </c>
      <c r="BE240" s="21" t="s">
        <v>116</v>
      </c>
      <c r="BF240" s="20" t="s">
        <v>92</v>
      </c>
      <c r="BG240" s="24" t="s">
        <v>17</v>
      </c>
      <c r="BH240" s="21"/>
      <c r="BI240" s="21"/>
      <c r="BJ240" s="22" t="s">
        <v>35</v>
      </c>
      <c r="BK240" s="64"/>
      <c r="BL240" s="197">
        <f t="shared" si="0"/>
        <v>23</v>
      </c>
    </row>
    <row r="241" spans="1:64" s="3" customFormat="1" ht="12.95" customHeight="1" x14ac:dyDescent="0.25">
      <c r="A241" s="5" t="s">
        <v>1144</v>
      </c>
      <c r="B241" s="31" t="s">
        <v>812</v>
      </c>
      <c r="C241" s="19"/>
      <c r="D241" s="25"/>
      <c r="E241" s="23"/>
      <c r="F241" s="21"/>
      <c r="G241" s="20"/>
      <c r="H241" s="24"/>
      <c r="I241" s="21"/>
      <c r="J241" s="21"/>
      <c r="K241" s="21"/>
      <c r="L241" s="21"/>
      <c r="M241" s="21"/>
      <c r="N241" s="21"/>
      <c r="O241" s="22"/>
      <c r="P241" s="23"/>
      <c r="Q241" s="21"/>
      <c r="R241" s="20"/>
      <c r="S241" s="24"/>
      <c r="T241" s="24"/>
      <c r="U241" s="24"/>
      <c r="V241" s="21"/>
      <c r="W241" s="21"/>
      <c r="X241" s="21"/>
      <c r="Y241" s="21"/>
      <c r="Z241" s="21"/>
      <c r="AA241" s="22"/>
      <c r="AB241" s="22"/>
      <c r="AC241" s="22"/>
      <c r="AD241" s="22"/>
      <c r="AE241" s="22"/>
      <c r="AF241" s="22" t="s">
        <v>92</v>
      </c>
      <c r="AG241" s="22"/>
      <c r="AH241" s="23"/>
      <c r="AI241" s="24"/>
      <c r="AJ241" s="21"/>
      <c r="AK241" s="22"/>
      <c r="AL241" s="22"/>
      <c r="AM241" s="22" t="s">
        <v>92</v>
      </c>
      <c r="AN241" s="23"/>
      <c r="AO241" s="20"/>
      <c r="AP241" s="24"/>
      <c r="AQ241" s="21"/>
      <c r="AR241" s="21"/>
      <c r="AS241" s="21"/>
      <c r="AT241" s="21" t="s">
        <v>117</v>
      </c>
      <c r="AU241" s="22" t="s">
        <v>119</v>
      </c>
      <c r="AV241" s="23"/>
      <c r="AW241" s="21"/>
      <c r="AX241" s="21"/>
      <c r="AY241" s="21"/>
      <c r="AZ241" s="21"/>
      <c r="BA241" s="20"/>
      <c r="BB241" s="23"/>
      <c r="BC241" s="21"/>
      <c r="BD241" s="21" t="s">
        <v>92</v>
      </c>
      <c r="BE241" s="21" t="s">
        <v>116</v>
      </c>
      <c r="BF241" s="20"/>
      <c r="BG241" s="24" t="s">
        <v>17</v>
      </c>
      <c r="BH241" s="21"/>
      <c r="BI241" s="21"/>
      <c r="BJ241" s="22" t="s">
        <v>35</v>
      </c>
      <c r="BK241" s="64"/>
      <c r="BL241" s="197">
        <f t="shared" si="0"/>
        <v>23</v>
      </c>
    </row>
    <row r="242" spans="1:64" s="3" customFormat="1" ht="12.95" customHeight="1" x14ac:dyDescent="0.25">
      <c r="A242" s="5" t="s">
        <v>1145</v>
      </c>
      <c r="B242" s="31" t="s">
        <v>813</v>
      </c>
      <c r="C242" s="19"/>
      <c r="D242" s="25"/>
      <c r="E242" s="23"/>
      <c r="F242" s="21"/>
      <c r="G242" s="20"/>
      <c r="H242" s="24"/>
      <c r="I242" s="21"/>
      <c r="J242" s="21"/>
      <c r="K242" s="21"/>
      <c r="L242" s="21"/>
      <c r="M242" s="21"/>
      <c r="N242" s="21"/>
      <c r="O242" s="22"/>
      <c r="P242" s="23"/>
      <c r="Q242" s="21"/>
      <c r="R242" s="20"/>
      <c r="S242" s="24"/>
      <c r="T242" s="24"/>
      <c r="U242" s="24"/>
      <c r="V242" s="21"/>
      <c r="W242" s="21"/>
      <c r="X242" s="21"/>
      <c r="Y242" s="21"/>
      <c r="Z242" s="21"/>
      <c r="AA242" s="22"/>
      <c r="AB242" s="22"/>
      <c r="AC242" s="22"/>
      <c r="AD242" s="22"/>
      <c r="AE242" s="22"/>
      <c r="AF242" s="22" t="s">
        <v>92</v>
      </c>
      <c r="AG242" s="22"/>
      <c r="AH242" s="23"/>
      <c r="AI242" s="24"/>
      <c r="AJ242" s="21"/>
      <c r="AK242" s="22"/>
      <c r="AL242" s="22"/>
      <c r="AM242" s="22" t="s">
        <v>92</v>
      </c>
      <c r="AN242" s="23"/>
      <c r="AO242" s="20"/>
      <c r="AP242" s="24"/>
      <c r="AQ242" s="21"/>
      <c r="AR242" s="21"/>
      <c r="AS242" s="21"/>
      <c r="AT242" s="21" t="s">
        <v>117</v>
      </c>
      <c r="AU242" s="22" t="s">
        <v>119</v>
      </c>
      <c r="AV242" s="23"/>
      <c r="AW242" s="21"/>
      <c r="AX242" s="21"/>
      <c r="AY242" s="21"/>
      <c r="AZ242" s="21"/>
      <c r="BA242" s="20"/>
      <c r="BB242" s="23"/>
      <c r="BC242" s="21"/>
      <c r="BD242" s="21" t="s">
        <v>92</v>
      </c>
      <c r="BE242" s="21" t="s">
        <v>116</v>
      </c>
      <c r="BF242" s="20"/>
      <c r="BG242" s="24" t="s">
        <v>17</v>
      </c>
      <c r="BH242" s="21"/>
      <c r="BI242" s="21"/>
      <c r="BJ242" s="22" t="s">
        <v>35</v>
      </c>
      <c r="BK242" s="64"/>
      <c r="BL242" s="197">
        <f t="shared" si="0"/>
        <v>23</v>
      </c>
    </row>
    <row r="243" spans="1:64" s="3" customFormat="1" ht="12.95" customHeight="1" x14ac:dyDescent="0.25">
      <c r="A243" s="5" t="s">
        <v>1146</v>
      </c>
      <c r="B243" s="31" t="s">
        <v>814</v>
      </c>
      <c r="C243" s="19"/>
      <c r="D243" s="25"/>
      <c r="E243" s="23"/>
      <c r="F243" s="21"/>
      <c r="G243" s="20"/>
      <c r="H243" s="24"/>
      <c r="I243" s="21"/>
      <c r="J243" s="21"/>
      <c r="K243" s="21"/>
      <c r="L243" s="21"/>
      <c r="M243" s="21"/>
      <c r="N243" s="21"/>
      <c r="O243" s="22"/>
      <c r="P243" s="23"/>
      <c r="Q243" s="21"/>
      <c r="R243" s="20"/>
      <c r="S243" s="24"/>
      <c r="T243" s="24"/>
      <c r="U243" s="24"/>
      <c r="V243" s="21"/>
      <c r="W243" s="21"/>
      <c r="X243" s="21"/>
      <c r="Y243" s="21"/>
      <c r="Z243" s="21"/>
      <c r="AA243" s="22"/>
      <c r="AB243" s="22"/>
      <c r="AC243" s="22"/>
      <c r="AD243" s="22"/>
      <c r="AE243" s="22"/>
      <c r="AF243" s="22" t="s">
        <v>92</v>
      </c>
      <c r="AG243" s="22"/>
      <c r="AH243" s="23"/>
      <c r="AI243" s="24"/>
      <c r="AJ243" s="21"/>
      <c r="AK243" s="22"/>
      <c r="AL243" s="22"/>
      <c r="AM243" s="22" t="s">
        <v>92</v>
      </c>
      <c r="AN243" s="23"/>
      <c r="AO243" s="20"/>
      <c r="AP243" s="24"/>
      <c r="AQ243" s="21"/>
      <c r="AR243" s="21"/>
      <c r="AS243" s="21"/>
      <c r="AT243" s="21" t="s">
        <v>117</v>
      </c>
      <c r="AU243" s="22" t="s">
        <v>119</v>
      </c>
      <c r="AV243" s="23"/>
      <c r="AW243" s="21"/>
      <c r="AX243" s="21"/>
      <c r="AY243" s="21"/>
      <c r="AZ243" s="21"/>
      <c r="BA243" s="20"/>
      <c r="BB243" s="23"/>
      <c r="BC243" s="21"/>
      <c r="BD243" s="21" t="s">
        <v>92</v>
      </c>
      <c r="BE243" s="21" t="s">
        <v>116</v>
      </c>
      <c r="BF243" s="20"/>
      <c r="BG243" s="24" t="s">
        <v>17</v>
      </c>
      <c r="BH243" s="21"/>
      <c r="BI243" s="21"/>
      <c r="BJ243" s="22" t="s">
        <v>35</v>
      </c>
      <c r="BK243" s="64"/>
      <c r="BL243" s="197">
        <f t="shared" si="0"/>
        <v>23</v>
      </c>
    </row>
    <row r="244" spans="1:64" s="3" customFormat="1" ht="12.95" customHeight="1" x14ac:dyDescent="0.25">
      <c r="A244" s="5" t="s">
        <v>1147</v>
      </c>
      <c r="B244" s="31" t="s">
        <v>815</v>
      </c>
      <c r="C244" s="19"/>
      <c r="D244" s="25"/>
      <c r="E244" s="23"/>
      <c r="F244" s="21"/>
      <c r="G244" s="20"/>
      <c r="H244" s="24"/>
      <c r="I244" s="21"/>
      <c r="J244" s="21"/>
      <c r="K244" s="21"/>
      <c r="L244" s="21"/>
      <c r="M244" s="21"/>
      <c r="N244" s="21"/>
      <c r="O244" s="22"/>
      <c r="P244" s="23"/>
      <c r="Q244" s="21"/>
      <c r="R244" s="20"/>
      <c r="S244" s="24"/>
      <c r="T244" s="24" t="s">
        <v>117</v>
      </c>
      <c r="U244" s="24" t="s">
        <v>119</v>
      </c>
      <c r="V244" s="21" t="s">
        <v>119</v>
      </c>
      <c r="W244" s="21"/>
      <c r="X244" s="21"/>
      <c r="Y244" s="21"/>
      <c r="Z244" s="21"/>
      <c r="AA244" s="22"/>
      <c r="AB244" s="22"/>
      <c r="AC244" s="22"/>
      <c r="AD244" s="22"/>
      <c r="AE244" s="22"/>
      <c r="AF244" s="22" t="s">
        <v>92</v>
      </c>
      <c r="AG244" s="22"/>
      <c r="AH244" s="23"/>
      <c r="AI244" s="24" t="s">
        <v>119</v>
      </c>
      <c r="AJ244" s="21" t="s">
        <v>119</v>
      </c>
      <c r="AK244" s="22"/>
      <c r="AL244" s="22"/>
      <c r="AM244" s="22" t="s">
        <v>92</v>
      </c>
      <c r="AN244" s="23"/>
      <c r="AO244" s="20"/>
      <c r="AP244" s="24"/>
      <c r="AQ244" s="21"/>
      <c r="AR244" s="21"/>
      <c r="AS244" s="21"/>
      <c r="AT244" s="21"/>
      <c r="AU244" s="22"/>
      <c r="AV244" s="23"/>
      <c r="AW244" s="21"/>
      <c r="AX244" s="21"/>
      <c r="AY244" s="21" t="s">
        <v>119</v>
      </c>
      <c r="AZ244" s="21"/>
      <c r="BA244" s="20"/>
      <c r="BB244" s="23"/>
      <c r="BC244" s="21"/>
      <c r="BD244" s="21" t="s">
        <v>92</v>
      </c>
      <c r="BE244" s="21" t="s">
        <v>92</v>
      </c>
      <c r="BF244" s="20" t="s">
        <v>92</v>
      </c>
      <c r="BG244" s="24" t="s">
        <v>17</v>
      </c>
      <c r="BH244" s="21"/>
      <c r="BI244" s="21"/>
      <c r="BJ244" s="22" t="s">
        <v>35</v>
      </c>
      <c r="BK244" s="64"/>
      <c r="BL244" s="197">
        <f t="shared" si="0"/>
        <v>23</v>
      </c>
    </row>
    <row r="245" spans="1:64" s="3" customFormat="1" ht="12.95" customHeight="1" x14ac:dyDescent="0.25">
      <c r="A245" s="5" t="s">
        <v>1148</v>
      </c>
      <c r="B245" s="31" t="s">
        <v>816</v>
      </c>
      <c r="C245" s="19"/>
      <c r="D245" s="25"/>
      <c r="E245" s="23"/>
      <c r="F245" s="21"/>
      <c r="G245" s="20"/>
      <c r="H245" s="24"/>
      <c r="I245" s="21"/>
      <c r="J245" s="21"/>
      <c r="K245" s="21"/>
      <c r="L245" s="21"/>
      <c r="M245" s="21"/>
      <c r="N245" s="21"/>
      <c r="O245" s="22" t="s">
        <v>92</v>
      </c>
      <c r="P245" s="23"/>
      <c r="Q245" s="21"/>
      <c r="R245" s="20"/>
      <c r="S245" s="24"/>
      <c r="T245" s="24"/>
      <c r="U245" s="24"/>
      <c r="V245" s="21"/>
      <c r="W245" s="21"/>
      <c r="X245" s="21"/>
      <c r="Y245" s="21"/>
      <c r="Z245" s="21"/>
      <c r="AA245" s="22"/>
      <c r="AB245" s="22"/>
      <c r="AC245" s="22"/>
      <c r="AD245" s="22"/>
      <c r="AE245" s="22"/>
      <c r="AF245" s="22" t="s">
        <v>92</v>
      </c>
      <c r="AG245" s="22"/>
      <c r="AH245" s="23"/>
      <c r="AI245" s="24"/>
      <c r="AJ245" s="21"/>
      <c r="AK245" s="22"/>
      <c r="AL245" s="22"/>
      <c r="AM245" s="22" t="s">
        <v>92</v>
      </c>
      <c r="AN245" s="23"/>
      <c r="AO245" s="20"/>
      <c r="AP245" s="24"/>
      <c r="AQ245" s="21"/>
      <c r="AR245" s="21"/>
      <c r="AS245" s="21"/>
      <c r="AT245" s="21"/>
      <c r="AU245" s="22"/>
      <c r="AV245" s="23"/>
      <c r="AW245" s="21"/>
      <c r="AX245" s="21" t="s">
        <v>117</v>
      </c>
      <c r="AY245" s="21" t="s">
        <v>119</v>
      </c>
      <c r="AZ245" s="21"/>
      <c r="BA245" s="20"/>
      <c r="BB245" s="23"/>
      <c r="BC245" s="21"/>
      <c r="BD245" s="21" t="s">
        <v>92</v>
      </c>
      <c r="BE245" s="21" t="s">
        <v>116</v>
      </c>
      <c r="BF245" s="20" t="s">
        <v>92</v>
      </c>
      <c r="BG245" s="24" t="s">
        <v>17</v>
      </c>
      <c r="BH245" s="21"/>
      <c r="BI245" s="21"/>
      <c r="BJ245" s="22" t="s">
        <v>35</v>
      </c>
      <c r="BK245" s="64"/>
      <c r="BL245" s="197">
        <f t="shared" si="0"/>
        <v>23</v>
      </c>
    </row>
    <row r="246" spans="1:64" s="3" customFormat="1" ht="12.95" customHeight="1" x14ac:dyDescent="0.25">
      <c r="A246" s="5" t="s">
        <v>1149</v>
      </c>
      <c r="B246" s="31" t="s">
        <v>817</v>
      </c>
      <c r="C246" s="19"/>
      <c r="D246" s="25"/>
      <c r="E246" s="23"/>
      <c r="F246" s="21"/>
      <c r="G246" s="20"/>
      <c r="H246" s="24"/>
      <c r="I246" s="21"/>
      <c r="J246" s="21"/>
      <c r="K246" s="21"/>
      <c r="L246" s="21"/>
      <c r="M246" s="21"/>
      <c r="N246" s="21"/>
      <c r="O246" s="22"/>
      <c r="P246" s="23"/>
      <c r="Q246" s="21"/>
      <c r="R246" s="20"/>
      <c r="S246" s="24"/>
      <c r="T246" s="24"/>
      <c r="U246" s="24"/>
      <c r="V246" s="21"/>
      <c r="W246" s="21"/>
      <c r="X246" s="21"/>
      <c r="Y246" s="21"/>
      <c r="Z246" s="21"/>
      <c r="AA246" s="22"/>
      <c r="AB246" s="22"/>
      <c r="AC246" s="22"/>
      <c r="AD246" s="22"/>
      <c r="AE246" s="22"/>
      <c r="AF246" s="22" t="s">
        <v>92</v>
      </c>
      <c r="AG246" s="22"/>
      <c r="AH246" s="23"/>
      <c r="AI246" s="24"/>
      <c r="AJ246" s="21"/>
      <c r="AK246" s="22"/>
      <c r="AL246" s="22"/>
      <c r="AM246" s="22" t="s">
        <v>92</v>
      </c>
      <c r="AN246" s="23"/>
      <c r="AO246" s="20"/>
      <c r="AP246" s="24"/>
      <c r="AQ246" s="21"/>
      <c r="AR246" s="21"/>
      <c r="AS246" s="21"/>
      <c r="AT246" s="21"/>
      <c r="AU246" s="22"/>
      <c r="AV246" s="23"/>
      <c r="AW246" s="21"/>
      <c r="AX246" s="21" t="s">
        <v>117</v>
      </c>
      <c r="AY246" s="21" t="s">
        <v>119</v>
      </c>
      <c r="AZ246" s="21"/>
      <c r="BA246" s="20"/>
      <c r="BB246" s="23"/>
      <c r="BC246" s="21"/>
      <c r="BD246" s="21"/>
      <c r="BE246" s="21" t="s">
        <v>116</v>
      </c>
      <c r="BF246" s="20" t="s">
        <v>92</v>
      </c>
      <c r="BG246" s="24" t="s">
        <v>17</v>
      </c>
      <c r="BH246" s="21"/>
      <c r="BI246" s="21"/>
      <c r="BJ246" s="22" t="s">
        <v>35</v>
      </c>
      <c r="BK246" s="64"/>
      <c r="BL246" s="197">
        <f t="shared" si="0"/>
        <v>23</v>
      </c>
    </row>
    <row r="247" spans="1:64" s="3" customFormat="1" ht="12.95" customHeight="1" x14ac:dyDescent="0.25">
      <c r="A247" s="5" t="s">
        <v>1150</v>
      </c>
      <c r="B247" s="31" t="s">
        <v>849</v>
      </c>
      <c r="C247" s="19"/>
      <c r="D247" s="25"/>
      <c r="E247" s="23"/>
      <c r="F247" s="21" t="s">
        <v>92</v>
      </c>
      <c r="G247" s="20"/>
      <c r="H247" s="24"/>
      <c r="I247" s="21"/>
      <c r="J247" s="21"/>
      <c r="K247" s="21"/>
      <c r="L247" s="21"/>
      <c r="M247" s="21"/>
      <c r="N247" s="21"/>
      <c r="O247" s="22"/>
      <c r="P247" s="23"/>
      <c r="Q247" s="21"/>
      <c r="R247" s="20"/>
      <c r="S247" s="24"/>
      <c r="T247" s="24"/>
      <c r="U247" s="24"/>
      <c r="V247" s="21"/>
      <c r="W247" s="21"/>
      <c r="X247" s="21"/>
      <c r="Y247" s="21"/>
      <c r="Z247" s="21"/>
      <c r="AA247" s="22"/>
      <c r="AB247" s="22"/>
      <c r="AC247" s="22"/>
      <c r="AD247" s="22"/>
      <c r="AE247" s="22" t="s">
        <v>117</v>
      </c>
      <c r="AF247" s="22" t="s">
        <v>92</v>
      </c>
      <c r="AG247" s="22"/>
      <c r="AH247" s="23"/>
      <c r="AI247" s="24"/>
      <c r="AJ247" s="21"/>
      <c r="AK247" s="22" t="s">
        <v>117</v>
      </c>
      <c r="AL247" s="22"/>
      <c r="AM247" s="22" t="s">
        <v>119</v>
      </c>
      <c r="AN247" s="23"/>
      <c r="AO247" s="20"/>
      <c r="AP247" s="24"/>
      <c r="AQ247" s="21"/>
      <c r="AR247" s="21"/>
      <c r="AS247" s="21"/>
      <c r="AT247" s="21"/>
      <c r="AU247" s="22" t="s">
        <v>119</v>
      </c>
      <c r="AV247" s="23"/>
      <c r="AW247" s="21"/>
      <c r="AX247" s="21"/>
      <c r="AY247" s="21"/>
      <c r="AZ247" s="21"/>
      <c r="BA247" s="20"/>
      <c r="BB247" s="23"/>
      <c r="BC247" s="21"/>
      <c r="BD247" s="21"/>
      <c r="BE247" s="21" t="s">
        <v>116</v>
      </c>
      <c r="BF247" s="20" t="s">
        <v>92</v>
      </c>
      <c r="BG247" s="24" t="s">
        <v>17</v>
      </c>
      <c r="BH247" s="21"/>
      <c r="BI247" s="21"/>
      <c r="BJ247" s="22" t="s">
        <v>35</v>
      </c>
      <c r="BK247" s="64"/>
      <c r="BL247" s="197">
        <f t="shared" si="0"/>
        <v>23</v>
      </c>
    </row>
    <row r="248" spans="1:64" s="3" customFormat="1" ht="12.95" customHeight="1" x14ac:dyDescent="0.25">
      <c r="A248" s="5" t="s">
        <v>1151</v>
      </c>
      <c r="B248" s="31" t="s">
        <v>818</v>
      </c>
      <c r="C248" s="19"/>
      <c r="D248" s="25"/>
      <c r="E248" s="23"/>
      <c r="F248" s="21" t="s">
        <v>92</v>
      </c>
      <c r="G248" s="20"/>
      <c r="H248" s="24"/>
      <c r="I248" s="21"/>
      <c r="J248" s="21"/>
      <c r="K248" s="21"/>
      <c r="L248" s="21"/>
      <c r="M248" s="21" t="s">
        <v>120</v>
      </c>
      <c r="N248" s="21"/>
      <c r="O248" s="22" t="s">
        <v>92</v>
      </c>
      <c r="P248" s="23"/>
      <c r="Q248" s="21"/>
      <c r="R248" s="20"/>
      <c r="S248" s="24"/>
      <c r="T248" s="24"/>
      <c r="U248" s="24"/>
      <c r="V248" s="21"/>
      <c r="W248" s="21"/>
      <c r="X248" s="21"/>
      <c r="Y248" s="21"/>
      <c r="Z248" s="21"/>
      <c r="AA248" s="22"/>
      <c r="AB248" s="22"/>
      <c r="AC248" s="22"/>
      <c r="AD248" s="22"/>
      <c r="AE248" s="22"/>
      <c r="AF248" s="22" t="s">
        <v>92</v>
      </c>
      <c r="AG248" s="22"/>
      <c r="AH248" s="23"/>
      <c r="AI248" s="24"/>
      <c r="AJ248" s="21"/>
      <c r="AK248" s="22"/>
      <c r="AL248" s="22"/>
      <c r="AM248" s="22" t="s">
        <v>92</v>
      </c>
      <c r="AN248" s="23"/>
      <c r="AO248" s="20"/>
      <c r="AP248" s="24"/>
      <c r="AQ248" s="21"/>
      <c r="AR248" s="21"/>
      <c r="AS248" s="21" t="s">
        <v>92</v>
      </c>
      <c r="AT248" s="21"/>
      <c r="AU248" s="22"/>
      <c r="AV248" s="23"/>
      <c r="AW248" s="21"/>
      <c r="AX248" s="21"/>
      <c r="AY248" s="21" t="s">
        <v>92</v>
      </c>
      <c r="AZ248" s="21"/>
      <c r="BA248" s="20"/>
      <c r="BB248" s="23"/>
      <c r="BC248" s="21"/>
      <c r="BD248" s="21"/>
      <c r="BE248" s="21" t="s">
        <v>116</v>
      </c>
      <c r="BF248" s="20" t="s">
        <v>92</v>
      </c>
      <c r="BG248" s="24" t="s">
        <v>17</v>
      </c>
      <c r="BH248" s="21"/>
      <c r="BI248" s="21"/>
      <c r="BJ248" s="22" t="s">
        <v>35</v>
      </c>
      <c r="BK248" s="64"/>
      <c r="BL248" s="197">
        <f t="shared" si="0"/>
        <v>23</v>
      </c>
    </row>
    <row r="249" spans="1:64" s="3" customFormat="1" ht="12.95" customHeight="1" x14ac:dyDescent="0.25">
      <c r="A249" s="5" t="s">
        <v>1152</v>
      </c>
      <c r="B249" s="31" t="s">
        <v>819</v>
      </c>
      <c r="C249" s="19"/>
      <c r="D249" s="25"/>
      <c r="E249" s="23"/>
      <c r="F249" s="21" t="s">
        <v>92</v>
      </c>
      <c r="G249" s="20"/>
      <c r="H249" s="24"/>
      <c r="I249" s="21"/>
      <c r="J249" s="21"/>
      <c r="K249" s="21"/>
      <c r="L249" s="21"/>
      <c r="M249" s="21"/>
      <c r="N249" s="21"/>
      <c r="O249" s="22"/>
      <c r="P249" s="23"/>
      <c r="Q249" s="21"/>
      <c r="R249" s="20"/>
      <c r="S249" s="24"/>
      <c r="T249" s="24"/>
      <c r="U249" s="24"/>
      <c r="V249" s="21"/>
      <c r="W249" s="21"/>
      <c r="X249" s="21"/>
      <c r="Y249" s="21"/>
      <c r="Z249" s="21"/>
      <c r="AA249" s="22"/>
      <c r="AB249" s="22"/>
      <c r="AC249" s="22"/>
      <c r="AD249" s="22"/>
      <c r="AE249" s="22" t="s">
        <v>117</v>
      </c>
      <c r="AF249" s="22" t="s">
        <v>92</v>
      </c>
      <c r="AG249" s="22"/>
      <c r="AH249" s="23"/>
      <c r="AI249" s="24"/>
      <c r="AJ249" s="21"/>
      <c r="AK249" s="22" t="s">
        <v>117</v>
      </c>
      <c r="AL249" s="22"/>
      <c r="AM249" s="22" t="s">
        <v>119</v>
      </c>
      <c r="AN249" s="23"/>
      <c r="AO249" s="20"/>
      <c r="AP249" s="24"/>
      <c r="AQ249" s="21"/>
      <c r="AR249" s="21"/>
      <c r="AS249" s="21"/>
      <c r="AT249" s="21"/>
      <c r="AU249" s="22" t="s">
        <v>119</v>
      </c>
      <c r="AV249" s="23"/>
      <c r="AW249" s="21"/>
      <c r="AX249" s="21"/>
      <c r="AY249" s="21"/>
      <c r="AZ249" s="21"/>
      <c r="BA249" s="20"/>
      <c r="BB249" s="23"/>
      <c r="BC249" s="21"/>
      <c r="BD249" s="21"/>
      <c r="BE249" s="21" t="s">
        <v>116</v>
      </c>
      <c r="BF249" s="20" t="s">
        <v>92</v>
      </c>
      <c r="BG249" s="24" t="s">
        <v>17</v>
      </c>
      <c r="BH249" s="21"/>
      <c r="BI249" s="21"/>
      <c r="BJ249" s="22" t="s">
        <v>35</v>
      </c>
      <c r="BK249" s="64"/>
      <c r="BL249" s="197">
        <f t="shared" si="0"/>
        <v>23</v>
      </c>
    </row>
    <row r="250" spans="1:64" s="3" customFormat="1" ht="12.95" customHeight="1" x14ac:dyDescent="0.25">
      <c r="A250" s="5"/>
      <c r="B250" s="31"/>
      <c r="C250" s="19"/>
      <c r="D250" s="25"/>
      <c r="E250" s="23"/>
      <c r="F250" s="21"/>
      <c r="G250" s="20"/>
      <c r="H250" s="24"/>
      <c r="I250" s="21"/>
      <c r="J250" s="21"/>
      <c r="K250" s="21"/>
      <c r="L250" s="21"/>
      <c r="M250" s="21"/>
      <c r="N250" s="21"/>
      <c r="O250" s="22"/>
      <c r="P250" s="23"/>
      <c r="Q250" s="21"/>
      <c r="R250" s="20"/>
      <c r="S250" s="24"/>
      <c r="T250" s="24"/>
      <c r="U250" s="24"/>
      <c r="V250" s="21"/>
      <c r="W250" s="21"/>
      <c r="X250" s="21"/>
      <c r="Y250" s="21"/>
      <c r="Z250" s="21"/>
      <c r="AA250" s="22"/>
      <c r="AB250" s="22"/>
      <c r="AC250" s="22"/>
      <c r="AD250" s="22"/>
      <c r="AE250" s="22"/>
      <c r="AF250" s="22"/>
      <c r="AG250" s="22"/>
      <c r="AH250" s="23"/>
      <c r="AI250" s="24"/>
      <c r="AJ250" s="21"/>
      <c r="AK250" s="22"/>
      <c r="AL250" s="22"/>
      <c r="AM250" s="22"/>
      <c r="AN250" s="23"/>
      <c r="AO250" s="20"/>
      <c r="AP250" s="24"/>
      <c r="AQ250" s="21"/>
      <c r="AR250" s="21"/>
      <c r="AS250" s="21"/>
      <c r="AT250" s="21"/>
      <c r="AU250" s="22"/>
      <c r="AV250" s="23"/>
      <c r="AW250" s="21"/>
      <c r="AX250" s="21"/>
      <c r="AY250" s="21"/>
      <c r="AZ250" s="21"/>
      <c r="BA250" s="20"/>
      <c r="BB250" s="23"/>
      <c r="BC250" s="21"/>
      <c r="BD250" s="21"/>
      <c r="BE250" s="21"/>
      <c r="BF250" s="20"/>
      <c r="BG250" s="24" t="s">
        <v>17</v>
      </c>
      <c r="BH250" s="21"/>
      <c r="BI250" s="21"/>
      <c r="BJ250" s="22"/>
      <c r="BK250" s="64"/>
      <c r="BL250" s="197"/>
    </row>
    <row r="251" spans="1:64" s="3" customFormat="1" ht="12.95" customHeight="1" x14ac:dyDescent="0.25">
      <c r="A251" s="97" t="s">
        <v>10</v>
      </c>
      <c r="B251" s="128" t="s">
        <v>1682</v>
      </c>
      <c r="C251" s="90"/>
      <c r="D251" s="95"/>
      <c r="E251" s="96"/>
      <c r="F251" s="93"/>
      <c r="G251" s="129"/>
      <c r="H251" s="90"/>
      <c r="I251" s="93"/>
      <c r="J251" s="93"/>
      <c r="K251" s="93"/>
      <c r="L251" s="93"/>
      <c r="M251" s="93"/>
      <c r="N251" s="93"/>
      <c r="O251" s="95"/>
      <c r="P251" s="96"/>
      <c r="Q251" s="93"/>
      <c r="R251" s="129"/>
      <c r="S251" s="90"/>
      <c r="T251" s="90"/>
      <c r="U251" s="90"/>
      <c r="V251" s="93"/>
      <c r="W251" s="93"/>
      <c r="X251" s="93"/>
      <c r="Y251" s="93"/>
      <c r="Z251" s="91"/>
      <c r="AA251" s="94"/>
      <c r="AB251" s="94"/>
      <c r="AC251" s="94"/>
      <c r="AD251" s="94"/>
      <c r="AE251" s="94"/>
      <c r="AF251" s="95"/>
      <c r="AG251" s="95"/>
      <c r="AH251" s="96"/>
      <c r="AI251" s="90"/>
      <c r="AJ251" s="93"/>
      <c r="AK251" s="94"/>
      <c r="AL251" s="95"/>
      <c r="AM251" s="95"/>
      <c r="AN251" s="96"/>
      <c r="AO251" s="92"/>
      <c r="AP251" s="90"/>
      <c r="AQ251" s="93"/>
      <c r="AR251" s="93"/>
      <c r="AS251" s="93"/>
      <c r="AT251" s="93"/>
      <c r="AU251" s="95"/>
      <c r="AV251" s="96"/>
      <c r="AW251" s="93"/>
      <c r="AX251" s="93"/>
      <c r="AY251" s="93"/>
      <c r="AZ251" s="93"/>
      <c r="BA251" s="129"/>
      <c r="BB251" s="96"/>
      <c r="BC251" s="93"/>
      <c r="BD251" s="93"/>
      <c r="BE251" s="93"/>
      <c r="BF251" s="129"/>
      <c r="BG251" s="90" t="s">
        <v>17</v>
      </c>
      <c r="BH251" s="93"/>
      <c r="BI251" s="93"/>
      <c r="BJ251" s="95"/>
      <c r="BK251" s="98"/>
      <c r="BL251" s="197" t="str">
        <f>IFERROR(VLOOKUP(BK251,#REF!,3,FALSE),"")</f>
        <v/>
      </c>
    </row>
    <row r="252" spans="1:64" s="3" customFormat="1" ht="12.95" customHeight="1" x14ac:dyDescent="0.25">
      <c r="A252" s="6"/>
      <c r="B252" s="31"/>
      <c r="C252" s="19"/>
      <c r="D252" s="25"/>
      <c r="E252" s="26"/>
      <c r="F252" s="27"/>
      <c r="G252" s="68"/>
      <c r="H252" s="19"/>
      <c r="I252" s="27"/>
      <c r="J252" s="27"/>
      <c r="K252" s="27"/>
      <c r="L252" s="27"/>
      <c r="M252" s="27"/>
      <c r="N252" s="27"/>
      <c r="O252" s="25"/>
      <c r="P252" s="26"/>
      <c r="Q252" s="27"/>
      <c r="R252" s="68"/>
      <c r="S252" s="19"/>
      <c r="T252" s="19"/>
      <c r="U252" s="19"/>
      <c r="V252" s="27"/>
      <c r="W252" s="27"/>
      <c r="X252" s="27"/>
      <c r="Y252" s="27"/>
      <c r="Z252" s="21"/>
      <c r="AA252" s="22"/>
      <c r="AB252" s="22"/>
      <c r="AC252" s="22"/>
      <c r="AD252" s="22"/>
      <c r="AE252" s="22"/>
      <c r="AF252" s="25"/>
      <c r="AG252" s="25"/>
      <c r="AH252" s="26"/>
      <c r="AI252" s="19"/>
      <c r="AJ252" s="27"/>
      <c r="AK252" s="22"/>
      <c r="AL252" s="25"/>
      <c r="AM252" s="25"/>
      <c r="AN252" s="26"/>
      <c r="AO252" s="20"/>
      <c r="AP252" s="19"/>
      <c r="AQ252" s="27"/>
      <c r="AR252" s="27"/>
      <c r="AS252" s="27"/>
      <c r="AT252" s="27"/>
      <c r="AU252" s="25"/>
      <c r="AV252" s="26"/>
      <c r="AW252" s="27"/>
      <c r="AX252" s="27"/>
      <c r="AY252" s="27"/>
      <c r="AZ252" s="27"/>
      <c r="BA252" s="68"/>
      <c r="BB252" s="26"/>
      <c r="BC252" s="27"/>
      <c r="BD252" s="27"/>
      <c r="BE252" s="27"/>
      <c r="BF252" s="68"/>
      <c r="BG252" s="19" t="s">
        <v>17</v>
      </c>
      <c r="BH252" s="27"/>
      <c r="BI252" s="27"/>
      <c r="BJ252" s="25"/>
      <c r="BK252" s="64"/>
      <c r="BL252" s="197"/>
    </row>
    <row r="253" spans="1:64" s="3" customFormat="1" ht="12.95" customHeight="1" x14ac:dyDescent="0.25">
      <c r="A253" s="5" t="s">
        <v>1153</v>
      </c>
      <c r="B253" s="31" t="s">
        <v>732</v>
      </c>
      <c r="C253" s="19"/>
      <c r="D253" s="25"/>
      <c r="E253" s="26"/>
      <c r="F253" s="21" t="s">
        <v>117</v>
      </c>
      <c r="G253" s="20" t="s">
        <v>119</v>
      </c>
      <c r="H253" s="24"/>
      <c r="I253" s="21"/>
      <c r="J253" s="21"/>
      <c r="K253" s="21"/>
      <c r="L253" s="21"/>
      <c r="M253" s="21"/>
      <c r="N253" s="21"/>
      <c r="O253" s="22"/>
      <c r="P253" s="23"/>
      <c r="Q253" s="21"/>
      <c r="R253" s="20"/>
      <c r="S253" s="24"/>
      <c r="T253" s="24"/>
      <c r="U253" s="24"/>
      <c r="V253" s="21"/>
      <c r="W253" s="21"/>
      <c r="X253" s="21"/>
      <c r="Y253" s="21"/>
      <c r="Z253" s="21"/>
      <c r="AA253" s="22"/>
      <c r="AB253" s="22"/>
      <c r="AC253" s="22"/>
      <c r="AD253" s="22"/>
      <c r="AE253" s="22"/>
      <c r="AF253" s="22" t="s">
        <v>119</v>
      </c>
      <c r="AG253" s="22"/>
      <c r="AH253" s="23"/>
      <c r="AI253" s="24"/>
      <c r="AJ253" s="21"/>
      <c r="AK253" s="22"/>
      <c r="AL253" s="22"/>
      <c r="AM253" s="22"/>
      <c r="AN253" s="23"/>
      <c r="AO253" s="20"/>
      <c r="AP253" s="24"/>
      <c r="AQ253" s="21"/>
      <c r="AR253" s="21" t="s">
        <v>117</v>
      </c>
      <c r="AS253" s="21" t="s">
        <v>119</v>
      </c>
      <c r="AT253" s="21"/>
      <c r="AU253" s="22" t="s">
        <v>92</v>
      </c>
      <c r="AV253" s="23"/>
      <c r="AW253" s="21"/>
      <c r="AX253" s="21"/>
      <c r="AY253" s="21"/>
      <c r="AZ253" s="21"/>
      <c r="BA253" s="20"/>
      <c r="BB253" s="23"/>
      <c r="BC253" s="21"/>
      <c r="BD253" s="21"/>
      <c r="BE253" s="21"/>
      <c r="BF253" s="20"/>
      <c r="BG253" s="24" t="s">
        <v>17</v>
      </c>
      <c r="BH253" s="21"/>
      <c r="BI253" s="21"/>
      <c r="BJ253" s="22"/>
      <c r="BK253" s="64"/>
      <c r="BL253" s="197" t="str">
        <f>IFERROR(VLOOKUP(BK253,#REF!,3,FALSE),"")</f>
        <v/>
      </c>
    </row>
    <row r="254" spans="1:64" s="3" customFormat="1" ht="12.95" customHeight="1" x14ac:dyDescent="0.25">
      <c r="A254" s="5" t="s">
        <v>1154</v>
      </c>
      <c r="B254" s="31" t="s">
        <v>743</v>
      </c>
      <c r="C254" s="19"/>
      <c r="D254" s="25"/>
      <c r="E254" s="23"/>
      <c r="F254" s="21" t="s">
        <v>117</v>
      </c>
      <c r="G254" s="20" t="s">
        <v>119</v>
      </c>
      <c r="H254" s="24"/>
      <c r="I254" s="21"/>
      <c r="J254" s="21"/>
      <c r="K254" s="21"/>
      <c r="L254" s="21"/>
      <c r="M254" s="21"/>
      <c r="N254" s="21"/>
      <c r="O254" s="22"/>
      <c r="P254" s="23"/>
      <c r="Q254" s="21"/>
      <c r="R254" s="20"/>
      <c r="S254" s="24"/>
      <c r="T254" s="24"/>
      <c r="U254" s="24"/>
      <c r="V254" s="21"/>
      <c r="W254" s="21"/>
      <c r="X254" s="21"/>
      <c r="Y254" s="21"/>
      <c r="Z254" s="21"/>
      <c r="AA254" s="22"/>
      <c r="AB254" s="22"/>
      <c r="AC254" s="22"/>
      <c r="AD254" s="22"/>
      <c r="AE254" s="22"/>
      <c r="AF254" s="22" t="s">
        <v>92</v>
      </c>
      <c r="AG254" s="22"/>
      <c r="AH254" s="23"/>
      <c r="AI254" s="24"/>
      <c r="AJ254" s="21"/>
      <c r="AK254" s="22"/>
      <c r="AL254" s="22"/>
      <c r="AM254" s="22"/>
      <c r="AN254" s="23"/>
      <c r="AO254" s="20"/>
      <c r="AP254" s="24"/>
      <c r="AQ254" s="21"/>
      <c r="AR254" s="21" t="s">
        <v>117</v>
      </c>
      <c r="AS254" s="21" t="s">
        <v>119</v>
      </c>
      <c r="AT254" s="21"/>
      <c r="AU254" s="22" t="s">
        <v>92</v>
      </c>
      <c r="AV254" s="23"/>
      <c r="AW254" s="21"/>
      <c r="AX254" s="21"/>
      <c r="AY254" s="21"/>
      <c r="AZ254" s="21"/>
      <c r="BA254" s="20"/>
      <c r="BB254" s="23"/>
      <c r="BC254" s="21"/>
      <c r="BD254" s="21"/>
      <c r="BE254" s="21"/>
      <c r="BF254" s="20"/>
      <c r="BG254" s="24" t="s">
        <v>17</v>
      </c>
      <c r="BH254" s="21"/>
      <c r="BI254" s="21"/>
      <c r="BJ254" s="22"/>
      <c r="BK254" s="64"/>
      <c r="BL254" s="197" t="str">
        <f>IFERROR(VLOOKUP(BK254,#REF!,3,FALSE),"")</f>
        <v/>
      </c>
    </row>
    <row r="255" spans="1:64" s="3" customFormat="1" ht="12.95" customHeight="1" x14ac:dyDescent="0.25">
      <c r="A255" s="5" t="s">
        <v>1155</v>
      </c>
      <c r="B255" s="31" t="s">
        <v>744</v>
      </c>
      <c r="C255" s="19"/>
      <c r="D255" s="25"/>
      <c r="E255" s="23"/>
      <c r="F255" s="21" t="s">
        <v>117</v>
      </c>
      <c r="G255" s="20" t="s">
        <v>119</v>
      </c>
      <c r="H255" s="24"/>
      <c r="I255" s="21"/>
      <c r="J255" s="21"/>
      <c r="K255" s="21"/>
      <c r="L255" s="21"/>
      <c r="M255" s="21"/>
      <c r="N255" s="21"/>
      <c r="O255" s="22"/>
      <c r="P255" s="23"/>
      <c r="Q255" s="21"/>
      <c r="R255" s="20"/>
      <c r="S255" s="24"/>
      <c r="T255" s="24"/>
      <c r="U255" s="24"/>
      <c r="V255" s="21"/>
      <c r="W255" s="21"/>
      <c r="X255" s="21"/>
      <c r="Y255" s="21"/>
      <c r="Z255" s="21"/>
      <c r="AA255" s="22"/>
      <c r="AB255" s="22"/>
      <c r="AC255" s="22"/>
      <c r="AD255" s="22"/>
      <c r="AE255" s="22"/>
      <c r="AF255" s="22" t="s">
        <v>119</v>
      </c>
      <c r="AG255" s="22"/>
      <c r="AH255" s="23"/>
      <c r="AI255" s="24"/>
      <c r="AJ255" s="21"/>
      <c r="AK255" s="22"/>
      <c r="AL255" s="22"/>
      <c r="AM255" s="22"/>
      <c r="AN255" s="23"/>
      <c r="AO255" s="20"/>
      <c r="AP255" s="24"/>
      <c r="AQ255" s="21"/>
      <c r="AR255" s="21"/>
      <c r="AS255" s="21"/>
      <c r="AT255" s="21"/>
      <c r="AU255" s="22"/>
      <c r="AV255" s="23"/>
      <c r="AW255" s="21"/>
      <c r="AX255" s="21"/>
      <c r="AY255" s="21"/>
      <c r="AZ255" s="21"/>
      <c r="BA255" s="20"/>
      <c r="BB255" s="23"/>
      <c r="BC255" s="21"/>
      <c r="BD255" s="21"/>
      <c r="BE255" s="21"/>
      <c r="BF255" s="20"/>
      <c r="BG255" s="24" t="s">
        <v>17</v>
      </c>
      <c r="BH255" s="21"/>
      <c r="BI255" s="21"/>
      <c r="BJ255" s="22"/>
      <c r="BK255" s="64"/>
      <c r="BL255" s="197" t="str">
        <f>IFERROR(VLOOKUP(BK255,#REF!,3,FALSE),"")</f>
        <v/>
      </c>
    </row>
    <row r="256" spans="1:64" s="3" customFormat="1" ht="12.95" customHeight="1" x14ac:dyDescent="0.25">
      <c r="A256" s="5" t="s">
        <v>1156</v>
      </c>
      <c r="B256" s="31" t="s">
        <v>555</v>
      </c>
      <c r="C256" s="19"/>
      <c r="D256" s="25"/>
      <c r="E256" s="26"/>
      <c r="F256" s="21" t="s">
        <v>92</v>
      </c>
      <c r="G256" s="20"/>
      <c r="H256" s="24"/>
      <c r="I256" s="21"/>
      <c r="J256" s="21"/>
      <c r="K256" s="21"/>
      <c r="L256" s="21" t="s">
        <v>92</v>
      </c>
      <c r="M256" s="21"/>
      <c r="N256" s="21"/>
      <c r="O256" s="22" t="s">
        <v>92</v>
      </c>
      <c r="P256" s="23"/>
      <c r="Q256" s="21"/>
      <c r="R256" s="20"/>
      <c r="S256" s="24"/>
      <c r="T256" s="24" t="s">
        <v>117</v>
      </c>
      <c r="U256" s="24" t="s">
        <v>119</v>
      </c>
      <c r="V256" s="21"/>
      <c r="W256" s="21" t="s">
        <v>119</v>
      </c>
      <c r="X256" s="21"/>
      <c r="Y256" s="21"/>
      <c r="Z256" s="21" t="s">
        <v>119</v>
      </c>
      <c r="AA256" s="22"/>
      <c r="AB256" s="22"/>
      <c r="AC256" s="22" t="s">
        <v>119</v>
      </c>
      <c r="AD256" s="22"/>
      <c r="AE256" s="22"/>
      <c r="AF256" s="22" t="s">
        <v>92</v>
      </c>
      <c r="AG256" s="22"/>
      <c r="AH256" s="23"/>
      <c r="AI256" s="24" t="s">
        <v>119</v>
      </c>
      <c r="AJ256" s="21"/>
      <c r="AK256" s="22"/>
      <c r="AL256" s="22"/>
      <c r="AM256" s="22" t="s">
        <v>92</v>
      </c>
      <c r="AN256" s="23"/>
      <c r="AO256" s="20" t="s">
        <v>119</v>
      </c>
      <c r="AP256" s="24"/>
      <c r="AQ256" s="21"/>
      <c r="AR256" s="21"/>
      <c r="AS256" s="21" t="s">
        <v>92</v>
      </c>
      <c r="AT256" s="21"/>
      <c r="AU256" s="22"/>
      <c r="AV256" s="23"/>
      <c r="AW256" s="21"/>
      <c r="AX256" s="21"/>
      <c r="AY256" s="21" t="s">
        <v>92</v>
      </c>
      <c r="AZ256" s="21"/>
      <c r="BA256" s="20"/>
      <c r="BB256" s="23"/>
      <c r="BC256" s="21"/>
      <c r="BD256" s="21"/>
      <c r="BE256" s="21"/>
      <c r="BF256" s="20"/>
      <c r="BG256" s="24" t="s">
        <v>17</v>
      </c>
      <c r="BH256" s="21"/>
      <c r="BI256" s="21"/>
      <c r="BJ256" s="22" t="s">
        <v>35</v>
      </c>
      <c r="BK256" s="64"/>
      <c r="BL256" s="197" t="str">
        <f>IFERROR(VLOOKUP(BK256,#REF!,3,FALSE),"")</f>
        <v/>
      </c>
    </row>
    <row r="257" spans="1:66" s="3" customFormat="1" ht="12.95" customHeight="1" x14ac:dyDescent="0.25">
      <c r="A257" s="5" t="s">
        <v>1157</v>
      </c>
      <c r="B257" s="31" t="s">
        <v>651</v>
      </c>
      <c r="C257" s="19"/>
      <c r="D257" s="25"/>
      <c r="E257" s="26"/>
      <c r="F257" s="21" t="s">
        <v>92</v>
      </c>
      <c r="G257" s="68"/>
      <c r="H257" s="19"/>
      <c r="I257" s="27"/>
      <c r="J257" s="27"/>
      <c r="K257" s="27"/>
      <c r="L257" s="27"/>
      <c r="M257" s="27"/>
      <c r="N257" s="27"/>
      <c r="O257" s="25"/>
      <c r="P257" s="26"/>
      <c r="Q257" s="27"/>
      <c r="R257" s="68"/>
      <c r="S257" s="19"/>
      <c r="T257" s="19"/>
      <c r="U257" s="19"/>
      <c r="V257" s="27"/>
      <c r="W257" s="27"/>
      <c r="X257" s="27"/>
      <c r="Y257" s="27"/>
      <c r="Z257" s="21"/>
      <c r="AA257" s="22"/>
      <c r="AB257" s="22"/>
      <c r="AC257" s="22"/>
      <c r="AD257" s="22"/>
      <c r="AE257" s="22"/>
      <c r="AF257" s="22" t="s">
        <v>92</v>
      </c>
      <c r="AG257" s="22"/>
      <c r="AH257" s="26"/>
      <c r="AI257" s="19"/>
      <c r="AJ257" s="27"/>
      <c r="AK257" s="22"/>
      <c r="AL257" s="22"/>
      <c r="AM257" s="22" t="s">
        <v>92</v>
      </c>
      <c r="AN257" s="23"/>
      <c r="AO257" s="20"/>
      <c r="AP257" s="19"/>
      <c r="AQ257" s="27"/>
      <c r="AR257" s="27"/>
      <c r="AS257" s="27"/>
      <c r="AT257" s="21" t="s">
        <v>117</v>
      </c>
      <c r="AU257" s="22" t="s">
        <v>119</v>
      </c>
      <c r="AV257" s="26"/>
      <c r="AW257" s="27"/>
      <c r="AX257" s="27"/>
      <c r="AY257" s="27"/>
      <c r="AZ257" s="21"/>
      <c r="BA257" s="20"/>
      <c r="BB257" s="23"/>
      <c r="BC257" s="21"/>
      <c r="BD257" s="21"/>
      <c r="BE257" s="21"/>
      <c r="BF257" s="20"/>
      <c r="BG257" s="24" t="s">
        <v>17</v>
      </c>
      <c r="BH257" s="21"/>
      <c r="BI257" s="21"/>
      <c r="BJ257" s="22" t="s">
        <v>35</v>
      </c>
      <c r="BK257" s="64"/>
      <c r="BL257" s="197">
        <f>10+3</f>
        <v>13</v>
      </c>
      <c r="BM257" s="3" t="s">
        <v>1912</v>
      </c>
      <c r="BN257" s="3" t="s">
        <v>1913</v>
      </c>
    </row>
    <row r="258" spans="1:66" s="3" customFormat="1" ht="12.95" customHeight="1" x14ac:dyDescent="0.25">
      <c r="A258" s="5" t="s">
        <v>1158</v>
      </c>
      <c r="B258" s="31" t="s">
        <v>556</v>
      </c>
      <c r="C258" s="19"/>
      <c r="D258" s="25"/>
      <c r="E258" s="26"/>
      <c r="F258" s="27"/>
      <c r="G258" s="68"/>
      <c r="H258" s="19"/>
      <c r="I258" s="27"/>
      <c r="J258" s="27"/>
      <c r="K258" s="27"/>
      <c r="L258" s="27"/>
      <c r="M258" s="27"/>
      <c r="N258" s="27"/>
      <c r="O258" s="25"/>
      <c r="P258" s="26"/>
      <c r="Q258" s="27"/>
      <c r="R258" s="68"/>
      <c r="S258" s="19"/>
      <c r="T258" s="19"/>
      <c r="U258" s="19"/>
      <c r="V258" s="27"/>
      <c r="W258" s="27"/>
      <c r="X258" s="27"/>
      <c r="Y258" s="27"/>
      <c r="Z258" s="21"/>
      <c r="AA258" s="22"/>
      <c r="AB258" s="22"/>
      <c r="AC258" s="22"/>
      <c r="AD258" s="22"/>
      <c r="AE258" s="22"/>
      <c r="AF258" s="22" t="s">
        <v>92</v>
      </c>
      <c r="AG258" s="22"/>
      <c r="AH258" s="26"/>
      <c r="AI258" s="19"/>
      <c r="AJ258" s="27"/>
      <c r="AK258" s="22"/>
      <c r="AL258" s="22"/>
      <c r="AM258" s="22" t="s">
        <v>92</v>
      </c>
      <c r="AN258" s="23"/>
      <c r="AO258" s="20"/>
      <c r="AP258" s="19"/>
      <c r="AQ258" s="27"/>
      <c r="AR258" s="27"/>
      <c r="AS258" s="27"/>
      <c r="AT258" s="21" t="s">
        <v>117</v>
      </c>
      <c r="AU258" s="22" t="s">
        <v>119</v>
      </c>
      <c r="AV258" s="26"/>
      <c r="AW258" s="27"/>
      <c r="AX258" s="27"/>
      <c r="AY258" s="27"/>
      <c r="AZ258" s="21"/>
      <c r="BA258" s="20"/>
      <c r="BB258" s="23"/>
      <c r="BC258" s="21"/>
      <c r="BD258" s="21"/>
      <c r="BE258" s="21"/>
      <c r="BF258" s="20"/>
      <c r="BG258" s="24" t="s">
        <v>17</v>
      </c>
      <c r="BH258" s="21"/>
      <c r="BI258" s="21"/>
      <c r="BJ258" s="22" t="s">
        <v>35</v>
      </c>
      <c r="BK258" s="64"/>
      <c r="BL258" s="197"/>
    </row>
    <row r="259" spans="1:66" s="3" customFormat="1" ht="12.95" customHeight="1" x14ac:dyDescent="0.25">
      <c r="A259" s="5" t="s">
        <v>1159</v>
      </c>
      <c r="B259" s="31" t="s">
        <v>638</v>
      </c>
      <c r="C259" s="19"/>
      <c r="D259" s="25"/>
      <c r="E259" s="26"/>
      <c r="F259" s="27"/>
      <c r="G259" s="68"/>
      <c r="H259" s="19"/>
      <c r="I259" s="27"/>
      <c r="J259" s="27"/>
      <c r="K259" s="27"/>
      <c r="L259" s="27"/>
      <c r="M259" s="27"/>
      <c r="N259" s="27"/>
      <c r="O259" s="25"/>
      <c r="P259" s="26"/>
      <c r="Q259" s="27"/>
      <c r="R259" s="68"/>
      <c r="S259" s="19"/>
      <c r="T259" s="19"/>
      <c r="U259" s="19"/>
      <c r="V259" s="27"/>
      <c r="W259" s="27"/>
      <c r="X259" s="27"/>
      <c r="Y259" s="27"/>
      <c r="Z259" s="27"/>
      <c r="AA259" s="25"/>
      <c r="AB259" s="25"/>
      <c r="AC259" s="25"/>
      <c r="AD259" s="25"/>
      <c r="AE259" s="25"/>
      <c r="AF259" s="22" t="s">
        <v>92</v>
      </c>
      <c r="AG259" s="22"/>
      <c r="AH259" s="26"/>
      <c r="AI259" s="19"/>
      <c r="AJ259" s="27"/>
      <c r="AK259" s="25"/>
      <c r="AL259" s="22"/>
      <c r="AM259" s="22" t="s">
        <v>92</v>
      </c>
      <c r="AN259" s="23"/>
      <c r="AO259" s="68"/>
      <c r="AP259" s="19"/>
      <c r="AQ259" s="27"/>
      <c r="AR259" s="27"/>
      <c r="AS259" s="27"/>
      <c r="AT259" s="21" t="s">
        <v>117</v>
      </c>
      <c r="AU259" s="22" t="s">
        <v>119</v>
      </c>
      <c r="AV259" s="26"/>
      <c r="AW259" s="27"/>
      <c r="AX259" s="27"/>
      <c r="AY259" s="27"/>
      <c r="AZ259" s="21"/>
      <c r="BA259" s="20"/>
      <c r="BB259" s="23"/>
      <c r="BC259" s="21"/>
      <c r="BD259" s="21"/>
      <c r="BE259" s="21"/>
      <c r="BF259" s="20"/>
      <c r="BG259" s="24" t="s">
        <v>17</v>
      </c>
      <c r="BH259" s="21"/>
      <c r="BI259" s="21"/>
      <c r="BJ259" s="22" t="s">
        <v>35</v>
      </c>
      <c r="BK259" s="64"/>
      <c r="BL259" s="197"/>
    </row>
    <row r="260" spans="1:66" s="3" customFormat="1" ht="12.95" customHeight="1" x14ac:dyDescent="0.25">
      <c r="A260" s="5" t="s">
        <v>1160</v>
      </c>
      <c r="B260" s="31" t="s">
        <v>1843</v>
      </c>
      <c r="C260" s="19"/>
      <c r="D260" s="25"/>
      <c r="E260" s="26"/>
      <c r="F260" s="27"/>
      <c r="G260" s="68"/>
      <c r="H260" s="19"/>
      <c r="I260" s="27"/>
      <c r="J260" s="27"/>
      <c r="K260" s="27"/>
      <c r="L260" s="27"/>
      <c r="M260" s="27"/>
      <c r="N260" s="27"/>
      <c r="O260" s="25"/>
      <c r="P260" s="26"/>
      <c r="Q260" s="27"/>
      <c r="R260" s="68"/>
      <c r="S260" s="19"/>
      <c r="T260" s="19"/>
      <c r="U260" s="19"/>
      <c r="V260" s="27"/>
      <c r="W260" s="27"/>
      <c r="X260" s="27"/>
      <c r="Y260" s="27"/>
      <c r="Z260" s="27"/>
      <c r="AA260" s="25"/>
      <c r="AB260" s="25"/>
      <c r="AC260" s="25"/>
      <c r="AD260" s="25"/>
      <c r="AE260" s="25"/>
      <c r="AF260" s="22" t="s">
        <v>92</v>
      </c>
      <c r="AG260" s="22"/>
      <c r="AH260" s="26"/>
      <c r="AI260" s="19"/>
      <c r="AJ260" s="27"/>
      <c r="AK260" s="25"/>
      <c r="AL260" s="22"/>
      <c r="AM260" s="22" t="s">
        <v>92</v>
      </c>
      <c r="AN260" s="23"/>
      <c r="AO260" s="68"/>
      <c r="AP260" s="19"/>
      <c r="AQ260" s="27"/>
      <c r="AR260" s="27"/>
      <c r="AS260" s="27"/>
      <c r="AT260" s="21" t="s">
        <v>117</v>
      </c>
      <c r="AU260" s="22" t="s">
        <v>119</v>
      </c>
      <c r="AV260" s="26"/>
      <c r="AW260" s="27"/>
      <c r="AX260" s="27"/>
      <c r="AY260" s="27"/>
      <c r="AZ260" s="21"/>
      <c r="BA260" s="20"/>
      <c r="BB260" s="23"/>
      <c r="BC260" s="21"/>
      <c r="BD260" s="21"/>
      <c r="BE260" s="21"/>
      <c r="BF260" s="20"/>
      <c r="BG260" s="24" t="s">
        <v>17</v>
      </c>
      <c r="BH260" s="21"/>
      <c r="BI260" s="21"/>
      <c r="BJ260" s="22" t="s">
        <v>35</v>
      </c>
      <c r="BK260" s="64"/>
      <c r="BL260" s="197">
        <f>10+3</f>
        <v>13</v>
      </c>
    </row>
    <row r="261" spans="1:66" s="3" customFormat="1" ht="12.95" customHeight="1" x14ac:dyDescent="0.25">
      <c r="A261" s="5" t="s">
        <v>1161</v>
      </c>
      <c r="B261" s="31" t="s">
        <v>636</v>
      </c>
      <c r="C261" s="19"/>
      <c r="D261" s="25"/>
      <c r="E261" s="26"/>
      <c r="F261" s="27"/>
      <c r="G261" s="68"/>
      <c r="H261" s="19"/>
      <c r="I261" s="27"/>
      <c r="J261" s="27"/>
      <c r="K261" s="27"/>
      <c r="L261" s="27"/>
      <c r="M261" s="27"/>
      <c r="N261" s="27"/>
      <c r="O261" s="25"/>
      <c r="P261" s="26"/>
      <c r="Q261" s="27"/>
      <c r="R261" s="68"/>
      <c r="S261" s="19"/>
      <c r="T261" s="19"/>
      <c r="U261" s="19"/>
      <c r="V261" s="27"/>
      <c r="W261" s="27"/>
      <c r="X261" s="27"/>
      <c r="Y261" s="27"/>
      <c r="Z261" s="27"/>
      <c r="AA261" s="25"/>
      <c r="AB261" s="25"/>
      <c r="AC261" s="25"/>
      <c r="AD261" s="25"/>
      <c r="AE261" s="25"/>
      <c r="AF261" s="22" t="s">
        <v>92</v>
      </c>
      <c r="AG261" s="22"/>
      <c r="AH261" s="26"/>
      <c r="AI261" s="19"/>
      <c r="AJ261" s="27"/>
      <c r="AK261" s="25"/>
      <c r="AL261" s="22"/>
      <c r="AM261" s="22" t="s">
        <v>92</v>
      </c>
      <c r="AN261" s="23"/>
      <c r="AO261" s="68"/>
      <c r="AP261" s="19"/>
      <c r="AQ261" s="27"/>
      <c r="AR261" s="27"/>
      <c r="AS261" s="27"/>
      <c r="AT261" s="21" t="s">
        <v>117</v>
      </c>
      <c r="AU261" s="22" t="s">
        <v>119</v>
      </c>
      <c r="AV261" s="26"/>
      <c r="AW261" s="27"/>
      <c r="AX261" s="27"/>
      <c r="AY261" s="27"/>
      <c r="AZ261" s="21"/>
      <c r="BA261" s="20"/>
      <c r="BB261" s="23"/>
      <c r="BC261" s="21"/>
      <c r="BD261" s="21"/>
      <c r="BE261" s="21"/>
      <c r="BF261" s="20"/>
      <c r="BG261" s="24" t="s">
        <v>17</v>
      </c>
      <c r="BH261" s="21"/>
      <c r="BI261" s="21"/>
      <c r="BJ261" s="22" t="s">
        <v>35</v>
      </c>
      <c r="BK261" s="64"/>
      <c r="BL261" s="197"/>
    </row>
    <row r="262" spans="1:66" s="3" customFormat="1" ht="12.95" customHeight="1" x14ac:dyDescent="0.25">
      <c r="A262" s="5" t="s">
        <v>1162</v>
      </c>
      <c r="B262" s="31" t="s">
        <v>637</v>
      </c>
      <c r="C262" s="19"/>
      <c r="D262" s="25"/>
      <c r="E262" s="26"/>
      <c r="F262" s="27"/>
      <c r="G262" s="68"/>
      <c r="H262" s="19"/>
      <c r="I262" s="27"/>
      <c r="J262" s="27"/>
      <c r="K262" s="27"/>
      <c r="L262" s="27"/>
      <c r="M262" s="27"/>
      <c r="N262" s="27"/>
      <c r="O262" s="25"/>
      <c r="P262" s="26"/>
      <c r="Q262" s="27"/>
      <c r="R262" s="68"/>
      <c r="S262" s="19"/>
      <c r="T262" s="19"/>
      <c r="U262" s="19"/>
      <c r="V262" s="27"/>
      <c r="W262" s="27"/>
      <c r="X262" s="27"/>
      <c r="Y262" s="27"/>
      <c r="Z262" s="27"/>
      <c r="AA262" s="22"/>
      <c r="AB262" s="22"/>
      <c r="AC262" s="25"/>
      <c r="AD262" s="25"/>
      <c r="AE262" s="22"/>
      <c r="AF262" s="22" t="s">
        <v>92</v>
      </c>
      <c r="AG262" s="22"/>
      <c r="AH262" s="26"/>
      <c r="AI262" s="19"/>
      <c r="AJ262" s="27"/>
      <c r="AK262" s="22"/>
      <c r="AL262" s="22"/>
      <c r="AM262" s="22" t="s">
        <v>92</v>
      </c>
      <c r="AN262" s="23"/>
      <c r="AO262" s="68"/>
      <c r="AP262" s="19"/>
      <c r="AQ262" s="27"/>
      <c r="AR262" s="27"/>
      <c r="AS262" s="27"/>
      <c r="AT262" s="21" t="s">
        <v>117</v>
      </c>
      <c r="AU262" s="22" t="s">
        <v>119</v>
      </c>
      <c r="AV262" s="26"/>
      <c r="AW262" s="27"/>
      <c r="AX262" s="27"/>
      <c r="AY262" s="27"/>
      <c r="AZ262" s="21"/>
      <c r="BA262" s="20"/>
      <c r="BB262" s="23"/>
      <c r="BC262" s="21"/>
      <c r="BD262" s="21"/>
      <c r="BE262" s="21"/>
      <c r="BF262" s="20"/>
      <c r="BG262" s="24" t="s">
        <v>17</v>
      </c>
      <c r="BH262" s="21"/>
      <c r="BI262" s="21"/>
      <c r="BJ262" s="22" t="s">
        <v>35</v>
      </c>
      <c r="BK262" s="64"/>
      <c r="BL262" s="197"/>
    </row>
    <row r="263" spans="1:66" s="3" customFormat="1" ht="12.95" customHeight="1" x14ac:dyDescent="0.25">
      <c r="A263" s="5" t="s">
        <v>1163</v>
      </c>
      <c r="B263" s="31" t="s">
        <v>635</v>
      </c>
      <c r="C263" s="19"/>
      <c r="D263" s="25"/>
      <c r="E263" s="26"/>
      <c r="F263" s="27"/>
      <c r="G263" s="68"/>
      <c r="H263" s="19"/>
      <c r="I263" s="27"/>
      <c r="J263" s="27"/>
      <c r="K263" s="27"/>
      <c r="L263" s="27"/>
      <c r="M263" s="27"/>
      <c r="N263" s="27"/>
      <c r="O263" s="25"/>
      <c r="P263" s="26"/>
      <c r="Q263" s="27"/>
      <c r="R263" s="68"/>
      <c r="S263" s="19"/>
      <c r="T263" s="19"/>
      <c r="U263" s="19"/>
      <c r="V263" s="27"/>
      <c r="W263" s="27"/>
      <c r="X263" s="27"/>
      <c r="Y263" s="27"/>
      <c r="Z263" s="27"/>
      <c r="AA263" s="22"/>
      <c r="AB263" s="22"/>
      <c r="AC263" s="25"/>
      <c r="AD263" s="25"/>
      <c r="AE263" s="22"/>
      <c r="AF263" s="22" t="s">
        <v>92</v>
      </c>
      <c r="AG263" s="22"/>
      <c r="AH263" s="26"/>
      <c r="AI263" s="19"/>
      <c r="AJ263" s="27"/>
      <c r="AK263" s="22"/>
      <c r="AL263" s="22"/>
      <c r="AM263" s="22" t="s">
        <v>92</v>
      </c>
      <c r="AN263" s="23"/>
      <c r="AO263" s="68"/>
      <c r="AP263" s="19"/>
      <c r="AQ263" s="27"/>
      <c r="AR263" s="27"/>
      <c r="AS263" s="27"/>
      <c r="AT263" s="21" t="s">
        <v>117</v>
      </c>
      <c r="AU263" s="22" t="s">
        <v>119</v>
      </c>
      <c r="AV263" s="26"/>
      <c r="AW263" s="27"/>
      <c r="AX263" s="27"/>
      <c r="AY263" s="27"/>
      <c r="AZ263" s="21"/>
      <c r="BA263" s="20"/>
      <c r="BB263" s="23"/>
      <c r="BC263" s="21"/>
      <c r="BD263" s="21"/>
      <c r="BE263" s="21"/>
      <c r="BF263" s="20"/>
      <c r="BG263" s="24" t="s">
        <v>17</v>
      </c>
      <c r="BH263" s="21"/>
      <c r="BI263" s="21"/>
      <c r="BJ263" s="22" t="s">
        <v>35</v>
      </c>
      <c r="BK263" s="64"/>
      <c r="BL263" s="197"/>
    </row>
    <row r="264" spans="1:66" s="3" customFormat="1" ht="12.95" customHeight="1" x14ac:dyDescent="0.25">
      <c r="A264" s="5" t="s">
        <v>1164</v>
      </c>
      <c r="B264" s="31" t="s">
        <v>633</v>
      </c>
      <c r="C264" s="19"/>
      <c r="D264" s="25"/>
      <c r="E264" s="26"/>
      <c r="F264" s="27"/>
      <c r="G264" s="68"/>
      <c r="H264" s="19"/>
      <c r="I264" s="27"/>
      <c r="J264" s="27"/>
      <c r="K264" s="27"/>
      <c r="L264" s="27"/>
      <c r="M264" s="27"/>
      <c r="N264" s="27"/>
      <c r="O264" s="25"/>
      <c r="P264" s="26"/>
      <c r="Q264" s="27"/>
      <c r="R264" s="68"/>
      <c r="S264" s="19"/>
      <c r="T264" s="19"/>
      <c r="U264" s="19"/>
      <c r="V264" s="27"/>
      <c r="W264" s="27"/>
      <c r="X264" s="27"/>
      <c r="Y264" s="27"/>
      <c r="Z264" s="27"/>
      <c r="AA264" s="22"/>
      <c r="AB264" s="22"/>
      <c r="AC264" s="25"/>
      <c r="AD264" s="25"/>
      <c r="AE264" s="22"/>
      <c r="AF264" s="22" t="s">
        <v>92</v>
      </c>
      <c r="AG264" s="22"/>
      <c r="AH264" s="26"/>
      <c r="AI264" s="19"/>
      <c r="AJ264" s="27"/>
      <c r="AK264" s="22"/>
      <c r="AL264" s="22"/>
      <c r="AM264" s="22" t="s">
        <v>92</v>
      </c>
      <c r="AN264" s="23"/>
      <c r="AO264" s="68"/>
      <c r="AP264" s="19"/>
      <c r="AQ264" s="27"/>
      <c r="AR264" s="27"/>
      <c r="AS264" s="27"/>
      <c r="AT264" s="21" t="s">
        <v>117</v>
      </c>
      <c r="AU264" s="22" t="s">
        <v>119</v>
      </c>
      <c r="AV264" s="26"/>
      <c r="AW264" s="27"/>
      <c r="AX264" s="27"/>
      <c r="AY264" s="27"/>
      <c r="AZ264" s="21"/>
      <c r="BA264" s="20"/>
      <c r="BB264" s="23"/>
      <c r="BC264" s="21"/>
      <c r="BD264" s="21"/>
      <c r="BE264" s="21"/>
      <c r="BF264" s="20"/>
      <c r="BG264" s="24" t="s">
        <v>17</v>
      </c>
      <c r="BH264" s="21"/>
      <c r="BI264" s="21"/>
      <c r="BJ264" s="22" t="s">
        <v>35</v>
      </c>
      <c r="BK264" s="64"/>
      <c r="BL264" s="197"/>
    </row>
    <row r="265" spans="1:66" s="3" customFormat="1" ht="12.95" customHeight="1" x14ac:dyDescent="0.25">
      <c r="A265" s="5" t="s">
        <v>1165</v>
      </c>
      <c r="B265" s="31"/>
      <c r="C265" s="19"/>
      <c r="D265" s="25"/>
      <c r="E265" s="26"/>
      <c r="F265" s="27"/>
      <c r="G265" s="68"/>
      <c r="H265" s="19"/>
      <c r="I265" s="27"/>
      <c r="J265" s="27"/>
      <c r="K265" s="27"/>
      <c r="L265" s="27"/>
      <c r="M265" s="27"/>
      <c r="N265" s="27"/>
      <c r="O265" s="25"/>
      <c r="P265" s="26"/>
      <c r="Q265" s="27"/>
      <c r="R265" s="68"/>
      <c r="S265" s="19"/>
      <c r="T265" s="19"/>
      <c r="U265" s="19"/>
      <c r="V265" s="27"/>
      <c r="W265" s="27"/>
      <c r="X265" s="27"/>
      <c r="Y265" s="27"/>
      <c r="Z265" s="27"/>
      <c r="AA265" s="25"/>
      <c r="AB265" s="25"/>
      <c r="AC265" s="25"/>
      <c r="AD265" s="25"/>
      <c r="AE265" s="25"/>
      <c r="AF265" s="22" t="s">
        <v>92</v>
      </c>
      <c r="AG265" s="22"/>
      <c r="AH265" s="26"/>
      <c r="AI265" s="19"/>
      <c r="AJ265" s="27"/>
      <c r="AK265" s="25"/>
      <c r="AL265" s="22"/>
      <c r="AM265" s="22" t="s">
        <v>92</v>
      </c>
      <c r="AN265" s="23"/>
      <c r="AO265" s="68"/>
      <c r="AP265" s="19"/>
      <c r="AQ265" s="27"/>
      <c r="AR265" s="27"/>
      <c r="AS265" s="27"/>
      <c r="AT265" s="21" t="s">
        <v>117</v>
      </c>
      <c r="AU265" s="22" t="s">
        <v>119</v>
      </c>
      <c r="AV265" s="26"/>
      <c r="AW265" s="27"/>
      <c r="AX265" s="27"/>
      <c r="AY265" s="27"/>
      <c r="AZ265" s="21"/>
      <c r="BA265" s="20"/>
      <c r="BB265" s="23"/>
      <c r="BC265" s="21"/>
      <c r="BD265" s="21"/>
      <c r="BE265" s="21"/>
      <c r="BF265" s="20"/>
      <c r="BG265" s="24" t="s">
        <v>17</v>
      </c>
      <c r="BH265" s="21"/>
      <c r="BI265" s="21"/>
      <c r="BJ265" s="22" t="s">
        <v>35</v>
      </c>
      <c r="BK265" s="64"/>
      <c r="BL265" s="197"/>
    </row>
    <row r="266" spans="1:66" s="3" customFormat="1" ht="12.95" customHeight="1" x14ac:dyDescent="0.25">
      <c r="A266" s="5" t="s">
        <v>1166</v>
      </c>
      <c r="B266" s="31" t="s">
        <v>634</v>
      </c>
      <c r="C266" s="19"/>
      <c r="D266" s="25"/>
      <c r="E266" s="26"/>
      <c r="F266" s="27"/>
      <c r="G266" s="68"/>
      <c r="H266" s="19"/>
      <c r="I266" s="27"/>
      <c r="J266" s="27"/>
      <c r="K266" s="27"/>
      <c r="L266" s="27"/>
      <c r="M266" s="27"/>
      <c r="N266" s="27"/>
      <c r="O266" s="25"/>
      <c r="P266" s="26"/>
      <c r="Q266" s="27"/>
      <c r="R266" s="68"/>
      <c r="S266" s="19"/>
      <c r="T266" s="19"/>
      <c r="U266" s="19"/>
      <c r="V266" s="27"/>
      <c r="W266" s="27"/>
      <c r="X266" s="27"/>
      <c r="Y266" s="27"/>
      <c r="Z266" s="21"/>
      <c r="AA266" s="25"/>
      <c r="AB266" s="25"/>
      <c r="AC266" s="22"/>
      <c r="AD266" s="22"/>
      <c r="AE266" s="25"/>
      <c r="AF266" s="22" t="s">
        <v>92</v>
      </c>
      <c r="AG266" s="22"/>
      <c r="AH266" s="26"/>
      <c r="AI266" s="19"/>
      <c r="AJ266" s="27"/>
      <c r="AK266" s="25"/>
      <c r="AL266" s="22"/>
      <c r="AM266" s="22" t="s">
        <v>92</v>
      </c>
      <c r="AN266" s="23"/>
      <c r="AO266" s="20"/>
      <c r="AP266" s="19"/>
      <c r="AQ266" s="27"/>
      <c r="AR266" s="27"/>
      <c r="AS266" s="27"/>
      <c r="AT266" s="21" t="s">
        <v>117</v>
      </c>
      <c r="AU266" s="22" t="s">
        <v>119</v>
      </c>
      <c r="AV266" s="26"/>
      <c r="AW266" s="27"/>
      <c r="AX266" s="27"/>
      <c r="AY266" s="27"/>
      <c r="AZ266" s="21"/>
      <c r="BA266" s="20"/>
      <c r="BB266" s="23"/>
      <c r="BC266" s="21"/>
      <c r="BD266" s="21"/>
      <c r="BE266" s="21"/>
      <c r="BF266" s="20"/>
      <c r="BG266" s="24" t="s">
        <v>17</v>
      </c>
      <c r="BH266" s="21"/>
      <c r="BI266" s="21"/>
      <c r="BJ266" s="22" t="s">
        <v>35</v>
      </c>
      <c r="BK266" s="64"/>
      <c r="BL266" s="197">
        <f>10+3</f>
        <v>13</v>
      </c>
    </row>
    <row r="267" spans="1:66" s="3" customFormat="1" ht="12.95" customHeight="1" x14ac:dyDescent="0.25">
      <c r="A267" s="5" t="s">
        <v>1167</v>
      </c>
      <c r="B267" s="31" t="s">
        <v>639</v>
      </c>
      <c r="C267" s="19"/>
      <c r="D267" s="25"/>
      <c r="E267" s="26"/>
      <c r="F267" s="27"/>
      <c r="G267" s="68"/>
      <c r="H267" s="19"/>
      <c r="I267" s="27"/>
      <c r="J267" s="27"/>
      <c r="K267" s="27"/>
      <c r="L267" s="27"/>
      <c r="M267" s="27"/>
      <c r="N267" s="27"/>
      <c r="O267" s="25"/>
      <c r="P267" s="26"/>
      <c r="Q267" s="27"/>
      <c r="R267" s="68"/>
      <c r="S267" s="19"/>
      <c r="T267" s="19"/>
      <c r="U267" s="19"/>
      <c r="V267" s="27"/>
      <c r="W267" s="27"/>
      <c r="X267" s="27"/>
      <c r="Y267" s="27"/>
      <c r="Z267" s="21"/>
      <c r="AA267" s="25"/>
      <c r="AB267" s="25"/>
      <c r="AC267" s="22"/>
      <c r="AD267" s="22"/>
      <c r="AE267" s="25"/>
      <c r="AF267" s="22" t="s">
        <v>92</v>
      </c>
      <c r="AG267" s="22"/>
      <c r="AH267" s="26"/>
      <c r="AI267" s="19"/>
      <c r="AJ267" s="27"/>
      <c r="AK267" s="25"/>
      <c r="AL267" s="22"/>
      <c r="AM267" s="22" t="s">
        <v>92</v>
      </c>
      <c r="AN267" s="23"/>
      <c r="AO267" s="20"/>
      <c r="AP267" s="19"/>
      <c r="AQ267" s="27"/>
      <c r="AR267" s="27"/>
      <c r="AS267" s="27"/>
      <c r="AT267" s="21" t="s">
        <v>117</v>
      </c>
      <c r="AU267" s="22" t="s">
        <v>119</v>
      </c>
      <c r="AV267" s="26"/>
      <c r="AW267" s="27"/>
      <c r="AX267" s="27"/>
      <c r="AY267" s="27"/>
      <c r="AZ267" s="27"/>
      <c r="BA267" s="68"/>
      <c r="BB267" s="23"/>
      <c r="BC267" s="21"/>
      <c r="BD267" s="21"/>
      <c r="BE267" s="21" t="s">
        <v>92</v>
      </c>
      <c r="BF267" s="20"/>
      <c r="BG267" s="24" t="s">
        <v>17</v>
      </c>
      <c r="BH267" s="21"/>
      <c r="BI267" s="21"/>
      <c r="BJ267" s="22" t="s">
        <v>35</v>
      </c>
      <c r="BK267" s="64"/>
      <c r="BL267" s="197"/>
    </row>
    <row r="268" spans="1:66" s="3" customFormat="1" ht="12.95" customHeight="1" x14ac:dyDescent="0.25">
      <c r="A268" s="5" t="s">
        <v>1168</v>
      </c>
      <c r="B268" s="31" t="s">
        <v>557</v>
      </c>
      <c r="C268" s="19"/>
      <c r="D268" s="25"/>
      <c r="E268" s="23"/>
      <c r="F268" s="21"/>
      <c r="G268" s="20"/>
      <c r="H268" s="24"/>
      <c r="I268" s="21"/>
      <c r="J268" s="21"/>
      <c r="K268" s="21"/>
      <c r="L268" s="21"/>
      <c r="M268" s="21"/>
      <c r="N268" s="21"/>
      <c r="O268" s="22" t="s">
        <v>92</v>
      </c>
      <c r="P268" s="23"/>
      <c r="Q268" s="21"/>
      <c r="R268" s="20"/>
      <c r="S268" s="24"/>
      <c r="T268" s="24"/>
      <c r="U268" s="24"/>
      <c r="V268" s="21"/>
      <c r="W268" s="21"/>
      <c r="X268" s="21"/>
      <c r="Y268" s="21"/>
      <c r="Z268" s="21"/>
      <c r="AA268" s="22"/>
      <c r="AB268" s="22"/>
      <c r="AC268" s="22"/>
      <c r="AD268" s="22"/>
      <c r="AE268" s="22"/>
      <c r="AF268" s="22" t="s">
        <v>92</v>
      </c>
      <c r="AG268" s="22"/>
      <c r="AH268" s="23"/>
      <c r="AI268" s="24"/>
      <c r="AJ268" s="21"/>
      <c r="AK268" s="22"/>
      <c r="AL268" s="22"/>
      <c r="AM268" s="22" t="s">
        <v>92</v>
      </c>
      <c r="AN268" s="23"/>
      <c r="AO268" s="20"/>
      <c r="AP268" s="24"/>
      <c r="AQ268" s="21"/>
      <c r="AR268" s="21" t="s">
        <v>117</v>
      </c>
      <c r="AS268" s="21" t="s">
        <v>119</v>
      </c>
      <c r="AT268" s="21"/>
      <c r="AU268" s="22"/>
      <c r="AV268" s="23"/>
      <c r="AW268" s="21"/>
      <c r="AX268" s="21"/>
      <c r="AY268" s="21"/>
      <c r="AZ268" s="21"/>
      <c r="BA268" s="20"/>
      <c r="BB268" s="23"/>
      <c r="BC268" s="21"/>
      <c r="BD268" s="21"/>
      <c r="BE268" s="21"/>
      <c r="BF268" s="20"/>
      <c r="BG268" s="24" t="s">
        <v>17</v>
      </c>
      <c r="BH268" s="21"/>
      <c r="BI268" s="21"/>
      <c r="BJ268" s="22" t="s">
        <v>35</v>
      </c>
      <c r="BK268" s="64"/>
      <c r="BL268" s="197"/>
    </row>
    <row r="269" spans="1:66" s="3" customFormat="1" ht="12.95" customHeight="1" x14ac:dyDescent="0.25">
      <c r="A269" s="5" t="s">
        <v>1169</v>
      </c>
      <c r="B269" s="31" t="s">
        <v>558</v>
      </c>
      <c r="C269" s="19"/>
      <c r="D269" s="25"/>
      <c r="E269" s="26"/>
      <c r="F269" s="21"/>
      <c r="G269" s="20"/>
      <c r="H269" s="24"/>
      <c r="I269" s="21"/>
      <c r="J269" s="21"/>
      <c r="K269" s="21"/>
      <c r="L269" s="21"/>
      <c r="M269" s="21"/>
      <c r="N269" s="21"/>
      <c r="O269" s="22"/>
      <c r="P269" s="23"/>
      <c r="Q269" s="21"/>
      <c r="R269" s="20"/>
      <c r="S269" s="24"/>
      <c r="T269" s="24"/>
      <c r="U269" s="24"/>
      <c r="V269" s="21"/>
      <c r="W269" s="21"/>
      <c r="X269" s="21"/>
      <c r="Y269" s="21"/>
      <c r="Z269" s="21"/>
      <c r="AA269" s="22"/>
      <c r="AB269" s="22"/>
      <c r="AC269" s="22"/>
      <c r="AD269" s="22"/>
      <c r="AE269" s="22"/>
      <c r="AF269" s="22" t="s">
        <v>92</v>
      </c>
      <c r="AG269" s="22"/>
      <c r="AH269" s="23"/>
      <c r="AI269" s="24"/>
      <c r="AJ269" s="21"/>
      <c r="AK269" s="22"/>
      <c r="AL269" s="22"/>
      <c r="AM269" s="22" t="s">
        <v>92</v>
      </c>
      <c r="AN269" s="23"/>
      <c r="AO269" s="20"/>
      <c r="AP269" s="24"/>
      <c r="AQ269" s="21"/>
      <c r="AR269" s="21" t="s">
        <v>117</v>
      </c>
      <c r="AS269" s="21" t="s">
        <v>119</v>
      </c>
      <c r="AT269" s="21"/>
      <c r="AU269" s="22"/>
      <c r="AV269" s="23"/>
      <c r="AW269" s="21"/>
      <c r="AX269" s="21"/>
      <c r="AY269" s="21"/>
      <c r="AZ269" s="21"/>
      <c r="BA269" s="20"/>
      <c r="BB269" s="23"/>
      <c r="BC269" s="21"/>
      <c r="BD269" s="21"/>
      <c r="BE269" s="21"/>
      <c r="BF269" s="20"/>
      <c r="BG269" s="24" t="s">
        <v>17</v>
      </c>
      <c r="BH269" s="21"/>
      <c r="BI269" s="21"/>
      <c r="BJ269" s="22" t="s">
        <v>35</v>
      </c>
      <c r="BK269" s="64"/>
      <c r="BL269" s="197"/>
    </row>
    <row r="270" spans="1:66" s="3" customFormat="1" ht="12.95" customHeight="1" x14ac:dyDescent="0.25">
      <c r="A270" s="5" t="s">
        <v>1170</v>
      </c>
      <c r="B270" s="31" t="s">
        <v>850</v>
      </c>
      <c r="C270" s="19"/>
      <c r="D270" s="25"/>
      <c r="E270" s="23"/>
      <c r="F270" s="21" t="s">
        <v>92</v>
      </c>
      <c r="G270" s="20"/>
      <c r="H270" s="24"/>
      <c r="I270" s="21"/>
      <c r="J270" s="21"/>
      <c r="K270" s="21"/>
      <c r="L270" s="21"/>
      <c r="M270" s="21"/>
      <c r="N270" s="21"/>
      <c r="O270" s="22"/>
      <c r="P270" s="23"/>
      <c r="Q270" s="21"/>
      <c r="R270" s="20"/>
      <c r="S270" s="24"/>
      <c r="T270" s="24"/>
      <c r="U270" s="24"/>
      <c r="V270" s="21"/>
      <c r="W270" s="21"/>
      <c r="X270" s="21"/>
      <c r="Y270" s="21"/>
      <c r="Z270" s="21"/>
      <c r="AA270" s="22"/>
      <c r="AB270" s="22"/>
      <c r="AC270" s="22"/>
      <c r="AD270" s="22"/>
      <c r="AE270" s="22" t="s">
        <v>117</v>
      </c>
      <c r="AF270" s="22" t="s">
        <v>92</v>
      </c>
      <c r="AG270" s="22"/>
      <c r="AH270" s="23"/>
      <c r="AI270" s="24"/>
      <c r="AJ270" s="21"/>
      <c r="AK270" s="22" t="s">
        <v>117</v>
      </c>
      <c r="AL270" s="22"/>
      <c r="AM270" s="22" t="s">
        <v>119</v>
      </c>
      <c r="AN270" s="23"/>
      <c r="AO270" s="20"/>
      <c r="AP270" s="24"/>
      <c r="AQ270" s="21"/>
      <c r="AR270" s="21"/>
      <c r="AS270" s="21"/>
      <c r="AT270" s="21"/>
      <c r="AU270" s="22" t="s">
        <v>119</v>
      </c>
      <c r="AV270" s="23"/>
      <c r="AW270" s="21"/>
      <c r="AX270" s="21"/>
      <c r="AY270" s="21"/>
      <c r="AZ270" s="21"/>
      <c r="BA270" s="20"/>
      <c r="BB270" s="23"/>
      <c r="BC270" s="21"/>
      <c r="BD270" s="21"/>
      <c r="BE270" s="21"/>
      <c r="BF270" s="20"/>
      <c r="BG270" s="24" t="s">
        <v>17</v>
      </c>
      <c r="BH270" s="21"/>
      <c r="BI270" s="21"/>
      <c r="BJ270" s="22" t="s">
        <v>35</v>
      </c>
      <c r="BK270" s="64"/>
      <c r="BL270" s="197">
        <f>10+3</f>
        <v>13</v>
      </c>
    </row>
    <row r="271" spans="1:66" s="3" customFormat="1" ht="12.95" customHeight="1" x14ac:dyDescent="0.25">
      <c r="A271" s="5" t="s">
        <v>1171</v>
      </c>
      <c r="B271" s="31" t="s">
        <v>559</v>
      </c>
      <c r="C271" s="19"/>
      <c r="D271" s="25"/>
      <c r="E271" s="26"/>
      <c r="F271" s="21" t="s">
        <v>92</v>
      </c>
      <c r="G271" s="20"/>
      <c r="H271" s="24"/>
      <c r="I271" s="21"/>
      <c r="J271" s="21"/>
      <c r="K271" s="21"/>
      <c r="L271" s="21"/>
      <c r="M271" s="21" t="s">
        <v>120</v>
      </c>
      <c r="N271" s="21"/>
      <c r="O271" s="22" t="s">
        <v>92</v>
      </c>
      <c r="P271" s="23"/>
      <c r="Q271" s="21"/>
      <c r="R271" s="20"/>
      <c r="S271" s="24"/>
      <c r="T271" s="24"/>
      <c r="U271" s="24"/>
      <c r="V271" s="21"/>
      <c r="W271" s="21"/>
      <c r="X271" s="21"/>
      <c r="Y271" s="21"/>
      <c r="Z271" s="21"/>
      <c r="AA271" s="22"/>
      <c r="AB271" s="22"/>
      <c r="AC271" s="22"/>
      <c r="AD271" s="22"/>
      <c r="AE271" s="22"/>
      <c r="AF271" s="22" t="s">
        <v>92</v>
      </c>
      <c r="AG271" s="22"/>
      <c r="AH271" s="23"/>
      <c r="AI271" s="24"/>
      <c r="AJ271" s="21"/>
      <c r="AK271" s="22"/>
      <c r="AL271" s="22"/>
      <c r="AM271" s="22" t="s">
        <v>92</v>
      </c>
      <c r="AN271" s="23"/>
      <c r="AO271" s="20"/>
      <c r="AP271" s="24"/>
      <c r="AQ271" s="21"/>
      <c r="AR271" s="21"/>
      <c r="AS271" s="21" t="s">
        <v>92</v>
      </c>
      <c r="AT271" s="21"/>
      <c r="AU271" s="22"/>
      <c r="AV271" s="23"/>
      <c r="AW271" s="21"/>
      <c r="AX271" s="21"/>
      <c r="AY271" s="21" t="s">
        <v>92</v>
      </c>
      <c r="AZ271" s="21"/>
      <c r="BA271" s="20"/>
      <c r="BB271" s="23"/>
      <c r="BC271" s="21"/>
      <c r="BD271" s="21"/>
      <c r="BE271" s="21"/>
      <c r="BF271" s="20"/>
      <c r="BG271" s="24" t="s">
        <v>17</v>
      </c>
      <c r="BH271" s="21"/>
      <c r="BI271" s="21"/>
      <c r="BJ271" s="22" t="s">
        <v>35</v>
      </c>
      <c r="BK271" s="64"/>
      <c r="BL271" s="197"/>
    </row>
    <row r="272" spans="1:66" s="3" customFormat="1" ht="12.95" customHeight="1" x14ac:dyDescent="0.25">
      <c r="A272" s="5" t="s">
        <v>1172</v>
      </c>
      <c r="B272" s="31" t="s">
        <v>820</v>
      </c>
      <c r="C272" s="19"/>
      <c r="D272" s="25"/>
      <c r="E272" s="26"/>
      <c r="F272" s="21" t="s">
        <v>92</v>
      </c>
      <c r="G272" s="20"/>
      <c r="H272" s="24"/>
      <c r="I272" s="21"/>
      <c r="J272" s="21"/>
      <c r="K272" s="21"/>
      <c r="L272" s="21"/>
      <c r="M272" s="21"/>
      <c r="N272" s="21"/>
      <c r="O272" s="22"/>
      <c r="P272" s="23"/>
      <c r="Q272" s="21"/>
      <c r="R272" s="20"/>
      <c r="S272" s="24"/>
      <c r="T272" s="24"/>
      <c r="U272" s="24"/>
      <c r="V272" s="21"/>
      <c r="W272" s="21"/>
      <c r="X272" s="21"/>
      <c r="Y272" s="21"/>
      <c r="Z272" s="21"/>
      <c r="AA272" s="22"/>
      <c r="AB272" s="22"/>
      <c r="AC272" s="22"/>
      <c r="AD272" s="22"/>
      <c r="AE272" s="22" t="s">
        <v>117</v>
      </c>
      <c r="AF272" s="22" t="s">
        <v>92</v>
      </c>
      <c r="AG272" s="22"/>
      <c r="AH272" s="23"/>
      <c r="AI272" s="24"/>
      <c r="AJ272" s="21"/>
      <c r="AK272" s="22" t="s">
        <v>117</v>
      </c>
      <c r="AL272" s="22"/>
      <c r="AM272" s="22" t="s">
        <v>119</v>
      </c>
      <c r="AN272" s="23"/>
      <c r="AO272" s="20"/>
      <c r="AP272" s="24"/>
      <c r="AQ272" s="21"/>
      <c r="AR272" s="21"/>
      <c r="AS272" s="21"/>
      <c r="AT272" s="21"/>
      <c r="AU272" s="22" t="s">
        <v>119</v>
      </c>
      <c r="AV272" s="23"/>
      <c r="AW272" s="21"/>
      <c r="AX272" s="21"/>
      <c r="AY272" s="21"/>
      <c r="AZ272" s="21"/>
      <c r="BA272" s="20"/>
      <c r="BB272" s="23"/>
      <c r="BC272" s="21"/>
      <c r="BD272" s="21"/>
      <c r="BE272" s="21"/>
      <c r="BF272" s="20"/>
      <c r="BG272" s="24" t="s">
        <v>17</v>
      </c>
      <c r="BH272" s="21"/>
      <c r="BI272" s="21"/>
      <c r="BJ272" s="22" t="s">
        <v>35</v>
      </c>
      <c r="BK272" s="64"/>
      <c r="BL272" s="197"/>
    </row>
    <row r="273" spans="1:65" s="3" customFormat="1" ht="12.95" customHeight="1" x14ac:dyDescent="0.25">
      <c r="A273" s="5"/>
      <c r="B273" s="31"/>
      <c r="C273" s="19"/>
      <c r="D273" s="25"/>
      <c r="E273" s="26"/>
      <c r="F273" s="21"/>
      <c r="G273" s="20"/>
      <c r="H273" s="24"/>
      <c r="I273" s="21"/>
      <c r="J273" s="21"/>
      <c r="K273" s="21"/>
      <c r="L273" s="21"/>
      <c r="M273" s="21"/>
      <c r="N273" s="21"/>
      <c r="O273" s="22"/>
      <c r="P273" s="23"/>
      <c r="Q273" s="21"/>
      <c r="R273" s="20"/>
      <c r="S273" s="24"/>
      <c r="T273" s="24"/>
      <c r="U273" s="24"/>
      <c r="V273" s="21"/>
      <c r="W273" s="21"/>
      <c r="X273" s="21"/>
      <c r="Y273" s="21"/>
      <c r="Z273" s="21"/>
      <c r="AA273" s="22"/>
      <c r="AB273" s="22"/>
      <c r="AC273" s="22"/>
      <c r="AD273" s="22"/>
      <c r="AE273" s="22"/>
      <c r="AF273" s="22"/>
      <c r="AG273" s="22"/>
      <c r="AH273" s="23"/>
      <c r="AI273" s="24"/>
      <c r="AJ273" s="21"/>
      <c r="AK273" s="22"/>
      <c r="AL273" s="22"/>
      <c r="AM273" s="22"/>
      <c r="AN273" s="23"/>
      <c r="AO273" s="20"/>
      <c r="AP273" s="24"/>
      <c r="AQ273" s="21"/>
      <c r="AR273" s="21"/>
      <c r="AS273" s="21"/>
      <c r="AT273" s="21"/>
      <c r="AU273" s="22"/>
      <c r="AV273" s="23"/>
      <c r="AW273" s="21"/>
      <c r="AX273" s="21"/>
      <c r="AY273" s="21"/>
      <c r="AZ273" s="21"/>
      <c r="BA273" s="20"/>
      <c r="BB273" s="23"/>
      <c r="BC273" s="21"/>
      <c r="BD273" s="21"/>
      <c r="BE273" s="21"/>
      <c r="BF273" s="20"/>
      <c r="BG273" s="24" t="s">
        <v>17</v>
      </c>
      <c r="BH273" s="21"/>
      <c r="BI273" s="21"/>
      <c r="BJ273" s="22"/>
      <c r="BK273" s="64"/>
      <c r="BL273" s="197"/>
    </row>
    <row r="274" spans="1:65" s="3" customFormat="1" ht="12.95" customHeight="1" x14ac:dyDescent="0.25">
      <c r="A274" s="97" t="s">
        <v>20</v>
      </c>
      <c r="B274" s="128" t="s">
        <v>728</v>
      </c>
      <c r="C274" s="90"/>
      <c r="D274" s="95"/>
      <c r="E274" s="96"/>
      <c r="F274" s="93"/>
      <c r="G274" s="129"/>
      <c r="H274" s="90"/>
      <c r="I274" s="93"/>
      <c r="J274" s="93"/>
      <c r="K274" s="93"/>
      <c r="L274" s="93"/>
      <c r="M274" s="93"/>
      <c r="N274" s="93"/>
      <c r="O274" s="95"/>
      <c r="P274" s="96"/>
      <c r="Q274" s="93"/>
      <c r="R274" s="129"/>
      <c r="S274" s="90"/>
      <c r="T274" s="90"/>
      <c r="U274" s="90"/>
      <c r="V274" s="93"/>
      <c r="W274" s="93"/>
      <c r="X274" s="93"/>
      <c r="Y274" s="93"/>
      <c r="Z274" s="93"/>
      <c r="AA274" s="94"/>
      <c r="AB274" s="94"/>
      <c r="AC274" s="95"/>
      <c r="AD274" s="95"/>
      <c r="AE274" s="94"/>
      <c r="AF274" s="95"/>
      <c r="AG274" s="95"/>
      <c r="AH274" s="96"/>
      <c r="AI274" s="90"/>
      <c r="AJ274" s="93"/>
      <c r="AK274" s="94"/>
      <c r="AL274" s="95"/>
      <c r="AM274" s="95"/>
      <c r="AN274" s="96"/>
      <c r="AO274" s="129"/>
      <c r="AP274" s="90"/>
      <c r="AQ274" s="93"/>
      <c r="AR274" s="93"/>
      <c r="AS274" s="93"/>
      <c r="AT274" s="93"/>
      <c r="AU274" s="95"/>
      <c r="AV274" s="96"/>
      <c r="AW274" s="93"/>
      <c r="AX274" s="93"/>
      <c r="AY274" s="93"/>
      <c r="AZ274" s="93"/>
      <c r="BA274" s="129"/>
      <c r="BB274" s="96"/>
      <c r="BC274" s="93"/>
      <c r="BD274" s="93"/>
      <c r="BE274" s="93"/>
      <c r="BF274" s="129"/>
      <c r="BG274" s="90" t="s">
        <v>17</v>
      </c>
      <c r="BH274" s="93"/>
      <c r="BI274" s="93"/>
      <c r="BJ274" s="95"/>
      <c r="BK274" s="98"/>
      <c r="BL274" s="197" t="str">
        <f>IFERROR(VLOOKUP(BK274,#REF!,3,FALSE),"")</f>
        <v/>
      </c>
    </row>
    <row r="275" spans="1:65" s="3" customFormat="1" ht="12.95" customHeight="1" x14ac:dyDescent="0.25">
      <c r="A275" s="6"/>
      <c r="B275" s="31"/>
      <c r="C275" s="19"/>
      <c r="D275" s="25"/>
      <c r="E275" s="26"/>
      <c r="F275" s="27"/>
      <c r="G275" s="68"/>
      <c r="H275" s="19"/>
      <c r="I275" s="27"/>
      <c r="J275" s="27"/>
      <c r="K275" s="27"/>
      <c r="L275" s="27"/>
      <c r="M275" s="27"/>
      <c r="N275" s="27"/>
      <c r="O275" s="25"/>
      <c r="P275" s="26"/>
      <c r="Q275" s="27"/>
      <c r="R275" s="68"/>
      <c r="S275" s="19"/>
      <c r="T275" s="19"/>
      <c r="U275" s="19"/>
      <c r="V275" s="27"/>
      <c r="W275" s="27"/>
      <c r="X275" s="27"/>
      <c r="Y275" s="27"/>
      <c r="Z275" s="27"/>
      <c r="AA275" s="22"/>
      <c r="AB275" s="22"/>
      <c r="AC275" s="25"/>
      <c r="AD275" s="25"/>
      <c r="AE275" s="22"/>
      <c r="AF275" s="25"/>
      <c r="AG275" s="25"/>
      <c r="AH275" s="26"/>
      <c r="AI275" s="19"/>
      <c r="AJ275" s="27"/>
      <c r="AK275" s="22"/>
      <c r="AL275" s="25"/>
      <c r="AM275" s="25"/>
      <c r="AN275" s="26"/>
      <c r="AO275" s="68"/>
      <c r="AP275" s="19"/>
      <c r="AQ275" s="27"/>
      <c r="AR275" s="27"/>
      <c r="AS275" s="27"/>
      <c r="AT275" s="27"/>
      <c r="AU275" s="25"/>
      <c r="AV275" s="26"/>
      <c r="AW275" s="27"/>
      <c r="AX275" s="27"/>
      <c r="AY275" s="27"/>
      <c r="AZ275" s="27"/>
      <c r="BA275" s="68"/>
      <c r="BB275" s="26"/>
      <c r="BC275" s="27"/>
      <c r="BD275" s="27"/>
      <c r="BE275" s="27"/>
      <c r="BF275" s="68"/>
      <c r="BG275" s="19" t="s">
        <v>17</v>
      </c>
      <c r="BH275" s="27"/>
      <c r="BI275" s="27"/>
      <c r="BJ275" s="25"/>
      <c r="BK275" s="64"/>
      <c r="BL275" s="197"/>
    </row>
    <row r="276" spans="1:65" s="3" customFormat="1" ht="12.95" customHeight="1" x14ac:dyDescent="0.25">
      <c r="A276" s="5" t="s">
        <v>1173</v>
      </c>
      <c r="B276" s="31" t="s">
        <v>733</v>
      </c>
      <c r="C276" s="24"/>
      <c r="D276" s="22"/>
      <c r="E276" s="23"/>
      <c r="F276" s="21" t="s">
        <v>117</v>
      </c>
      <c r="G276" s="20" t="s">
        <v>119</v>
      </c>
      <c r="H276" s="24"/>
      <c r="I276" s="21"/>
      <c r="J276" s="21"/>
      <c r="K276" s="21"/>
      <c r="L276" s="21"/>
      <c r="M276" s="21"/>
      <c r="N276" s="21"/>
      <c r="O276" s="22"/>
      <c r="P276" s="23"/>
      <c r="Q276" s="21"/>
      <c r="R276" s="20"/>
      <c r="S276" s="24"/>
      <c r="T276" s="24"/>
      <c r="U276" s="24"/>
      <c r="V276" s="21"/>
      <c r="W276" s="21"/>
      <c r="X276" s="21"/>
      <c r="Y276" s="21"/>
      <c r="Z276" s="21"/>
      <c r="AA276" s="22"/>
      <c r="AB276" s="22"/>
      <c r="AC276" s="22"/>
      <c r="AD276" s="22"/>
      <c r="AE276" s="22"/>
      <c r="AF276" s="22" t="s">
        <v>92</v>
      </c>
      <c r="AG276" s="22"/>
      <c r="AH276" s="23"/>
      <c r="AI276" s="24"/>
      <c r="AJ276" s="21"/>
      <c r="AK276" s="22"/>
      <c r="AL276" s="22"/>
      <c r="AM276" s="22"/>
      <c r="AN276" s="23"/>
      <c r="AO276" s="20"/>
      <c r="AP276" s="24"/>
      <c r="AQ276" s="21"/>
      <c r="AR276" s="21" t="s">
        <v>117</v>
      </c>
      <c r="AS276" s="21" t="s">
        <v>119</v>
      </c>
      <c r="AT276" s="21"/>
      <c r="AU276" s="22" t="s">
        <v>92</v>
      </c>
      <c r="AV276" s="23"/>
      <c r="AW276" s="21"/>
      <c r="AX276" s="21"/>
      <c r="AY276" s="21"/>
      <c r="AZ276" s="21"/>
      <c r="BA276" s="20"/>
      <c r="BB276" s="23"/>
      <c r="BC276" s="21"/>
      <c r="BD276" s="21"/>
      <c r="BE276" s="21"/>
      <c r="BF276" s="20"/>
      <c r="BG276" s="24" t="s">
        <v>17</v>
      </c>
      <c r="BH276" s="21"/>
      <c r="BI276" s="21"/>
      <c r="BJ276" s="22"/>
      <c r="BK276" s="64"/>
      <c r="BL276" s="197" t="str">
        <f>IFERROR(VLOOKUP(BK276,#REF!,3,FALSE),"")</f>
        <v/>
      </c>
    </row>
    <row r="277" spans="1:65" s="3" customFormat="1" ht="12.95" customHeight="1" x14ac:dyDescent="0.25">
      <c r="A277" s="5" t="s">
        <v>1174</v>
      </c>
      <c r="B277" s="31" t="s">
        <v>745</v>
      </c>
      <c r="C277" s="19"/>
      <c r="D277" s="25"/>
      <c r="E277" s="23"/>
      <c r="F277" s="21" t="s">
        <v>117</v>
      </c>
      <c r="G277" s="20" t="s">
        <v>119</v>
      </c>
      <c r="H277" s="24"/>
      <c r="I277" s="21"/>
      <c r="J277" s="21"/>
      <c r="K277" s="21"/>
      <c r="L277" s="21"/>
      <c r="M277" s="21"/>
      <c r="N277" s="21"/>
      <c r="O277" s="22"/>
      <c r="P277" s="23"/>
      <c r="Q277" s="21"/>
      <c r="R277" s="20"/>
      <c r="S277" s="24"/>
      <c r="T277" s="24"/>
      <c r="U277" s="24"/>
      <c r="V277" s="21"/>
      <c r="W277" s="21"/>
      <c r="X277" s="21"/>
      <c r="Y277" s="21"/>
      <c r="Z277" s="21"/>
      <c r="AA277" s="22"/>
      <c r="AB277" s="22"/>
      <c r="AC277" s="22"/>
      <c r="AD277" s="22"/>
      <c r="AE277" s="22"/>
      <c r="AF277" s="22" t="s">
        <v>92</v>
      </c>
      <c r="AG277" s="22"/>
      <c r="AH277" s="23"/>
      <c r="AI277" s="24"/>
      <c r="AJ277" s="21"/>
      <c r="AK277" s="22"/>
      <c r="AL277" s="22"/>
      <c r="AM277" s="22"/>
      <c r="AN277" s="23"/>
      <c r="AO277" s="20"/>
      <c r="AP277" s="24"/>
      <c r="AQ277" s="21"/>
      <c r="AR277" s="21" t="s">
        <v>117</v>
      </c>
      <c r="AS277" s="21" t="s">
        <v>119</v>
      </c>
      <c r="AT277" s="21"/>
      <c r="AU277" s="22" t="s">
        <v>92</v>
      </c>
      <c r="AV277" s="23"/>
      <c r="AW277" s="21"/>
      <c r="AX277" s="21"/>
      <c r="AY277" s="21"/>
      <c r="AZ277" s="21"/>
      <c r="BA277" s="20"/>
      <c r="BB277" s="23"/>
      <c r="BC277" s="21"/>
      <c r="BD277" s="21"/>
      <c r="BE277" s="21"/>
      <c r="BF277" s="20"/>
      <c r="BG277" s="24" t="s">
        <v>17</v>
      </c>
      <c r="BH277" s="21"/>
      <c r="BI277" s="21"/>
      <c r="BJ277" s="22"/>
      <c r="BK277" s="64"/>
      <c r="BL277" s="197" t="str">
        <f>IFERROR(VLOOKUP(BK277,#REF!,3,FALSE),"")</f>
        <v/>
      </c>
    </row>
    <row r="278" spans="1:65" s="3" customFormat="1" ht="12.95" customHeight="1" x14ac:dyDescent="0.25">
      <c r="A278" s="5" t="s">
        <v>1175</v>
      </c>
      <c r="B278" s="31" t="s">
        <v>746</v>
      </c>
      <c r="C278" s="19"/>
      <c r="D278" s="25"/>
      <c r="E278" s="23"/>
      <c r="F278" s="21" t="s">
        <v>117</v>
      </c>
      <c r="G278" s="20" t="s">
        <v>119</v>
      </c>
      <c r="H278" s="24"/>
      <c r="I278" s="21"/>
      <c r="J278" s="21"/>
      <c r="K278" s="21"/>
      <c r="L278" s="21"/>
      <c r="M278" s="21"/>
      <c r="N278" s="21"/>
      <c r="O278" s="22"/>
      <c r="P278" s="23"/>
      <c r="Q278" s="21"/>
      <c r="R278" s="20"/>
      <c r="S278" s="24"/>
      <c r="T278" s="24"/>
      <c r="U278" s="24"/>
      <c r="V278" s="21"/>
      <c r="W278" s="21"/>
      <c r="X278" s="21"/>
      <c r="Y278" s="21"/>
      <c r="Z278" s="21"/>
      <c r="AA278" s="22"/>
      <c r="AB278" s="22"/>
      <c r="AC278" s="22"/>
      <c r="AD278" s="22"/>
      <c r="AE278" s="22"/>
      <c r="AF278" s="22" t="s">
        <v>119</v>
      </c>
      <c r="AG278" s="22"/>
      <c r="AH278" s="23"/>
      <c r="AI278" s="24"/>
      <c r="AJ278" s="21"/>
      <c r="AK278" s="22"/>
      <c r="AL278" s="22"/>
      <c r="AM278" s="22"/>
      <c r="AN278" s="23"/>
      <c r="AO278" s="20"/>
      <c r="AP278" s="24"/>
      <c r="AQ278" s="21"/>
      <c r="AR278" s="21"/>
      <c r="AS278" s="21"/>
      <c r="AT278" s="21"/>
      <c r="AU278" s="22"/>
      <c r="AV278" s="23"/>
      <c r="AW278" s="21"/>
      <c r="AX278" s="21"/>
      <c r="AY278" s="21"/>
      <c r="AZ278" s="21"/>
      <c r="BA278" s="20"/>
      <c r="BB278" s="23"/>
      <c r="BC278" s="21"/>
      <c r="BD278" s="21"/>
      <c r="BE278" s="21"/>
      <c r="BF278" s="20"/>
      <c r="BG278" s="24" t="s">
        <v>17</v>
      </c>
      <c r="BH278" s="21"/>
      <c r="BI278" s="21"/>
      <c r="BJ278" s="22"/>
      <c r="BK278" s="64"/>
      <c r="BL278" s="197" t="str">
        <f>IFERROR(VLOOKUP(BK278,#REF!,3,FALSE),"")</f>
        <v/>
      </c>
    </row>
    <row r="279" spans="1:65" s="3" customFormat="1" ht="12.95" customHeight="1" x14ac:dyDescent="0.25">
      <c r="A279" s="5" t="s">
        <v>1176</v>
      </c>
      <c r="B279" s="31" t="s">
        <v>531</v>
      </c>
      <c r="C279" s="24"/>
      <c r="D279" s="22"/>
      <c r="E279" s="23"/>
      <c r="F279" s="21" t="s">
        <v>117</v>
      </c>
      <c r="G279" s="20"/>
      <c r="H279" s="24"/>
      <c r="I279" s="21"/>
      <c r="J279" s="21"/>
      <c r="K279" s="21"/>
      <c r="L279" s="21" t="s">
        <v>119</v>
      </c>
      <c r="M279" s="21"/>
      <c r="N279" s="21"/>
      <c r="O279" s="22" t="s">
        <v>92</v>
      </c>
      <c r="P279" s="23"/>
      <c r="Q279" s="21"/>
      <c r="R279" s="20"/>
      <c r="S279" s="24"/>
      <c r="T279" s="24"/>
      <c r="U279" s="24" t="s">
        <v>92</v>
      </c>
      <c r="V279" s="21"/>
      <c r="W279" s="21"/>
      <c r="X279" s="21"/>
      <c r="Y279" s="21"/>
      <c r="Z279" s="21"/>
      <c r="AA279" s="22"/>
      <c r="AB279" s="22"/>
      <c r="AC279" s="22"/>
      <c r="AD279" s="22"/>
      <c r="AE279" s="22"/>
      <c r="AF279" s="22" t="s">
        <v>92</v>
      </c>
      <c r="AG279" s="22"/>
      <c r="AH279" s="23"/>
      <c r="AI279" s="24" t="s">
        <v>119</v>
      </c>
      <c r="AJ279" s="21"/>
      <c r="AK279" s="22"/>
      <c r="AL279" s="22"/>
      <c r="AM279" s="22" t="s">
        <v>92</v>
      </c>
      <c r="AN279" s="23"/>
      <c r="AO279" s="20"/>
      <c r="AP279" s="24"/>
      <c r="AQ279" s="21"/>
      <c r="AR279" s="21"/>
      <c r="AS279" s="21" t="s">
        <v>92</v>
      </c>
      <c r="AT279" s="21"/>
      <c r="AU279" s="22"/>
      <c r="AV279" s="23"/>
      <c r="AW279" s="21"/>
      <c r="AX279" s="21"/>
      <c r="AY279" s="21" t="s">
        <v>92</v>
      </c>
      <c r="AZ279" s="21"/>
      <c r="BA279" s="20"/>
      <c r="BB279" s="23"/>
      <c r="BC279" s="21"/>
      <c r="BD279" s="21" t="s">
        <v>92</v>
      </c>
      <c r="BE279" s="21" t="s">
        <v>92</v>
      </c>
      <c r="BF279" s="20" t="s">
        <v>92</v>
      </c>
      <c r="BG279" s="24" t="s">
        <v>17</v>
      </c>
      <c r="BH279" s="21"/>
      <c r="BI279" s="21"/>
      <c r="BJ279" s="22" t="s">
        <v>35</v>
      </c>
      <c r="BK279" s="64"/>
      <c r="BL279" s="197">
        <f>16+3</f>
        <v>19</v>
      </c>
      <c r="BM279" s="203" t="s">
        <v>1909</v>
      </c>
    </row>
    <row r="280" spans="1:65" s="3" customFormat="1" ht="12.95" customHeight="1" x14ac:dyDescent="0.25">
      <c r="A280" s="5" t="s">
        <v>1177</v>
      </c>
      <c r="B280" s="31" t="s">
        <v>652</v>
      </c>
      <c r="C280" s="24"/>
      <c r="D280" s="22"/>
      <c r="E280" s="23"/>
      <c r="F280" s="21" t="s">
        <v>92</v>
      </c>
      <c r="G280" s="20"/>
      <c r="H280" s="24"/>
      <c r="I280" s="21"/>
      <c r="J280" s="21"/>
      <c r="K280" s="21"/>
      <c r="L280" s="21"/>
      <c r="M280" s="21"/>
      <c r="N280" s="21"/>
      <c r="O280" s="22"/>
      <c r="P280" s="23"/>
      <c r="Q280" s="21"/>
      <c r="R280" s="20"/>
      <c r="S280" s="24"/>
      <c r="T280" s="24"/>
      <c r="U280" s="24"/>
      <c r="V280" s="21"/>
      <c r="W280" s="21"/>
      <c r="X280" s="21"/>
      <c r="Y280" s="21"/>
      <c r="Z280" s="21"/>
      <c r="AA280" s="22"/>
      <c r="AB280" s="22"/>
      <c r="AC280" s="22"/>
      <c r="AD280" s="22"/>
      <c r="AE280" s="22"/>
      <c r="AF280" s="22" t="s">
        <v>92</v>
      </c>
      <c r="AG280" s="22"/>
      <c r="AH280" s="23"/>
      <c r="AI280" s="24"/>
      <c r="AJ280" s="21"/>
      <c r="AK280" s="22"/>
      <c r="AL280" s="22"/>
      <c r="AM280" s="22" t="s">
        <v>92</v>
      </c>
      <c r="AN280" s="23"/>
      <c r="AO280" s="20"/>
      <c r="AP280" s="24"/>
      <c r="AQ280" s="21"/>
      <c r="AR280" s="21"/>
      <c r="AS280" s="21"/>
      <c r="AT280" s="21" t="s">
        <v>117</v>
      </c>
      <c r="AU280" s="22" t="s">
        <v>119</v>
      </c>
      <c r="AV280" s="23"/>
      <c r="AW280" s="21"/>
      <c r="AX280" s="21"/>
      <c r="AY280" s="21"/>
      <c r="AZ280" s="21"/>
      <c r="BA280" s="20"/>
      <c r="BB280" s="23"/>
      <c r="BC280" s="21"/>
      <c r="BD280" s="21"/>
      <c r="BE280" s="21"/>
      <c r="BF280" s="20"/>
      <c r="BG280" s="24" t="s">
        <v>17</v>
      </c>
      <c r="BH280" s="21"/>
      <c r="BI280" s="21"/>
      <c r="BJ280" s="22" t="s">
        <v>35</v>
      </c>
      <c r="BK280" s="64"/>
      <c r="BL280" s="197">
        <f t="shared" ref="BL280:BL296" si="1">16+3</f>
        <v>19</v>
      </c>
    </row>
    <row r="281" spans="1:65" s="3" customFormat="1" ht="12.95" customHeight="1" x14ac:dyDescent="0.25">
      <c r="A281" s="5" t="s">
        <v>1178</v>
      </c>
      <c r="B281" s="31" t="s">
        <v>532</v>
      </c>
      <c r="C281" s="24"/>
      <c r="D281" s="22"/>
      <c r="E281" s="23"/>
      <c r="F281" s="21"/>
      <c r="G281" s="20"/>
      <c r="H281" s="24"/>
      <c r="I281" s="21"/>
      <c r="J281" s="21"/>
      <c r="K281" s="21" t="s">
        <v>117</v>
      </c>
      <c r="L281" s="21" t="s">
        <v>119</v>
      </c>
      <c r="M281" s="21"/>
      <c r="N281" s="21"/>
      <c r="O281" s="22"/>
      <c r="P281" s="23"/>
      <c r="Q281" s="21"/>
      <c r="R281" s="20"/>
      <c r="S281" s="24"/>
      <c r="T281" s="24"/>
      <c r="U281" s="24"/>
      <c r="V281" s="21"/>
      <c r="W281" s="21"/>
      <c r="X281" s="21"/>
      <c r="Y281" s="21"/>
      <c r="Z281" s="21"/>
      <c r="AA281" s="22"/>
      <c r="AB281" s="22"/>
      <c r="AC281" s="22"/>
      <c r="AD281" s="22"/>
      <c r="AE281" s="22"/>
      <c r="AF281" s="22" t="s">
        <v>92</v>
      </c>
      <c r="AG281" s="22"/>
      <c r="AH281" s="23"/>
      <c r="AI281" s="24"/>
      <c r="AJ281" s="21"/>
      <c r="AK281" s="22"/>
      <c r="AL281" s="22"/>
      <c r="AM281" s="22" t="s">
        <v>92</v>
      </c>
      <c r="AN281" s="23"/>
      <c r="AO281" s="20"/>
      <c r="AP281" s="24"/>
      <c r="AQ281" s="21"/>
      <c r="AR281" s="21"/>
      <c r="AS281" s="21"/>
      <c r="AT281" s="21"/>
      <c r="AU281" s="22"/>
      <c r="AV281" s="23"/>
      <c r="AW281" s="21"/>
      <c r="AX281" s="21"/>
      <c r="AY281" s="21"/>
      <c r="AZ281" s="21"/>
      <c r="BA281" s="20"/>
      <c r="BB281" s="23"/>
      <c r="BC281" s="21"/>
      <c r="BD281" s="21"/>
      <c r="BE281" s="21"/>
      <c r="BF281" s="20"/>
      <c r="BG281" s="24" t="s">
        <v>17</v>
      </c>
      <c r="BH281" s="21"/>
      <c r="BI281" s="21"/>
      <c r="BJ281" s="22" t="s">
        <v>35</v>
      </c>
      <c r="BK281" s="64"/>
      <c r="BL281" s="197">
        <f t="shared" si="1"/>
        <v>19</v>
      </c>
    </row>
    <row r="282" spans="1:65" s="3" customFormat="1" ht="12.95" customHeight="1" x14ac:dyDescent="0.25">
      <c r="A282" s="5" t="s">
        <v>1179</v>
      </c>
      <c r="B282" s="31" t="s">
        <v>533</v>
      </c>
      <c r="C282" s="24"/>
      <c r="D282" s="22" t="s">
        <v>119</v>
      </c>
      <c r="E282" s="23"/>
      <c r="F282" s="21"/>
      <c r="G282" s="20"/>
      <c r="H282" s="24"/>
      <c r="I282" s="21"/>
      <c r="J282" s="21"/>
      <c r="K282" s="21" t="s">
        <v>117</v>
      </c>
      <c r="L282" s="21" t="s">
        <v>119</v>
      </c>
      <c r="M282" s="21"/>
      <c r="N282" s="21"/>
      <c r="O282" s="22"/>
      <c r="P282" s="23"/>
      <c r="Q282" s="21"/>
      <c r="R282" s="20"/>
      <c r="S282" s="24"/>
      <c r="T282" s="24"/>
      <c r="U282" s="24"/>
      <c r="V282" s="21"/>
      <c r="W282" s="21"/>
      <c r="X282" s="21"/>
      <c r="Y282" s="21"/>
      <c r="Z282" s="21"/>
      <c r="AA282" s="22"/>
      <c r="AB282" s="22"/>
      <c r="AC282" s="22"/>
      <c r="AD282" s="22"/>
      <c r="AE282" s="22"/>
      <c r="AF282" s="22" t="s">
        <v>92</v>
      </c>
      <c r="AG282" s="22"/>
      <c r="AH282" s="23"/>
      <c r="AI282" s="24"/>
      <c r="AJ282" s="21"/>
      <c r="AK282" s="22"/>
      <c r="AL282" s="22"/>
      <c r="AM282" s="22" t="s">
        <v>92</v>
      </c>
      <c r="AN282" s="23"/>
      <c r="AO282" s="20"/>
      <c r="AP282" s="24"/>
      <c r="AQ282" s="21"/>
      <c r="AR282" s="21"/>
      <c r="AS282" s="21" t="s">
        <v>92</v>
      </c>
      <c r="AT282" s="21"/>
      <c r="AU282" s="22" t="s">
        <v>92</v>
      </c>
      <c r="AV282" s="23"/>
      <c r="AW282" s="21"/>
      <c r="AX282" s="21"/>
      <c r="AY282" s="21" t="s">
        <v>92</v>
      </c>
      <c r="AZ282" s="21"/>
      <c r="BA282" s="20"/>
      <c r="BB282" s="23"/>
      <c r="BC282" s="21"/>
      <c r="BD282" s="21"/>
      <c r="BE282" s="21"/>
      <c r="BF282" s="20"/>
      <c r="BG282" s="24" t="s">
        <v>17</v>
      </c>
      <c r="BH282" s="21"/>
      <c r="BI282" s="21"/>
      <c r="BJ282" s="22" t="s">
        <v>35</v>
      </c>
      <c r="BK282" s="64"/>
      <c r="BL282" s="197">
        <f t="shared" si="1"/>
        <v>19</v>
      </c>
    </row>
    <row r="283" spans="1:65" s="3" customFormat="1" ht="12.95" customHeight="1" x14ac:dyDescent="0.25">
      <c r="A283" s="5" t="s">
        <v>1180</v>
      </c>
      <c r="B283" s="31" t="s">
        <v>534</v>
      </c>
      <c r="C283" s="24"/>
      <c r="D283" s="22"/>
      <c r="E283" s="23"/>
      <c r="F283" s="21"/>
      <c r="G283" s="20"/>
      <c r="H283" s="24"/>
      <c r="I283" s="21"/>
      <c r="J283" s="21"/>
      <c r="K283" s="21" t="s">
        <v>117</v>
      </c>
      <c r="L283" s="21" t="s">
        <v>119</v>
      </c>
      <c r="M283" s="21"/>
      <c r="N283" s="21"/>
      <c r="O283" s="22"/>
      <c r="P283" s="23"/>
      <c r="Q283" s="21"/>
      <c r="R283" s="20"/>
      <c r="S283" s="24"/>
      <c r="T283" s="24"/>
      <c r="U283" s="24"/>
      <c r="V283" s="21"/>
      <c r="W283" s="21"/>
      <c r="X283" s="21"/>
      <c r="Y283" s="21"/>
      <c r="Z283" s="21"/>
      <c r="AA283" s="22"/>
      <c r="AB283" s="22"/>
      <c r="AC283" s="22"/>
      <c r="AD283" s="22"/>
      <c r="AE283" s="22"/>
      <c r="AF283" s="22" t="s">
        <v>92</v>
      </c>
      <c r="AG283" s="22"/>
      <c r="AH283" s="23"/>
      <c r="AI283" s="24"/>
      <c r="AJ283" s="21"/>
      <c r="AK283" s="22"/>
      <c r="AL283" s="22"/>
      <c r="AM283" s="22" t="s">
        <v>92</v>
      </c>
      <c r="AN283" s="23"/>
      <c r="AO283" s="20"/>
      <c r="AP283" s="24"/>
      <c r="AQ283" s="21"/>
      <c r="AR283" s="21"/>
      <c r="AS283" s="21"/>
      <c r="AT283" s="21"/>
      <c r="AU283" s="22" t="s">
        <v>92</v>
      </c>
      <c r="AV283" s="23"/>
      <c r="AW283" s="21"/>
      <c r="AX283" s="21"/>
      <c r="AY283" s="21"/>
      <c r="AZ283" s="21"/>
      <c r="BA283" s="20"/>
      <c r="BB283" s="23"/>
      <c r="BC283" s="21"/>
      <c r="BD283" s="21"/>
      <c r="BE283" s="21"/>
      <c r="BF283" s="20"/>
      <c r="BG283" s="24" t="s">
        <v>17</v>
      </c>
      <c r="BH283" s="21"/>
      <c r="BI283" s="21"/>
      <c r="BJ283" s="22" t="s">
        <v>35</v>
      </c>
      <c r="BK283" s="64"/>
      <c r="BL283" s="197">
        <f t="shared" si="1"/>
        <v>19</v>
      </c>
    </row>
    <row r="284" spans="1:65" s="3" customFormat="1" ht="12.95" customHeight="1" x14ac:dyDescent="0.25">
      <c r="A284" s="5" t="s">
        <v>1181</v>
      </c>
      <c r="B284" s="31" t="s">
        <v>535</v>
      </c>
      <c r="C284" s="24"/>
      <c r="D284" s="22"/>
      <c r="E284" s="23"/>
      <c r="F284" s="21"/>
      <c r="G284" s="20"/>
      <c r="H284" s="24"/>
      <c r="I284" s="21"/>
      <c r="J284" s="21"/>
      <c r="K284" s="21" t="s">
        <v>117</v>
      </c>
      <c r="L284" s="21" t="s">
        <v>119</v>
      </c>
      <c r="M284" s="21"/>
      <c r="N284" s="21"/>
      <c r="O284" s="22"/>
      <c r="P284" s="23"/>
      <c r="Q284" s="21"/>
      <c r="R284" s="20"/>
      <c r="S284" s="24"/>
      <c r="T284" s="24"/>
      <c r="U284" s="24"/>
      <c r="V284" s="21"/>
      <c r="W284" s="21"/>
      <c r="X284" s="21"/>
      <c r="Y284" s="21"/>
      <c r="Z284" s="21"/>
      <c r="AA284" s="22"/>
      <c r="AB284" s="22"/>
      <c r="AC284" s="22"/>
      <c r="AD284" s="22"/>
      <c r="AE284" s="22"/>
      <c r="AF284" s="22" t="s">
        <v>92</v>
      </c>
      <c r="AG284" s="22"/>
      <c r="AH284" s="23"/>
      <c r="AI284" s="24"/>
      <c r="AJ284" s="21"/>
      <c r="AK284" s="22"/>
      <c r="AL284" s="22"/>
      <c r="AM284" s="22" t="s">
        <v>92</v>
      </c>
      <c r="AN284" s="23"/>
      <c r="AO284" s="20"/>
      <c r="AP284" s="24"/>
      <c r="AQ284" s="21"/>
      <c r="AR284" s="21"/>
      <c r="AS284" s="21"/>
      <c r="AT284" s="21"/>
      <c r="AU284" s="22" t="s">
        <v>92</v>
      </c>
      <c r="AV284" s="23"/>
      <c r="AW284" s="21"/>
      <c r="AX284" s="21"/>
      <c r="AY284" s="21"/>
      <c r="AZ284" s="21"/>
      <c r="BA284" s="20"/>
      <c r="BB284" s="23"/>
      <c r="BC284" s="21"/>
      <c r="BD284" s="21"/>
      <c r="BE284" s="21"/>
      <c r="BF284" s="20"/>
      <c r="BG284" s="24" t="s">
        <v>17</v>
      </c>
      <c r="BH284" s="21"/>
      <c r="BI284" s="21"/>
      <c r="BJ284" s="22" t="s">
        <v>35</v>
      </c>
      <c r="BK284" s="64"/>
      <c r="BL284" s="197">
        <f t="shared" si="1"/>
        <v>19</v>
      </c>
    </row>
    <row r="285" spans="1:65" s="3" customFormat="1" ht="12.95" customHeight="1" x14ac:dyDescent="0.25">
      <c r="A285" s="5" t="s">
        <v>1182</v>
      </c>
      <c r="B285" s="31" t="s">
        <v>536</v>
      </c>
      <c r="C285" s="24"/>
      <c r="D285" s="22"/>
      <c r="E285" s="23"/>
      <c r="F285" s="21"/>
      <c r="G285" s="20"/>
      <c r="H285" s="24"/>
      <c r="I285" s="21"/>
      <c r="J285" s="21"/>
      <c r="K285" s="21"/>
      <c r="L285" s="21"/>
      <c r="M285" s="21"/>
      <c r="N285" s="21"/>
      <c r="O285" s="22"/>
      <c r="P285" s="23"/>
      <c r="Q285" s="21"/>
      <c r="R285" s="20"/>
      <c r="S285" s="24"/>
      <c r="T285" s="24"/>
      <c r="U285" s="24"/>
      <c r="V285" s="21"/>
      <c r="W285" s="21"/>
      <c r="X285" s="21"/>
      <c r="Y285" s="21"/>
      <c r="Z285" s="21"/>
      <c r="AA285" s="22"/>
      <c r="AB285" s="22"/>
      <c r="AC285" s="22"/>
      <c r="AD285" s="22"/>
      <c r="AE285" s="22"/>
      <c r="AF285" s="22" t="s">
        <v>92</v>
      </c>
      <c r="AG285" s="22"/>
      <c r="AH285" s="23"/>
      <c r="AI285" s="24"/>
      <c r="AJ285" s="21"/>
      <c r="AK285" s="22"/>
      <c r="AL285" s="22"/>
      <c r="AM285" s="22" t="s">
        <v>92</v>
      </c>
      <c r="AN285" s="23"/>
      <c r="AO285" s="20"/>
      <c r="AP285" s="24"/>
      <c r="AQ285" s="21"/>
      <c r="AR285" s="21"/>
      <c r="AS285" s="21"/>
      <c r="AT285" s="21" t="s">
        <v>117</v>
      </c>
      <c r="AU285" s="22" t="s">
        <v>119</v>
      </c>
      <c r="AV285" s="23"/>
      <c r="AW285" s="21"/>
      <c r="AX285" s="21"/>
      <c r="AY285" s="21"/>
      <c r="AZ285" s="21"/>
      <c r="BA285" s="20"/>
      <c r="BB285" s="23"/>
      <c r="BC285" s="21"/>
      <c r="BD285" s="21"/>
      <c r="BE285" s="21"/>
      <c r="BF285" s="20" t="s">
        <v>92</v>
      </c>
      <c r="BG285" s="24" t="s">
        <v>17</v>
      </c>
      <c r="BH285" s="21"/>
      <c r="BI285" s="21"/>
      <c r="BJ285" s="22" t="s">
        <v>35</v>
      </c>
      <c r="BK285" s="64"/>
      <c r="BL285" s="197">
        <f t="shared" si="1"/>
        <v>19</v>
      </c>
    </row>
    <row r="286" spans="1:65" s="3" customFormat="1" ht="12.95" customHeight="1" x14ac:dyDescent="0.25">
      <c r="A286" s="5" t="s">
        <v>1183</v>
      </c>
      <c r="B286" s="31" t="s">
        <v>630</v>
      </c>
      <c r="C286" s="24"/>
      <c r="D286" s="22"/>
      <c r="E286" s="23"/>
      <c r="F286" s="21"/>
      <c r="G286" s="20"/>
      <c r="H286" s="24"/>
      <c r="I286" s="21"/>
      <c r="J286" s="21"/>
      <c r="K286" s="21"/>
      <c r="L286" s="21"/>
      <c r="M286" s="21"/>
      <c r="N286" s="21"/>
      <c r="O286" s="22"/>
      <c r="P286" s="23"/>
      <c r="Q286" s="21"/>
      <c r="R286" s="20"/>
      <c r="S286" s="24"/>
      <c r="T286" s="24"/>
      <c r="U286" s="24"/>
      <c r="V286" s="21"/>
      <c r="W286" s="21"/>
      <c r="X286" s="21"/>
      <c r="Y286" s="21"/>
      <c r="Z286" s="21"/>
      <c r="AA286" s="22"/>
      <c r="AB286" s="22"/>
      <c r="AC286" s="22"/>
      <c r="AD286" s="22"/>
      <c r="AE286" s="22"/>
      <c r="AF286" s="22" t="s">
        <v>92</v>
      </c>
      <c r="AG286" s="22"/>
      <c r="AH286" s="23"/>
      <c r="AI286" s="24"/>
      <c r="AJ286" s="21"/>
      <c r="AK286" s="22"/>
      <c r="AL286" s="22"/>
      <c r="AM286" s="22" t="s">
        <v>92</v>
      </c>
      <c r="AN286" s="23"/>
      <c r="AO286" s="20"/>
      <c r="AP286" s="24"/>
      <c r="AQ286" s="21"/>
      <c r="AR286" s="21"/>
      <c r="AS286" s="21"/>
      <c r="AT286" s="21" t="s">
        <v>117</v>
      </c>
      <c r="AU286" s="22" t="s">
        <v>119</v>
      </c>
      <c r="AV286" s="23"/>
      <c r="AW286" s="21"/>
      <c r="AX286" s="21"/>
      <c r="AY286" s="21"/>
      <c r="AZ286" s="21"/>
      <c r="BA286" s="20"/>
      <c r="BB286" s="23"/>
      <c r="BC286" s="21"/>
      <c r="BD286" s="21"/>
      <c r="BE286" s="21"/>
      <c r="BF286" s="20"/>
      <c r="BG286" s="24" t="s">
        <v>17</v>
      </c>
      <c r="BH286" s="21"/>
      <c r="BI286" s="21"/>
      <c r="BJ286" s="22" t="s">
        <v>35</v>
      </c>
      <c r="BK286" s="64"/>
      <c r="BL286" s="197">
        <f t="shared" si="1"/>
        <v>19</v>
      </c>
    </row>
    <row r="287" spans="1:65" s="3" customFormat="1" ht="12.95" customHeight="1" x14ac:dyDescent="0.25">
      <c r="A287" s="5" t="s">
        <v>1184</v>
      </c>
      <c r="B287" s="31" t="s">
        <v>632</v>
      </c>
      <c r="C287" s="24"/>
      <c r="D287" s="22"/>
      <c r="E287" s="23"/>
      <c r="F287" s="21"/>
      <c r="G287" s="20"/>
      <c r="H287" s="24"/>
      <c r="I287" s="21"/>
      <c r="J287" s="21"/>
      <c r="K287" s="21"/>
      <c r="L287" s="21"/>
      <c r="M287" s="21"/>
      <c r="N287" s="21"/>
      <c r="O287" s="22"/>
      <c r="P287" s="23"/>
      <c r="Q287" s="21"/>
      <c r="R287" s="20"/>
      <c r="S287" s="24"/>
      <c r="T287" s="24"/>
      <c r="U287" s="24"/>
      <c r="V287" s="21"/>
      <c r="W287" s="21"/>
      <c r="X287" s="21"/>
      <c r="Y287" s="21"/>
      <c r="Z287" s="21"/>
      <c r="AA287" s="22"/>
      <c r="AB287" s="22"/>
      <c r="AC287" s="22"/>
      <c r="AD287" s="22"/>
      <c r="AE287" s="22"/>
      <c r="AF287" s="22" t="s">
        <v>92</v>
      </c>
      <c r="AG287" s="22"/>
      <c r="AH287" s="23"/>
      <c r="AI287" s="24"/>
      <c r="AJ287" s="21"/>
      <c r="AK287" s="22"/>
      <c r="AL287" s="22"/>
      <c r="AM287" s="22" t="s">
        <v>92</v>
      </c>
      <c r="AN287" s="23"/>
      <c r="AO287" s="20"/>
      <c r="AP287" s="24"/>
      <c r="AQ287" s="21"/>
      <c r="AR287" s="21"/>
      <c r="AS287" s="21"/>
      <c r="AT287" s="21" t="s">
        <v>117</v>
      </c>
      <c r="AU287" s="22" t="s">
        <v>119</v>
      </c>
      <c r="AV287" s="23"/>
      <c r="AW287" s="21"/>
      <c r="AX287" s="21"/>
      <c r="AY287" s="21"/>
      <c r="AZ287" s="21"/>
      <c r="BA287" s="20"/>
      <c r="BB287" s="23"/>
      <c r="BC287" s="21"/>
      <c r="BD287" s="21"/>
      <c r="BE287" s="21"/>
      <c r="BF287" s="20"/>
      <c r="BG287" s="24" t="s">
        <v>17</v>
      </c>
      <c r="BH287" s="21"/>
      <c r="BI287" s="21"/>
      <c r="BJ287" s="22" t="s">
        <v>35</v>
      </c>
      <c r="BK287" s="64"/>
      <c r="BL287" s="197">
        <f t="shared" si="1"/>
        <v>19</v>
      </c>
    </row>
    <row r="288" spans="1:65" s="3" customFormat="1" ht="12.95" customHeight="1" x14ac:dyDescent="0.25">
      <c r="A288" s="5" t="s">
        <v>1185</v>
      </c>
      <c r="B288" s="31" t="s">
        <v>631</v>
      </c>
      <c r="C288" s="24"/>
      <c r="D288" s="22"/>
      <c r="E288" s="23"/>
      <c r="F288" s="21"/>
      <c r="G288" s="20"/>
      <c r="H288" s="24"/>
      <c r="I288" s="21"/>
      <c r="J288" s="21"/>
      <c r="K288" s="21"/>
      <c r="L288" s="21"/>
      <c r="M288" s="21"/>
      <c r="N288" s="21"/>
      <c r="O288" s="22"/>
      <c r="P288" s="23"/>
      <c r="Q288" s="21"/>
      <c r="R288" s="20"/>
      <c r="S288" s="24"/>
      <c r="T288" s="24"/>
      <c r="U288" s="24"/>
      <c r="V288" s="21"/>
      <c r="W288" s="21"/>
      <c r="X288" s="21"/>
      <c r="Y288" s="21"/>
      <c r="Z288" s="21"/>
      <c r="AA288" s="22"/>
      <c r="AB288" s="22"/>
      <c r="AC288" s="22"/>
      <c r="AD288" s="22"/>
      <c r="AE288" s="22"/>
      <c r="AF288" s="22" t="s">
        <v>92</v>
      </c>
      <c r="AG288" s="22"/>
      <c r="AH288" s="23"/>
      <c r="AI288" s="24"/>
      <c r="AJ288" s="21"/>
      <c r="AK288" s="22"/>
      <c r="AL288" s="22"/>
      <c r="AM288" s="22" t="s">
        <v>92</v>
      </c>
      <c r="AN288" s="23"/>
      <c r="AO288" s="20"/>
      <c r="AP288" s="24"/>
      <c r="AQ288" s="21"/>
      <c r="AR288" s="21"/>
      <c r="AS288" s="21"/>
      <c r="AT288" s="21" t="s">
        <v>117</v>
      </c>
      <c r="AU288" s="22" t="s">
        <v>119</v>
      </c>
      <c r="AV288" s="23"/>
      <c r="AW288" s="21"/>
      <c r="AX288" s="21"/>
      <c r="AY288" s="21"/>
      <c r="AZ288" s="21"/>
      <c r="BA288" s="20"/>
      <c r="BB288" s="23"/>
      <c r="BC288" s="21"/>
      <c r="BD288" s="21"/>
      <c r="BE288" s="21"/>
      <c r="BF288" s="20"/>
      <c r="BG288" s="24" t="s">
        <v>17</v>
      </c>
      <c r="BH288" s="21"/>
      <c r="BI288" s="21"/>
      <c r="BJ288" s="22" t="s">
        <v>35</v>
      </c>
      <c r="BK288" s="64"/>
      <c r="BL288" s="197">
        <f t="shared" si="1"/>
        <v>19</v>
      </c>
    </row>
    <row r="289" spans="1:66" s="3" customFormat="1" ht="12.95" customHeight="1" x14ac:dyDescent="0.25">
      <c r="A289" s="5" t="s">
        <v>1186</v>
      </c>
      <c r="B289" s="31" t="s">
        <v>734</v>
      </c>
      <c r="C289" s="24"/>
      <c r="D289" s="22"/>
      <c r="E289" s="23"/>
      <c r="F289" s="21"/>
      <c r="G289" s="20"/>
      <c r="H289" s="24"/>
      <c r="I289" s="21"/>
      <c r="J289" s="21"/>
      <c r="K289" s="21"/>
      <c r="L289" s="21"/>
      <c r="M289" s="21"/>
      <c r="N289" s="21"/>
      <c r="O289" s="22"/>
      <c r="P289" s="23"/>
      <c r="Q289" s="21"/>
      <c r="R289" s="20"/>
      <c r="S289" s="24"/>
      <c r="T289" s="24"/>
      <c r="U289" s="24"/>
      <c r="V289" s="21"/>
      <c r="W289" s="21"/>
      <c r="X289" s="21"/>
      <c r="Y289" s="21"/>
      <c r="Z289" s="21"/>
      <c r="AA289" s="22"/>
      <c r="AB289" s="22"/>
      <c r="AC289" s="22"/>
      <c r="AD289" s="22"/>
      <c r="AE289" s="22"/>
      <c r="AF289" s="22" t="s">
        <v>92</v>
      </c>
      <c r="AG289" s="22"/>
      <c r="AH289" s="23"/>
      <c r="AI289" s="24"/>
      <c r="AJ289" s="21"/>
      <c r="AK289" s="22"/>
      <c r="AL289" s="22"/>
      <c r="AM289" s="22" t="s">
        <v>92</v>
      </c>
      <c r="AN289" s="23"/>
      <c r="AO289" s="20"/>
      <c r="AP289" s="24"/>
      <c r="AQ289" s="21"/>
      <c r="AR289" s="21"/>
      <c r="AS289" s="21"/>
      <c r="AT289" s="21" t="s">
        <v>117</v>
      </c>
      <c r="AU289" s="22" t="s">
        <v>119</v>
      </c>
      <c r="AV289" s="23"/>
      <c r="AW289" s="21"/>
      <c r="AX289" s="21"/>
      <c r="AY289" s="21"/>
      <c r="AZ289" s="21"/>
      <c r="BA289" s="20"/>
      <c r="BB289" s="23"/>
      <c r="BC289" s="21"/>
      <c r="BD289" s="21"/>
      <c r="BE289" s="21"/>
      <c r="BF289" s="20"/>
      <c r="BG289" s="24" t="s">
        <v>17</v>
      </c>
      <c r="BH289" s="21"/>
      <c r="BI289" s="21"/>
      <c r="BJ289" s="22" t="s">
        <v>35</v>
      </c>
      <c r="BK289" s="64"/>
      <c r="BL289" s="197">
        <f t="shared" si="1"/>
        <v>19</v>
      </c>
    </row>
    <row r="290" spans="1:66" s="3" customFormat="1" ht="12.95" customHeight="1" x14ac:dyDescent="0.25">
      <c r="A290" s="5" t="s">
        <v>1187</v>
      </c>
      <c r="B290" s="31" t="s">
        <v>1844</v>
      </c>
      <c r="C290" s="24"/>
      <c r="D290" s="22"/>
      <c r="E290" s="23"/>
      <c r="F290" s="21"/>
      <c r="G290" s="20"/>
      <c r="H290" s="24"/>
      <c r="I290" s="21"/>
      <c r="J290" s="21"/>
      <c r="K290" s="21" t="s">
        <v>117</v>
      </c>
      <c r="L290" s="21" t="s">
        <v>119</v>
      </c>
      <c r="M290" s="21"/>
      <c r="N290" s="21"/>
      <c r="O290" s="22" t="s">
        <v>92</v>
      </c>
      <c r="P290" s="23"/>
      <c r="Q290" s="21"/>
      <c r="R290" s="20"/>
      <c r="S290" s="24"/>
      <c r="T290" s="24"/>
      <c r="U290" s="24"/>
      <c r="V290" s="21"/>
      <c r="W290" s="21"/>
      <c r="X290" s="21"/>
      <c r="Y290" s="21"/>
      <c r="Z290" s="21"/>
      <c r="AA290" s="22"/>
      <c r="AB290" s="22"/>
      <c r="AC290" s="22"/>
      <c r="AD290" s="22"/>
      <c r="AE290" s="22"/>
      <c r="AF290" s="22" t="s">
        <v>92</v>
      </c>
      <c r="AG290" s="22"/>
      <c r="AH290" s="23"/>
      <c r="AI290" s="24"/>
      <c r="AJ290" s="21"/>
      <c r="AK290" s="22"/>
      <c r="AL290" s="22"/>
      <c r="AM290" s="22" t="s">
        <v>92</v>
      </c>
      <c r="AN290" s="23"/>
      <c r="AO290" s="20"/>
      <c r="AP290" s="24"/>
      <c r="AQ290" s="21"/>
      <c r="AR290" s="21"/>
      <c r="AS290" s="21"/>
      <c r="AT290" s="21"/>
      <c r="AU290" s="22" t="s">
        <v>119</v>
      </c>
      <c r="AV290" s="23"/>
      <c r="AW290" s="21"/>
      <c r="AX290" s="21"/>
      <c r="AY290" s="21"/>
      <c r="AZ290" s="21"/>
      <c r="BA290" s="20"/>
      <c r="BB290" s="23"/>
      <c r="BC290" s="21"/>
      <c r="BD290" s="21"/>
      <c r="BE290" s="21"/>
      <c r="BF290" s="20"/>
      <c r="BG290" s="24" t="s">
        <v>17</v>
      </c>
      <c r="BH290" s="21"/>
      <c r="BI290" s="21"/>
      <c r="BJ290" s="22" t="s">
        <v>35</v>
      </c>
      <c r="BK290" s="64"/>
      <c r="BL290" s="197">
        <f t="shared" si="1"/>
        <v>19</v>
      </c>
      <c r="BM290" s="361" t="s">
        <v>1866</v>
      </c>
      <c r="BN290" s="361"/>
    </row>
    <row r="291" spans="1:66" s="3" customFormat="1" ht="12.95" customHeight="1" x14ac:dyDescent="0.25">
      <c r="A291" s="5" t="s">
        <v>1188</v>
      </c>
      <c r="B291" s="31" t="s">
        <v>537</v>
      </c>
      <c r="C291" s="24"/>
      <c r="D291" s="22"/>
      <c r="E291" s="23"/>
      <c r="F291" s="21"/>
      <c r="G291" s="20"/>
      <c r="H291" s="24"/>
      <c r="I291" s="21"/>
      <c r="J291" s="21"/>
      <c r="K291" s="21"/>
      <c r="L291" s="21"/>
      <c r="M291" s="21"/>
      <c r="N291" s="21"/>
      <c r="O291" s="22"/>
      <c r="P291" s="23"/>
      <c r="Q291" s="21"/>
      <c r="R291" s="20"/>
      <c r="S291" s="24"/>
      <c r="T291" s="24"/>
      <c r="U291" s="24" t="s">
        <v>119</v>
      </c>
      <c r="V291" s="21"/>
      <c r="W291" s="21"/>
      <c r="X291" s="21"/>
      <c r="Y291" s="21"/>
      <c r="Z291" s="21"/>
      <c r="AA291" s="22"/>
      <c r="AB291" s="22"/>
      <c r="AC291" s="22"/>
      <c r="AD291" s="22"/>
      <c r="AE291" s="22"/>
      <c r="AF291" s="22" t="s">
        <v>92</v>
      </c>
      <c r="AG291" s="22"/>
      <c r="AH291" s="23"/>
      <c r="AI291" s="24" t="s">
        <v>119</v>
      </c>
      <c r="AJ291" s="21"/>
      <c r="AK291" s="22"/>
      <c r="AL291" s="22"/>
      <c r="AM291" s="22" t="s">
        <v>92</v>
      </c>
      <c r="AN291" s="23"/>
      <c r="AO291" s="20"/>
      <c r="AP291" s="24"/>
      <c r="AQ291" s="21"/>
      <c r="AR291" s="21"/>
      <c r="AS291" s="21"/>
      <c r="AT291" s="21" t="s">
        <v>117</v>
      </c>
      <c r="AU291" s="22" t="s">
        <v>119</v>
      </c>
      <c r="AV291" s="23"/>
      <c r="AW291" s="21"/>
      <c r="AX291" s="21"/>
      <c r="AY291" s="21"/>
      <c r="AZ291" s="21"/>
      <c r="BA291" s="20"/>
      <c r="BB291" s="23"/>
      <c r="BC291" s="21"/>
      <c r="BD291" s="21"/>
      <c r="BE291" s="21" t="s">
        <v>92</v>
      </c>
      <c r="BF291" s="20" t="s">
        <v>92</v>
      </c>
      <c r="BG291" s="24" t="s">
        <v>17</v>
      </c>
      <c r="BH291" s="21"/>
      <c r="BI291" s="21"/>
      <c r="BJ291" s="22" t="s">
        <v>35</v>
      </c>
      <c r="BK291" s="64"/>
      <c r="BL291" s="197">
        <f t="shared" si="1"/>
        <v>19</v>
      </c>
    </row>
    <row r="292" spans="1:66" s="3" customFormat="1" ht="12.95" customHeight="1" x14ac:dyDescent="0.25">
      <c r="A292" s="5" t="s">
        <v>1189</v>
      </c>
      <c r="B292" s="31" t="s">
        <v>538</v>
      </c>
      <c r="C292" s="24"/>
      <c r="D292" s="22"/>
      <c r="E292" s="23"/>
      <c r="F292" s="21"/>
      <c r="G292" s="20"/>
      <c r="H292" s="24"/>
      <c r="I292" s="21"/>
      <c r="J292" s="21"/>
      <c r="K292" s="21"/>
      <c r="L292" s="21"/>
      <c r="M292" s="21"/>
      <c r="N292" s="21"/>
      <c r="O292" s="22" t="s">
        <v>92</v>
      </c>
      <c r="P292" s="23"/>
      <c r="Q292" s="21"/>
      <c r="R292" s="20"/>
      <c r="S292" s="24"/>
      <c r="T292" s="24"/>
      <c r="U292" s="24"/>
      <c r="V292" s="21"/>
      <c r="W292" s="21"/>
      <c r="X292" s="21"/>
      <c r="Y292" s="21"/>
      <c r="Z292" s="21"/>
      <c r="AA292" s="22"/>
      <c r="AB292" s="22"/>
      <c r="AC292" s="22"/>
      <c r="AD292" s="22"/>
      <c r="AE292" s="22"/>
      <c r="AF292" s="22" t="s">
        <v>92</v>
      </c>
      <c r="AG292" s="22"/>
      <c r="AH292" s="23"/>
      <c r="AI292" s="24"/>
      <c r="AJ292" s="21"/>
      <c r="AK292" s="22"/>
      <c r="AL292" s="22"/>
      <c r="AM292" s="22" t="s">
        <v>92</v>
      </c>
      <c r="AN292" s="23"/>
      <c r="AO292" s="20"/>
      <c r="AP292" s="24"/>
      <c r="AQ292" s="21"/>
      <c r="AR292" s="21" t="s">
        <v>117</v>
      </c>
      <c r="AS292" s="21" t="s">
        <v>119</v>
      </c>
      <c r="AT292" s="21"/>
      <c r="AU292" s="22"/>
      <c r="AV292" s="23"/>
      <c r="AW292" s="21"/>
      <c r="AX292" s="21" t="s">
        <v>117</v>
      </c>
      <c r="AY292" s="21" t="s">
        <v>119</v>
      </c>
      <c r="AZ292" s="21"/>
      <c r="BA292" s="20"/>
      <c r="BB292" s="23"/>
      <c r="BC292" s="21"/>
      <c r="BD292" s="21"/>
      <c r="BE292" s="21"/>
      <c r="BF292" s="20" t="s">
        <v>92</v>
      </c>
      <c r="BG292" s="24" t="s">
        <v>17</v>
      </c>
      <c r="BH292" s="21"/>
      <c r="BI292" s="21"/>
      <c r="BJ292" s="22" t="s">
        <v>35</v>
      </c>
      <c r="BK292" s="64"/>
      <c r="BL292" s="197">
        <f t="shared" si="1"/>
        <v>19</v>
      </c>
    </row>
    <row r="293" spans="1:66" s="3" customFormat="1" ht="12.95" customHeight="1" x14ac:dyDescent="0.25">
      <c r="A293" s="5" t="s">
        <v>1190</v>
      </c>
      <c r="B293" s="31" t="s">
        <v>539</v>
      </c>
      <c r="C293" s="24"/>
      <c r="D293" s="22"/>
      <c r="E293" s="23"/>
      <c r="F293" s="21"/>
      <c r="G293" s="20"/>
      <c r="H293" s="24"/>
      <c r="I293" s="21"/>
      <c r="J293" s="21"/>
      <c r="K293" s="21"/>
      <c r="L293" s="21"/>
      <c r="M293" s="21"/>
      <c r="N293" s="21"/>
      <c r="O293" s="22"/>
      <c r="P293" s="23"/>
      <c r="Q293" s="21"/>
      <c r="R293" s="20"/>
      <c r="S293" s="24"/>
      <c r="T293" s="24"/>
      <c r="U293" s="24"/>
      <c r="V293" s="21"/>
      <c r="W293" s="21"/>
      <c r="X293" s="21"/>
      <c r="Y293" s="21"/>
      <c r="Z293" s="21"/>
      <c r="AA293" s="22"/>
      <c r="AB293" s="22"/>
      <c r="AC293" s="22"/>
      <c r="AD293" s="22"/>
      <c r="AE293" s="22"/>
      <c r="AF293" s="22" t="s">
        <v>92</v>
      </c>
      <c r="AG293" s="22"/>
      <c r="AH293" s="23"/>
      <c r="AI293" s="24"/>
      <c r="AJ293" s="21"/>
      <c r="AK293" s="22"/>
      <c r="AL293" s="22"/>
      <c r="AM293" s="22" t="s">
        <v>92</v>
      </c>
      <c r="AN293" s="23"/>
      <c r="AO293" s="20"/>
      <c r="AP293" s="24"/>
      <c r="AQ293" s="21"/>
      <c r="AR293" s="21" t="s">
        <v>117</v>
      </c>
      <c r="AS293" s="21" t="s">
        <v>119</v>
      </c>
      <c r="AT293" s="21"/>
      <c r="AU293" s="22"/>
      <c r="AV293" s="23"/>
      <c r="AW293" s="21"/>
      <c r="AX293" s="21" t="s">
        <v>117</v>
      </c>
      <c r="AY293" s="21" t="s">
        <v>119</v>
      </c>
      <c r="AZ293" s="21"/>
      <c r="BA293" s="20"/>
      <c r="BB293" s="23"/>
      <c r="BC293" s="21"/>
      <c r="BD293" s="21"/>
      <c r="BE293" s="21" t="s">
        <v>116</v>
      </c>
      <c r="BF293" s="20" t="s">
        <v>92</v>
      </c>
      <c r="BG293" s="24" t="s">
        <v>17</v>
      </c>
      <c r="BH293" s="21"/>
      <c r="BI293" s="21"/>
      <c r="BJ293" s="22" t="s">
        <v>35</v>
      </c>
      <c r="BK293" s="64"/>
      <c r="BL293" s="197">
        <f t="shared" si="1"/>
        <v>19</v>
      </c>
    </row>
    <row r="294" spans="1:66" s="3" customFormat="1" ht="12.95" customHeight="1" x14ac:dyDescent="0.25">
      <c r="A294" s="5" t="s">
        <v>1191</v>
      </c>
      <c r="B294" s="31" t="s">
        <v>851</v>
      </c>
      <c r="C294" s="24"/>
      <c r="D294" s="22"/>
      <c r="E294" s="23"/>
      <c r="F294" s="21" t="s">
        <v>92</v>
      </c>
      <c r="G294" s="20"/>
      <c r="H294" s="24"/>
      <c r="I294" s="21"/>
      <c r="J294" s="21"/>
      <c r="K294" s="21"/>
      <c r="L294" s="21"/>
      <c r="M294" s="21"/>
      <c r="N294" s="21"/>
      <c r="O294" s="22"/>
      <c r="P294" s="23"/>
      <c r="Q294" s="21"/>
      <c r="R294" s="20"/>
      <c r="S294" s="24"/>
      <c r="T294" s="24"/>
      <c r="U294" s="24"/>
      <c r="V294" s="21"/>
      <c r="W294" s="21"/>
      <c r="X294" s="21"/>
      <c r="Y294" s="21"/>
      <c r="Z294" s="21"/>
      <c r="AA294" s="22"/>
      <c r="AB294" s="22"/>
      <c r="AC294" s="22"/>
      <c r="AD294" s="22"/>
      <c r="AE294" s="22" t="s">
        <v>117</v>
      </c>
      <c r="AF294" s="22" t="s">
        <v>92</v>
      </c>
      <c r="AG294" s="22"/>
      <c r="AH294" s="23"/>
      <c r="AI294" s="24"/>
      <c r="AJ294" s="21"/>
      <c r="AK294" s="22" t="s">
        <v>117</v>
      </c>
      <c r="AL294" s="22"/>
      <c r="AM294" s="22" t="s">
        <v>119</v>
      </c>
      <c r="AN294" s="23"/>
      <c r="AO294" s="20"/>
      <c r="AP294" s="24"/>
      <c r="AQ294" s="21"/>
      <c r="AR294" s="21"/>
      <c r="AS294" s="21"/>
      <c r="AT294" s="21"/>
      <c r="AU294" s="22" t="s">
        <v>119</v>
      </c>
      <c r="AV294" s="23"/>
      <c r="AW294" s="21"/>
      <c r="AX294" s="21"/>
      <c r="AY294" s="21"/>
      <c r="AZ294" s="21"/>
      <c r="BA294" s="20"/>
      <c r="BB294" s="23"/>
      <c r="BC294" s="21"/>
      <c r="BD294" s="21"/>
      <c r="BE294" s="21"/>
      <c r="BF294" s="20" t="s">
        <v>92</v>
      </c>
      <c r="BG294" s="24" t="s">
        <v>17</v>
      </c>
      <c r="BH294" s="21"/>
      <c r="BI294" s="21"/>
      <c r="BJ294" s="22" t="s">
        <v>35</v>
      </c>
      <c r="BK294" s="64"/>
      <c r="BL294" s="197">
        <f t="shared" si="1"/>
        <v>19</v>
      </c>
    </row>
    <row r="295" spans="1:66" s="3" customFormat="1" ht="12.95" customHeight="1" x14ac:dyDescent="0.25">
      <c r="A295" s="5" t="s">
        <v>1192</v>
      </c>
      <c r="B295" s="31" t="s">
        <v>540</v>
      </c>
      <c r="C295" s="24"/>
      <c r="D295" s="22"/>
      <c r="E295" s="23"/>
      <c r="F295" s="21" t="s">
        <v>92</v>
      </c>
      <c r="G295" s="20"/>
      <c r="H295" s="24"/>
      <c r="I295" s="21"/>
      <c r="J295" s="21"/>
      <c r="K295" s="21"/>
      <c r="L295" s="21"/>
      <c r="M295" s="21" t="s">
        <v>120</v>
      </c>
      <c r="N295" s="21"/>
      <c r="O295" s="22" t="s">
        <v>92</v>
      </c>
      <c r="P295" s="23"/>
      <c r="Q295" s="21"/>
      <c r="R295" s="20"/>
      <c r="S295" s="24"/>
      <c r="T295" s="24"/>
      <c r="U295" s="24"/>
      <c r="V295" s="21"/>
      <c r="W295" s="21"/>
      <c r="X295" s="21"/>
      <c r="Y295" s="21"/>
      <c r="Z295" s="21"/>
      <c r="AA295" s="22"/>
      <c r="AB295" s="22"/>
      <c r="AC295" s="22"/>
      <c r="AD295" s="22"/>
      <c r="AE295" s="22"/>
      <c r="AF295" s="22" t="s">
        <v>92</v>
      </c>
      <c r="AG295" s="22"/>
      <c r="AH295" s="23"/>
      <c r="AI295" s="24"/>
      <c r="AJ295" s="21"/>
      <c r="AK295" s="22"/>
      <c r="AL295" s="22"/>
      <c r="AM295" s="22" t="s">
        <v>92</v>
      </c>
      <c r="AN295" s="23"/>
      <c r="AO295" s="20"/>
      <c r="AP295" s="24"/>
      <c r="AQ295" s="21"/>
      <c r="AR295" s="21"/>
      <c r="AS295" s="21" t="s">
        <v>92</v>
      </c>
      <c r="AT295" s="21"/>
      <c r="AU295" s="22"/>
      <c r="AV295" s="23"/>
      <c r="AW295" s="21"/>
      <c r="AX295" s="21"/>
      <c r="AY295" s="21" t="s">
        <v>92</v>
      </c>
      <c r="AZ295" s="21"/>
      <c r="BA295" s="20"/>
      <c r="BB295" s="23"/>
      <c r="BC295" s="21"/>
      <c r="BD295" s="21"/>
      <c r="BE295" s="21" t="s">
        <v>116</v>
      </c>
      <c r="BF295" s="20" t="s">
        <v>92</v>
      </c>
      <c r="BG295" s="24" t="s">
        <v>17</v>
      </c>
      <c r="BH295" s="21"/>
      <c r="BI295" s="21"/>
      <c r="BJ295" s="22" t="s">
        <v>35</v>
      </c>
      <c r="BK295" s="64"/>
      <c r="BL295" s="197">
        <f>16+3</f>
        <v>19</v>
      </c>
    </row>
    <row r="296" spans="1:66" s="3" customFormat="1" ht="12.95" customHeight="1" x14ac:dyDescent="0.25">
      <c r="A296" s="5" t="s">
        <v>1193</v>
      </c>
      <c r="B296" s="31" t="s">
        <v>821</v>
      </c>
      <c r="C296" s="24"/>
      <c r="D296" s="22"/>
      <c r="E296" s="23"/>
      <c r="F296" s="21" t="s">
        <v>92</v>
      </c>
      <c r="G296" s="20"/>
      <c r="H296" s="24"/>
      <c r="I296" s="21"/>
      <c r="J296" s="21"/>
      <c r="K296" s="21"/>
      <c r="L296" s="21"/>
      <c r="M296" s="21"/>
      <c r="N296" s="21"/>
      <c r="O296" s="22"/>
      <c r="P296" s="23"/>
      <c r="Q296" s="21"/>
      <c r="R296" s="20"/>
      <c r="S296" s="24"/>
      <c r="T296" s="24"/>
      <c r="U296" s="24"/>
      <c r="V296" s="21"/>
      <c r="W296" s="21"/>
      <c r="X296" s="21"/>
      <c r="Y296" s="21"/>
      <c r="Z296" s="21"/>
      <c r="AA296" s="22"/>
      <c r="AB296" s="22"/>
      <c r="AC296" s="22"/>
      <c r="AD296" s="22"/>
      <c r="AE296" s="22" t="s">
        <v>117</v>
      </c>
      <c r="AF296" s="22" t="s">
        <v>92</v>
      </c>
      <c r="AG296" s="22"/>
      <c r="AH296" s="23"/>
      <c r="AI296" s="24"/>
      <c r="AJ296" s="21"/>
      <c r="AK296" s="22" t="s">
        <v>117</v>
      </c>
      <c r="AL296" s="22"/>
      <c r="AM296" s="22" t="s">
        <v>119</v>
      </c>
      <c r="AN296" s="23"/>
      <c r="AO296" s="20"/>
      <c r="AP296" s="24"/>
      <c r="AQ296" s="21"/>
      <c r="AR296" s="21"/>
      <c r="AS296" s="21"/>
      <c r="AT296" s="21"/>
      <c r="AU296" s="22" t="s">
        <v>119</v>
      </c>
      <c r="AV296" s="23"/>
      <c r="AW296" s="21"/>
      <c r="AX296" s="21"/>
      <c r="AY296" s="21"/>
      <c r="AZ296" s="21"/>
      <c r="BA296" s="20"/>
      <c r="BB296" s="23"/>
      <c r="BC296" s="21"/>
      <c r="BD296" s="21"/>
      <c r="BE296" s="21"/>
      <c r="BF296" s="20" t="s">
        <v>92</v>
      </c>
      <c r="BG296" s="24" t="s">
        <v>17</v>
      </c>
      <c r="BH296" s="21"/>
      <c r="BI296" s="21"/>
      <c r="BJ296" s="22" t="s">
        <v>35</v>
      </c>
      <c r="BK296" s="64"/>
      <c r="BL296" s="197">
        <f t="shared" si="1"/>
        <v>19</v>
      </c>
    </row>
    <row r="297" spans="1:66" s="3" customFormat="1" ht="12.95" customHeight="1" x14ac:dyDescent="0.25">
      <c r="A297" s="5"/>
      <c r="B297" s="31"/>
      <c r="C297" s="24"/>
      <c r="D297" s="22"/>
      <c r="E297" s="23"/>
      <c r="F297" s="21"/>
      <c r="G297" s="20"/>
      <c r="H297" s="24"/>
      <c r="I297" s="21"/>
      <c r="J297" s="21"/>
      <c r="K297" s="21"/>
      <c r="L297" s="21"/>
      <c r="M297" s="21"/>
      <c r="N297" s="21"/>
      <c r="O297" s="22"/>
      <c r="P297" s="23"/>
      <c r="Q297" s="21"/>
      <c r="R297" s="20"/>
      <c r="S297" s="24"/>
      <c r="T297" s="24"/>
      <c r="U297" s="24"/>
      <c r="V297" s="21"/>
      <c r="W297" s="21"/>
      <c r="X297" s="21"/>
      <c r="Y297" s="21"/>
      <c r="Z297" s="21"/>
      <c r="AA297" s="22"/>
      <c r="AB297" s="22"/>
      <c r="AC297" s="22"/>
      <c r="AD297" s="22"/>
      <c r="AE297" s="22"/>
      <c r="AF297" s="22"/>
      <c r="AG297" s="22"/>
      <c r="AH297" s="23"/>
      <c r="AI297" s="24"/>
      <c r="AJ297" s="21"/>
      <c r="AK297" s="22"/>
      <c r="AL297" s="22"/>
      <c r="AM297" s="22"/>
      <c r="AN297" s="23"/>
      <c r="AO297" s="20"/>
      <c r="AP297" s="24"/>
      <c r="AQ297" s="21"/>
      <c r="AR297" s="21"/>
      <c r="AS297" s="21"/>
      <c r="AT297" s="21"/>
      <c r="AU297" s="22"/>
      <c r="AV297" s="23"/>
      <c r="AW297" s="21"/>
      <c r="AX297" s="21"/>
      <c r="AY297" s="21"/>
      <c r="AZ297" s="21"/>
      <c r="BA297" s="20"/>
      <c r="BB297" s="23"/>
      <c r="BC297" s="21"/>
      <c r="BD297" s="21"/>
      <c r="BE297" s="21"/>
      <c r="BF297" s="20"/>
      <c r="BG297" s="24" t="s">
        <v>17</v>
      </c>
      <c r="BH297" s="21"/>
      <c r="BI297" s="21"/>
      <c r="BJ297" s="22"/>
      <c r="BK297" s="64"/>
      <c r="BL297" s="197"/>
    </row>
    <row r="298" spans="1:66" s="3" customFormat="1" ht="12.95" customHeight="1" x14ac:dyDescent="0.25">
      <c r="A298" s="97" t="s">
        <v>9</v>
      </c>
      <c r="B298" s="128" t="s">
        <v>448</v>
      </c>
      <c r="C298" s="90"/>
      <c r="D298" s="95"/>
      <c r="E298" s="96"/>
      <c r="F298" s="93"/>
      <c r="G298" s="129"/>
      <c r="H298" s="90"/>
      <c r="I298" s="93"/>
      <c r="J298" s="93"/>
      <c r="K298" s="93"/>
      <c r="L298" s="93"/>
      <c r="M298" s="93"/>
      <c r="N298" s="93"/>
      <c r="O298" s="95"/>
      <c r="P298" s="96"/>
      <c r="Q298" s="93"/>
      <c r="R298" s="129"/>
      <c r="S298" s="90"/>
      <c r="T298" s="90"/>
      <c r="U298" s="90"/>
      <c r="V298" s="93"/>
      <c r="W298" s="93"/>
      <c r="X298" s="93"/>
      <c r="Y298" s="93"/>
      <c r="Z298" s="93"/>
      <c r="AA298" s="95"/>
      <c r="AB298" s="95"/>
      <c r="AC298" s="95"/>
      <c r="AD298" s="95"/>
      <c r="AE298" s="95"/>
      <c r="AF298" s="95"/>
      <c r="AG298" s="95"/>
      <c r="AH298" s="96"/>
      <c r="AI298" s="90"/>
      <c r="AJ298" s="93"/>
      <c r="AK298" s="95"/>
      <c r="AL298" s="95"/>
      <c r="AM298" s="95"/>
      <c r="AN298" s="96"/>
      <c r="AO298" s="129"/>
      <c r="AP298" s="90"/>
      <c r="AQ298" s="93"/>
      <c r="AR298" s="93"/>
      <c r="AS298" s="93"/>
      <c r="AT298" s="93"/>
      <c r="AU298" s="95"/>
      <c r="AV298" s="96"/>
      <c r="AW298" s="93"/>
      <c r="AX298" s="93"/>
      <c r="AY298" s="93"/>
      <c r="AZ298" s="93"/>
      <c r="BA298" s="129"/>
      <c r="BB298" s="96"/>
      <c r="BC298" s="93"/>
      <c r="BD298" s="93"/>
      <c r="BE298" s="93"/>
      <c r="BF298" s="129"/>
      <c r="BG298" s="90" t="s">
        <v>17</v>
      </c>
      <c r="BH298" s="93"/>
      <c r="BI298" s="93"/>
      <c r="BJ298" s="95"/>
      <c r="BK298" s="98"/>
      <c r="BL298" s="197" t="str">
        <f>IFERROR(VLOOKUP(BK298,#REF!,3,FALSE),"")</f>
        <v/>
      </c>
    </row>
    <row r="299" spans="1:66" s="3" customFormat="1" ht="12.95" customHeight="1" x14ac:dyDescent="0.25">
      <c r="A299" s="6"/>
      <c r="B299" s="31"/>
      <c r="C299" s="19"/>
      <c r="D299" s="25"/>
      <c r="E299" s="26"/>
      <c r="F299" s="27"/>
      <c r="G299" s="68"/>
      <c r="H299" s="19"/>
      <c r="I299" s="27"/>
      <c r="J299" s="27"/>
      <c r="K299" s="27"/>
      <c r="L299" s="27"/>
      <c r="M299" s="27"/>
      <c r="N299" s="27"/>
      <c r="O299" s="25"/>
      <c r="P299" s="26"/>
      <c r="Q299" s="27"/>
      <c r="R299" s="68"/>
      <c r="S299" s="19"/>
      <c r="T299" s="19"/>
      <c r="U299" s="19"/>
      <c r="V299" s="27"/>
      <c r="W299" s="27"/>
      <c r="X299" s="27"/>
      <c r="Y299" s="27"/>
      <c r="Z299" s="27"/>
      <c r="AA299" s="25"/>
      <c r="AB299" s="25"/>
      <c r="AC299" s="25"/>
      <c r="AD299" s="25"/>
      <c r="AE299" s="25"/>
      <c r="AF299" s="25"/>
      <c r="AG299" s="25"/>
      <c r="AH299" s="26"/>
      <c r="AI299" s="19"/>
      <c r="AJ299" s="27"/>
      <c r="AK299" s="25"/>
      <c r="AL299" s="25"/>
      <c r="AM299" s="25"/>
      <c r="AN299" s="26"/>
      <c r="AO299" s="68"/>
      <c r="AP299" s="19"/>
      <c r="AQ299" s="27"/>
      <c r="AR299" s="27"/>
      <c r="AS299" s="27"/>
      <c r="AT299" s="27"/>
      <c r="AU299" s="25"/>
      <c r="AV299" s="26"/>
      <c r="AW299" s="27"/>
      <c r="AX299" s="27"/>
      <c r="AY299" s="27"/>
      <c r="AZ299" s="27"/>
      <c r="BA299" s="68"/>
      <c r="BB299" s="26"/>
      <c r="BC299" s="27"/>
      <c r="BD299" s="27"/>
      <c r="BE299" s="27"/>
      <c r="BF299" s="68"/>
      <c r="BG299" s="19" t="s">
        <v>17</v>
      </c>
      <c r="BH299" s="27"/>
      <c r="BI299" s="27"/>
      <c r="BJ299" s="25"/>
      <c r="BK299" s="64"/>
      <c r="BL299" s="197"/>
    </row>
    <row r="300" spans="1:66" s="3" customFormat="1" ht="12.95" customHeight="1" x14ac:dyDescent="0.25">
      <c r="A300" s="5" t="s">
        <v>1194</v>
      </c>
      <c r="B300" s="31" t="s">
        <v>735</v>
      </c>
      <c r="C300" s="19"/>
      <c r="D300" s="25"/>
      <c r="E300" s="26"/>
      <c r="F300" s="21" t="s">
        <v>117</v>
      </c>
      <c r="G300" s="20" t="s">
        <v>119</v>
      </c>
      <c r="H300" s="24"/>
      <c r="I300" s="21"/>
      <c r="J300" s="21"/>
      <c r="K300" s="21"/>
      <c r="L300" s="21"/>
      <c r="M300" s="21"/>
      <c r="N300" s="21"/>
      <c r="O300" s="22"/>
      <c r="P300" s="23"/>
      <c r="Q300" s="21"/>
      <c r="R300" s="20"/>
      <c r="S300" s="24"/>
      <c r="T300" s="24"/>
      <c r="U300" s="24"/>
      <c r="V300" s="21"/>
      <c r="W300" s="21"/>
      <c r="X300" s="21"/>
      <c r="Y300" s="21"/>
      <c r="Z300" s="21"/>
      <c r="AA300" s="22"/>
      <c r="AB300" s="22"/>
      <c r="AC300" s="22"/>
      <c r="AD300" s="22"/>
      <c r="AE300" s="22"/>
      <c r="AF300" s="22" t="s">
        <v>92</v>
      </c>
      <c r="AG300" s="22"/>
      <c r="AH300" s="23"/>
      <c r="AI300" s="24"/>
      <c r="AJ300" s="21"/>
      <c r="AK300" s="22"/>
      <c r="AL300" s="22"/>
      <c r="AM300" s="22"/>
      <c r="AN300" s="23"/>
      <c r="AO300" s="20"/>
      <c r="AP300" s="24"/>
      <c r="AQ300" s="21"/>
      <c r="AR300" s="21" t="s">
        <v>117</v>
      </c>
      <c r="AS300" s="21" t="s">
        <v>119</v>
      </c>
      <c r="AT300" s="21"/>
      <c r="AU300" s="22" t="s">
        <v>92</v>
      </c>
      <c r="AV300" s="23"/>
      <c r="AW300" s="21"/>
      <c r="AX300" s="21"/>
      <c r="AY300" s="21"/>
      <c r="AZ300" s="21"/>
      <c r="BA300" s="20"/>
      <c r="BB300" s="23"/>
      <c r="BC300" s="21"/>
      <c r="BD300" s="21"/>
      <c r="BE300" s="21"/>
      <c r="BF300" s="20"/>
      <c r="BG300" s="24" t="s">
        <v>17</v>
      </c>
      <c r="BH300" s="21"/>
      <c r="BI300" s="21"/>
      <c r="BJ300" s="22"/>
      <c r="BK300" s="64"/>
      <c r="BL300" s="197" t="str">
        <f>IFERROR(VLOOKUP(BK300,#REF!,3,FALSE),"")</f>
        <v/>
      </c>
    </row>
    <row r="301" spans="1:66" s="3" customFormat="1" ht="12.95" customHeight="1" x14ac:dyDescent="0.25">
      <c r="A301" s="5" t="s">
        <v>1195</v>
      </c>
      <c r="B301" s="31" t="s">
        <v>747</v>
      </c>
      <c r="C301" s="19"/>
      <c r="D301" s="25"/>
      <c r="E301" s="23"/>
      <c r="F301" s="21" t="s">
        <v>117</v>
      </c>
      <c r="G301" s="20" t="s">
        <v>119</v>
      </c>
      <c r="H301" s="24"/>
      <c r="I301" s="21"/>
      <c r="J301" s="21"/>
      <c r="K301" s="21"/>
      <c r="L301" s="21"/>
      <c r="M301" s="21"/>
      <c r="N301" s="21"/>
      <c r="O301" s="22"/>
      <c r="P301" s="23"/>
      <c r="Q301" s="21"/>
      <c r="R301" s="20"/>
      <c r="S301" s="24"/>
      <c r="T301" s="24"/>
      <c r="U301" s="24"/>
      <c r="V301" s="21"/>
      <c r="W301" s="21"/>
      <c r="X301" s="21"/>
      <c r="Y301" s="21"/>
      <c r="Z301" s="21"/>
      <c r="AA301" s="22"/>
      <c r="AB301" s="22"/>
      <c r="AC301" s="22"/>
      <c r="AD301" s="22"/>
      <c r="AE301" s="22"/>
      <c r="AF301" s="22" t="s">
        <v>92</v>
      </c>
      <c r="AG301" s="22"/>
      <c r="AH301" s="23"/>
      <c r="AI301" s="24"/>
      <c r="AJ301" s="21"/>
      <c r="AK301" s="22"/>
      <c r="AL301" s="22"/>
      <c r="AM301" s="22"/>
      <c r="AN301" s="23"/>
      <c r="AO301" s="20"/>
      <c r="AP301" s="24"/>
      <c r="AQ301" s="21"/>
      <c r="AR301" s="21" t="s">
        <v>117</v>
      </c>
      <c r="AS301" s="21" t="s">
        <v>119</v>
      </c>
      <c r="AT301" s="21"/>
      <c r="AU301" s="22" t="s">
        <v>92</v>
      </c>
      <c r="AV301" s="23"/>
      <c r="AW301" s="21"/>
      <c r="AX301" s="21"/>
      <c r="AY301" s="21"/>
      <c r="AZ301" s="21"/>
      <c r="BA301" s="20"/>
      <c r="BB301" s="23"/>
      <c r="BC301" s="21"/>
      <c r="BD301" s="21"/>
      <c r="BE301" s="21"/>
      <c r="BF301" s="20"/>
      <c r="BG301" s="24" t="s">
        <v>17</v>
      </c>
      <c r="BH301" s="21"/>
      <c r="BI301" s="21"/>
      <c r="BJ301" s="22"/>
      <c r="BK301" s="64"/>
      <c r="BL301" s="197" t="str">
        <f>IFERROR(VLOOKUP(BK301,#REF!,3,FALSE),"")</f>
        <v/>
      </c>
    </row>
    <row r="302" spans="1:66" s="3" customFormat="1" ht="12.95" customHeight="1" x14ac:dyDescent="0.25">
      <c r="A302" s="5" t="s">
        <v>1196</v>
      </c>
      <c r="B302" s="31" t="s">
        <v>748</v>
      </c>
      <c r="C302" s="19"/>
      <c r="D302" s="25"/>
      <c r="E302" s="23"/>
      <c r="F302" s="21" t="s">
        <v>117</v>
      </c>
      <c r="G302" s="20" t="s">
        <v>119</v>
      </c>
      <c r="H302" s="24"/>
      <c r="I302" s="21"/>
      <c r="J302" s="21"/>
      <c r="K302" s="21"/>
      <c r="L302" s="21"/>
      <c r="M302" s="21"/>
      <c r="N302" s="21"/>
      <c r="O302" s="22"/>
      <c r="P302" s="23"/>
      <c r="Q302" s="21"/>
      <c r="R302" s="20"/>
      <c r="S302" s="24"/>
      <c r="T302" s="24"/>
      <c r="U302" s="24"/>
      <c r="V302" s="21"/>
      <c r="W302" s="21"/>
      <c r="X302" s="21"/>
      <c r="Y302" s="21"/>
      <c r="Z302" s="21"/>
      <c r="AA302" s="22"/>
      <c r="AB302" s="22"/>
      <c r="AC302" s="22"/>
      <c r="AD302" s="22"/>
      <c r="AE302" s="22"/>
      <c r="AF302" s="22" t="s">
        <v>119</v>
      </c>
      <c r="AG302" s="22"/>
      <c r="AH302" s="23"/>
      <c r="AI302" s="24"/>
      <c r="AJ302" s="21"/>
      <c r="AK302" s="22"/>
      <c r="AL302" s="22"/>
      <c r="AM302" s="22"/>
      <c r="AN302" s="23"/>
      <c r="AO302" s="20"/>
      <c r="AP302" s="24"/>
      <c r="AQ302" s="21"/>
      <c r="AR302" s="21"/>
      <c r="AS302" s="21"/>
      <c r="AT302" s="21"/>
      <c r="AU302" s="22"/>
      <c r="AV302" s="23"/>
      <c r="AW302" s="21"/>
      <c r="AX302" s="21"/>
      <c r="AY302" s="21"/>
      <c r="AZ302" s="21"/>
      <c r="BA302" s="20"/>
      <c r="BB302" s="23"/>
      <c r="BC302" s="21"/>
      <c r="BD302" s="21"/>
      <c r="BE302" s="21"/>
      <c r="BF302" s="20"/>
      <c r="BG302" s="24" t="s">
        <v>17</v>
      </c>
      <c r="BH302" s="21"/>
      <c r="BI302" s="21"/>
      <c r="BJ302" s="22"/>
      <c r="BK302" s="64"/>
      <c r="BL302" s="197" t="str">
        <f>IFERROR(VLOOKUP(BK302,#REF!,3,FALSE),"")</f>
        <v/>
      </c>
    </row>
    <row r="303" spans="1:66" s="3" customFormat="1" ht="12.95" customHeight="1" x14ac:dyDescent="0.25">
      <c r="A303" s="5" t="s">
        <v>1197</v>
      </c>
      <c r="B303" s="31" t="s">
        <v>449</v>
      </c>
      <c r="C303" s="19"/>
      <c r="D303" s="25"/>
      <c r="E303" s="26"/>
      <c r="F303" s="21" t="s">
        <v>92</v>
      </c>
      <c r="G303" s="20"/>
      <c r="H303" s="24"/>
      <c r="I303" s="21"/>
      <c r="J303" s="21"/>
      <c r="K303" s="21"/>
      <c r="L303" s="21"/>
      <c r="M303" s="21"/>
      <c r="N303" s="21"/>
      <c r="O303" s="22" t="s">
        <v>92</v>
      </c>
      <c r="P303" s="23"/>
      <c r="Q303" s="21"/>
      <c r="R303" s="20"/>
      <c r="S303" s="24"/>
      <c r="T303" s="24"/>
      <c r="U303" s="21" t="s">
        <v>92</v>
      </c>
      <c r="V303" s="24"/>
      <c r="W303" s="21" t="s">
        <v>119</v>
      </c>
      <c r="X303" s="24"/>
      <c r="Y303" s="24"/>
      <c r="Z303" s="21"/>
      <c r="AA303" s="22"/>
      <c r="AB303" s="22"/>
      <c r="AC303" s="22"/>
      <c r="AD303" s="22"/>
      <c r="AE303" s="22"/>
      <c r="AF303" s="22" t="s">
        <v>92</v>
      </c>
      <c r="AG303" s="22"/>
      <c r="AH303" s="23"/>
      <c r="AI303" s="21" t="s">
        <v>119</v>
      </c>
      <c r="AJ303" s="24"/>
      <c r="AK303" s="22"/>
      <c r="AL303" s="22"/>
      <c r="AM303" s="22" t="s">
        <v>92</v>
      </c>
      <c r="AN303" s="23"/>
      <c r="AO303" s="20"/>
      <c r="AP303" s="24"/>
      <c r="AQ303" s="21"/>
      <c r="AR303" s="21"/>
      <c r="AS303" s="21"/>
      <c r="AT303" s="21"/>
      <c r="AU303" s="22" t="s">
        <v>92</v>
      </c>
      <c r="AV303" s="23"/>
      <c r="AW303" s="21"/>
      <c r="AX303" s="21"/>
      <c r="AY303" s="21"/>
      <c r="AZ303" s="21"/>
      <c r="BA303" s="20"/>
      <c r="BB303" s="23"/>
      <c r="BC303" s="21"/>
      <c r="BD303" s="21"/>
      <c r="BE303" s="21"/>
      <c r="BF303" s="20" t="s">
        <v>92</v>
      </c>
      <c r="BG303" s="24" t="s">
        <v>17</v>
      </c>
      <c r="BH303" s="21"/>
      <c r="BI303" s="21"/>
      <c r="BJ303" s="22" t="s">
        <v>35</v>
      </c>
      <c r="BK303" s="64"/>
      <c r="BL303" s="197">
        <f>14+3</f>
        <v>17</v>
      </c>
    </row>
    <row r="304" spans="1:66" s="3" customFormat="1" ht="12.95" customHeight="1" x14ac:dyDescent="0.25">
      <c r="A304" s="5" t="s">
        <v>1198</v>
      </c>
      <c r="B304" s="31" t="s">
        <v>653</v>
      </c>
      <c r="C304" s="19"/>
      <c r="D304" s="25"/>
      <c r="E304" s="23"/>
      <c r="F304" s="21" t="s">
        <v>92</v>
      </c>
      <c r="G304" s="20"/>
      <c r="H304" s="24"/>
      <c r="I304" s="21"/>
      <c r="J304" s="21"/>
      <c r="K304" s="21"/>
      <c r="L304" s="21"/>
      <c r="M304" s="21"/>
      <c r="N304" s="21"/>
      <c r="O304" s="22"/>
      <c r="P304" s="23"/>
      <c r="Q304" s="21"/>
      <c r="R304" s="20"/>
      <c r="S304" s="24"/>
      <c r="T304" s="24"/>
      <c r="U304" s="24"/>
      <c r="V304" s="21"/>
      <c r="W304" s="21"/>
      <c r="X304" s="21"/>
      <c r="Y304" s="21"/>
      <c r="Z304" s="21"/>
      <c r="AA304" s="22"/>
      <c r="AB304" s="22"/>
      <c r="AC304" s="22"/>
      <c r="AD304" s="22"/>
      <c r="AE304" s="22"/>
      <c r="AF304" s="22" t="s">
        <v>92</v>
      </c>
      <c r="AG304" s="22"/>
      <c r="AH304" s="23"/>
      <c r="AI304" s="24"/>
      <c r="AJ304" s="21"/>
      <c r="AK304" s="22"/>
      <c r="AL304" s="22"/>
      <c r="AM304" s="22" t="s">
        <v>92</v>
      </c>
      <c r="AN304" s="23"/>
      <c r="AO304" s="20"/>
      <c r="AP304" s="24"/>
      <c r="AQ304" s="21"/>
      <c r="AR304" s="21"/>
      <c r="AS304" s="21"/>
      <c r="AT304" s="21" t="s">
        <v>117</v>
      </c>
      <c r="AU304" s="22" t="s">
        <v>119</v>
      </c>
      <c r="AV304" s="23"/>
      <c r="AW304" s="21"/>
      <c r="AX304" s="21"/>
      <c r="AY304" s="21"/>
      <c r="AZ304" s="21"/>
      <c r="BA304" s="20"/>
      <c r="BB304" s="23"/>
      <c r="BC304" s="21"/>
      <c r="BD304" s="21"/>
      <c r="BE304" s="21"/>
      <c r="BF304" s="20"/>
      <c r="BG304" s="24" t="s">
        <v>17</v>
      </c>
      <c r="BH304" s="21"/>
      <c r="BI304" s="21"/>
      <c r="BJ304" s="22" t="s">
        <v>35</v>
      </c>
      <c r="BK304" s="64"/>
      <c r="BL304" s="197">
        <f>14+3</f>
        <v>17</v>
      </c>
    </row>
    <row r="305" spans="1:64" s="4" customFormat="1" ht="12.95" customHeight="1" x14ac:dyDescent="0.25">
      <c r="A305" s="5" t="s">
        <v>1199</v>
      </c>
      <c r="B305" s="46" t="s">
        <v>738</v>
      </c>
      <c r="C305" s="80"/>
      <c r="D305" s="86"/>
      <c r="E305" s="49"/>
      <c r="F305" s="47"/>
      <c r="G305" s="70"/>
      <c r="H305" s="50"/>
      <c r="I305" s="47"/>
      <c r="J305" s="47"/>
      <c r="K305" s="47"/>
      <c r="L305" s="47"/>
      <c r="M305" s="47"/>
      <c r="N305" s="47"/>
      <c r="O305" s="48"/>
      <c r="P305" s="49"/>
      <c r="Q305" s="47"/>
      <c r="R305" s="70"/>
      <c r="S305" s="50"/>
      <c r="T305" s="50"/>
      <c r="U305" s="50"/>
      <c r="V305" s="47"/>
      <c r="W305" s="47"/>
      <c r="X305" s="47"/>
      <c r="Y305" s="47"/>
      <c r="Z305" s="47"/>
      <c r="AA305" s="48"/>
      <c r="AB305" s="48"/>
      <c r="AC305" s="48"/>
      <c r="AD305" s="48"/>
      <c r="AE305" s="48"/>
      <c r="AF305" s="48" t="s">
        <v>92</v>
      </c>
      <c r="AG305" s="48"/>
      <c r="AH305" s="49"/>
      <c r="AI305" s="50"/>
      <c r="AJ305" s="47"/>
      <c r="AK305" s="48"/>
      <c r="AL305" s="48"/>
      <c r="AM305" s="48" t="s">
        <v>92</v>
      </c>
      <c r="AN305" s="49"/>
      <c r="AO305" s="70"/>
      <c r="AP305" s="50"/>
      <c r="AQ305" s="47"/>
      <c r="AR305" s="47"/>
      <c r="AS305" s="47"/>
      <c r="AT305" s="47" t="s">
        <v>117</v>
      </c>
      <c r="AU305" s="48" t="s">
        <v>119</v>
      </c>
      <c r="AV305" s="49"/>
      <c r="AW305" s="47"/>
      <c r="AX305" s="47"/>
      <c r="AY305" s="47"/>
      <c r="AZ305" s="47"/>
      <c r="BA305" s="70"/>
      <c r="BB305" s="49"/>
      <c r="BC305" s="47"/>
      <c r="BD305" s="47"/>
      <c r="BE305" s="47"/>
      <c r="BF305" s="70" t="s">
        <v>92</v>
      </c>
      <c r="BG305" s="50" t="s">
        <v>17</v>
      </c>
      <c r="BH305" s="47"/>
      <c r="BI305" s="47"/>
      <c r="BJ305" s="48" t="s">
        <v>35</v>
      </c>
      <c r="BK305" s="64"/>
      <c r="BL305" s="197">
        <f t="shared" ref="BL305:BL320" si="2">14+3</f>
        <v>17</v>
      </c>
    </row>
    <row r="306" spans="1:64" s="3" customFormat="1" ht="12.95" customHeight="1" x14ac:dyDescent="0.25">
      <c r="A306" s="5" t="s">
        <v>1200</v>
      </c>
      <c r="B306" s="31" t="s">
        <v>620</v>
      </c>
      <c r="C306" s="19"/>
      <c r="D306" s="25"/>
      <c r="E306" s="49"/>
      <c r="F306" s="47"/>
      <c r="G306" s="70"/>
      <c r="H306" s="50"/>
      <c r="I306" s="47"/>
      <c r="J306" s="47"/>
      <c r="K306" s="47"/>
      <c r="L306" s="47"/>
      <c r="M306" s="47"/>
      <c r="N306" s="47"/>
      <c r="O306" s="48"/>
      <c r="P306" s="49"/>
      <c r="Q306" s="47"/>
      <c r="R306" s="70"/>
      <c r="S306" s="50"/>
      <c r="T306" s="50"/>
      <c r="U306" s="50"/>
      <c r="V306" s="47"/>
      <c r="W306" s="47"/>
      <c r="X306" s="47"/>
      <c r="Y306" s="47"/>
      <c r="Z306" s="47"/>
      <c r="AA306" s="48"/>
      <c r="AB306" s="48"/>
      <c r="AC306" s="48"/>
      <c r="AD306" s="48"/>
      <c r="AE306" s="48"/>
      <c r="AF306" s="48" t="s">
        <v>92</v>
      </c>
      <c r="AG306" s="48"/>
      <c r="AH306" s="49"/>
      <c r="AI306" s="50"/>
      <c r="AJ306" s="47"/>
      <c r="AK306" s="48"/>
      <c r="AL306" s="48"/>
      <c r="AM306" s="48" t="s">
        <v>92</v>
      </c>
      <c r="AN306" s="49"/>
      <c r="AO306" s="70"/>
      <c r="AP306" s="50"/>
      <c r="AQ306" s="47"/>
      <c r="AR306" s="47"/>
      <c r="AS306" s="47"/>
      <c r="AT306" s="47" t="s">
        <v>117</v>
      </c>
      <c r="AU306" s="48" t="s">
        <v>119</v>
      </c>
      <c r="AV306" s="49"/>
      <c r="AW306" s="47"/>
      <c r="AX306" s="47"/>
      <c r="AY306" s="47"/>
      <c r="AZ306" s="47"/>
      <c r="BA306" s="70"/>
      <c r="BB306" s="49"/>
      <c r="BC306" s="47"/>
      <c r="BD306" s="47"/>
      <c r="BE306" s="47"/>
      <c r="BF306" s="70"/>
      <c r="BG306" s="50" t="s">
        <v>17</v>
      </c>
      <c r="BH306" s="47"/>
      <c r="BI306" s="47"/>
      <c r="BJ306" s="48" t="s">
        <v>35</v>
      </c>
      <c r="BK306" s="64"/>
      <c r="BL306" s="197">
        <f t="shared" si="2"/>
        <v>17</v>
      </c>
    </row>
    <row r="307" spans="1:64" s="3" customFormat="1" ht="12.95" customHeight="1" x14ac:dyDescent="0.25">
      <c r="A307" s="5" t="s">
        <v>1201</v>
      </c>
      <c r="B307" s="31" t="s">
        <v>629</v>
      </c>
      <c r="C307" s="19"/>
      <c r="D307" s="25"/>
      <c r="E307" s="49"/>
      <c r="F307" s="47"/>
      <c r="G307" s="70"/>
      <c r="H307" s="50"/>
      <c r="I307" s="47"/>
      <c r="J307" s="47"/>
      <c r="K307" s="47"/>
      <c r="L307" s="47"/>
      <c r="M307" s="47"/>
      <c r="N307" s="47"/>
      <c r="O307" s="48"/>
      <c r="P307" s="49"/>
      <c r="Q307" s="47"/>
      <c r="R307" s="70"/>
      <c r="S307" s="50"/>
      <c r="T307" s="50"/>
      <c r="U307" s="50"/>
      <c r="V307" s="47"/>
      <c r="W307" s="47"/>
      <c r="X307" s="47"/>
      <c r="Y307" s="47"/>
      <c r="Z307" s="47"/>
      <c r="AA307" s="48"/>
      <c r="AB307" s="48"/>
      <c r="AC307" s="48"/>
      <c r="AD307" s="48"/>
      <c r="AE307" s="48"/>
      <c r="AF307" s="48" t="s">
        <v>92</v>
      </c>
      <c r="AG307" s="48"/>
      <c r="AH307" s="49"/>
      <c r="AI307" s="50"/>
      <c r="AJ307" s="47"/>
      <c r="AK307" s="48"/>
      <c r="AL307" s="48"/>
      <c r="AM307" s="48" t="s">
        <v>92</v>
      </c>
      <c r="AN307" s="49"/>
      <c r="AO307" s="70"/>
      <c r="AP307" s="50"/>
      <c r="AQ307" s="47"/>
      <c r="AR307" s="47"/>
      <c r="AS307" s="47"/>
      <c r="AT307" s="47" t="s">
        <v>117</v>
      </c>
      <c r="AU307" s="48" t="s">
        <v>119</v>
      </c>
      <c r="AV307" s="49"/>
      <c r="AW307" s="47"/>
      <c r="AX307" s="47"/>
      <c r="AY307" s="47"/>
      <c r="AZ307" s="47"/>
      <c r="BA307" s="70"/>
      <c r="BB307" s="49"/>
      <c r="BC307" s="47"/>
      <c r="BD307" s="47"/>
      <c r="BE307" s="47"/>
      <c r="BF307" s="70"/>
      <c r="BG307" s="50" t="s">
        <v>17</v>
      </c>
      <c r="BH307" s="47"/>
      <c r="BI307" s="47"/>
      <c r="BJ307" s="48" t="s">
        <v>35</v>
      </c>
      <c r="BK307" s="64"/>
      <c r="BL307" s="197">
        <f t="shared" si="2"/>
        <v>17</v>
      </c>
    </row>
    <row r="308" spans="1:64" s="3" customFormat="1" ht="12.95" customHeight="1" x14ac:dyDescent="0.25">
      <c r="A308" s="5" t="s">
        <v>1202</v>
      </c>
      <c r="B308" s="31" t="s">
        <v>628</v>
      </c>
      <c r="C308" s="19"/>
      <c r="D308" s="25"/>
      <c r="E308" s="49"/>
      <c r="F308" s="47"/>
      <c r="G308" s="70"/>
      <c r="H308" s="50"/>
      <c r="I308" s="47"/>
      <c r="J308" s="47"/>
      <c r="K308" s="47"/>
      <c r="L308" s="47"/>
      <c r="M308" s="47"/>
      <c r="N308" s="47"/>
      <c r="O308" s="48"/>
      <c r="P308" s="49"/>
      <c r="Q308" s="47"/>
      <c r="R308" s="70"/>
      <c r="S308" s="50"/>
      <c r="T308" s="50"/>
      <c r="U308" s="50"/>
      <c r="V308" s="47"/>
      <c r="W308" s="47"/>
      <c r="X308" s="47"/>
      <c r="Y308" s="47"/>
      <c r="Z308" s="47"/>
      <c r="AA308" s="48"/>
      <c r="AB308" s="48"/>
      <c r="AC308" s="48"/>
      <c r="AD308" s="48"/>
      <c r="AE308" s="48"/>
      <c r="AF308" s="48" t="s">
        <v>92</v>
      </c>
      <c r="AG308" s="48"/>
      <c r="AH308" s="49"/>
      <c r="AI308" s="50"/>
      <c r="AJ308" s="47"/>
      <c r="AK308" s="48"/>
      <c r="AL308" s="48"/>
      <c r="AM308" s="48" t="s">
        <v>92</v>
      </c>
      <c r="AN308" s="49"/>
      <c r="AO308" s="70"/>
      <c r="AP308" s="50"/>
      <c r="AQ308" s="47"/>
      <c r="AR308" s="47"/>
      <c r="AS308" s="47"/>
      <c r="AT308" s="47" t="s">
        <v>117</v>
      </c>
      <c r="AU308" s="48" t="s">
        <v>119</v>
      </c>
      <c r="AV308" s="49"/>
      <c r="AW308" s="47"/>
      <c r="AX308" s="47"/>
      <c r="AY308" s="47"/>
      <c r="AZ308" s="47"/>
      <c r="BA308" s="70"/>
      <c r="BB308" s="49"/>
      <c r="BC308" s="47"/>
      <c r="BD308" s="47"/>
      <c r="BE308" s="47"/>
      <c r="BF308" s="70"/>
      <c r="BG308" s="50" t="s">
        <v>17</v>
      </c>
      <c r="BH308" s="47"/>
      <c r="BI308" s="47"/>
      <c r="BJ308" s="48" t="s">
        <v>35</v>
      </c>
      <c r="BK308" s="64"/>
      <c r="BL308" s="197">
        <f t="shared" si="2"/>
        <v>17</v>
      </c>
    </row>
    <row r="309" spans="1:64" s="3" customFormat="1" ht="12.95" customHeight="1" x14ac:dyDescent="0.25">
      <c r="A309" s="5" t="s">
        <v>1203</v>
      </c>
      <c r="B309" s="31" t="s">
        <v>736</v>
      </c>
      <c r="C309" s="19"/>
      <c r="D309" s="25"/>
      <c r="E309" s="49"/>
      <c r="F309" s="47"/>
      <c r="G309" s="70"/>
      <c r="H309" s="50"/>
      <c r="I309" s="47"/>
      <c r="J309" s="47"/>
      <c r="K309" s="47"/>
      <c r="L309" s="47"/>
      <c r="M309" s="47"/>
      <c r="N309" s="47"/>
      <c r="O309" s="48"/>
      <c r="P309" s="49"/>
      <c r="Q309" s="47"/>
      <c r="R309" s="70"/>
      <c r="S309" s="50"/>
      <c r="T309" s="50"/>
      <c r="U309" s="50"/>
      <c r="V309" s="47"/>
      <c r="W309" s="47"/>
      <c r="X309" s="47"/>
      <c r="Y309" s="47"/>
      <c r="Z309" s="47"/>
      <c r="AA309" s="48"/>
      <c r="AB309" s="48"/>
      <c r="AC309" s="48"/>
      <c r="AD309" s="48"/>
      <c r="AE309" s="48"/>
      <c r="AF309" s="48" t="s">
        <v>92</v>
      </c>
      <c r="AG309" s="48"/>
      <c r="AH309" s="49"/>
      <c r="AI309" s="50"/>
      <c r="AJ309" s="47"/>
      <c r="AK309" s="48"/>
      <c r="AL309" s="48"/>
      <c r="AM309" s="48" t="s">
        <v>92</v>
      </c>
      <c r="AN309" s="49"/>
      <c r="AO309" s="70"/>
      <c r="AP309" s="50"/>
      <c r="AQ309" s="47"/>
      <c r="AR309" s="47"/>
      <c r="AS309" s="47"/>
      <c r="AT309" s="47" t="s">
        <v>117</v>
      </c>
      <c r="AU309" s="48" t="s">
        <v>119</v>
      </c>
      <c r="AV309" s="49"/>
      <c r="AW309" s="47"/>
      <c r="AX309" s="47"/>
      <c r="AY309" s="47"/>
      <c r="AZ309" s="47"/>
      <c r="BA309" s="70"/>
      <c r="BB309" s="49"/>
      <c r="BC309" s="47"/>
      <c r="BD309" s="47"/>
      <c r="BE309" s="47"/>
      <c r="BF309" s="70"/>
      <c r="BG309" s="50" t="s">
        <v>17</v>
      </c>
      <c r="BH309" s="47"/>
      <c r="BI309" s="47"/>
      <c r="BJ309" s="48" t="s">
        <v>35</v>
      </c>
      <c r="BK309" s="64"/>
      <c r="BL309" s="197">
        <f t="shared" si="2"/>
        <v>17</v>
      </c>
    </row>
    <row r="310" spans="1:64" s="3" customFormat="1" ht="12.95" customHeight="1" x14ac:dyDescent="0.25">
      <c r="A310" s="5" t="s">
        <v>1204</v>
      </c>
      <c r="B310" s="31" t="s">
        <v>621</v>
      </c>
      <c r="C310" s="19"/>
      <c r="D310" s="25"/>
      <c r="E310" s="49"/>
      <c r="F310" s="47"/>
      <c r="G310" s="70"/>
      <c r="H310" s="50"/>
      <c r="I310" s="47"/>
      <c r="J310" s="47"/>
      <c r="K310" s="47"/>
      <c r="L310" s="47"/>
      <c r="M310" s="47"/>
      <c r="N310" s="47"/>
      <c r="O310" s="48"/>
      <c r="P310" s="49"/>
      <c r="Q310" s="47"/>
      <c r="R310" s="70"/>
      <c r="S310" s="50"/>
      <c r="T310" s="50"/>
      <c r="U310" s="50"/>
      <c r="V310" s="47"/>
      <c r="W310" s="47"/>
      <c r="X310" s="47"/>
      <c r="Y310" s="47"/>
      <c r="Z310" s="47"/>
      <c r="AA310" s="48"/>
      <c r="AB310" s="48"/>
      <c r="AC310" s="48"/>
      <c r="AD310" s="48"/>
      <c r="AE310" s="48"/>
      <c r="AF310" s="48" t="s">
        <v>92</v>
      </c>
      <c r="AG310" s="48"/>
      <c r="AH310" s="49"/>
      <c r="AI310" s="50"/>
      <c r="AJ310" s="47"/>
      <c r="AK310" s="48"/>
      <c r="AL310" s="48"/>
      <c r="AM310" s="48" t="s">
        <v>92</v>
      </c>
      <c r="AN310" s="49"/>
      <c r="AO310" s="70"/>
      <c r="AP310" s="50"/>
      <c r="AQ310" s="47"/>
      <c r="AR310" s="47"/>
      <c r="AS310" s="47"/>
      <c r="AT310" s="47" t="s">
        <v>117</v>
      </c>
      <c r="AU310" s="48" t="s">
        <v>119</v>
      </c>
      <c r="AV310" s="49"/>
      <c r="AW310" s="47"/>
      <c r="AX310" s="47"/>
      <c r="AY310" s="47"/>
      <c r="AZ310" s="47"/>
      <c r="BA310" s="70"/>
      <c r="BB310" s="49"/>
      <c r="BC310" s="47"/>
      <c r="BD310" s="47"/>
      <c r="BE310" s="47"/>
      <c r="BF310" s="70"/>
      <c r="BG310" s="50" t="s">
        <v>17</v>
      </c>
      <c r="BH310" s="47"/>
      <c r="BI310" s="47"/>
      <c r="BJ310" s="48" t="s">
        <v>35</v>
      </c>
      <c r="BK310" s="64"/>
      <c r="BL310" s="197">
        <f t="shared" si="2"/>
        <v>17</v>
      </c>
    </row>
    <row r="311" spans="1:64" s="3" customFormat="1" ht="12.95" customHeight="1" x14ac:dyDescent="0.25">
      <c r="A311" s="5" t="s">
        <v>1205</v>
      </c>
      <c r="B311" s="31" t="s">
        <v>627</v>
      </c>
      <c r="C311" s="19"/>
      <c r="D311" s="25"/>
      <c r="E311" s="49"/>
      <c r="F311" s="47"/>
      <c r="G311" s="70"/>
      <c r="H311" s="50"/>
      <c r="I311" s="47"/>
      <c r="J311" s="47"/>
      <c r="K311" s="47"/>
      <c r="L311" s="47"/>
      <c r="M311" s="47"/>
      <c r="N311" s="47"/>
      <c r="O311" s="48"/>
      <c r="P311" s="49"/>
      <c r="Q311" s="47"/>
      <c r="R311" s="70"/>
      <c r="S311" s="50"/>
      <c r="T311" s="50"/>
      <c r="U311" s="50"/>
      <c r="V311" s="47"/>
      <c r="W311" s="47"/>
      <c r="X311" s="47"/>
      <c r="Y311" s="47"/>
      <c r="Z311" s="47"/>
      <c r="AA311" s="48"/>
      <c r="AB311" s="48"/>
      <c r="AC311" s="48"/>
      <c r="AD311" s="48"/>
      <c r="AE311" s="48"/>
      <c r="AF311" s="48" t="s">
        <v>92</v>
      </c>
      <c r="AG311" s="48"/>
      <c r="AH311" s="49"/>
      <c r="AI311" s="50"/>
      <c r="AJ311" s="47"/>
      <c r="AK311" s="48"/>
      <c r="AL311" s="48"/>
      <c r="AM311" s="48" t="s">
        <v>92</v>
      </c>
      <c r="AN311" s="49"/>
      <c r="AO311" s="70"/>
      <c r="AP311" s="50"/>
      <c r="AQ311" s="47"/>
      <c r="AR311" s="47"/>
      <c r="AS311" s="47"/>
      <c r="AT311" s="47" t="s">
        <v>117</v>
      </c>
      <c r="AU311" s="48" t="s">
        <v>119</v>
      </c>
      <c r="AV311" s="49"/>
      <c r="AW311" s="47"/>
      <c r="AX311" s="47"/>
      <c r="AY311" s="47"/>
      <c r="AZ311" s="47"/>
      <c r="BA311" s="70"/>
      <c r="BB311" s="49"/>
      <c r="BC311" s="47"/>
      <c r="BD311" s="47"/>
      <c r="BE311" s="47"/>
      <c r="BF311" s="70"/>
      <c r="BG311" s="50" t="s">
        <v>17</v>
      </c>
      <c r="BH311" s="47"/>
      <c r="BI311" s="47"/>
      <c r="BJ311" s="48" t="s">
        <v>35</v>
      </c>
      <c r="BK311" s="64"/>
      <c r="BL311" s="197">
        <f t="shared" si="2"/>
        <v>17</v>
      </c>
    </row>
    <row r="312" spans="1:64" s="3" customFormat="1" ht="12.95" customHeight="1" x14ac:dyDescent="0.25">
      <c r="A312" s="5" t="s">
        <v>1206</v>
      </c>
      <c r="B312" s="31" t="s">
        <v>622</v>
      </c>
      <c r="C312" s="19"/>
      <c r="D312" s="25"/>
      <c r="E312" s="49"/>
      <c r="F312" s="47"/>
      <c r="G312" s="70"/>
      <c r="H312" s="50"/>
      <c r="I312" s="47"/>
      <c r="J312" s="47"/>
      <c r="K312" s="47"/>
      <c r="L312" s="47"/>
      <c r="M312" s="47"/>
      <c r="N312" s="47"/>
      <c r="O312" s="48"/>
      <c r="P312" s="49"/>
      <c r="Q312" s="47"/>
      <c r="R312" s="70"/>
      <c r="S312" s="50"/>
      <c r="T312" s="50"/>
      <c r="U312" s="50"/>
      <c r="V312" s="47"/>
      <c r="W312" s="47"/>
      <c r="X312" s="47"/>
      <c r="Y312" s="47"/>
      <c r="Z312" s="47"/>
      <c r="AA312" s="48"/>
      <c r="AB312" s="48"/>
      <c r="AC312" s="48"/>
      <c r="AD312" s="48"/>
      <c r="AE312" s="48"/>
      <c r="AF312" s="48" t="s">
        <v>92</v>
      </c>
      <c r="AG312" s="48"/>
      <c r="AH312" s="49"/>
      <c r="AI312" s="50"/>
      <c r="AJ312" s="47"/>
      <c r="AK312" s="48"/>
      <c r="AL312" s="48"/>
      <c r="AM312" s="48" t="s">
        <v>92</v>
      </c>
      <c r="AN312" s="49"/>
      <c r="AO312" s="70"/>
      <c r="AP312" s="50"/>
      <c r="AQ312" s="47"/>
      <c r="AR312" s="47"/>
      <c r="AS312" s="47"/>
      <c r="AT312" s="47" t="s">
        <v>117</v>
      </c>
      <c r="AU312" s="48" t="s">
        <v>119</v>
      </c>
      <c r="AV312" s="49"/>
      <c r="AW312" s="47"/>
      <c r="AX312" s="47"/>
      <c r="AY312" s="47"/>
      <c r="AZ312" s="47"/>
      <c r="BA312" s="70"/>
      <c r="BB312" s="49"/>
      <c r="BC312" s="47"/>
      <c r="BD312" s="47"/>
      <c r="BE312" s="47"/>
      <c r="BF312" s="70"/>
      <c r="BG312" s="50" t="s">
        <v>17</v>
      </c>
      <c r="BH312" s="47"/>
      <c r="BI312" s="47"/>
      <c r="BJ312" s="48" t="s">
        <v>35</v>
      </c>
      <c r="BK312" s="64"/>
      <c r="BL312" s="197">
        <f t="shared" si="2"/>
        <v>17</v>
      </c>
    </row>
    <row r="313" spans="1:64" s="3" customFormat="1" ht="12.95" customHeight="1" x14ac:dyDescent="0.25">
      <c r="A313" s="5" t="s">
        <v>1207</v>
      </c>
      <c r="B313" s="31" t="s">
        <v>626</v>
      </c>
      <c r="C313" s="19"/>
      <c r="D313" s="25"/>
      <c r="E313" s="49"/>
      <c r="F313" s="47"/>
      <c r="G313" s="70"/>
      <c r="H313" s="50"/>
      <c r="I313" s="47"/>
      <c r="J313" s="47"/>
      <c r="K313" s="47"/>
      <c r="L313" s="47"/>
      <c r="M313" s="47"/>
      <c r="N313" s="47"/>
      <c r="O313" s="48"/>
      <c r="P313" s="49"/>
      <c r="Q313" s="47"/>
      <c r="R313" s="70"/>
      <c r="S313" s="50"/>
      <c r="T313" s="50"/>
      <c r="U313" s="50"/>
      <c r="V313" s="47"/>
      <c r="W313" s="47"/>
      <c r="X313" s="47"/>
      <c r="Y313" s="47"/>
      <c r="Z313" s="47"/>
      <c r="AA313" s="48"/>
      <c r="AB313" s="48"/>
      <c r="AC313" s="48"/>
      <c r="AD313" s="48"/>
      <c r="AE313" s="48"/>
      <c r="AF313" s="48" t="s">
        <v>92</v>
      </c>
      <c r="AG313" s="48"/>
      <c r="AH313" s="49"/>
      <c r="AI313" s="50"/>
      <c r="AJ313" s="47"/>
      <c r="AK313" s="48"/>
      <c r="AL313" s="48"/>
      <c r="AM313" s="48" t="s">
        <v>92</v>
      </c>
      <c r="AN313" s="49"/>
      <c r="AO313" s="70"/>
      <c r="AP313" s="50"/>
      <c r="AQ313" s="47"/>
      <c r="AR313" s="47"/>
      <c r="AS313" s="47"/>
      <c r="AT313" s="47" t="s">
        <v>117</v>
      </c>
      <c r="AU313" s="48" t="s">
        <v>119</v>
      </c>
      <c r="AV313" s="49"/>
      <c r="AW313" s="47"/>
      <c r="AX313" s="47"/>
      <c r="AY313" s="47"/>
      <c r="AZ313" s="47"/>
      <c r="BA313" s="70"/>
      <c r="BB313" s="49"/>
      <c r="BC313" s="47"/>
      <c r="BD313" s="47"/>
      <c r="BE313" s="47"/>
      <c r="BF313" s="70"/>
      <c r="BG313" s="50" t="s">
        <v>17</v>
      </c>
      <c r="BH313" s="47"/>
      <c r="BI313" s="47"/>
      <c r="BJ313" s="48" t="s">
        <v>35</v>
      </c>
      <c r="BK313" s="64"/>
      <c r="BL313" s="197">
        <f t="shared" si="2"/>
        <v>17</v>
      </c>
    </row>
    <row r="314" spans="1:64" s="3" customFormat="1" ht="12.95" customHeight="1" x14ac:dyDescent="0.25">
      <c r="A314" s="5" t="s">
        <v>1208</v>
      </c>
      <c r="B314" s="31" t="s">
        <v>623</v>
      </c>
      <c r="C314" s="19"/>
      <c r="D314" s="25"/>
      <c r="E314" s="49"/>
      <c r="F314" s="47"/>
      <c r="G314" s="70"/>
      <c r="H314" s="50"/>
      <c r="I314" s="47"/>
      <c r="J314" s="47"/>
      <c r="K314" s="47"/>
      <c r="L314" s="47"/>
      <c r="M314" s="47"/>
      <c r="N314" s="47"/>
      <c r="O314" s="48"/>
      <c r="P314" s="49"/>
      <c r="Q314" s="47"/>
      <c r="R314" s="70"/>
      <c r="S314" s="50"/>
      <c r="T314" s="50"/>
      <c r="U314" s="50"/>
      <c r="V314" s="47"/>
      <c r="W314" s="47"/>
      <c r="X314" s="47"/>
      <c r="Y314" s="47"/>
      <c r="Z314" s="47"/>
      <c r="AA314" s="48"/>
      <c r="AB314" s="48"/>
      <c r="AC314" s="48"/>
      <c r="AD314" s="48"/>
      <c r="AE314" s="48"/>
      <c r="AF314" s="48" t="s">
        <v>92</v>
      </c>
      <c r="AG314" s="48"/>
      <c r="AH314" s="49"/>
      <c r="AI314" s="50"/>
      <c r="AJ314" s="47"/>
      <c r="AK314" s="48"/>
      <c r="AL314" s="48"/>
      <c r="AM314" s="48" t="s">
        <v>92</v>
      </c>
      <c r="AN314" s="49"/>
      <c r="AO314" s="70"/>
      <c r="AP314" s="50"/>
      <c r="AQ314" s="47"/>
      <c r="AR314" s="47"/>
      <c r="AS314" s="47"/>
      <c r="AT314" s="47" t="s">
        <v>117</v>
      </c>
      <c r="AU314" s="48" t="s">
        <v>119</v>
      </c>
      <c r="AV314" s="49"/>
      <c r="AW314" s="47"/>
      <c r="AX314" s="47"/>
      <c r="AY314" s="47"/>
      <c r="AZ314" s="47"/>
      <c r="BA314" s="70"/>
      <c r="BB314" s="49"/>
      <c r="BC314" s="47"/>
      <c r="BD314" s="47"/>
      <c r="BE314" s="47"/>
      <c r="BF314" s="70"/>
      <c r="BG314" s="50" t="s">
        <v>17</v>
      </c>
      <c r="BH314" s="47"/>
      <c r="BI314" s="47"/>
      <c r="BJ314" s="48" t="s">
        <v>35</v>
      </c>
      <c r="BK314" s="64"/>
      <c r="BL314" s="197">
        <f t="shared" si="2"/>
        <v>17</v>
      </c>
    </row>
    <row r="315" spans="1:64" s="3" customFormat="1" ht="12.95" customHeight="1" x14ac:dyDescent="0.25">
      <c r="A315" s="5" t="s">
        <v>1209</v>
      </c>
      <c r="B315" s="31" t="s">
        <v>625</v>
      </c>
      <c r="C315" s="19"/>
      <c r="D315" s="25"/>
      <c r="E315" s="49"/>
      <c r="F315" s="47"/>
      <c r="G315" s="70"/>
      <c r="H315" s="50"/>
      <c r="I315" s="47"/>
      <c r="J315" s="47"/>
      <c r="K315" s="47"/>
      <c r="L315" s="47"/>
      <c r="M315" s="47"/>
      <c r="N315" s="47"/>
      <c r="O315" s="48"/>
      <c r="P315" s="49"/>
      <c r="Q315" s="47"/>
      <c r="R315" s="70"/>
      <c r="S315" s="50"/>
      <c r="T315" s="50"/>
      <c r="U315" s="50"/>
      <c r="V315" s="47"/>
      <c r="W315" s="47"/>
      <c r="X315" s="47"/>
      <c r="Y315" s="47"/>
      <c r="Z315" s="47"/>
      <c r="AA315" s="48"/>
      <c r="AB315" s="48"/>
      <c r="AC315" s="48"/>
      <c r="AD315" s="48"/>
      <c r="AE315" s="48"/>
      <c r="AF315" s="48" t="s">
        <v>92</v>
      </c>
      <c r="AG315" s="48"/>
      <c r="AH315" s="49"/>
      <c r="AI315" s="50"/>
      <c r="AJ315" s="47"/>
      <c r="AK315" s="48"/>
      <c r="AL315" s="48"/>
      <c r="AM315" s="48" t="s">
        <v>92</v>
      </c>
      <c r="AN315" s="49"/>
      <c r="AO315" s="70"/>
      <c r="AP315" s="50"/>
      <c r="AQ315" s="47"/>
      <c r="AR315" s="47"/>
      <c r="AS315" s="47"/>
      <c r="AT315" s="47" t="s">
        <v>117</v>
      </c>
      <c r="AU315" s="48" t="s">
        <v>119</v>
      </c>
      <c r="AV315" s="49"/>
      <c r="AW315" s="47"/>
      <c r="AX315" s="47"/>
      <c r="AY315" s="47"/>
      <c r="AZ315" s="47"/>
      <c r="BA315" s="70"/>
      <c r="BB315" s="49"/>
      <c r="BC315" s="47"/>
      <c r="BD315" s="47"/>
      <c r="BE315" s="47"/>
      <c r="BF315" s="70"/>
      <c r="BG315" s="50" t="s">
        <v>17</v>
      </c>
      <c r="BH315" s="47"/>
      <c r="BI315" s="47"/>
      <c r="BJ315" s="48" t="s">
        <v>35</v>
      </c>
      <c r="BK315" s="64"/>
      <c r="BL315" s="197">
        <f t="shared" si="2"/>
        <v>17</v>
      </c>
    </row>
    <row r="316" spans="1:64" s="3" customFormat="1" ht="12.95" customHeight="1" x14ac:dyDescent="0.25">
      <c r="A316" s="5" t="s">
        <v>1210</v>
      </c>
      <c r="B316" s="31" t="s">
        <v>624</v>
      </c>
      <c r="C316" s="19"/>
      <c r="D316" s="25"/>
      <c r="E316" s="49"/>
      <c r="F316" s="47"/>
      <c r="G316" s="70"/>
      <c r="H316" s="50"/>
      <c r="I316" s="47"/>
      <c r="J316" s="47"/>
      <c r="K316" s="47"/>
      <c r="L316" s="47"/>
      <c r="M316" s="47"/>
      <c r="N316" s="47"/>
      <c r="O316" s="48"/>
      <c r="P316" s="49"/>
      <c r="Q316" s="47"/>
      <c r="R316" s="70"/>
      <c r="S316" s="50"/>
      <c r="T316" s="50"/>
      <c r="U316" s="50"/>
      <c r="V316" s="47"/>
      <c r="W316" s="47"/>
      <c r="X316" s="47"/>
      <c r="Y316" s="47"/>
      <c r="Z316" s="47"/>
      <c r="AA316" s="48"/>
      <c r="AB316" s="48"/>
      <c r="AC316" s="48"/>
      <c r="AD316" s="48"/>
      <c r="AE316" s="48"/>
      <c r="AF316" s="48" t="s">
        <v>92</v>
      </c>
      <c r="AG316" s="48"/>
      <c r="AH316" s="49"/>
      <c r="AI316" s="50"/>
      <c r="AJ316" s="47"/>
      <c r="AK316" s="48"/>
      <c r="AL316" s="48"/>
      <c r="AM316" s="48" t="s">
        <v>92</v>
      </c>
      <c r="AN316" s="49"/>
      <c r="AO316" s="70"/>
      <c r="AP316" s="50"/>
      <c r="AQ316" s="47"/>
      <c r="AR316" s="47"/>
      <c r="AS316" s="47"/>
      <c r="AT316" s="47" t="s">
        <v>117</v>
      </c>
      <c r="AU316" s="48" t="s">
        <v>119</v>
      </c>
      <c r="AV316" s="49"/>
      <c r="AW316" s="47"/>
      <c r="AX316" s="47"/>
      <c r="AY316" s="47"/>
      <c r="AZ316" s="47"/>
      <c r="BA316" s="70"/>
      <c r="BB316" s="49"/>
      <c r="BC316" s="47"/>
      <c r="BD316" s="47"/>
      <c r="BE316" s="47"/>
      <c r="BF316" s="70"/>
      <c r="BG316" s="50" t="s">
        <v>17</v>
      </c>
      <c r="BH316" s="47"/>
      <c r="BI316" s="47"/>
      <c r="BJ316" s="48" t="s">
        <v>35</v>
      </c>
      <c r="BK316" s="64"/>
      <c r="BL316" s="197">
        <f t="shared" si="2"/>
        <v>17</v>
      </c>
    </row>
    <row r="317" spans="1:64" s="3" customFormat="1" ht="12.95" customHeight="1" x14ac:dyDescent="0.25">
      <c r="A317" s="5" t="s">
        <v>1211</v>
      </c>
      <c r="B317" s="31" t="s">
        <v>737</v>
      </c>
      <c r="C317" s="19"/>
      <c r="D317" s="25"/>
      <c r="E317" s="49"/>
      <c r="F317" s="47"/>
      <c r="G317" s="70"/>
      <c r="H317" s="50"/>
      <c r="I317" s="47"/>
      <c r="J317" s="47"/>
      <c r="K317" s="47"/>
      <c r="L317" s="47"/>
      <c r="M317" s="47"/>
      <c r="N317" s="47"/>
      <c r="O317" s="48"/>
      <c r="P317" s="49"/>
      <c r="Q317" s="47"/>
      <c r="R317" s="70"/>
      <c r="S317" s="50"/>
      <c r="T317" s="50"/>
      <c r="U317" s="50"/>
      <c r="V317" s="47"/>
      <c r="W317" s="47"/>
      <c r="X317" s="47"/>
      <c r="Y317" s="47"/>
      <c r="Z317" s="47"/>
      <c r="AA317" s="48"/>
      <c r="AB317" s="48"/>
      <c r="AC317" s="48"/>
      <c r="AD317" s="48"/>
      <c r="AE317" s="48"/>
      <c r="AF317" s="48" t="s">
        <v>92</v>
      </c>
      <c r="AG317" s="48"/>
      <c r="AH317" s="49"/>
      <c r="AI317" s="50"/>
      <c r="AJ317" s="47"/>
      <c r="AK317" s="48"/>
      <c r="AL317" s="48"/>
      <c r="AM317" s="48" t="s">
        <v>92</v>
      </c>
      <c r="AN317" s="49"/>
      <c r="AO317" s="70"/>
      <c r="AP317" s="50"/>
      <c r="AQ317" s="47"/>
      <c r="AR317" s="47"/>
      <c r="AS317" s="47"/>
      <c r="AT317" s="47" t="s">
        <v>117</v>
      </c>
      <c r="AU317" s="48" t="s">
        <v>119</v>
      </c>
      <c r="AV317" s="49"/>
      <c r="AW317" s="47"/>
      <c r="AX317" s="47"/>
      <c r="AY317" s="47"/>
      <c r="AZ317" s="47"/>
      <c r="BA317" s="70"/>
      <c r="BB317" s="49"/>
      <c r="BC317" s="47"/>
      <c r="BD317" s="47"/>
      <c r="BE317" s="47"/>
      <c r="BF317" s="70"/>
      <c r="BG317" s="50" t="s">
        <v>17</v>
      </c>
      <c r="BH317" s="47"/>
      <c r="BI317" s="47"/>
      <c r="BJ317" s="48" t="s">
        <v>35</v>
      </c>
      <c r="BK317" s="64"/>
      <c r="BL317" s="197">
        <f t="shared" si="2"/>
        <v>17</v>
      </c>
    </row>
    <row r="318" spans="1:64" s="3" customFormat="1" ht="12.95" customHeight="1" x14ac:dyDescent="0.25">
      <c r="A318" s="5" t="s">
        <v>1212</v>
      </c>
      <c r="B318" s="31" t="s">
        <v>450</v>
      </c>
      <c r="C318" s="19"/>
      <c r="D318" s="25"/>
      <c r="E318" s="23"/>
      <c r="F318" s="21"/>
      <c r="G318" s="20"/>
      <c r="H318" s="24"/>
      <c r="I318" s="21"/>
      <c r="J318" s="21"/>
      <c r="K318" s="21"/>
      <c r="L318" s="21"/>
      <c r="M318" s="21"/>
      <c r="N318" s="21"/>
      <c r="O318" s="22" t="s">
        <v>92</v>
      </c>
      <c r="P318" s="23"/>
      <c r="Q318" s="21"/>
      <c r="R318" s="20"/>
      <c r="S318" s="24"/>
      <c r="T318" s="24"/>
      <c r="U318" s="24"/>
      <c r="V318" s="21"/>
      <c r="W318" s="21"/>
      <c r="X318" s="21"/>
      <c r="Y318" s="21"/>
      <c r="Z318" s="21"/>
      <c r="AA318" s="22"/>
      <c r="AB318" s="22"/>
      <c r="AC318" s="22"/>
      <c r="AD318" s="22"/>
      <c r="AE318" s="22"/>
      <c r="AF318" s="22" t="s">
        <v>92</v>
      </c>
      <c r="AG318" s="22"/>
      <c r="AH318" s="23"/>
      <c r="AI318" s="24"/>
      <c r="AJ318" s="21"/>
      <c r="AK318" s="22"/>
      <c r="AL318" s="22"/>
      <c r="AM318" s="22" t="s">
        <v>92</v>
      </c>
      <c r="AN318" s="23"/>
      <c r="AO318" s="20"/>
      <c r="AP318" s="24"/>
      <c r="AQ318" s="21"/>
      <c r="AR318" s="21" t="s">
        <v>117</v>
      </c>
      <c r="AS318" s="21" t="s">
        <v>119</v>
      </c>
      <c r="AT318" s="21"/>
      <c r="AU318" s="22"/>
      <c r="AV318" s="23"/>
      <c r="AW318" s="21"/>
      <c r="AX318" s="21"/>
      <c r="AY318" s="21"/>
      <c r="AZ318" s="21"/>
      <c r="BA318" s="20"/>
      <c r="BB318" s="23"/>
      <c r="BC318" s="21"/>
      <c r="BD318" s="21"/>
      <c r="BE318" s="21"/>
      <c r="BF318" s="20" t="s">
        <v>92</v>
      </c>
      <c r="BG318" s="24" t="s">
        <v>17</v>
      </c>
      <c r="BH318" s="21"/>
      <c r="BI318" s="21"/>
      <c r="BJ318" s="22" t="s">
        <v>35</v>
      </c>
      <c r="BK318" s="64"/>
      <c r="BL318" s="197">
        <f t="shared" si="2"/>
        <v>17</v>
      </c>
    </row>
    <row r="319" spans="1:64" s="3" customFormat="1" ht="12.95" customHeight="1" x14ac:dyDescent="0.25">
      <c r="A319" s="5" t="s">
        <v>1213</v>
      </c>
      <c r="B319" s="31" t="s">
        <v>451</v>
      </c>
      <c r="C319" s="19"/>
      <c r="D319" s="25"/>
      <c r="E319" s="26"/>
      <c r="F319" s="21"/>
      <c r="G319" s="20"/>
      <c r="H319" s="24"/>
      <c r="I319" s="21"/>
      <c r="J319" s="21"/>
      <c r="K319" s="21"/>
      <c r="L319" s="21"/>
      <c r="M319" s="21"/>
      <c r="N319" s="21"/>
      <c r="O319" s="22"/>
      <c r="P319" s="23"/>
      <c r="Q319" s="21"/>
      <c r="R319" s="20"/>
      <c r="S319" s="24"/>
      <c r="T319" s="24"/>
      <c r="U319" s="24"/>
      <c r="V319" s="21"/>
      <c r="W319" s="21"/>
      <c r="X319" s="21"/>
      <c r="Y319" s="21"/>
      <c r="Z319" s="21"/>
      <c r="AA319" s="22"/>
      <c r="AB319" s="22"/>
      <c r="AC319" s="22"/>
      <c r="AD319" s="22"/>
      <c r="AE319" s="22"/>
      <c r="AF319" s="22" t="s">
        <v>92</v>
      </c>
      <c r="AG319" s="22"/>
      <c r="AH319" s="23"/>
      <c r="AI319" s="24"/>
      <c r="AJ319" s="21"/>
      <c r="AK319" s="22"/>
      <c r="AL319" s="22"/>
      <c r="AM319" s="22" t="s">
        <v>92</v>
      </c>
      <c r="AN319" s="23"/>
      <c r="AO319" s="20"/>
      <c r="AP319" s="24"/>
      <c r="AQ319" s="21"/>
      <c r="AR319" s="21" t="s">
        <v>117</v>
      </c>
      <c r="AS319" s="21" t="s">
        <v>119</v>
      </c>
      <c r="AT319" s="21"/>
      <c r="AU319" s="22"/>
      <c r="AV319" s="23"/>
      <c r="AW319" s="21"/>
      <c r="AX319" s="21"/>
      <c r="AY319" s="21"/>
      <c r="AZ319" s="21"/>
      <c r="BA319" s="20"/>
      <c r="BB319" s="23"/>
      <c r="BC319" s="21"/>
      <c r="BD319" s="21"/>
      <c r="BE319" s="21"/>
      <c r="BF319" s="20" t="s">
        <v>92</v>
      </c>
      <c r="BG319" s="24" t="s">
        <v>17</v>
      </c>
      <c r="BH319" s="21"/>
      <c r="BI319" s="21"/>
      <c r="BJ319" s="22" t="s">
        <v>35</v>
      </c>
      <c r="BK319" s="64"/>
      <c r="BL319" s="197">
        <f t="shared" si="2"/>
        <v>17</v>
      </c>
    </row>
    <row r="320" spans="1:64" s="3" customFormat="1" ht="12.95" customHeight="1" x14ac:dyDescent="0.25">
      <c r="A320" s="5" t="s">
        <v>1214</v>
      </c>
      <c r="B320" s="31" t="s">
        <v>852</v>
      </c>
      <c r="C320" s="19"/>
      <c r="D320" s="25"/>
      <c r="E320" s="23"/>
      <c r="F320" s="21" t="s">
        <v>92</v>
      </c>
      <c r="G320" s="20"/>
      <c r="H320" s="24"/>
      <c r="I320" s="21"/>
      <c r="J320" s="21"/>
      <c r="K320" s="21"/>
      <c r="L320" s="21"/>
      <c r="M320" s="21"/>
      <c r="N320" s="21"/>
      <c r="O320" s="22"/>
      <c r="P320" s="23"/>
      <c r="Q320" s="21"/>
      <c r="R320" s="20"/>
      <c r="S320" s="24"/>
      <c r="T320" s="24"/>
      <c r="U320" s="24"/>
      <c r="V320" s="21"/>
      <c r="W320" s="21"/>
      <c r="X320" s="21"/>
      <c r="Y320" s="21"/>
      <c r="Z320" s="21"/>
      <c r="AA320" s="22"/>
      <c r="AB320" s="22"/>
      <c r="AC320" s="22"/>
      <c r="AD320" s="22"/>
      <c r="AE320" s="22" t="s">
        <v>117</v>
      </c>
      <c r="AF320" s="22" t="s">
        <v>92</v>
      </c>
      <c r="AG320" s="22"/>
      <c r="AH320" s="23"/>
      <c r="AI320" s="24"/>
      <c r="AJ320" s="21"/>
      <c r="AK320" s="22" t="s">
        <v>117</v>
      </c>
      <c r="AL320" s="22"/>
      <c r="AM320" s="22" t="s">
        <v>119</v>
      </c>
      <c r="AN320" s="23"/>
      <c r="AO320" s="20"/>
      <c r="AP320" s="24"/>
      <c r="AQ320" s="21"/>
      <c r="AR320" s="21"/>
      <c r="AS320" s="21"/>
      <c r="AT320" s="21"/>
      <c r="AU320" s="22" t="s">
        <v>119</v>
      </c>
      <c r="AV320" s="23"/>
      <c r="AW320" s="21"/>
      <c r="AX320" s="21"/>
      <c r="AY320" s="21"/>
      <c r="AZ320" s="21"/>
      <c r="BA320" s="20"/>
      <c r="BB320" s="23"/>
      <c r="BC320" s="21"/>
      <c r="BD320" s="21"/>
      <c r="BE320" s="21"/>
      <c r="BF320" s="20" t="s">
        <v>92</v>
      </c>
      <c r="BG320" s="24" t="s">
        <v>17</v>
      </c>
      <c r="BH320" s="21"/>
      <c r="BI320" s="21"/>
      <c r="BJ320" s="22" t="s">
        <v>35</v>
      </c>
      <c r="BK320" s="64"/>
      <c r="BL320" s="197">
        <f t="shared" si="2"/>
        <v>17</v>
      </c>
    </row>
    <row r="321" spans="1:64" s="3" customFormat="1" ht="12.95" customHeight="1" x14ac:dyDescent="0.25">
      <c r="A321" s="5" t="s">
        <v>1215</v>
      </c>
      <c r="B321" s="31" t="s">
        <v>452</v>
      </c>
      <c r="C321" s="19"/>
      <c r="D321" s="25"/>
      <c r="E321" s="26"/>
      <c r="F321" s="21" t="s">
        <v>92</v>
      </c>
      <c r="G321" s="20"/>
      <c r="H321" s="24"/>
      <c r="I321" s="21"/>
      <c r="J321" s="21"/>
      <c r="K321" s="21"/>
      <c r="L321" s="21"/>
      <c r="M321" s="21" t="s">
        <v>120</v>
      </c>
      <c r="N321" s="21"/>
      <c r="O321" s="22" t="s">
        <v>92</v>
      </c>
      <c r="P321" s="23"/>
      <c r="Q321" s="21"/>
      <c r="R321" s="20"/>
      <c r="S321" s="24"/>
      <c r="T321" s="24"/>
      <c r="U321" s="24"/>
      <c r="V321" s="21"/>
      <c r="W321" s="21"/>
      <c r="X321" s="21"/>
      <c r="Y321" s="21"/>
      <c r="Z321" s="21"/>
      <c r="AA321" s="22"/>
      <c r="AB321" s="22"/>
      <c r="AC321" s="22"/>
      <c r="AD321" s="22"/>
      <c r="AE321" s="22"/>
      <c r="AF321" s="22" t="s">
        <v>92</v>
      </c>
      <c r="AG321" s="22"/>
      <c r="AH321" s="23"/>
      <c r="AI321" s="24"/>
      <c r="AJ321" s="21"/>
      <c r="AK321" s="22"/>
      <c r="AL321" s="22"/>
      <c r="AM321" s="22" t="s">
        <v>92</v>
      </c>
      <c r="AN321" s="23"/>
      <c r="AO321" s="20"/>
      <c r="AP321" s="24"/>
      <c r="AQ321" s="21"/>
      <c r="AR321" s="21"/>
      <c r="AS321" s="21" t="s">
        <v>92</v>
      </c>
      <c r="AT321" s="21"/>
      <c r="AU321" s="22"/>
      <c r="AV321" s="23"/>
      <c r="AW321" s="21"/>
      <c r="AX321" s="21"/>
      <c r="AY321" s="21" t="s">
        <v>92</v>
      </c>
      <c r="AZ321" s="21"/>
      <c r="BA321" s="20"/>
      <c r="BB321" s="23"/>
      <c r="BC321" s="21"/>
      <c r="BD321" s="21"/>
      <c r="BE321" s="21"/>
      <c r="BF321" s="20" t="s">
        <v>92</v>
      </c>
      <c r="BG321" s="24" t="s">
        <v>17</v>
      </c>
      <c r="BH321" s="21"/>
      <c r="BI321" s="21"/>
      <c r="BJ321" s="22" t="s">
        <v>35</v>
      </c>
      <c r="BK321" s="64"/>
      <c r="BL321" s="197"/>
    </row>
    <row r="322" spans="1:64" s="3" customFormat="1" ht="12.95" customHeight="1" x14ac:dyDescent="0.25">
      <c r="A322" s="5" t="s">
        <v>1216</v>
      </c>
      <c r="B322" s="31" t="s">
        <v>822</v>
      </c>
      <c r="C322" s="19"/>
      <c r="D322" s="25"/>
      <c r="E322" s="26"/>
      <c r="F322" s="21" t="s">
        <v>92</v>
      </c>
      <c r="G322" s="20"/>
      <c r="H322" s="24"/>
      <c r="I322" s="21"/>
      <c r="J322" s="21"/>
      <c r="K322" s="21"/>
      <c r="L322" s="21"/>
      <c r="M322" s="21"/>
      <c r="N322" s="21"/>
      <c r="O322" s="22"/>
      <c r="P322" s="23"/>
      <c r="Q322" s="21"/>
      <c r="R322" s="20"/>
      <c r="S322" s="24"/>
      <c r="T322" s="24"/>
      <c r="U322" s="24"/>
      <c r="V322" s="21"/>
      <c r="W322" s="21"/>
      <c r="X322" s="21"/>
      <c r="Y322" s="21"/>
      <c r="Z322" s="21"/>
      <c r="AA322" s="22"/>
      <c r="AB322" s="22"/>
      <c r="AC322" s="22"/>
      <c r="AD322" s="22"/>
      <c r="AE322" s="22" t="s">
        <v>117</v>
      </c>
      <c r="AF322" s="22" t="s">
        <v>92</v>
      </c>
      <c r="AG322" s="22"/>
      <c r="AH322" s="23"/>
      <c r="AI322" s="24"/>
      <c r="AJ322" s="21"/>
      <c r="AK322" s="22" t="s">
        <v>117</v>
      </c>
      <c r="AL322" s="22"/>
      <c r="AM322" s="22" t="s">
        <v>119</v>
      </c>
      <c r="AN322" s="23"/>
      <c r="AO322" s="20"/>
      <c r="AP322" s="24"/>
      <c r="AQ322" s="21"/>
      <c r="AR322" s="21"/>
      <c r="AS322" s="21"/>
      <c r="AT322" s="21"/>
      <c r="AU322" s="22" t="s">
        <v>119</v>
      </c>
      <c r="AV322" s="23"/>
      <c r="AW322" s="21"/>
      <c r="AX322" s="21"/>
      <c r="AY322" s="21"/>
      <c r="AZ322" s="21"/>
      <c r="BA322" s="20"/>
      <c r="BB322" s="23"/>
      <c r="BC322" s="21"/>
      <c r="BD322" s="21"/>
      <c r="BE322" s="21"/>
      <c r="BF322" s="20" t="s">
        <v>92</v>
      </c>
      <c r="BG322" s="24" t="s">
        <v>17</v>
      </c>
      <c r="BH322" s="21"/>
      <c r="BI322" s="21"/>
      <c r="BJ322" s="22" t="s">
        <v>35</v>
      </c>
      <c r="BK322" s="64"/>
      <c r="BL322" s="197"/>
    </row>
    <row r="323" spans="1:64" s="3" customFormat="1" ht="12.95" customHeight="1" x14ac:dyDescent="0.25">
      <c r="A323" s="5"/>
      <c r="B323" s="31"/>
      <c r="C323" s="19"/>
      <c r="D323" s="25"/>
      <c r="E323" s="26"/>
      <c r="F323" s="21"/>
      <c r="G323" s="20"/>
      <c r="H323" s="24"/>
      <c r="I323" s="21"/>
      <c r="J323" s="21"/>
      <c r="K323" s="21"/>
      <c r="L323" s="21"/>
      <c r="M323" s="21"/>
      <c r="N323" s="21"/>
      <c r="O323" s="22"/>
      <c r="P323" s="23"/>
      <c r="Q323" s="21"/>
      <c r="R323" s="20"/>
      <c r="S323" s="24"/>
      <c r="T323" s="24"/>
      <c r="U323" s="24"/>
      <c r="V323" s="21"/>
      <c r="W323" s="21"/>
      <c r="X323" s="21"/>
      <c r="Y323" s="21"/>
      <c r="Z323" s="21"/>
      <c r="AA323" s="22"/>
      <c r="AB323" s="22"/>
      <c r="AC323" s="22"/>
      <c r="AD323" s="22"/>
      <c r="AE323" s="22"/>
      <c r="AF323" s="22"/>
      <c r="AG323" s="22"/>
      <c r="AH323" s="23"/>
      <c r="AI323" s="24"/>
      <c r="AJ323" s="21"/>
      <c r="AK323" s="22"/>
      <c r="AL323" s="22"/>
      <c r="AM323" s="22"/>
      <c r="AN323" s="23"/>
      <c r="AO323" s="20"/>
      <c r="AP323" s="24"/>
      <c r="AQ323" s="21"/>
      <c r="AR323" s="21"/>
      <c r="AS323" s="21"/>
      <c r="AT323" s="21"/>
      <c r="AU323" s="22"/>
      <c r="AV323" s="23"/>
      <c r="AW323" s="21"/>
      <c r="AX323" s="21"/>
      <c r="AY323" s="21"/>
      <c r="AZ323" s="21"/>
      <c r="BA323" s="20"/>
      <c r="BB323" s="23"/>
      <c r="BC323" s="21"/>
      <c r="BD323" s="21"/>
      <c r="BE323" s="21"/>
      <c r="BF323" s="20"/>
      <c r="BG323" s="24" t="s">
        <v>17</v>
      </c>
      <c r="BH323" s="21"/>
      <c r="BI323" s="21"/>
      <c r="BJ323" s="22"/>
      <c r="BK323" s="64"/>
      <c r="BL323" s="197"/>
    </row>
    <row r="324" spans="1:64" s="3" customFormat="1" ht="12.95" customHeight="1" x14ac:dyDescent="0.25">
      <c r="A324" s="97" t="s">
        <v>926</v>
      </c>
      <c r="B324" s="128" t="s">
        <v>924</v>
      </c>
      <c r="C324" s="90"/>
      <c r="D324" s="95"/>
      <c r="E324" s="96"/>
      <c r="F324" s="93"/>
      <c r="G324" s="129"/>
      <c r="H324" s="90"/>
      <c r="I324" s="93"/>
      <c r="J324" s="93"/>
      <c r="K324" s="93"/>
      <c r="L324" s="93"/>
      <c r="M324" s="93"/>
      <c r="N324" s="93"/>
      <c r="O324" s="95"/>
      <c r="P324" s="96"/>
      <c r="Q324" s="93"/>
      <c r="R324" s="129"/>
      <c r="S324" s="90"/>
      <c r="T324" s="90"/>
      <c r="U324" s="90"/>
      <c r="V324" s="93"/>
      <c r="W324" s="93"/>
      <c r="X324" s="93"/>
      <c r="Y324" s="93"/>
      <c r="Z324" s="93"/>
      <c r="AA324" s="95"/>
      <c r="AB324" s="95"/>
      <c r="AC324" s="95"/>
      <c r="AD324" s="95"/>
      <c r="AE324" s="95"/>
      <c r="AF324" s="95"/>
      <c r="AG324" s="95"/>
      <c r="AH324" s="96"/>
      <c r="AI324" s="90"/>
      <c r="AJ324" s="93"/>
      <c r="AK324" s="95"/>
      <c r="AL324" s="95"/>
      <c r="AM324" s="95"/>
      <c r="AN324" s="96"/>
      <c r="AO324" s="129"/>
      <c r="AP324" s="90"/>
      <c r="AQ324" s="93"/>
      <c r="AR324" s="93"/>
      <c r="AS324" s="93"/>
      <c r="AT324" s="93"/>
      <c r="AU324" s="95"/>
      <c r="AV324" s="96"/>
      <c r="AW324" s="93"/>
      <c r="AX324" s="93"/>
      <c r="AY324" s="93"/>
      <c r="AZ324" s="93"/>
      <c r="BA324" s="129"/>
      <c r="BB324" s="96"/>
      <c r="BC324" s="93"/>
      <c r="BD324" s="93"/>
      <c r="BE324" s="93"/>
      <c r="BF324" s="129"/>
      <c r="BG324" s="90" t="s">
        <v>17</v>
      </c>
      <c r="BH324" s="93"/>
      <c r="BI324" s="93"/>
      <c r="BJ324" s="95"/>
      <c r="BK324" s="98"/>
      <c r="BL324" s="197" t="str">
        <f>IFERROR(VLOOKUP(BK324,#REF!,3,FALSE),"")</f>
        <v/>
      </c>
    </row>
    <row r="325" spans="1:64" s="3" customFormat="1" ht="12.95" customHeight="1" x14ac:dyDescent="0.25">
      <c r="A325" s="6"/>
      <c r="B325" s="31"/>
      <c r="C325" s="19"/>
      <c r="D325" s="25"/>
      <c r="E325" s="26"/>
      <c r="F325" s="27"/>
      <c r="G325" s="68"/>
      <c r="H325" s="19"/>
      <c r="I325" s="27"/>
      <c r="J325" s="27"/>
      <c r="K325" s="27"/>
      <c r="L325" s="27"/>
      <c r="M325" s="27"/>
      <c r="N325" s="27"/>
      <c r="O325" s="25"/>
      <c r="P325" s="26"/>
      <c r="Q325" s="27"/>
      <c r="R325" s="68"/>
      <c r="S325" s="19"/>
      <c r="T325" s="19"/>
      <c r="U325" s="19"/>
      <c r="V325" s="27"/>
      <c r="W325" s="27"/>
      <c r="X325" s="27"/>
      <c r="Y325" s="27"/>
      <c r="Z325" s="27"/>
      <c r="AA325" s="25"/>
      <c r="AB325" s="25"/>
      <c r="AC325" s="25"/>
      <c r="AD325" s="25"/>
      <c r="AE325" s="25"/>
      <c r="AF325" s="25"/>
      <c r="AG325" s="25"/>
      <c r="AH325" s="26"/>
      <c r="AI325" s="19"/>
      <c r="AJ325" s="27"/>
      <c r="AK325" s="25"/>
      <c r="AL325" s="25"/>
      <c r="AM325" s="25"/>
      <c r="AN325" s="26"/>
      <c r="AO325" s="68"/>
      <c r="AP325" s="19"/>
      <c r="AQ325" s="27"/>
      <c r="AR325" s="27"/>
      <c r="AS325" s="27"/>
      <c r="AT325" s="27"/>
      <c r="AU325" s="25"/>
      <c r="AV325" s="26"/>
      <c r="AW325" s="27"/>
      <c r="AX325" s="27"/>
      <c r="AY325" s="27"/>
      <c r="AZ325" s="27"/>
      <c r="BA325" s="68"/>
      <c r="BB325" s="26"/>
      <c r="BC325" s="27"/>
      <c r="BD325" s="27"/>
      <c r="BE325" s="27"/>
      <c r="BF325" s="68"/>
      <c r="BG325" s="19" t="s">
        <v>17</v>
      </c>
      <c r="BH325" s="27"/>
      <c r="BI325" s="27"/>
      <c r="BJ325" s="25"/>
      <c r="BK325" s="64"/>
      <c r="BL325" s="197"/>
    </row>
    <row r="326" spans="1:64" s="3" customFormat="1" ht="12.95" customHeight="1" x14ac:dyDescent="0.25">
      <c r="A326" s="5" t="s">
        <v>1217</v>
      </c>
      <c r="B326" s="31" t="s">
        <v>887</v>
      </c>
      <c r="C326" s="19"/>
      <c r="D326" s="25"/>
      <c r="E326" s="23"/>
      <c r="F326" s="21" t="s">
        <v>117</v>
      </c>
      <c r="G326" s="20" t="s">
        <v>119</v>
      </c>
      <c r="H326" s="24"/>
      <c r="I326" s="21"/>
      <c r="J326" s="21"/>
      <c r="K326" s="21"/>
      <c r="L326" s="21"/>
      <c r="M326" s="21"/>
      <c r="N326" s="21"/>
      <c r="O326" s="22"/>
      <c r="P326" s="23"/>
      <c r="Q326" s="21"/>
      <c r="R326" s="20"/>
      <c r="S326" s="24"/>
      <c r="T326" s="24"/>
      <c r="U326" s="24"/>
      <c r="V326" s="21"/>
      <c r="W326" s="21"/>
      <c r="X326" s="21"/>
      <c r="Y326" s="21"/>
      <c r="Z326" s="21"/>
      <c r="AA326" s="22"/>
      <c r="AB326" s="22"/>
      <c r="AC326" s="22"/>
      <c r="AD326" s="22"/>
      <c r="AE326" s="22"/>
      <c r="AF326" s="22" t="s">
        <v>119</v>
      </c>
      <c r="AG326" s="22"/>
      <c r="AH326" s="23"/>
      <c r="AI326" s="24"/>
      <c r="AJ326" s="21"/>
      <c r="AK326" s="22"/>
      <c r="AL326" s="22"/>
      <c r="AM326" s="22" t="s">
        <v>92</v>
      </c>
      <c r="AN326" s="23"/>
      <c r="AO326" s="20"/>
      <c r="AP326" s="24"/>
      <c r="AQ326" s="21"/>
      <c r="AR326" s="21" t="s">
        <v>117</v>
      </c>
      <c r="AS326" s="21" t="s">
        <v>119</v>
      </c>
      <c r="AT326" s="21"/>
      <c r="AU326" s="22" t="s">
        <v>92</v>
      </c>
      <c r="AV326" s="23"/>
      <c r="AW326" s="21"/>
      <c r="AX326" s="21"/>
      <c r="AY326" s="21"/>
      <c r="AZ326" s="21"/>
      <c r="BA326" s="20"/>
      <c r="BB326" s="23"/>
      <c r="BC326" s="21"/>
      <c r="BD326" s="21"/>
      <c r="BE326" s="21"/>
      <c r="BF326" s="20"/>
      <c r="BG326" s="24" t="s">
        <v>17</v>
      </c>
      <c r="BH326" s="21"/>
      <c r="BI326" s="21"/>
      <c r="BJ326" s="22"/>
      <c r="BK326" s="64"/>
      <c r="BL326" s="197" t="str">
        <f>IFERROR(VLOOKUP(BK326,#REF!,3,FALSE),"")</f>
        <v/>
      </c>
    </row>
    <row r="327" spans="1:64" s="3" customFormat="1" ht="12.95" customHeight="1" x14ac:dyDescent="0.25">
      <c r="A327" s="5" t="s">
        <v>1218</v>
      </c>
      <c r="B327" s="31" t="s">
        <v>888</v>
      </c>
      <c r="C327" s="19"/>
      <c r="D327" s="25"/>
      <c r="E327" s="23"/>
      <c r="F327" s="21" t="s">
        <v>117</v>
      </c>
      <c r="G327" s="20" t="s">
        <v>119</v>
      </c>
      <c r="H327" s="24"/>
      <c r="I327" s="21"/>
      <c r="J327" s="21"/>
      <c r="K327" s="21"/>
      <c r="L327" s="21"/>
      <c r="M327" s="21"/>
      <c r="N327" s="21"/>
      <c r="O327" s="22"/>
      <c r="P327" s="23"/>
      <c r="Q327" s="21"/>
      <c r="R327" s="20"/>
      <c r="S327" s="24"/>
      <c r="T327" s="24"/>
      <c r="U327" s="24"/>
      <c r="V327" s="21"/>
      <c r="W327" s="21"/>
      <c r="X327" s="21"/>
      <c r="Y327" s="21"/>
      <c r="Z327" s="21"/>
      <c r="AA327" s="22"/>
      <c r="AB327" s="22"/>
      <c r="AC327" s="22"/>
      <c r="AD327" s="22"/>
      <c r="AE327" s="22"/>
      <c r="AF327" s="22" t="s">
        <v>92</v>
      </c>
      <c r="AG327" s="22"/>
      <c r="AH327" s="23"/>
      <c r="AI327" s="24"/>
      <c r="AJ327" s="21"/>
      <c r="AK327" s="22"/>
      <c r="AL327" s="22"/>
      <c r="AM327" s="22" t="s">
        <v>92</v>
      </c>
      <c r="AN327" s="23"/>
      <c r="AO327" s="20"/>
      <c r="AP327" s="24"/>
      <c r="AQ327" s="21"/>
      <c r="AR327" s="21" t="s">
        <v>117</v>
      </c>
      <c r="AS327" s="21" t="s">
        <v>119</v>
      </c>
      <c r="AT327" s="21"/>
      <c r="AU327" s="22" t="s">
        <v>92</v>
      </c>
      <c r="AV327" s="23"/>
      <c r="AW327" s="21"/>
      <c r="AX327" s="21"/>
      <c r="AY327" s="21"/>
      <c r="AZ327" s="21"/>
      <c r="BA327" s="20"/>
      <c r="BB327" s="23"/>
      <c r="BC327" s="21"/>
      <c r="BD327" s="21"/>
      <c r="BE327" s="21"/>
      <c r="BF327" s="20"/>
      <c r="BG327" s="24" t="s">
        <v>17</v>
      </c>
      <c r="BH327" s="21"/>
      <c r="BI327" s="21"/>
      <c r="BJ327" s="22"/>
      <c r="BK327" s="64"/>
      <c r="BL327" s="197" t="str">
        <f>IFERROR(VLOOKUP(BK327,#REF!,3,FALSE),"")</f>
        <v/>
      </c>
    </row>
    <row r="328" spans="1:64" s="3" customFormat="1" ht="12.95" customHeight="1" x14ac:dyDescent="0.25">
      <c r="A328" s="5" t="s">
        <v>1219</v>
      </c>
      <c r="B328" s="31" t="s">
        <v>890</v>
      </c>
      <c r="C328" s="19"/>
      <c r="D328" s="25"/>
      <c r="E328" s="23"/>
      <c r="F328" s="21" t="s">
        <v>117</v>
      </c>
      <c r="G328" s="20" t="s">
        <v>119</v>
      </c>
      <c r="H328" s="24"/>
      <c r="I328" s="21"/>
      <c r="J328" s="21"/>
      <c r="K328" s="21"/>
      <c r="L328" s="21"/>
      <c r="M328" s="21"/>
      <c r="N328" s="21"/>
      <c r="O328" s="22"/>
      <c r="P328" s="23"/>
      <c r="Q328" s="21"/>
      <c r="R328" s="20"/>
      <c r="S328" s="24"/>
      <c r="T328" s="24"/>
      <c r="U328" s="24"/>
      <c r="V328" s="21"/>
      <c r="W328" s="21"/>
      <c r="X328" s="21"/>
      <c r="Y328" s="21"/>
      <c r="Z328" s="21"/>
      <c r="AA328" s="22"/>
      <c r="AB328" s="22"/>
      <c r="AC328" s="22"/>
      <c r="AD328" s="22"/>
      <c r="AE328" s="22"/>
      <c r="AF328" s="22" t="s">
        <v>119</v>
      </c>
      <c r="AG328" s="22"/>
      <c r="AH328" s="23"/>
      <c r="AI328" s="24"/>
      <c r="AJ328" s="21"/>
      <c r="AK328" s="22"/>
      <c r="AL328" s="22"/>
      <c r="AM328" s="22" t="s">
        <v>92</v>
      </c>
      <c r="AN328" s="23"/>
      <c r="AO328" s="20"/>
      <c r="AP328" s="24"/>
      <c r="AQ328" s="21"/>
      <c r="AR328" s="21"/>
      <c r="AS328" s="21"/>
      <c r="AT328" s="21"/>
      <c r="AU328" s="22"/>
      <c r="AV328" s="23"/>
      <c r="AW328" s="21"/>
      <c r="AX328" s="21"/>
      <c r="AY328" s="21"/>
      <c r="AZ328" s="21"/>
      <c r="BA328" s="20"/>
      <c r="BB328" s="23"/>
      <c r="BC328" s="21"/>
      <c r="BD328" s="21"/>
      <c r="BE328" s="21"/>
      <c r="BF328" s="20"/>
      <c r="BG328" s="24" t="s">
        <v>17</v>
      </c>
      <c r="BH328" s="21"/>
      <c r="BI328" s="21"/>
      <c r="BJ328" s="22"/>
      <c r="BK328" s="64"/>
      <c r="BL328" s="197" t="str">
        <f>IFERROR(VLOOKUP(BK328,#REF!,3,FALSE),"")</f>
        <v/>
      </c>
    </row>
    <row r="329" spans="1:64" s="3" customFormat="1" ht="12.95" customHeight="1" x14ac:dyDescent="0.25">
      <c r="A329" s="5" t="s">
        <v>1220</v>
      </c>
      <c r="B329" s="31" t="s">
        <v>889</v>
      </c>
      <c r="C329" s="19"/>
      <c r="D329" s="25"/>
      <c r="E329" s="23"/>
      <c r="F329" s="21" t="s">
        <v>117</v>
      </c>
      <c r="G329" s="20"/>
      <c r="H329" s="24"/>
      <c r="I329" s="21"/>
      <c r="J329" s="21"/>
      <c r="K329" s="21"/>
      <c r="L329" s="21" t="s">
        <v>119</v>
      </c>
      <c r="M329" s="21"/>
      <c r="N329" s="21"/>
      <c r="O329" s="22" t="s">
        <v>92</v>
      </c>
      <c r="P329" s="23"/>
      <c r="Q329" s="21"/>
      <c r="R329" s="20"/>
      <c r="S329" s="24"/>
      <c r="T329" s="24"/>
      <c r="U329" s="24" t="s">
        <v>92</v>
      </c>
      <c r="V329" s="21"/>
      <c r="W329" s="21"/>
      <c r="X329" s="21"/>
      <c r="Y329" s="21"/>
      <c r="Z329" s="21" t="s">
        <v>119</v>
      </c>
      <c r="AA329" s="22"/>
      <c r="AB329" s="22"/>
      <c r="AC329" s="22" t="s">
        <v>119</v>
      </c>
      <c r="AD329" s="22" t="s">
        <v>119</v>
      </c>
      <c r="AE329" s="22"/>
      <c r="AF329" s="22" t="s">
        <v>92</v>
      </c>
      <c r="AG329" s="22"/>
      <c r="AH329" s="23"/>
      <c r="AI329" s="24" t="s">
        <v>119</v>
      </c>
      <c r="AJ329" s="21"/>
      <c r="AK329" s="22"/>
      <c r="AL329" s="22"/>
      <c r="AM329" s="22" t="s">
        <v>92</v>
      </c>
      <c r="AN329" s="23"/>
      <c r="AO329" s="20" t="s">
        <v>119</v>
      </c>
      <c r="AP329" s="24"/>
      <c r="AQ329" s="21"/>
      <c r="AR329" s="21"/>
      <c r="AS329" s="21" t="s">
        <v>92</v>
      </c>
      <c r="AT329" s="21"/>
      <c r="AU329" s="22"/>
      <c r="AV329" s="23"/>
      <c r="AW329" s="21"/>
      <c r="AX329" s="21"/>
      <c r="AY329" s="21" t="s">
        <v>92</v>
      </c>
      <c r="AZ329" s="21"/>
      <c r="BA329" s="20"/>
      <c r="BB329" s="23"/>
      <c r="BC329" s="21"/>
      <c r="BD329" s="21" t="s">
        <v>92</v>
      </c>
      <c r="BE329" s="21" t="s">
        <v>92</v>
      </c>
      <c r="BF329" s="20" t="s">
        <v>92</v>
      </c>
      <c r="BG329" s="24" t="s">
        <v>17</v>
      </c>
      <c r="BH329" s="21"/>
      <c r="BI329" s="21"/>
      <c r="BJ329" s="22" t="s">
        <v>35</v>
      </c>
      <c r="BK329" s="64"/>
      <c r="BL329" s="197">
        <f>$BL$872+15</f>
        <v>23</v>
      </c>
    </row>
    <row r="330" spans="1:64" s="3" customFormat="1" ht="12.95" customHeight="1" x14ac:dyDescent="0.25">
      <c r="A330" s="5" t="s">
        <v>1221</v>
      </c>
      <c r="B330" s="31" t="s">
        <v>902</v>
      </c>
      <c r="C330" s="19"/>
      <c r="D330" s="25"/>
      <c r="E330" s="23"/>
      <c r="F330" s="21" t="s">
        <v>117</v>
      </c>
      <c r="G330" s="20"/>
      <c r="H330" s="24"/>
      <c r="I330" s="21"/>
      <c r="J330" s="21"/>
      <c r="K330" s="21"/>
      <c r="L330" s="21" t="s">
        <v>92</v>
      </c>
      <c r="M330" s="21"/>
      <c r="N330" s="21"/>
      <c r="O330" s="22" t="s">
        <v>92</v>
      </c>
      <c r="P330" s="23"/>
      <c r="Q330" s="21"/>
      <c r="R330" s="20"/>
      <c r="S330" s="24"/>
      <c r="T330" s="24"/>
      <c r="U330" s="24" t="s">
        <v>92</v>
      </c>
      <c r="V330" s="21"/>
      <c r="W330" s="21"/>
      <c r="X330" s="21"/>
      <c r="Y330" s="21"/>
      <c r="Z330" s="21" t="s">
        <v>92</v>
      </c>
      <c r="AA330" s="22"/>
      <c r="AB330" s="22" t="s">
        <v>119</v>
      </c>
      <c r="AC330" s="22" t="s">
        <v>119</v>
      </c>
      <c r="AD330" s="22" t="s">
        <v>119</v>
      </c>
      <c r="AE330" s="22"/>
      <c r="AF330" s="22" t="s">
        <v>92</v>
      </c>
      <c r="AG330" s="22"/>
      <c r="AH330" s="23"/>
      <c r="AI330" s="24" t="s">
        <v>92</v>
      </c>
      <c r="AJ330" s="21"/>
      <c r="AK330" s="22"/>
      <c r="AL330" s="22"/>
      <c r="AM330" s="22" t="s">
        <v>92</v>
      </c>
      <c r="AN330" s="23"/>
      <c r="AO330" s="20" t="s">
        <v>92</v>
      </c>
      <c r="AP330" s="24"/>
      <c r="AQ330" s="21"/>
      <c r="AR330" s="21"/>
      <c r="AS330" s="21"/>
      <c r="AT330" s="21"/>
      <c r="AU330" s="22"/>
      <c r="AV330" s="23"/>
      <c r="AW330" s="21"/>
      <c r="AX330" s="21"/>
      <c r="AY330" s="21"/>
      <c r="AZ330" s="21"/>
      <c r="BA330" s="20"/>
      <c r="BB330" s="23"/>
      <c r="BC330" s="21"/>
      <c r="BD330" s="21"/>
      <c r="BE330" s="21"/>
      <c r="BF330" s="20" t="s">
        <v>92</v>
      </c>
      <c r="BG330" s="24" t="s">
        <v>17</v>
      </c>
      <c r="BH330" s="21"/>
      <c r="BI330" s="21"/>
      <c r="BJ330" s="22" t="s">
        <v>35</v>
      </c>
      <c r="BK330" s="64"/>
      <c r="BL330" s="197">
        <f t="shared" ref="BL330:BL337" si="3">$BL$872+15</f>
        <v>23</v>
      </c>
    </row>
    <row r="331" spans="1:64" s="3" customFormat="1" ht="12.95" customHeight="1" x14ac:dyDescent="0.25">
      <c r="A331" s="5" t="s">
        <v>1222</v>
      </c>
      <c r="B331" s="31" t="s">
        <v>903</v>
      </c>
      <c r="C331" s="19"/>
      <c r="D331" s="25"/>
      <c r="E331" s="23"/>
      <c r="F331" s="21" t="s">
        <v>117</v>
      </c>
      <c r="G331" s="20"/>
      <c r="H331" s="24"/>
      <c r="I331" s="21"/>
      <c r="J331" s="21"/>
      <c r="K331" s="21"/>
      <c r="L331" s="21" t="s">
        <v>92</v>
      </c>
      <c r="M331" s="21"/>
      <c r="N331" s="21"/>
      <c r="O331" s="22" t="s">
        <v>92</v>
      </c>
      <c r="P331" s="23"/>
      <c r="Q331" s="21"/>
      <c r="R331" s="20"/>
      <c r="S331" s="24"/>
      <c r="T331" s="24"/>
      <c r="U331" s="24" t="s">
        <v>92</v>
      </c>
      <c r="V331" s="21"/>
      <c r="W331" s="21"/>
      <c r="X331" s="21"/>
      <c r="Y331" s="21"/>
      <c r="Z331" s="21" t="s">
        <v>92</v>
      </c>
      <c r="AA331" s="22"/>
      <c r="AB331" s="22" t="s">
        <v>119</v>
      </c>
      <c r="AC331" s="22" t="s">
        <v>119</v>
      </c>
      <c r="AD331" s="22" t="s">
        <v>119</v>
      </c>
      <c r="AE331" s="22"/>
      <c r="AF331" s="22" t="s">
        <v>92</v>
      </c>
      <c r="AG331" s="22"/>
      <c r="AH331" s="23"/>
      <c r="AI331" s="24" t="s">
        <v>92</v>
      </c>
      <c r="AJ331" s="21"/>
      <c r="AK331" s="22"/>
      <c r="AL331" s="22"/>
      <c r="AM331" s="22" t="s">
        <v>92</v>
      </c>
      <c r="AN331" s="23"/>
      <c r="AO331" s="20" t="s">
        <v>92</v>
      </c>
      <c r="AP331" s="24"/>
      <c r="AQ331" s="21"/>
      <c r="AR331" s="21"/>
      <c r="AS331" s="21"/>
      <c r="AT331" s="21"/>
      <c r="AU331" s="22"/>
      <c r="AV331" s="23"/>
      <c r="AW331" s="21"/>
      <c r="AX331" s="21"/>
      <c r="AY331" s="21"/>
      <c r="AZ331" s="21"/>
      <c r="BA331" s="20"/>
      <c r="BB331" s="23"/>
      <c r="BC331" s="21"/>
      <c r="BD331" s="21"/>
      <c r="BE331" s="21"/>
      <c r="BF331" s="20" t="s">
        <v>92</v>
      </c>
      <c r="BG331" s="24" t="s">
        <v>17</v>
      </c>
      <c r="BH331" s="21"/>
      <c r="BI331" s="21"/>
      <c r="BJ331" s="22" t="s">
        <v>35</v>
      </c>
      <c r="BK331" s="64"/>
      <c r="BL331" s="197">
        <f t="shared" si="3"/>
        <v>23</v>
      </c>
    </row>
    <row r="332" spans="1:64" s="3" customFormat="1" ht="12.95" customHeight="1" x14ac:dyDescent="0.25">
      <c r="A332" s="5" t="s">
        <v>1223</v>
      </c>
      <c r="B332" s="31" t="s">
        <v>907</v>
      </c>
      <c r="C332" s="19"/>
      <c r="D332" s="25"/>
      <c r="E332" s="23"/>
      <c r="F332" s="21" t="s">
        <v>117</v>
      </c>
      <c r="G332" s="20"/>
      <c r="H332" s="24"/>
      <c r="I332" s="21"/>
      <c r="J332" s="21"/>
      <c r="K332" s="21"/>
      <c r="L332" s="21" t="s">
        <v>92</v>
      </c>
      <c r="M332" s="21"/>
      <c r="N332" s="21"/>
      <c r="O332" s="22" t="s">
        <v>92</v>
      </c>
      <c r="P332" s="23"/>
      <c r="Q332" s="21"/>
      <c r="R332" s="20"/>
      <c r="S332" s="24"/>
      <c r="T332" s="24"/>
      <c r="U332" s="24" t="s">
        <v>92</v>
      </c>
      <c r="V332" s="21"/>
      <c r="W332" s="21"/>
      <c r="X332" s="21"/>
      <c r="Y332" s="21"/>
      <c r="Z332" s="21" t="s">
        <v>92</v>
      </c>
      <c r="AA332" s="22"/>
      <c r="AB332" s="22" t="s">
        <v>119</v>
      </c>
      <c r="AC332" s="22" t="s">
        <v>119</v>
      </c>
      <c r="AD332" s="22" t="s">
        <v>119</v>
      </c>
      <c r="AE332" s="22"/>
      <c r="AF332" s="22" t="s">
        <v>92</v>
      </c>
      <c r="AG332" s="22"/>
      <c r="AH332" s="23"/>
      <c r="AI332" s="24" t="s">
        <v>92</v>
      </c>
      <c r="AJ332" s="21"/>
      <c r="AK332" s="22"/>
      <c r="AL332" s="22"/>
      <c r="AM332" s="22" t="s">
        <v>92</v>
      </c>
      <c r="AN332" s="23"/>
      <c r="AO332" s="20" t="s">
        <v>92</v>
      </c>
      <c r="AP332" s="24"/>
      <c r="AQ332" s="21"/>
      <c r="AR332" s="21"/>
      <c r="AS332" s="21"/>
      <c r="AT332" s="21"/>
      <c r="AU332" s="22"/>
      <c r="AV332" s="23"/>
      <c r="AW332" s="21"/>
      <c r="AX332" s="21"/>
      <c r="AY332" s="21"/>
      <c r="AZ332" s="21"/>
      <c r="BA332" s="20"/>
      <c r="BB332" s="23"/>
      <c r="BC332" s="21"/>
      <c r="BD332" s="21"/>
      <c r="BE332" s="21"/>
      <c r="BF332" s="20" t="s">
        <v>92</v>
      </c>
      <c r="BG332" s="24" t="s">
        <v>17</v>
      </c>
      <c r="BH332" s="21"/>
      <c r="BI332" s="21"/>
      <c r="BJ332" s="22" t="s">
        <v>35</v>
      </c>
      <c r="BK332" s="64"/>
      <c r="BL332" s="197">
        <f t="shared" si="3"/>
        <v>23</v>
      </c>
    </row>
    <row r="333" spans="1:64" s="3" customFormat="1" ht="12.95" customHeight="1" x14ac:dyDescent="0.25">
      <c r="A333" s="5" t="s">
        <v>1224</v>
      </c>
      <c r="B333" s="31" t="s">
        <v>905</v>
      </c>
      <c r="C333" s="19"/>
      <c r="D333" s="25"/>
      <c r="E333" s="23"/>
      <c r="F333" s="21"/>
      <c r="G333" s="20"/>
      <c r="H333" s="24"/>
      <c r="I333" s="21"/>
      <c r="J333" s="21"/>
      <c r="K333" s="21"/>
      <c r="L333" s="21"/>
      <c r="M333" s="21"/>
      <c r="N333" s="21"/>
      <c r="O333" s="22"/>
      <c r="P333" s="23"/>
      <c r="Q333" s="21"/>
      <c r="R333" s="20"/>
      <c r="S333" s="24"/>
      <c r="T333" s="24"/>
      <c r="U333" s="24"/>
      <c r="V333" s="21"/>
      <c r="W333" s="21"/>
      <c r="X333" s="21"/>
      <c r="Y333" s="21"/>
      <c r="Z333" s="21"/>
      <c r="AA333" s="22"/>
      <c r="AB333" s="22"/>
      <c r="AC333" s="22" t="s">
        <v>119</v>
      </c>
      <c r="AD333" s="22" t="s">
        <v>119</v>
      </c>
      <c r="AE333" s="22"/>
      <c r="AF333" s="22" t="s">
        <v>92</v>
      </c>
      <c r="AG333" s="22"/>
      <c r="AH333" s="23"/>
      <c r="AI333" s="24"/>
      <c r="AJ333" s="21"/>
      <c r="AK333" s="22"/>
      <c r="AL333" s="22"/>
      <c r="AM333" s="22" t="s">
        <v>92</v>
      </c>
      <c r="AN333" s="23"/>
      <c r="AO333" s="20"/>
      <c r="AP333" s="24"/>
      <c r="AQ333" s="21"/>
      <c r="AR333" s="21"/>
      <c r="AS333" s="21"/>
      <c r="AT333" s="21"/>
      <c r="AU333" s="22"/>
      <c r="AV333" s="23"/>
      <c r="AW333" s="21"/>
      <c r="AX333" s="21"/>
      <c r="AY333" s="21"/>
      <c r="AZ333" s="21"/>
      <c r="BA333" s="20"/>
      <c r="BB333" s="23"/>
      <c r="BC333" s="21"/>
      <c r="BD333" s="21"/>
      <c r="BE333" s="21"/>
      <c r="BF333" s="20" t="s">
        <v>92</v>
      </c>
      <c r="BG333" s="24" t="s">
        <v>17</v>
      </c>
      <c r="BH333" s="21"/>
      <c r="BI333" s="21"/>
      <c r="BJ333" s="22" t="s">
        <v>35</v>
      </c>
      <c r="BK333" s="64"/>
      <c r="BL333" s="197">
        <f t="shared" si="3"/>
        <v>23</v>
      </c>
    </row>
    <row r="334" spans="1:64" s="3" customFormat="1" ht="12.95" customHeight="1" x14ac:dyDescent="0.25">
      <c r="A334" s="5" t="s">
        <v>1225</v>
      </c>
      <c r="B334" s="31" t="s">
        <v>906</v>
      </c>
      <c r="C334" s="19"/>
      <c r="D334" s="25"/>
      <c r="E334" s="23"/>
      <c r="F334" s="21"/>
      <c r="G334" s="20"/>
      <c r="H334" s="24"/>
      <c r="I334" s="21"/>
      <c r="J334" s="21"/>
      <c r="K334" s="21"/>
      <c r="L334" s="21"/>
      <c r="M334" s="21"/>
      <c r="N334" s="21"/>
      <c r="O334" s="22"/>
      <c r="P334" s="23"/>
      <c r="Q334" s="21"/>
      <c r="R334" s="20"/>
      <c r="S334" s="24"/>
      <c r="T334" s="24"/>
      <c r="U334" s="24"/>
      <c r="V334" s="21"/>
      <c r="W334" s="21"/>
      <c r="X334" s="21"/>
      <c r="Y334" s="21"/>
      <c r="Z334" s="21"/>
      <c r="AA334" s="22"/>
      <c r="AB334" s="22"/>
      <c r="AC334" s="22" t="s">
        <v>119</v>
      </c>
      <c r="AD334" s="22" t="s">
        <v>119</v>
      </c>
      <c r="AE334" s="22"/>
      <c r="AF334" s="22" t="s">
        <v>92</v>
      </c>
      <c r="AG334" s="22"/>
      <c r="AH334" s="23"/>
      <c r="AI334" s="24"/>
      <c r="AJ334" s="21"/>
      <c r="AK334" s="22"/>
      <c r="AL334" s="22"/>
      <c r="AM334" s="22" t="s">
        <v>92</v>
      </c>
      <c r="AN334" s="23"/>
      <c r="AO334" s="20"/>
      <c r="AP334" s="24"/>
      <c r="AQ334" s="21"/>
      <c r="AR334" s="21"/>
      <c r="AS334" s="21"/>
      <c r="AT334" s="21"/>
      <c r="AU334" s="22"/>
      <c r="AV334" s="23"/>
      <c r="AW334" s="21"/>
      <c r="AX334" s="21"/>
      <c r="AY334" s="21"/>
      <c r="AZ334" s="21"/>
      <c r="BA334" s="20"/>
      <c r="BB334" s="23"/>
      <c r="BC334" s="21"/>
      <c r="BD334" s="21"/>
      <c r="BE334" s="21"/>
      <c r="BF334" s="20" t="s">
        <v>92</v>
      </c>
      <c r="BG334" s="24" t="s">
        <v>17</v>
      </c>
      <c r="BH334" s="21"/>
      <c r="BI334" s="21"/>
      <c r="BJ334" s="22" t="s">
        <v>35</v>
      </c>
      <c r="BK334" s="64"/>
      <c r="BL334" s="197">
        <f t="shared" si="3"/>
        <v>23</v>
      </c>
    </row>
    <row r="335" spans="1:64" s="3" customFormat="1" ht="12.95" customHeight="1" x14ac:dyDescent="0.25">
      <c r="A335" s="5" t="s">
        <v>1226</v>
      </c>
      <c r="B335" s="31" t="s">
        <v>904</v>
      </c>
      <c r="C335" s="19"/>
      <c r="D335" s="25"/>
      <c r="E335" s="23"/>
      <c r="F335" s="21" t="s">
        <v>117</v>
      </c>
      <c r="G335" s="20"/>
      <c r="H335" s="24"/>
      <c r="I335" s="21"/>
      <c r="J335" s="21"/>
      <c r="K335" s="21"/>
      <c r="L335" s="21" t="s">
        <v>92</v>
      </c>
      <c r="M335" s="21"/>
      <c r="N335" s="21"/>
      <c r="O335" s="22" t="s">
        <v>92</v>
      </c>
      <c r="P335" s="23"/>
      <c r="Q335" s="21"/>
      <c r="R335" s="20"/>
      <c r="S335" s="24"/>
      <c r="T335" s="24"/>
      <c r="U335" s="24" t="s">
        <v>92</v>
      </c>
      <c r="V335" s="21"/>
      <c r="W335" s="21"/>
      <c r="X335" s="21"/>
      <c r="Y335" s="21"/>
      <c r="Z335" s="21" t="s">
        <v>92</v>
      </c>
      <c r="AA335" s="22"/>
      <c r="AB335" s="22" t="s">
        <v>117</v>
      </c>
      <c r="AC335" s="22" t="s">
        <v>119</v>
      </c>
      <c r="AD335" s="22" t="s">
        <v>119</v>
      </c>
      <c r="AE335" s="22"/>
      <c r="AF335" s="22" t="s">
        <v>92</v>
      </c>
      <c r="AG335" s="22"/>
      <c r="AH335" s="23"/>
      <c r="AI335" s="24" t="s">
        <v>92</v>
      </c>
      <c r="AJ335" s="21"/>
      <c r="AK335" s="22"/>
      <c r="AL335" s="22"/>
      <c r="AM335" s="22" t="s">
        <v>92</v>
      </c>
      <c r="AN335" s="23"/>
      <c r="AO335" s="20" t="s">
        <v>92</v>
      </c>
      <c r="AP335" s="24"/>
      <c r="AQ335" s="21"/>
      <c r="AR335" s="21"/>
      <c r="AS335" s="21"/>
      <c r="AT335" s="21"/>
      <c r="AU335" s="22"/>
      <c r="AV335" s="23"/>
      <c r="AW335" s="21"/>
      <c r="AX335" s="21"/>
      <c r="AY335" s="21"/>
      <c r="AZ335" s="21"/>
      <c r="BA335" s="20"/>
      <c r="BB335" s="23"/>
      <c r="BC335" s="21"/>
      <c r="BD335" s="21"/>
      <c r="BE335" s="21"/>
      <c r="BF335" s="20" t="s">
        <v>92</v>
      </c>
      <c r="BG335" s="24" t="s">
        <v>17</v>
      </c>
      <c r="BH335" s="21"/>
      <c r="BI335" s="21"/>
      <c r="BJ335" s="22" t="s">
        <v>35</v>
      </c>
      <c r="BK335" s="64"/>
      <c r="BL335" s="197">
        <f t="shared" si="3"/>
        <v>23</v>
      </c>
    </row>
    <row r="336" spans="1:64" s="3" customFormat="1" ht="12.95" customHeight="1" x14ac:dyDescent="0.25">
      <c r="A336" s="5" t="s">
        <v>1227</v>
      </c>
      <c r="B336" s="31" t="s">
        <v>910</v>
      </c>
      <c r="C336" s="19"/>
      <c r="D336" s="25"/>
      <c r="E336" s="23"/>
      <c r="F336" s="21" t="s">
        <v>117</v>
      </c>
      <c r="G336" s="20"/>
      <c r="H336" s="24"/>
      <c r="I336" s="21"/>
      <c r="J336" s="21"/>
      <c r="K336" s="21" t="s">
        <v>117</v>
      </c>
      <c r="L336" s="21" t="s">
        <v>119</v>
      </c>
      <c r="M336" s="21"/>
      <c r="N336" s="21"/>
      <c r="O336" s="22" t="s">
        <v>92</v>
      </c>
      <c r="P336" s="23"/>
      <c r="Q336" s="21"/>
      <c r="R336" s="20"/>
      <c r="S336" s="24"/>
      <c r="T336" s="24"/>
      <c r="U336" s="24"/>
      <c r="V336" s="21"/>
      <c r="W336" s="21"/>
      <c r="X336" s="21"/>
      <c r="Y336" s="21"/>
      <c r="Z336" s="21"/>
      <c r="AA336" s="22"/>
      <c r="AB336" s="22"/>
      <c r="AC336" s="22"/>
      <c r="AD336" s="22"/>
      <c r="AE336" s="22"/>
      <c r="AF336" s="22" t="s">
        <v>92</v>
      </c>
      <c r="AG336" s="22"/>
      <c r="AH336" s="23"/>
      <c r="AI336" s="24"/>
      <c r="AJ336" s="21"/>
      <c r="AK336" s="22"/>
      <c r="AL336" s="22"/>
      <c r="AM336" s="22" t="s">
        <v>92</v>
      </c>
      <c r="AN336" s="23"/>
      <c r="AO336" s="20"/>
      <c r="AP336" s="24"/>
      <c r="AQ336" s="21"/>
      <c r="AR336" s="21"/>
      <c r="AS336" s="21"/>
      <c r="AT336" s="21"/>
      <c r="AU336" s="22"/>
      <c r="AV336" s="23"/>
      <c r="AW336" s="21"/>
      <c r="AX336" s="21"/>
      <c r="AY336" s="21"/>
      <c r="AZ336" s="21"/>
      <c r="BA336" s="20"/>
      <c r="BB336" s="23"/>
      <c r="BC336" s="21"/>
      <c r="BD336" s="21"/>
      <c r="BE336" s="21"/>
      <c r="BF336" s="20"/>
      <c r="BG336" s="24" t="s">
        <v>17</v>
      </c>
      <c r="BH336" s="21"/>
      <c r="BI336" s="21"/>
      <c r="BJ336" s="22" t="s">
        <v>35</v>
      </c>
      <c r="BK336" s="64"/>
      <c r="BL336" s="197">
        <f t="shared" si="3"/>
        <v>23</v>
      </c>
    </row>
    <row r="337" spans="1:64" s="3" customFormat="1" ht="12.95" customHeight="1" x14ac:dyDescent="0.25">
      <c r="A337" s="5" t="s">
        <v>1228</v>
      </c>
      <c r="B337" s="31" t="s">
        <v>911</v>
      </c>
      <c r="C337" s="19"/>
      <c r="D337" s="25"/>
      <c r="E337" s="23"/>
      <c r="F337" s="21" t="s">
        <v>117</v>
      </c>
      <c r="G337" s="20"/>
      <c r="H337" s="24"/>
      <c r="I337" s="21"/>
      <c r="J337" s="21"/>
      <c r="K337" s="21" t="s">
        <v>117</v>
      </c>
      <c r="L337" s="21" t="s">
        <v>119</v>
      </c>
      <c r="M337" s="21"/>
      <c r="N337" s="21"/>
      <c r="O337" s="22" t="s">
        <v>92</v>
      </c>
      <c r="P337" s="23"/>
      <c r="Q337" s="21"/>
      <c r="R337" s="20"/>
      <c r="S337" s="24"/>
      <c r="T337" s="24"/>
      <c r="U337" s="24"/>
      <c r="V337" s="21"/>
      <c r="W337" s="21"/>
      <c r="X337" s="21"/>
      <c r="Y337" s="21"/>
      <c r="Z337" s="21"/>
      <c r="AA337" s="22"/>
      <c r="AB337" s="22"/>
      <c r="AC337" s="22"/>
      <c r="AD337" s="22"/>
      <c r="AE337" s="22"/>
      <c r="AF337" s="22" t="s">
        <v>92</v>
      </c>
      <c r="AG337" s="22"/>
      <c r="AH337" s="23"/>
      <c r="AI337" s="24"/>
      <c r="AJ337" s="21"/>
      <c r="AK337" s="22"/>
      <c r="AL337" s="22"/>
      <c r="AM337" s="22" t="s">
        <v>92</v>
      </c>
      <c r="AN337" s="23"/>
      <c r="AO337" s="20"/>
      <c r="AP337" s="24"/>
      <c r="AQ337" s="21"/>
      <c r="AR337" s="21"/>
      <c r="AS337" s="21"/>
      <c r="AT337" s="21"/>
      <c r="AU337" s="22"/>
      <c r="AV337" s="23"/>
      <c r="AW337" s="21"/>
      <c r="AX337" s="21"/>
      <c r="AY337" s="21"/>
      <c r="AZ337" s="21"/>
      <c r="BA337" s="20"/>
      <c r="BB337" s="23"/>
      <c r="BC337" s="21"/>
      <c r="BD337" s="21"/>
      <c r="BE337" s="21"/>
      <c r="BF337" s="20"/>
      <c r="BG337" s="24" t="s">
        <v>17</v>
      </c>
      <c r="BH337" s="21"/>
      <c r="BI337" s="21"/>
      <c r="BJ337" s="22" t="s">
        <v>35</v>
      </c>
      <c r="BK337" s="64"/>
      <c r="BL337" s="197">
        <f t="shared" si="3"/>
        <v>23</v>
      </c>
    </row>
    <row r="338" spans="1:64" s="3" customFormat="1" ht="12.95" customHeight="1" x14ac:dyDescent="0.25">
      <c r="A338" s="5" t="s">
        <v>1229</v>
      </c>
      <c r="B338" s="31" t="s">
        <v>909</v>
      </c>
      <c r="C338" s="19"/>
      <c r="D338" s="25"/>
      <c r="E338" s="23"/>
      <c r="F338" s="21"/>
      <c r="G338" s="20"/>
      <c r="H338" s="24"/>
      <c r="I338" s="21"/>
      <c r="J338" s="21"/>
      <c r="K338" s="21"/>
      <c r="L338" s="21"/>
      <c r="M338" s="21"/>
      <c r="N338" s="21"/>
      <c r="O338" s="22"/>
      <c r="P338" s="23"/>
      <c r="Q338" s="21"/>
      <c r="R338" s="20"/>
      <c r="S338" s="24"/>
      <c r="T338" s="24"/>
      <c r="U338" s="24"/>
      <c r="V338" s="21"/>
      <c r="W338" s="21"/>
      <c r="X338" s="21"/>
      <c r="Y338" s="21"/>
      <c r="Z338" s="21"/>
      <c r="AA338" s="22"/>
      <c r="AB338" s="22" t="s">
        <v>119</v>
      </c>
      <c r="AC338" s="22" t="s">
        <v>119</v>
      </c>
      <c r="AD338" s="22" t="s">
        <v>119</v>
      </c>
      <c r="AE338" s="22"/>
      <c r="AF338" s="22" t="s">
        <v>92</v>
      </c>
      <c r="AG338" s="22"/>
      <c r="AH338" s="23"/>
      <c r="AI338" s="24"/>
      <c r="AJ338" s="21"/>
      <c r="AK338" s="22"/>
      <c r="AL338" s="22"/>
      <c r="AM338" s="22" t="s">
        <v>92</v>
      </c>
      <c r="AN338" s="23"/>
      <c r="AO338" s="20"/>
      <c r="AP338" s="24"/>
      <c r="AQ338" s="21"/>
      <c r="AR338" s="21"/>
      <c r="AS338" s="21"/>
      <c r="AT338" s="21"/>
      <c r="AU338" s="22"/>
      <c r="AV338" s="23"/>
      <c r="AW338" s="21"/>
      <c r="AX338" s="21"/>
      <c r="AY338" s="21"/>
      <c r="AZ338" s="21"/>
      <c r="BA338" s="20"/>
      <c r="BB338" s="23"/>
      <c r="BC338" s="21"/>
      <c r="BD338" s="21"/>
      <c r="BE338" s="21"/>
      <c r="BF338" s="20"/>
      <c r="BG338" s="24" t="s">
        <v>17</v>
      </c>
      <c r="BH338" s="21"/>
      <c r="BI338" s="21"/>
      <c r="BJ338" s="22" t="s">
        <v>35</v>
      </c>
      <c r="BK338" s="64"/>
      <c r="BL338" s="197"/>
    </row>
    <row r="339" spans="1:64" s="3" customFormat="1" ht="12.95" customHeight="1" x14ac:dyDescent="0.25">
      <c r="A339" s="5" t="s">
        <v>1230</v>
      </c>
      <c r="B339" s="31" t="s">
        <v>908</v>
      </c>
      <c r="C339" s="19"/>
      <c r="D339" s="25"/>
      <c r="E339" s="23"/>
      <c r="F339" s="21"/>
      <c r="G339" s="20"/>
      <c r="H339" s="24"/>
      <c r="I339" s="21"/>
      <c r="J339" s="21"/>
      <c r="K339" s="21"/>
      <c r="L339" s="21"/>
      <c r="M339" s="21"/>
      <c r="N339" s="21"/>
      <c r="O339" s="22"/>
      <c r="P339" s="23"/>
      <c r="Q339" s="21"/>
      <c r="R339" s="20"/>
      <c r="S339" s="24"/>
      <c r="T339" s="24"/>
      <c r="U339" s="24"/>
      <c r="V339" s="21"/>
      <c r="W339" s="21"/>
      <c r="X339" s="21"/>
      <c r="Y339" s="21"/>
      <c r="Z339" s="21"/>
      <c r="AA339" s="22"/>
      <c r="AB339" s="22" t="s">
        <v>119</v>
      </c>
      <c r="AC339" s="22" t="s">
        <v>119</v>
      </c>
      <c r="AD339" s="22" t="s">
        <v>119</v>
      </c>
      <c r="AE339" s="22"/>
      <c r="AF339" s="22" t="s">
        <v>92</v>
      </c>
      <c r="AG339" s="22"/>
      <c r="AH339" s="23"/>
      <c r="AI339" s="24"/>
      <c r="AJ339" s="21"/>
      <c r="AK339" s="22"/>
      <c r="AL339" s="22"/>
      <c r="AM339" s="22" t="s">
        <v>92</v>
      </c>
      <c r="AN339" s="23"/>
      <c r="AO339" s="20"/>
      <c r="AP339" s="24"/>
      <c r="AQ339" s="21"/>
      <c r="AR339" s="21"/>
      <c r="AS339" s="21"/>
      <c r="AT339" s="21"/>
      <c r="AU339" s="22"/>
      <c r="AV339" s="23"/>
      <c r="AW339" s="21"/>
      <c r="AX339" s="21"/>
      <c r="AY339" s="21"/>
      <c r="AZ339" s="21"/>
      <c r="BA339" s="20"/>
      <c r="BB339" s="23"/>
      <c r="BC339" s="21"/>
      <c r="BD339" s="21"/>
      <c r="BE339" s="21"/>
      <c r="BF339" s="20"/>
      <c r="BG339" s="24" t="s">
        <v>17</v>
      </c>
      <c r="BH339" s="21"/>
      <c r="BI339" s="21"/>
      <c r="BJ339" s="22" t="s">
        <v>35</v>
      </c>
      <c r="BK339" s="64"/>
      <c r="BL339" s="197"/>
    </row>
    <row r="340" spans="1:64" s="3" customFormat="1" ht="12.95" customHeight="1" x14ac:dyDescent="0.25">
      <c r="A340" s="5" t="s">
        <v>1231</v>
      </c>
      <c r="B340" s="31" t="s">
        <v>912</v>
      </c>
      <c r="C340" s="19"/>
      <c r="D340" s="25"/>
      <c r="E340" s="23"/>
      <c r="F340" s="21" t="s">
        <v>92</v>
      </c>
      <c r="G340" s="20"/>
      <c r="H340" s="24"/>
      <c r="I340" s="21"/>
      <c r="J340" s="21"/>
      <c r="K340" s="21"/>
      <c r="L340" s="21"/>
      <c r="M340" s="21"/>
      <c r="N340" s="21"/>
      <c r="O340" s="22"/>
      <c r="P340" s="23"/>
      <c r="Q340" s="21"/>
      <c r="R340" s="20"/>
      <c r="S340" s="24"/>
      <c r="T340" s="24"/>
      <c r="U340" s="24"/>
      <c r="V340" s="21"/>
      <c r="W340" s="21"/>
      <c r="X340" s="21"/>
      <c r="Y340" s="21"/>
      <c r="Z340" s="21"/>
      <c r="AA340" s="22"/>
      <c r="AB340" s="22"/>
      <c r="AC340" s="22" t="s">
        <v>119</v>
      </c>
      <c r="AD340" s="22" t="s">
        <v>119</v>
      </c>
      <c r="AE340" s="22"/>
      <c r="AF340" s="22" t="s">
        <v>92</v>
      </c>
      <c r="AG340" s="22"/>
      <c r="AH340" s="23"/>
      <c r="AI340" s="24"/>
      <c r="AJ340" s="21"/>
      <c r="AK340" s="22"/>
      <c r="AL340" s="22"/>
      <c r="AM340" s="22" t="s">
        <v>92</v>
      </c>
      <c r="AN340" s="23"/>
      <c r="AO340" s="20"/>
      <c r="AP340" s="24"/>
      <c r="AQ340" s="21"/>
      <c r="AR340" s="21"/>
      <c r="AS340" s="21"/>
      <c r="AT340" s="21" t="s">
        <v>117</v>
      </c>
      <c r="AU340" s="22" t="s">
        <v>119</v>
      </c>
      <c r="AV340" s="23"/>
      <c r="AW340" s="21"/>
      <c r="AX340" s="21"/>
      <c r="AY340" s="21"/>
      <c r="AZ340" s="21"/>
      <c r="BA340" s="20"/>
      <c r="BB340" s="23"/>
      <c r="BC340" s="21"/>
      <c r="BD340" s="21"/>
      <c r="BE340" s="21"/>
      <c r="BF340" s="20"/>
      <c r="BG340" s="24" t="s">
        <v>17</v>
      </c>
      <c r="BH340" s="21"/>
      <c r="BI340" s="21"/>
      <c r="BJ340" s="22" t="s">
        <v>35</v>
      </c>
      <c r="BK340" s="64"/>
      <c r="BL340" s="197">
        <f>+$BL$329-1</f>
        <v>22</v>
      </c>
    </row>
    <row r="341" spans="1:64" s="3" customFormat="1" ht="12.95" customHeight="1" x14ac:dyDescent="0.25">
      <c r="A341" s="5" t="s">
        <v>1232</v>
      </c>
      <c r="B341" s="31" t="s">
        <v>913</v>
      </c>
      <c r="C341" s="19"/>
      <c r="D341" s="25"/>
      <c r="E341" s="23"/>
      <c r="F341" s="21" t="s">
        <v>92</v>
      </c>
      <c r="G341" s="20"/>
      <c r="H341" s="24"/>
      <c r="I341" s="21"/>
      <c r="J341" s="21"/>
      <c r="K341" s="21"/>
      <c r="L341" s="21"/>
      <c r="M341" s="21"/>
      <c r="N341" s="21"/>
      <c r="O341" s="22"/>
      <c r="P341" s="23"/>
      <c r="Q341" s="21"/>
      <c r="R341" s="20"/>
      <c r="S341" s="24"/>
      <c r="T341" s="24"/>
      <c r="U341" s="24"/>
      <c r="V341" s="21"/>
      <c r="W341" s="21"/>
      <c r="X341" s="21"/>
      <c r="Y341" s="21"/>
      <c r="Z341" s="21"/>
      <c r="AA341" s="22"/>
      <c r="AB341" s="22"/>
      <c r="AC341" s="22" t="s">
        <v>119</v>
      </c>
      <c r="AD341" s="22" t="s">
        <v>119</v>
      </c>
      <c r="AE341" s="22"/>
      <c r="AF341" s="22" t="s">
        <v>92</v>
      </c>
      <c r="AG341" s="22"/>
      <c r="AH341" s="23"/>
      <c r="AI341" s="24"/>
      <c r="AJ341" s="21"/>
      <c r="AK341" s="22"/>
      <c r="AL341" s="22"/>
      <c r="AM341" s="22" t="s">
        <v>92</v>
      </c>
      <c r="AN341" s="23"/>
      <c r="AO341" s="20"/>
      <c r="AP341" s="24"/>
      <c r="AQ341" s="21"/>
      <c r="AR341" s="21"/>
      <c r="AS341" s="21"/>
      <c r="AT341" s="21" t="s">
        <v>117</v>
      </c>
      <c r="AU341" s="22" t="s">
        <v>119</v>
      </c>
      <c r="AV341" s="23"/>
      <c r="AW341" s="21"/>
      <c r="AX341" s="21"/>
      <c r="AY341" s="21"/>
      <c r="AZ341" s="21"/>
      <c r="BA341" s="20"/>
      <c r="BB341" s="23"/>
      <c r="BC341" s="21"/>
      <c r="BD341" s="21"/>
      <c r="BE341" s="21"/>
      <c r="BF341" s="20"/>
      <c r="BG341" s="24" t="s">
        <v>17</v>
      </c>
      <c r="BH341" s="21"/>
      <c r="BI341" s="21"/>
      <c r="BJ341" s="22" t="s">
        <v>35</v>
      </c>
      <c r="BK341" s="64"/>
      <c r="BL341" s="197">
        <f t="shared" ref="BL341:BL355" si="4">+$BL$329-1</f>
        <v>22</v>
      </c>
    </row>
    <row r="342" spans="1:64" s="3" customFormat="1" ht="12.95" customHeight="1" x14ac:dyDescent="0.25">
      <c r="A342" s="5" t="s">
        <v>1233</v>
      </c>
      <c r="B342" s="31" t="s">
        <v>891</v>
      </c>
      <c r="C342" s="19"/>
      <c r="D342" s="25"/>
      <c r="E342" s="23"/>
      <c r="F342" s="21"/>
      <c r="G342" s="20"/>
      <c r="H342" s="24"/>
      <c r="I342" s="21"/>
      <c r="J342" s="21"/>
      <c r="K342" s="21"/>
      <c r="L342" s="21"/>
      <c r="M342" s="21"/>
      <c r="N342" s="21"/>
      <c r="O342" s="22"/>
      <c r="P342" s="23"/>
      <c r="Q342" s="21"/>
      <c r="R342" s="20"/>
      <c r="S342" s="24"/>
      <c r="T342" s="24"/>
      <c r="U342" s="24"/>
      <c r="V342" s="21"/>
      <c r="W342" s="21"/>
      <c r="X342" s="21"/>
      <c r="Y342" s="21"/>
      <c r="Z342" s="21"/>
      <c r="AA342" s="22"/>
      <c r="AB342" s="22"/>
      <c r="AC342" s="22"/>
      <c r="AD342" s="22"/>
      <c r="AE342" s="22"/>
      <c r="AF342" s="22" t="s">
        <v>92</v>
      </c>
      <c r="AG342" s="22"/>
      <c r="AH342" s="23"/>
      <c r="AI342" s="24"/>
      <c r="AJ342" s="21"/>
      <c r="AK342" s="22"/>
      <c r="AL342" s="22"/>
      <c r="AM342" s="22" t="s">
        <v>92</v>
      </c>
      <c r="AN342" s="23"/>
      <c r="AO342" s="20"/>
      <c r="AP342" s="24"/>
      <c r="AQ342" s="21"/>
      <c r="AR342" s="21"/>
      <c r="AS342" s="21"/>
      <c r="AT342" s="21" t="s">
        <v>117</v>
      </c>
      <c r="AU342" s="22" t="s">
        <v>119</v>
      </c>
      <c r="AV342" s="23"/>
      <c r="AW342" s="21"/>
      <c r="AX342" s="21"/>
      <c r="AY342" s="21"/>
      <c r="AZ342" s="21"/>
      <c r="BA342" s="20"/>
      <c r="BB342" s="23"/>
      <c r="BC342" s="21"/>
      <c r="BD342" s="21"/>
      <c r="BE342" s="21"/>
      <c r="BF342" s="20"/>
      <c r="BG342" s="24" t="s">
        <v>17</v>
      </c>
      <c r="BH342" s="21"/>
      <c r="BI342" s="21"/>
      <c r="BJ342" s="22" t="s">
        <v>35</v>
      </c>
      <c r="BK342" s="64"/>
      <c r="BL342" s="197">
        <f t="shared" si="4"/>
        <v>22</v>
      </c>
    </row>
    <row r="343" spans="1:64" s="3" customFormat="1" ht="12.95" customHeight="1" x14ac:dyDescent="0.25">
      <c r="A343" s="5" t="s">
        <v>1234</v>
      </c>
      <c r="B343" s="31" t="s">
        <v>892</v>
      </c>
      <c r="C343" s="19"/>
      <c r="D343" s="25"/>
      <c r="E343" s="23"/>
      <c r="F343" s="21"/>
      <c r="G343" s="20"/>
      <c r="H343" s="24"/>
      <c r="I343" s="21"/>
      <c r="J343" s="21"/>
      <c r="K343" s="21"/>
      <c r="L343" s="21"/>
      <c r="M343" s="21"/>
      <c r="N343" s="21"/>
      <c r="O343" s="22"/>
      <c r="P343" s="23"/>
      <c r="Q343" s="21"/>
      <c r="R343" s="20"/>
      <c r="S343" s="24"/>
      <c r="T343" s="24"/>
      <c r="U343" s="24"/>
      <c r="V343" s="21"/>
      <c r="W343" s="21"/>
      <c r="X343" s="21"/>
      <c r="Y343" s="21"/>
      <c r="Z343" s="21"/>
      <c r="AA343" s="22"/>
      <c r="AB343" s="22"/>
      <c r="AC343" s="22"/>
      <c r="AD343" s="22"/>
      <c r="AE343" s="22"/>
      <c r="AF343" s="22" t="s">
        <v>92</v>
      </c>
      <c r="AG343" s="22"/>
      <c r="AH343" s="23"/>
      <c r="AI343" s="24"/>
      <c r="AJ343" s="21"/>
      <c r="AK343" s="22"/>
      <c r="AL343" s="22"/>
      <c r="AM343" s="22" t="s">
        <v>92</v>
      </c>
      <c r="AN343" s="23"/>
      <c r="AO343" s="20"/>
      <c r="AP343" s="24"/>
      <c r="AQ343" s="21"/>
      <c r="AR343" s="21"/>
      <c r="AS343" s="21"/>
      <c r="AT343" s="21" t="s">
        <v>117</v>
      </c>
      <c r="AU343" s="22" t="s">
        <v>119</v>
      </c>
      <c r="AV343" s="23"/>
      <c r="AW343" s="21"/>
      <c r="AX343" s="21"/>
      <c r="AY343" s="21"/>
      <c r="AZ343" s="21"/>
      <c r="BA343" s="20"/>
      <c r="BB343" s="23"/>
      <c r="BC343" s="21"/>
      <c r="BD343" s="21"/>
      <c r="BE343" s="21"/>
      <c r="BF343" s="20"/>
      <c r="BG343" s="24" t="s">
        <v>17</v>
      </c>
      <c r="BH343" s="21"/>
      <c r="BI343" s="21"/>
      <c r="BJ343" s="22" t="s">
        <v>35</v>
      </c>
      <c r="BK343" s="64"/>
      <c r="BL343" s="197">
        <f t="shared" si="4"/>
        <v>22</v>
      </c>
    </row>
    <row r="344" spans="1:64" s="3" customFormat="1" ht="12.95" customHeight="1" x14ac:dyDescent="0.25">
      <c r="A344" s="5" t="s">
        <v>1235</v>
      </c>
      <c r="B344" s="31" t="s">
        <v>915</v>
      </c>
      <c r="C344" s="19"/>
      <c r="D344" s="25"/>
      <c r="E344" s="23"/>
      <c r="F344" s="21"/>
      <c r="G344" s="20"/>
      <c r="H344" s="24"/>
      <c r="I344" s="21"/>
      <c r="J344" s="21"/>
      <c r="K344" s="21"/>
      <c r="L344" s="21"/>
      <c r="M344" s="21"/>
      <c r="N344" s="21"/>
      <c r="O344" s="22"/>
      <c r="P344" s="23"/>
      <c r="Q344" s="21"/>
      <c r="R344" s="20"/>
      <c r="S344" s="24"/>
      <c r="T344" s="24"/>
      <c r="U344" s="24"/>
      <c r="V344" s="21"/>
      <c r="W344" s="21"/>
      <c r="X344" s="21"/>
      <c r="Y344" s="21"/>
      <c r="Z344" s="21"/>
      <c r="AA344" s="22"/>
      <c r="AB344" s="22"/>
      <c r="AC344" s="22"/>
      <c r="AD344" s="22"/>
      <c r="AE344" s="22"/>
      <c r="AF344" s="22" t="s">
        <v>92</v>
      </c>
      <c r="AG344" s="22"/>
      <c r="AH344" s="23"/>
      <c r="AI344" s="24"/>
      <c r="AJ344" s="21"/>
      <c r="AK344" s="22"/>
      <c r="AL344" s="22"/>
      <c r="AM344" s="22" t="s">
        <v>92</v>
      </c>
      <c r="AN344" s="23"/>
      <c r="AO344" s="20"/>
      <c r="AP344" s="24"/>
      <c r="AQ344" s="21"/>
      <c r="AR344" s="21"/>
      <c r="AS344" s="21"/>
      <c r="AT344" s="21" t="s">
        <v>117</v>
      </c>
      <c r="AU344" s="22" t="s">
        <v>119</v>
      </c>
      <c r="AV344" s="23"/>
      <c r="AW344" s="21"/>
      <c r="AX344" s="21"/>
      <c r="AY344" s="21"/>
      <c r="AZ344" s="21"/>
      <c r="BA344" s="20"/>
      <c r="BB344" s="23"/>
      <c r="BC344" s="21"/>
      <c r="BD344" s="21"/>
      <c r="BE344" s="21"/>
      <c r="BF344" s="20"/>
      <c r="BG344" s="24" t="s">
        <v>17</v>
      </c>
      <c r="BH344" s="21"/>
      <c r="BI344" s="21"/>
      <c r="BJ344" s="22" t="s">
        <v>35</v>
      </c>
      <c r="BK344" s="64"/>
      <c r="BL344" s="197">
        <f t="shared" si="4"/>
        <v>22</v>
      </c>
    </row>
    <row r="345" spans="1:64" s="3" customFormat="1" ht="12.95" customHeight="1" x14ac:dyDescent="0.25">
      <c r="A345" s="5" t="s">
        <v>1236</v>
      </c>
      <c r="B345" s="31" t="s">
        <v>914</v>
      </c>
      <c r="C345" s="19"/>
      <c r="D345" s="25"/>
      <c r="E345" s="23"/>
      <c r="F345" s="21"/>
      <c r="G345" s="20"/>
      <c r="H345" s="24"/>
      <c r="I345" s="21"/>
      <c r="J345" s="21"/>
      <c r="K345" s="21"/>
      <c r="L345" s="21"/>
      <c r="M345" s="21"/>
      <c r="N345" s="21"/>
      <c r="O345" s="22"/>
      <c r="P345" s="23"/>
      <c r="Q345" s="21"/>
      <c r="R345" s="20"/>
      <c r="S345" s="24"/>
      <c r="T345" s="24"/>
      <c r="U345" s="24"/>
      <c r="V345" s="21"/>
      <c r="W345" s="21"/>
      <c r="X345" s="21"/>
      <c r="Y345" s="21"/>
      <c r="Z345" s="21"/>
      <c r="AA345" s="22"/>
      <c r="AB345" s="22"/>
      <c r="AC345" s="22"/>
      <c r="AD345" s="22"/>
      <c r="AE345" s="22"/>
      <c r="AF345" s="22" t="s">
        <v>92</v>
      </c>
      <c r="AG345" s="22"/>
      <c r="AH345" s="23"/>
      <c r="AI345" s="24"/>
      <c r="AJ345" s="21"/>
      <c r="AK345" s="22"/>
      <c r="AL345" s="22"/>
      <c r="AM345" s="22" t="s">
        <v>92</v>
      </c>
      <c r="AN345" s="23"/>
      <c r="AO345" s="20"/>
      <c r="AP345" s="24"/>
      <c r="AQ345" s="21"/>
      <c r="AR345" s="21"/>
      <c r="AS345" s="21"/>
      <c r="AT345" s="21" t="s">
        <v>117</v>
      </c>
      <c r="AU345" s="22" t="s">
        <v>119</v>
      </c>
      <c r="AV345" s="23"/>
      <c r="AW345" s="21"/>
      <c r="AX345" s="21"/>
      <c r="AY345" s="21"/>
      <c r="AZ345" s="21"/>
      <c r="BA345" s="20"/>
      <c r="BB345" s="23"/>
      <c r="BC345" s="21"/>
      <c r="BD345" s="21"/>
      <c r="BE345" s="21"/>
      <c r="BF345" s="20"/>
      <c r="BG345" s="24" t="s">
        <v>17</v>
      </c>
      <c r="BH345" s="21"/>
      <c r="BI345" s="21"/>
      <c r="BJ345" s="22" t="s">
        <v>35</v>
      </c>
      <c r="BK345" s="64"/>
      <c r="BL345" s="197">
        <f t="shared" si="4"/>
        <v>22</v>
      </c>
    </row>
    <row r="346" spans="1:64" s="3" customFormat="1" ht="12.95" customHeight="1" x14ac:dyDescent="0.25">
      <c r="A346" s="5" t="s">
        <v>1237</v>
      </c>
      <c r="B346" s="31" t="s">
        <v>916</v>
      </c>
      <c r="C346" s="19"/>
      <c r="D346" s="25"/>
      <c r="E346" s="23"/>
      <c r="F346" s="21"/>
      <c r="G346" s="20"/>
      <c r="H346" s="24"/>
      <c r="I346" s="21"/>
      <c r="J346" s="21"/>
      <c r="K346" s="21"/>
      <c r="L346" s="21"/>
      <c r="M346" s="21"/>
      <c r="N346" s="21"/>
      <c r="O346" s="22"/>
      <c r="P346" s="23"/>
      <c r="Q346" s="21"/>
      <c r="R346" s="20"/>
      <c r="S346" s="24"/>
      <c r="T346" s="24"/>
      <c r="U346" s="24"/>
      <c r="V346" s="21"/>
      <c r="W346" s="21"/>
      <c r="X346" s="21"/>
      <c r="Y346" s="21"/>
      <c r="Z346" s="21"/>
      <c r="AA346" s="22"/>
      <c r="AB346" s="22"/>
      <c r="AC346" s="22"/>
      <c r="AD346" s="22"/>
      <c r="AE346" s="22"/>
      <c r="AF346" s="22" t="s">
        <v>92</v>
      </c>
      <c r="AG346" s="22"/>
      <c r="AH346" s="23"/>
      <c r="AI346" s="24"/>
      <c r="AJ346" s="21"/>
      <c r="AK346" s="22"/>
      <c r="AL346" s="22"/>
      <c r="AM346" s="22" t="s">
        <v>92</v>
      </c>
      <c r="AN346" s="23"/>
      <c r="AO346" s="20"/>
      <c r="AP346" s="24"/>
      <c r="AQ346" s="21"/>
      <c r="AR346" s="21"/>
      <c r="AS346" s="21"/>
      <c r="AT346" s="21" t="s">
        <v>117</v>
      </c>
      <c r="AU346" s="22" t="s">
        <v>119</v>
      </c>
      <c r="AV346" s="23"/>
      <c r="AW346" s="21"/>
      <c r="AX346" s="21"/>
      <c r="AY346" s="21"/>
      <c r="AZ346" s="21"/>
      <c r="BA346" s="20"/>
      <c r="BB346" s="23"/>
      <c r="BC346" s="21"/>
      <c r="BD346" s="21"/>
      <c r="BE346" s="21"/>
      <c r="BF346" s="20"/>
      <c r="BG346" s="24" t="s">
        <v>17</v>
      </c>
      <c r="BH346" s="21"/>
      <c r="BI346" s="21"/>
      <c r="BJ346" s="22" t="s">
        <v>35</v>
      </c>
      <c r="BK346" s="64"/>
      <c r="BL346" s="197">
        <f t="shared" si="4"/>
        <v>22</v>
      </c>
    </row>
    <row r="347" spans="1:64" s="3" customFormat="1" ht="12.95" customHeight="1" x14ac:dyDescent="0.25">
      <c r="A347" s="5" t="s">
        <v>1238</v>
      </c>
      <c r="B347" s="31" t="s">
        <v>917</v>
      </c>
      <c r="C347" s="19"/>
      <c r="D347" s="25"/>
      <c r="E347" s="23"/>
      <c r="F347" s="21"/>
      <c r="G347" s="20"/>
      <c r="H347" s="24"/>
      <c r="I347" s="21"/>
      <c r="J347" s="21"/>
      <c r="K347" s="21"/>
      <c r="L347" s="21"/>
      <c r="M347" s="21"/>
      <c r="N347" s="21"/>
      <c r="O347" s="22"/>
      <c r="P347" s="23"/>
      <c r="Q347" s="21"/>
      <c r="R347" s="20"/>
      <c r="S347" s="24"/>
      <c r="T347" s="24"/>
      <c r="U347" s="24"/>
      <c r="V347" s="21"/>
      <c r="W347" s="21"/>
      <c r="X347" s="21"/>
      <c r="Y347" s="21"/>
      <c r="Z347" s="21"/>
      <c r="AA347" s="22"/>
      <c r="AB347" s="22"/>
      <c r="AC347" s="22"/>
      <c r="AD347" s="22"/>
      <c r="AE347" s="22"/>
      <c r="AF347" s="22" t="s">
        <v>92</v>
      </c>
      <c r="AG347" s="22"/>
      <c r="AH347" s="23"/>
      <c r="AI347" s="24"/>
      <c r="AJ347" s="21"/>
      <c r="AK347" s="22"/>
      <c r="AL347" s="22"/>
      <c r="AM347" s="22" t="s">
        <v>92</v>
      </c>
      <c r="AN347" s="23"/>
      <c r="AO347" s="20"/>
      <c r="AP347" s="24"/>
      <c r="AQ347" s="21"/>
      <c r="AR347" s="21"/>
      <c r="AS347" s="21"/>
      <c r="AT347" s="21" t="s">
        <v>117</v>
      </c>
      <c r="AU347" s="22" t="s">
        <v>119</v>
      </c>
      <c r="AV347" s="23"/>
      <c r="AW347" s="21"/>
      <c r="AX347" s="21"/>
      <c r="AY347" s="21"/>
      <c r="AZ347" s="21"/>
      <c r="BA347" s="20"/>
      <c r="BB347" s="23"/>
      <c r="BC347" s="21"/>
      <c r="BD347" s="21"/>
      <c r="BE347" s="21"/>
      <c r="BF347" s="20"/>
      <c r="BG347" s="24" t="s">
        <v>17</v>
      </c>
      <c r="BH347" s="21"/>
      <c r="BI347" s="21"/>
      <c r="BJ347" s="22" t="s">
        <v>35</v>
      </c>
      <c r="BK347" s="64"/>
      <c r="BL347" s="197">
        <f t="shared" si="4"/>
        <v>22</v>
      </c>
    </row>
    <row r="348" spans="1:64" s="3" customFormat="1" ht="12.95" customHeight="1" x14ac:dyDescent="0.25">
      <c r="A348" s="5" t="s">
        <v>1239</v>
      </c>
      <c r="B348" s="31" t="s">
        <v>918</v>
      </c>
      <c r="C348" s="19"/>
      <c r="D348" s="25"/>
      <c r="E348" s="23"/>
      <c r="F348" s="21"/>
      <c r="G348" s="20"/>
      <c r="H348" s="24"/>
      <c r="I348" s="21"/>
      <c r="J348" s="21"/>
      <c r="K348" s="21"/>
      <c r="L348" s="21"/>
      <c r="M348" s="21"/>
      <c r="N348" s="21"/>
      <c r="O348" s="22"/>
      <c r="P348" s="23"/>
      <c r="Q348" s="21"/>
      <c r="R348" s="20"/>
      <c r="S348" s="24"/>
      <c r="T348" s="24"/>
      <c r="U348" s="24"/>
      <c r="V348" s="21"/>
      <c r="W348" s="21"/>
      <c r="X348" s="21"/>
      <c r="Y348" s="21"/>
      <c r="Z348" s="21"/>
      <c r="AA348" s="22"/>
      <c r="AB348" s="22"/>
      <c r="AC348" s="22"/>
      <c r="AD348" s="22"/>
      <c r="AE348" s="22"/>
      <c r="AF348" s="22" t="s">
        <v>92</v>
      </c>
      <c r="AG348" s="22"/>
      <c r="AH348" s="23"/>
      <c r="AI348" s="24"/>
      <c r="AJ348" s="21"/>
      <c r="AK348" s="22"/>
      <c r="AL348" s="22"/>
      <c r="AM348" s="22" t="s">
        <v>92</v>
      </c>
      <c r="AN348" s="23"/>
      <c r="AO348" s="20"/>
      <c r="AP348" s="24"/>
      <c r="AQ348" s="21"/>
      <c r="AR348" s="21"/>
      <c r="AS348" s="21"/>
      <c r="AT348" s="21" t="s">
        <v>117</v>
      </c>
      <c r="AU348" s="22" t="s">
        <v>119</v>
      </c>
      <c r="AV348" s="23"/>
      <c r="AW348" s="21"/>
      <c r="AX348" s="21"/>
      <c r="AY348" s="21"/>
      <c r="AZ348" s="21"/>
      <c r="BA348" s="20"/>
      <c r="BB348" s="23"/>
      <c r="BC348" s="21"/>
      <c r="BD348" s="21"/>
      <c r="BE348" s="21"/>
      <c r="BF348" s="20"/>
      <c r="BG348" s="24" t="s">
        <v>17</v>
      </c>
      <c r="BH348" s="21"/>
      <c r="BI348" s="21"/>
      <c r="BJ348" s="22" t="s">
        <v>35</v>
      </c>
      <c r="BK348" s="64"/>
      <c r="BL348" s="197">
        <f t="shared" si="4"/>
        <v>22</v>
      </c>
    </row>
    <row r="349" spans="1:64" s="3" customFormat="1" ht="12.95" customHeight="1" x14ac:dyDescent="0.25">
      <c r="A349" s="5" t="s">
        <v>1240</v>
      </c>
      <c r="B349" s="31" t="s">
        <v>893</v>
      </c>
      <c r="C349" s="19"/>
      <c r="D349" s="25"/>
      <c r="E349" s="23"/>
      <c r="F349" s="21" t="s">
        <v>92</v>
      </c>
      <c r="G349" s="20"/>
      <c r="H349" s="24"/>
      <c r="I349" s="21"/>
      <c r="J349" s="21"/>
      <c r="K349" s="21"/>
      <c r="L349" s="21"/>
      <c r="M349" s="21"/>
      <c r="N349" s="21"/>
      <c r="O349" s="22"/>
      <c r="P349" s="23"/>
      <c r="Q349" s="21"/>
      <c r="R349" s="20"/>
      <c r="S349" s="24"/>
      <c r="T349" s="24"/>
      <c r="U349" s="24"/>
      <c r="V349" s="21"/>
      <c r="W349" s="21"/>
      <c r="X349" s="21"/>
      <c r="Y349" s="21"/>
      <c r="Z349" s="21"/>
      <c r="AA349" s="22"/>
      <c r="AB349" s="22"/>
      <c r="AC349" s="22"/>
      <c r="AD349" s="22"/>
      <c r="AE349" s="22"/>
      <c r="AF349" s="22" t="s">
        <v>92</v>
      </c>
      <c r="AG349" s="22"/>
      <c r="AH349" s="23"/>
      <c r="AI349" s="24"/>
      <c r="AJ349" s="21"/>
      <c r="AK349" s="22"/>
      <c r="AL349" s="22"/>
      <c r="AM349" s="22" t="s">
        <v>92</v>
      </c>
      <c r="AN349" s="23"/>
      <c r="AO349" s="20"/>
      <c r="AP349" s="24"/>
      <c r="AQ349" s="21"/>
      <c r="AR349" s="21"/>
      <c r="AS349" s="21"/>
      <c r="AT349" s="21" t="s">
        <v>117</v>
      </c>
      <c r="AU349" s="22" t="s">
        <v>119</v>
      </c>
      <c r="AV349" s="23"/>
      <c r="AW349" s="21"/>
      <c r="AX349" s="21"/>
      <c r="AY349" s="21"/>
      <c r="AZ349" s="21"/>
      <c r="BA349" s="20"/>
      <c r="BB349" s="23"/>
      <c r="BC349" s="21"/>
      <c r="BD349" s="21"/>
      <c r="BE349" s="21"/>
      <c r="BF349" s="20"/>
      <c r="BG349" s="24" t="s">
        <v>17</v>
      </c>
      <c r="BH349" s="21"/>
      <c r="BI349" s="21"/>
      <c r="BJ349" s="22" t="s">
        <v>35</v>
      </c>
      <c r="BK349" s="64"/>
      <c r="BL349" s="197">
        <f t="shared" si="4"/>
        <v>22</v>
      </c>
    </row>
    <row r="350" spans="1:64" s="3" customFormat="1" ht="12.95" customHeight="1" x14ac:dyDescent="0.25">
      <c r="A350" s="5" t="s">
        <v>1241</v>
      </c>
      <c r="B350" s="31" t="s">
        <v>894</v>
      </c>
      <c r="C350" s="19"/>
      <c r="D350" s="25"/>
      <c r="E350" s="23"/>
      <c r="F350" s="21"/>
      <c r="G350" s="20"/>
      <c r="H350" s="24"/>
      <c r="I350" s="21"/>
      <c r="J350" s="21"/>
      <c r="K350" s="21"/>
      <c r="L350" s="21"/>
      <c r="M350" s="21"/>
      <c r="N350" s="21"/>
      <c r="O350" s="22"/>
      <c r="P350" s="23"/>
      <c r="Q350" s="21"/>
      <c r="R350" s="20"/>
      <c r="S350" s="24"/>
      <c r="T350" s="24"/>
      <c r="U350" s="24"/>
      <c r="V350" s="21"/>
      <c r="W350" s="21"/>
      <c r="X350" s="21"/>
      <c r="Y350" s="21"/>
      <c r="Z350" s="21"/>
      <c r="AA350" s="22"/>
      <c r="AB350" s="22"/>
      <c r="AC350" s="22"/>
      <c r="AD350" s="22"/>
      <c r="AE350" s="22"/>
      <c r="AF350" s="22" t="s">
        <v>92</v>
      </c>
      <c r="AG350" s="22"/>
      <c r="AH350" s="23"/>
      <c r="AI350" s="24"/>
      <c r="AJ350" s="21"/>
      <c r="AK350" s="22"/>
      <c r="AL350" s="22"/>
      <c r="AM350" s="22" t="s">
        <v>92</v>
      </c>
      <c r="AN350" s="23"/>
      <c r="AO350" s="20"/>
      <c r="AP350" s="24"/>
      <c r="AQ350" s="21"/>
      <c r="AR350" s="21"/>
      <c r="AS350" s="21"/>
      <c r="AT350" s="21" t="s">
        <v>117</v>
      </c>
      <c r="AU350" s="22" t="s">
        <v>119</v>
      </c>
      <c r="AV350" s="23"/>
      <c r="AW350" s="21"/>
      <c r="AX350" s="21"/>
      <c r="AY350" s="21"/>
      <c r="AZ350" s="21"/>
      <c r="BA350" s="20"/>
      <c r="BB350" s="23"/>
      <c r="BC350" s="21"/>
      <c r="BD350" s="21"/>
      <c r="BE350" s="21"/>
      <c r="BF350" s="20"/>
      <c r="BG350" s="24" t="s">
        <v>17</v>
      </c>
      <c r="BH350" s="21"/>
      <c r="BI350" s="21"/>
      <c r="BJ350" s="22" t="s">
        <v>35</v>
      </c>
      <c r="BK350" s="64"/>
      <c r="BL350" s="197">
        <f t="shared" si="4"/>
        <v>22</v>
      </c>
    </row>
    <row r="351" spans="1:64" s="3" customFormat="1" ht="12.95" customHeight="1" x14ac:dyDescent="0.25">
      <c r="A351" s="5" t="s">
        <v>1242</v>
      </c>
      <c r="B351" s="31" t="s">
        <v>895</v>
      </c>
      <c r="C351" s="19"/>
      <c r="D351" s="25"/>
      <c r="E351" s="23"/>
      <c r="F351" s="21"/>
      <c r="G351" s="20"/>
      <c r="H351" s="24"/>
      <c r="I351" s="21"/>
      <c r="J351" s="21"/>
      <c r="K351" s="21"/>
      <c r="L351" s="21"/>
      <c r="M351" s="21"/>
      <c r="N351" s="21"/>
      <c r="O351" s="22"/>
      <c r="P351" s="23"/>
      <c r="Q351" s="21"/>
      <c r="R351" s="20"/>
      <c r="S351" s="24"/>
      <c r="T351" s="24"/>
      <c r="U351" s="24"/>
      <c r="V351" s="21"/>
      <c r="W351" s="21"/>
      <c r="X351" s="21"/>
      <c r="Y351" s="21"/>
      <c r="Z351" s="21"/>
      <c r="AA351" s="22"/>
      <c r="AB351" s="22"/>
      <c r="AC351" s="22"/>
      <c r="AD351" s="22"/>
      <c r="AE351" s="22"/>
      <c r="AF351" s="22" t="s">
        <v>92</v>
      </c>
      <c r="AG351" s="22"/>
      <c r="AH351" s="23"/>
      <c r="AI351" s="24"/>
      <c r="AJ351" s="21"/>
      <c r="AK351" s="22"/>
      <c r="AL351" s="22"/>
      <c r="AM351" s="22" t="s">
        <v>92</v>
      </c>
      <c r="AN351" s="23"/>
      <c r="AO351" s="20"/>
      <c r="AP351" s="24"/>
      <c r="AQ351" s="21"/>
      <c r="AR351" s="21"/>
      <c r="AS351" s="21"/>
      <c r="AT351" s="21" t="s">
        <v>117</v>
      </c>
      <c r="AU351" s="22" t="s">
        <v>119</v>
      </c>
      <c r="AV351" s="23"/>
      <c r="AW351" s="21"/>
      <c r="AX351" s="21"/>
      <c r="AY351" s="21"/>
      <c r="AZ351" s="21"/>
      <c r="BA351" s="20"/>
      <c r="BB351" s="23"/>
      <c r="BC351" s="21"/>
      <c r="BD351" s="21"/>
      <c r="BE351" s="21"/>
      <c r="BF351" s="20"/>
      <c r="BG351" s="24" t="s">
        <v>17</v>
      </c>
      <c r="BH351" s="21"/>
      <c r="BI351" s="21"/>
      <c r="BJ351" s="22" t="s">
        <v>35</v>
      </c>
      <c r="BK351" s="64"/>
      <c r="BL351" s="197">
        <f t="shared" si="4"/>
        <v>22</v>
      </c>
    </row>
    <row r="352" spans="1:64" s="3" customFormat="1" ht="12.95" customHeight="1" x14ac:dyDescent="0.25">
      <c r="A352" s="5" t="s">
        <v>1243</v>
      </c>
      <c r="B352" s="31" t="s">
        <v>896</v>
      </c>
      <c r="C352" s="19"/>
      <c r="D352" s="25"/>
      <c r="E352" s="23"/>
      <c r="F352" s="21" t="s">
        <v>92</v>
      </c>
      <c r="G352" s="20"/>
      <c r="H352" s="24"/>
      <c r="I352" s="21"/>
      <c r="J352" s="21"/>
      <c r="K352" s="21"/>
      <c r="L352" s="21" t="s">
        <v>92</v>
      </c>
      <c r="M352" s="21"/>
      <c r="N352" s="21"/>
      <c r="O352" s="22" t="s">
        <v>92</v>
      </c>
      <c r="P352" s="23"/>
      <c r="Q352" s="21"/>
      <c r="R352" s="20"/>
      <c r="S352" s="24"/>
      <c r="T352" s="24"/>
      <c r="U352" s="24" t="s">
        <v>92</v>
      </c>
      <c r="V352" s="21"/>
      <c r="W352" s="21"/>
      <c r="X352" s="21"/>
      <c r="Y352" s="21"/>
      <c r="Z352" s="21"/>
      <c r="AA352" s="22"/>
      <c r="AB352" s="22"/>
      <c r="AC352" s="22"/>
      <c r="AD352" s="22"/>
      <c r="AE352" s="22"/>
      <c r="AF352" s="22" t="s">
        <v>92</v>
      </c>
      <c r="AG352" s="22"/>
      <c r="AH352" s="23"/>
      <c r="AI352" s="24" t="s">
        <v>92</v>
      </c>
      <c r="AJ352" s="21"/>
      <c r="AK352" s="22"/>
      <c r="AL352" s="22"/>
      <c r="AM352" s="22" t="s">
        <v>92</v>
      </c>
      <c r="AN352" s="23"/>
      <c r="AO352" s="20"/>
      <c r="AP352" s="24"/>
      <c r="AQ352" s="21"/>
      <c r="AR352" s="21"/>
      <c r="AS352" s="21"/>
      <c r="AT352" s="21"/>
      <c r="AU352" s="22"/>
      <c r="AV352" s="23"/>
      <c r="AW352" s="21"/>
      <c r="AX352" s="21"/>
      <c r="AY352" s="21" t="s">
        <v>119</v>
      </c>
      <c r="AZ352" s="21"/>
      <c r="BA352" s="20"/>
      <c r="BB352" s="23"/>
      <c r="BC352" s="21"/>
      <c r="BD352" s="21"/>
      <c r="BE352" s="21"/>
      <c r="BF352" s="20" t="s">
        <v>92</v>
      </c>
      <c r="BG352" s="24" t="s">
        <v>17</v>
      </c>
      <c r="BH352" s="21"/>
      <c r="BI352" s="21"/>
      <c r="BJ352" s="22" t="s">
        <v>35</v>
      </c>
      <c r="BK352" s="64"/>
      <c r="BL352" s="197">
        <f t="shared" si="4"/>
        <v>22</v>
      </c>
    </row>
    <row r="353" spans="1:64" s="3" customFormat="1" ht="12.95" customHeight="1" x14ac:dyDescent="0.25">
      <c r="A353" s="5" t="s">
        <v>1244</v>
      </c>
      <c r="B353" s="31" t="s">
        <v>897</v>
      </c>
      <c r="C353" s="19"/>
      <c r="D353" s="25"/>
      <c r="E353" s="23"/>
      <c r="F353" s="21"/>
      <c r="G353" s="20"/>
      <c r="H353" s="24"/>
      <c r="I353" s="21"/>
      <c r="J353" s="21"/>
      <c r="K353" s="21"/>
      <c r="L353" s="21"/>
      <c r="M353" s="21"/>
      <c r="N353" s="21"/>
      <c r="O353" s="22" t="s">
        <v>92</v>
      </c>
      <c r="P353" s="23"/>
      <c r="Q353" s="21"/>
      <c r="R353" s="20"/>
      <c r="S353" s="24"/>
      <c r="T353" s="24"/>
      <c r="U353" s="24"/>
      <c r="V353" s="21"/>
      <c r="W353" s="21"/>
      <c r="X353" s="21"/>
      <c r="Y353" s="21"/>
      <c r="Z353" s="21"/>
      <c r="AA353" s="22"/>
      <c r="AB353" s="22"/>
      <c r="AC353" s="22"/>
      <c r="AD353" s="22"/>
      <c r="AE353" s="22"/>
      <c r="AF353" s="22" t="s">
        <v>92</v>
      </c>
      <c r="AG353" s="22"/>
      <c r="AH353" s="23"/>
      <c r="AI353" s="24"/>
      <c r="AJ353" s="21"/>
      <c r="AK353" s="22"/>
      <c r="AL353" s="22"/>
      <c r="AM353" s="22" t="s">
        <v>92</v>
      </c>
      <c r="AN353" s="23"/>
      <c r="AO353" s="20"/>
      <c r="AP353" s="24"/>
      <c r="AQ353" s="21"/>
      <c r="AR353" s="21"/>
      <c r="AS353" s="21"/>
      <c r="AT353" s="21"/>
      <c r="AU353" s="22"/>
      <c r="AV353" s="23"/>
      <c r="AW353" s="21"/>
      <c r="AX353" s="21" t="s">
        <v>117</v>
      </c>
      <c r="AY353" s="21" t="s">
        <v>119</v>
      </c>
      <c r="AZ353" s="21"/>
      <c r="BA353" s="20"/>
      <c r="BB353" s="23"/>
      <c r="BC353" s="21"/>
      <c r="BD353" s="21"/>
      <c r="BE353" s="21"/>
      <c r="BF353" s="20" t="s">
        <v>92</v>
      </c>
      <c r="BG353" s="24" t="s">
        <v>17</v>
      </c>
      <c r="BH353" s="21"/>
      <c r="BI353" s="21"/>
      <c r="BJ353" s="22" t="s">
        <v>35</v>
      </c>
      <c r="BK353" s="64"/>
      <c r="BL353" s="197">
        <f t="shared" si="4"/>
        <v>22</v>
      </c>
    </row>
    <row r="354" spans="1:64" s="3" customFormat="1" ht="12.95" customHeight="1" x14ac:dyDescent="0.25">
      <c r="A354" s="5" t="s">
        <v>1245</v>
      </c>
      <c r="B354" s="31" t="s">
        <v>898</v>
      </c>
      <c r="C354" s="19"/>
      <c r="D354" s="25"/>
      <c r="E354" s="23"/>
      <c r="F354" s="21"/>
      <c r="G354" s="20"/>
      <c r="H354" s="24"/>
      <c r="I354" s="21"/>
      <c r="J354" s="21"/>
      <c r="K354" s="21"/>
      <c r="L354" s="21"/>
      <c r="M354" s="21"/>
      <c r="N354" s="21"/>
      <c r="O354" s="22"/>
      <c r="P354" s="23"/>
      <c r="Q354" s="21"/>
      <c r="R354" s="20"/>
      <c r="S354" s="24"/>
      <c r="T354" s="24"/>
      <c r="U354" s="24"/>
      <c r="V354" s="21"/>
      <c r="W354" s="21"/>
      <c r="X354" s="21"/>
      <c r="Y354" s="21"/>
      <c r="Z354" s="21"/>
      <c r="AA354" s="22"/>
      <c r="AB354" s="22"/>
      <c r="AC354" s="22"/>
      <c r="AD354" s="22"/>
      <c r="AE354" s="22"/>
      <c r="AF354" s="22" t="s">
        <v>92</v>
      </c>
      <c r="AG354" s="22"/>
      <c r="AH354" s="23"/>
      <c r="AI354" s="24"/>
      <c r="AJ354" s="21"/>
      <c r="AK354" s="22"/>
      <c r="AL354" s="22"/>
      <c r="AM354" s="22" t="s">
        <v>92</v>
      </c>
      <c r="AN354" s="23"/>
      <c r="AO354" s="20"/>
      <c r="AP354" s="24"/>
      <c r="AQ354" s="21"/>
      <c r="AR354" s="21"/>
      <c r="AS354" s="21"/>
      <c r="AT354" s="21"/>
      <c r="AU354" s="22"/>
      <c r="AV354" s="23"/>
      <c r="AW354" s="21"/>
      <c r="AX354" s="21" t="s">
        <v>117</v>
      </c>
      <c r="AY354" s="21" t="s">
        <v>119</v>
      </c>
      <c r="AZ354" s="21"/>
      <c r="BA354" s="20"/>
      <c r="BB354" s="23"/>
      <c r="BC354" s="21"/>
      <c r="BD354" s="21"/>
      <c r="BE354" s="21"/>
      <c r="BF354" s="20" t="s">
        <v>92</v>
      </c>
      <c r="BG354" s="24" t="s">
        <v>17</v>
      </c>
      <c r="BH354" s="21"/>
      <c r="BI354" s="21"/>
      <c r="BJ354" s="22" t="s">
        <v>35</v>
      </c>
      <c r="BK354" s="64"/>
      <c r="BL354" s="197">
        <f t="shared" si="4"/>
        <v>22</v>
      </c>
    </row>
    <row r="355" spans="1:64" s="3" customFormat="1" ht="12.95" customHeight="1" x14ac:dyDescent="0.25">
      <c r="A355" s="5" t="s">
        <v>1246</v>
      </c>
      <c r="B355" s="31" t="s">
        <v>899</v>
      </c>
      <c r="C355" s="19"/>
      <c r="D355" s="25"/>
      <c r="E355" s="23"/>
      <c r="F355" s="21" t="s">
        <v>92</v>
      </c>
      <c r="G355" s="20"/>
      <c r="H355" s="24"/>
      <c r="I355" s="21"/>
      <c r="J355" s="21"/>
      <c r="K355" s="21"/>
      <c r="L355" s="21"/>
      <c r="M355" s="21"/>
      <c r="N355" s="21"/>
      <c r="O355" s="22"/>
      <c r="P355" s="23"/>
      <c r="Q355" s="21"/>
      <c r="R355" s="20"/>
      <c r="S355" s="24"/>
      <c r="T355" s="24"/>
      <c r="U355" s="24"/>
      <c r="V355" s="21"/>
      <c r="W355" s="21"/>
      <c r="X355" s="21"/>
      <c r="Y355" s="21"/>
      <c r="Z355" s="21"/>
      <c r="AA355" s="22"/>
      <c r="AB355" s="22"/>
      <c r="AC355" s="22"/>
      <c r="AD355" s="22"/>
      <c r="AE355" s="22" t="s">
        <v>117</v>
      </c>
      <c r="AF355" s="22" t="s">
        <v>92</v>
      </c>
      <c r="AG355" s="22" t="s">
        <v>118</v>
      </c>
      <c r="AH355" s="23"/>
      <c r="AI355" s="24"/>
      <c r="AJ355" s="21"/>
      <c r="AK355" s="22" t="s">
        <v>117</v>
      </c>
      <c r="AL355" s="22"/>
      <c r="AM355" s="22" t="s">
        <v>118</v>
      </c>
      <c r="AN355" s="23"/>
      <c r="AO355" s="20"/>
      <c r="AP355" s="24"/>
      <c r="AQ355" s="21"/>
      <c r="AR355" s="21"/>
      <c r="AS355" s="21"/>
      <c r="AT355" s="21"/>
      <c r="AU355" s="22" t="s">
        <v>119</v>
      </c>
      <c r="AV355" s="23"/>
      <c r="AW355" s="21"/>
      <c r="AX355" s="21"/>
      <c r="AY355" s="21"/>
      <c r="AZ355" s="21"/>
      <c r="BA355" s="20"/>
      <c r="BB355" s="23"/>
      <c r="BC355" s="21"/>
      <c r="BD355" s="21"/>
      <c r="BE355" s="21"/>
      <c r="BF355" s="20" t="s">
        <v>92</v>
      </c>
      <c r="BG355" s="24" t="s">
        <v>17</v>
      </c>
      <c r="BH355" s="21"/>
      <c r="BI355" s="21"/>
      <c r="BJ355" s="22" t="s">
        <v>35</v>
      </c>
      <c r="BK355" s="64"/>
      <c r="BL355" s="197">
        <f t="shared" si="4"/>
        <v>22</v>
      </c>
    </row>
    <row r="356" spans="1:64" s="3" customFormat="1" ht="12.95" customHeight="1" x14ac:dyDescent="0.25">
      <c r="A356" s="5" t="s">
        <v>1247</v>
      </c>
      <c r="B356" s="31" t="s">
        <v>900</v>
      </c>
      <c r="C356" s="19"/>
      <c r="D356" s="25"/>
      <c r="E356" s="23"/>
      <c r="F356" s="21" t="s">
        <v>92</v>
      </c>
      <c r="G356" s="20"/>
      <c r="H356" s="24"/>
      <c r="I356" s="21"/>
      <c r="J356" s="21"/>
      <c r="K356" s="21"/>
      <c r="L356" s="21"/>
      <c r="M356" s="21" t="s">
        <v>120</v>
      </c>
      <c r="N356" s="21"/>
      <c r="O356" s="22" t="s">
        <v>92</v>
      </c>
      <c r="P356" s="23"/>
      <c r="Q356" s="21"/>
      <c r="R356" s="20"/>
      <c r="S356" s="24"/>
      <c r="T356" s="24"/>
      <c r="U356" s="24"/>
      <c r="V356" s="21"/>
      <c r="W356" s="21"/>
      <c r="X356" s="21"/>
      <c r="Y356" s="21"/>
      <c r="Z356" s="21"/>
      <c r="AA356" s="22"/>
      <c r="AB356" s="22"/>
      <c r="AC356" s="22"/>
      <c r="AD356" s="22"/>
      <c r="AE356" s="22"/>
      <c r="AF356" s="22" t="s">
        <v>92</v>
      </c>
      <c r="AG356" s="22" t="s">
        <v>92</v>
      </c>
      <c r="AH356" s="23"/>
      <c r="AI356" s="24"/>
      <c r="AJ356" s="21"/>
      <c r="AK356" s="22"/>
      <c r="AL356" s="22"/>
      <c r="AM356" s="22" t="s">
        <v>92</v>
      </c>
      <c r="AN356" s="23"/>
      <c r="AO356" s="20"/>
      <c r="AP356" s="24"/>
      <c r="AQ356" s="21"/>
      <c r="AR356" s="21"/>
      <c r="AS356" s="21" t="s">
        <v>92</v>
      </c>
      <c r="AT356" s="21"/>
      <c r="AU356" s="22"/>
      <c r="AV356" s="23"/>
      <c r="AW356" s="21"/>
      <c r="AX356" s="21"/>
      <c r="AY356" s="21" t="s">
        <v>92</v>
      </c>
      <c r="AZ356" s="21"/>
      <c r="BA356" s="20"/>
      <c r="BB356" s="23"/>
      <c r="BC356" s="21"/>
      <c r="BD356" s="21"/>
      <c r="BE356" s="21"/>
      <c r="BF356" s="20" t="s">
        <v>92</v>
      </c>
      <c r="BG356" s="24" t="s">
        <v>17</v>
      </c>
      <c r="BH356" s="21"/>
      <c r="BI356" s="21"/>
      <c r="BJ356" s="22" t="s">
        <v>35</v>
      </c>
      <c r="BK356" s="64"/>
      <c r="BL356" s="197"/>
    </row>
    <row r="357" spans="1:64" s="3" customFormat="1" ht="12.95" customHeight="1" x14ac:dyDescent="0.25">
      <c r="A357" s="5" t="s">
        <v>1248</v>
      </c>
      <c r="B357" s="31" t="s">
        <v>901</v>
      </c>
      <c r="C357" s="19"/>
      <c r="D357" s="25"/>
      <c r="E357" s="23"/>
      <c r="F357" s="21" t="s">
        <v>92</v>
      </c>
      <c r="G357" s="20"/>
      <c r="H357" s="24"/>
      <c r="I357" s="21"/>
      <c r="J357" s="21"/>
      <c r="K357" s="21"/>
      <c r="L357" s="21"/>
      <c r="M357" s="21"/>
      <c r="N357" s="21"/>
      <c r="O357" s="22"/>
      <c r="P357" s="23"/>
      <c r="Q357" s="21"/>
      <c r="R357" s="20"/>
      <c r="S357" s="24"/>
      <c r="T357" s="24"/>
      <c r="U357" s="24"/>
      <c r="V357" s="21"/>
      <c r="W357" s="21"/>
      <c r="X357" s="21"/>
      <c r="Y357" s="21"/>
      <c r="Z357" s="21"/>
      <c r="AA357" s="22"/>
      <c r="AB357" s="22"/>
      <c r="AC357" s="22"/>
      <c r="AD357" s="22"/>
      <c r="AE357" s="22" t="s">
        <v>117</v>
      </c>
      <c r="AF357" s="22" t="s">
        <v>92</v>
      </c>
      <c r="AG357" s="22" t="s">
        <v>118</v>
      </c>
      <c r="AH357" s="23"/>
      <c r="AI357" s="24"/>
      <c r="AJ357" s="21"/>
      <c r="AK357" s="22" t="s">
        <v>117</v>
      </c>
      <c r="AL357" s="22"/>
      <c r="AM357" s="22" t="s">
        <v>118</v>
      </c>
      <c r="AN357" s="23"/>
      <c r="AO357" s="20"/>
      <c r="AP357" s="24"/>
      <c r="AQ357" s="21"/>
      <c r="AR357" s="21"/>
      <c r="AS357" s="21"/>
      <c r="AT357" s="21"/>
      <c r="AU357" s="22" t="s">
        <v>119</v>
      </c>
      <c r="AV357" s="23"/>
      <c r="AW357" s="21"/>
      <c r="AX357" s="21"/>
      <c r="AY357" s="21"/>
      <c r="AZ357" s="21"/>
      <c r="BA357" s="20"/>
      <c r="BB357" s="23"/>
      <c r="BC357" s="21"/>
      <c r="BD357" s="21"/>
      <c r="BE357" s="21"/>
      <c r="BF357" s="20" t="s">
        <v>92</v>
      </c>
      <c r="BG357" s="24" t="s">
        <v>17</v>
      </c>
      <c r="BH357" s="21"/>
      <c r="BI357" s="21"/>
      <c r="BJ357" s="22" t="s">
        <v>35</v>
      </c>
      <c r="BK357" s="64"/>
      <c r="BL357" s="197"/>
    </row>
    <row r="358" spans="1:64" s="3" customFormat="1" ht="12.95" customHeight="1" x14ac:dyDescent="0.25">
      <c r="A358" s="5"/>
      <c r="B358" s="31"/>
      <c r="C358" s="19"/>
      <c r="D358" s="25"/>
      <c r="E358" s="23"/>
      <c r="F358" s="21"/>
      <c r="G358" s="20"/>
      <c r="H358" s="24"/>
      <c r="I358" s="21"/>
      <c r="J358" s="21"/>
      <c r="K358" s="21"/>
      <c r="L358" s="21"/>
      <c r="M358" s="21"/>
      <c r="N358" s="21"/>
      <c r="O358" s="22"/>
      <c r="P358" s="23"/>
      <c r="Q358" s="21"/>
      <c r="R358" s="20"/>
      <c r="S358" s="24"/>
      <c r="T358" s="24"/>
      <c r="U358" s="24"/>
      <c r="V358" s="21"/>
      <c r="W358" s="21"/>
      <c r="X358" s="21"/>
      <c r="Y358" s="21"/>
      <c r="Z358" s="21"/>
      <c r="AA358" s="22"/>
      <c r="AB358" s="22"/>
      <c r="AC358" s="22"/>
      <c r="AD358" s="22"/>
      <c r="AE358" s="22"/>
      <c r="AF358" s="22"/>
      <c r="AG358" s="22"/>
      <c r="AH358" s="23"/>
      <c r="AI358" s="24"/>
      <c r="AJ358" s="21"/>
      <c r="AK358" s="22"/>
      <c r="AL358" s="22"/>
      <c r="AM358" s="22"/>
      <c r="AN358" s="23"/>
      <c r="AO358" s="20"/>
      <c r="AP358" s="24"/>
      <c r="AQ358" s="21"/>
      <c r="AR358" s="21"/>
      <c r="AS358" s="21"/>
      <c r="AT358" s="21"/>
      <c r="AU358" s="22"/>
      <c r="AV358" s="23"/>
      <c r="AW358" s="21"/>
      <c r="AX358" s="21"/>
      <c r="AY358" s="21"/>
      <c r="AZ358" s="21"/>
      <c r="BA358" s="20"/>
      <c r="BB358" s="23"/>
      <c r="BC358" s="21"/>
      <c r="BD358" s="21"/>
      <c r="BE358" s="21"/>
      <c r="BF358" s="20"/>
      <c r="BG358" s="24" t="s">
        <v>17</v>
      </c>
      <c r="BH358" s="21"/>
      <c r="BI358" s="21"/>
      <c r="BJ358" s="22"/>
      <c r="BK358" s="64"/>
      <c r="BL358" s="197"/>
    </row>
    <row r="359" spans="1:64" s="3" customFormat="1" ht="12.95" customHeight="1" x14ac:dyDescent="0.25">
      <c r="A359" s="97" t="s">
        <v>959</v>
      </c>
      <c r="B359" s="128" t="s">
        <v>960</v>
      </c>
      <c r="C359" s="90"/>
      <c r="D359" s="95"/>
      <c r="E359" s="96"/>
      <c r="F359" s="93"/>
      <c r="G359" s="129"/>
      <c r="H359" s="90"/>
      <c r="I359" s="93"/>
      <c r="J359" s="93"/>
      <c r="K359" s="93"/>
      <c r="L359" s="93"/>
      <c r="M359" s="93"/>
      <c r="N359" s="93"/>
      <c r="O359" s="95"/>
      <c r="P359" s="96"/>
      <c r="Q359" s="93"/>
      <c r="R359" s="129"/>
      <c r="S359" s="90"/>
      <c r="T359" s="90"/>
      <c r="U359" s="90"/>
      <c r="V359" s="93"/>
      <c r="W359" s="93"/>
      <c r="X359" s="93"/>
      <c r="Y359" s="93"/>
      <c r="Z359" s="93"/>
      <c r="AA359" s="95"/>
      <c r="AB359" s="95"/>
      <c r="AC359" s="95"/>
      <c r="AD359" s="95"/>
      <c r="AE359" s="95"/>
      <c r="AF359" s="95"/>
      <c r="AG359" s="95"/>
      <c r="AH359" s="96"/>
      <c r="AI359" s="90"/>
      <c r="AJ359" s="93"/>
      <c r="AK359" s="95"/>
      <c r="AL359" s="95"/>
      <c r="AM359" s="95"/>
      <c r="AN359" s="96"/>
      <c r="AO359" s="129"/>
      <c r="AP359" s="90"/>
      <c r="AQ359" s="93"/>
      <c r="AR359" s="93"/>
      <c r="AS359" s="93"/>
      <c r="AT359" s="93"/>
      <c r="AU359" s="95"/>
      <c r="AV359" s="96"/>
      <c r="AW359" s="93"/>
      <c r="AX359" s="93"/>
      <c r="AY359" s="93"/>
      <c r="AZ359" s="93"/>
      <c r="BA359" s="129"/>
      <c r="BB359" s="96"/>
      <c r="BC359" s="93"/>
      <c r="BD359" s="93"/>
      <c r="BE359" s="93"/>
      <c r="BF359" s="129"/>
      <c r="BG359" s="90" t="s">
        <v>17</v>
      </c>
      <c r="BH359" s="93"/>
      <c r="BI359" s="93"/>
      <c r="BJ359" s="95"/>
      <c r="BK359" s="98"/>
      <c r="BL359" s="197" t="str">
        <f>IFERROR(VLOOKUP(BK359,#REF!,3,FALSE),"")</f>
        <v/>
      </c>
    </row>
    <row r="360" spans="1:64" s="3" customFormat="1" ht="12.95" customHeight="1" x14ac:dyDescent="0.25">
      <c r="A360" s="6"/>
      <c r="B360" s="31"/>
      <c r="C360" s="19"/>
      <c r="D360" s="25"/>
      <c r="E360" s="26"/>
      <c r="F360" s="27"/>
      <c r="G360" s="68"/>
      <c r="H360" s="19"/>
      <c r="I360" s="27"/>
      <c r="J360" s="27"/>
      <c r="K360" s="27"/>
      <c r="L360" s="27"/>
      <c r="M360" s="27"/>
      <c r="N360" s="27"/>
      <c r="O360" s="25"/>
      <c r="P360" s="26"/>
      <c r="Q360" s="27"/>
      <c r="R360" s="68"/>
      <c r="S360" s="19"/>
      <c r="T360" s="19"/>
      <c r="U360" s="19"/>
      <c r="V360" s="27"/>
      <c r="W360" s="27"/>
      <c r="X360" s="27"/>
      <c r="Y360" s="27"/>
      <c r="Z360" s="27"/>
      <c r="AA360" s="25"/>
      <c r="AB360" s="25"/>
      <c r="AC360" s="25"/>
      <c r="AD360" s="25"/>
      <c r="AE360" s="25"/>
      <c r="AF360" s="25"/>
      <c r="AG360" s="25"/>
      <c r="AH360" s="26"/>
      <c r="AI360" s="19"/>
      <c r="AJ360" s="27"/>
      <c r="AK360" s="25"/>
      <c r="AL360" s="25"/>
      <c r="AM360" s="25"/>
      <c r="AN360" s="26"/>
      <c r="AO360" s="68"/>
      <c r="AP360" s="19"/>
      <c r="AQ360" s="27"/>
      <c r="AR360" s="27"/>
      <c r="AS360" s="27"/>
      <c r="AT360" s="27"/>
      <c r="AU360" s="25"/>
      <c r="AV360" s="26"/>
      <c r="AW360" s="27"/>
      <c r="AX360" s="27"/>
      <c r="AY360" s="27"/>
      <c r="AZ360" s="27"/>
      <c r="BA360" s="68"/>
      <c r="BB360" s="26"/>
      <c r="BC360" s="27"/>
      <c r="BD360" s="27"/>
      <c r="BE360" s="27"/>
      <c r="BF360" s="68"/>
      <c r="BG360" s="19" t="s">
        <v>17</v>
      </c>
      <c r="BH360" s="27"/>
      <c r="BI360" s="27"/>
      <c r="BJ360" s="25"/>
      <c r="BK360" s="64"/>
      <c r="BL360" s="197"/>
    </row>
    <row r="361" spans="1:64" s="3" customFormat="1" ht="12.95" customHeight="1" x14ac:dyDescent="0.25">
      <c r="A361" s="5" t="s">
        <v>1249</v>
      </c>
      <c r="B361" s="31" t="s">
        <v>961</v>
      </c>
      <c r="C361" s="19"/>
      <c r="D361" s="25"/>
      <c r="E361" s="26"/>
      <c r="F361" s="21" t="s">
        <v>117</v>
      </c>
      <c r="G361" s="20" t="s">
        <v>119</v>
      </c>
      <c r="H361" s="24"/>
      <c r="I361" s="21"/>
      <c r="J361" s="21"/>
      <c r="K361" s="21"/>
      <c r="L361" s="21"/>
      <c r="M361" s="21"/>
      <c r="N361" s="21"/>
      <c r="O361" s="22"/>
      <c r="P361" s="23"/>
      <c r="Q361" s="21"/>
      <c r="R361" s="20"/>
      <c r="S361" s="24"/>
      <c r="T361" s="24"/>
      <c r="U361" s="24"/>
      <c r="V361" s="21"/>
      <c r="W361" s="21"/>
      <c r="X361" s="21" t="s">
        <v>119</v>
      </c>
      <c r="Y361" s="21"/>
      <c r="Z361" s="21"/>
      <c r="AA361" s="22"/>
      <c r="AB361" s="22"/>
      <c r="AC361" s="22"/>
      <c r="AD361" s="22"/>
      <c r="AE361" s="22"/>
      <c r="AF361" s="22" t="s">
        <v>92</v>
      </c>
      <c r="AG361" s="22"/>
      <c r="AH361" s="23"/>
      <c r="AI361" s="24"/>
      <c r="AJ361" s="21"/>
      <c r="AK361" s="22"/>
      <c r="AL361" s="22"/>
      <c r="AM361" s="22"/>
      <c r="AN361" s="23"/>
      <c r="AO361" s="20"/>
      <c r="AP361" s="24"/>
      <c r="AQ361" s="21"/>
      <c r="AR361" s="21" t="s">
        <v>119</v>
      </c>
      <c r="AS361" s="21" t="s">
        <v>119</v>
      </c>
      <c r="AT361" s="21"/>
      <c r="AU361" s="22" t="s">
        <v>92</v>
      </c>
      <c r="AV361" s="23"/>
      <c r="AW361" s="21"/>
      <c r="AX361" s="21"/>
      <c r="AY361" s="21"/>
      <c r="AZ361" s="21"/>
      <c r="BA361" s="20"/>
      <c r="BB361" s="23"/>
      <c r="BC361" s="21"/>
      <c r="BD361" s="21"/>
      <c r="BE361" s="21"/>
      <c r="BF361" s="20"/>
      <c r="BG361" s="24" t="s">
        <v>17</v>
      </c>
      <c r="BH361" s="21"/>
      <c r="BI361" s="21"/>
      <c r="BJ361" s="22"/>
      <c r="BK361" s="64"/>
      <c r="BL361" s="197" t="str">
        <f>IFERROR(VLOOKUP(BK361,#REF!,3,FALSE),"")</f>
        <v/>
      </c>
    </row>
    <row r="362" spans="1:64" s="3" customFormat="1" ht="12.95" customHeight="1" x14ac:dyDescent="0.25">
      <c r="A362" s="5" t="s">
        <v>1250</v>
      </c>
      <c r="B362" s="31" t="s">
        <v>962</v>
      </c>
      <c r="C362" s="19"/>
      <c r="D362" s="25"/>
      <c r="E362" s="23"/>
      <c r="F362" s="21" t="s">
        <v>117</v>
      </c>
      <c r="G362" s="20" t="s">
        <v>119</v>
      </c>
      <c r="H362" s="24"/>
      <c r="I362" s="21"/>
      <c r="J362" s="21"/>
      <c r="K362" s="21"/>
      <c r="L362" s="21"/>
      <c r="M362" s="21"/>
      <c r="N362" s="21"/>
      <c r="O362" s="22"/>
      <c r="P362" s="23"/>
      <c r="Q362" s="21"/>
      <c r="R362" s="20"/>
      <c r="S362" s="24"/>
      <c r="T362" s="24"/>
      <c r="U362" s="24"/>
      <c r="V362" s="21"/>
      <c r="W362" s="21"/>
      <c r="X362" s="21"/>
      <c r="Y362" s="21"/>
      <c r="Z362" s="21"/>
      <c r="AA362" s="22"/>
      <c r="AB362" s="22"/>
      <c r="AC362" s="22"/>
      <c r="AD362" s="22"/>
      <c r="AE362" s="22"/>
      <c r="AF362" s="22" t="s">
        <v>92</v>
      </c>
      <c r="AG362" s="22"/>
      <c r="AH362" s="23"/>
      <c r="AI362" s="24"/>
      <c r="AJ362" s="21"/>
      <c r="AK362" s="22"/>
      <c r="AL362" s="22"/>
      <c r="AM362" s="22"/>
      <c r="AN362" s="23"/>
      <c r="AO362" s="20"/>
      <c r="AP362" s="24"/>
      <c r="AQ362" s="21"/>
      <c r="AR362" s="21" t="s">
        <v>117</v>
      </c>
      <c r="AS362" s="21" t="s">
        <v>119</v>
      </c>
      <c r="AT362" s="21"/>
      <c r="AU362" s="22" t="s">
        <v>92</v>
      </c>
      <c r="AV362" s="23"/>
      <c r="AW362" s="21"/>
      <c r="AX362" s="21"/>
      <c r="AY362" s="21"/>
      <c r="AZ362" s="21"/>
      <c r="BA362" s="20"/>
      <c r="BB362" s="23"/>
      <c r="BC362" s="21"/>
      <c r="BD362" s="21"/>
      <c r="BE362" s="21"/>
      <c r="BF362" s="20"/>
      <c r="BG362" s="24" t="s">
        <v>17</v>
      </c>
      <c r="BH362" s="21"/>
      <c r="BI362" s="21"/>
      <c r="BJ362" s="22"/>
      <c r="BK362" s="64"/>
      <c r="BL362" s="197" t="str">
        <f>IFERROR(VLOOKUP(BK362,#REF!,3,FALSE),"")</f>
        <v/>
      </c>
    </row>
    <row r="363" spans="1:64" s="3" customFormat="1" ht="12.95" customHeight="1" x14ac:dyDescent="0.25">
      <c r="A363" s="5" t="s">
        <v>1251</v>
      </c>
      <c r="B363" s="31" t="s">
        <v>963</v>
      </c>
      <c r="C363" s="19"/>
      <c r="D363" s="25"/>
      <c r="E363" s="23"/>
      <c r="F363" s="21" t="s">
        <v>117</v>
      </c>
      <c r="G363" s="20" t="s">
        <v>119</v>
      </c>
      <c r="H363" s="24"/>
      <c r="I363" s="21"/>
      <c r="J363" s="21"/>
      <c r="K363" s="21"/>
      <c r="L363" s="21"/>
      <c r="M363" s="21"/>
      <c r="N363" s="21"/>
      <c r="O363" s="22"/>
      <c r="P363" s="23"/>
      <c r="Q363" s="21"/>
      <c r="R363" s="20"/>
      <c r="S363" s="24"/>
      <c r="T363" s="24"/>
      <c r="U363" s="24"/>
      <c r="V363" s="21"/>
      <c r="W363" s="21"/>
      <c r="X363" s="21"/>
      <c r="Y363" s="21"/>
      <c r="Z363" s="21"/>
      <c r="AA363" s="22"/>
      <c r="AB363" s="22"/>
      <c r="AC363" s="22"/>
      <c r="AD363" s="22"/>
      <c r="AE363" s="22"/>
      <c r="AF363" s="22" t="s">
        <v>119</v>
      </c>
      <c r="AG363" s="22"/>
      <c r="AH363" s="23"/>
      <c r="AI363" s="24"/>
      <c r="AJ363" s="21"/>
      <c r="AK363" s="22"/>
      <c r="AL363" s="22"/>
      <c r="AM363" s="22"/>
      <c r="AN363" s="23"/>
      <c r="AO363" s="20"/>
      <c r="AP363" s="24"/>
      <c r="AQ363" s="21"/>
      <c r="AR363" s="21"/>
      <c r="AS363" s="21"/>
      <c r="AT363" s="21"/>
      <c r="AU363" s="22"/>
      <c r="AV363" s="23"/>
      <c r="AW363" s="21"/>
      <c r="AX363" s="21"/>
      <c r="AY363" s="21"/>
      <c r="AZ363" s="21"/>
      <c r="BA363" s="20"/>
      <c r="BB363" s="23"/>
      <c r="BC363" s="21"/>
      <c r="BD363" s="21"/>
      <c r="BE363" s="21"/>
      <c r="BF363" s="20"/>
      <c r="BG363" s="24" t="s">
        <v>17</v>
      </c>
      <c r="BH363" s="21"/>
      <c r="BI363" s="21"/>
      <c r="BJ363" s="22"/>
      <c r="BK363" s="64"/>
      <c r="BL363" s="197" t="str">
        <f>IFERROR(VLOOKUP(BK363,#REF!,3,FALSE),"")</f>
        <v/>
      </c>
    </row>
    <row r="364" spans="1:64" s="3" customFormat="1" ht="12.95" customHeight="1" x14ac:dyDescent="0.25">
      <c r="A364" s="5" t="s">
        <v>1252</v>
      </c>
      <c r="B364" s="31" t="s">
        <v>964</v>
      </c>
      <c r="C364" s="19"/>
      <c r="D364" s="25"/>
      <c r="E364" s="23"/>
      <c r="F364" s="21" t="s">
        <v>92</v>
      </c>
      <c r="G364" s="20"/>
      <c r="H364" s="24"/>
      <c r="I364" s="21"/>
      <c r="J364" s="21"/>
      <c r="K364" s="21"/>
      <c r="L364" s="21" t="s">
        <v>119</v>
      </c>
      <c r="M364" s="21"/>
      <c r="N364" s="21"/>
      <c r="O364" s="22" t="s">
        <v>92</v>
      </c>
      <c r="P364" s="23"/>
      <c r="Q364" s="21"/>
      <c r="R364" s="20"/>
      <c r="S364" s="24"/>
      <c r="T364" s="24"/>
      <c r="U364" s="24" t="s">
        <v>92</v>
      </c>
      <c r="V364" s="21" t="s">
        <v>119</v>
      </c>
      <c r="W364" s="21"/>
      <c r="X364" s="21" t="s">
        <v>119</v>
      </c>
      <c r="Y364" s="21"/>
      <c r="Z364" s="21" t="s">
        <v>119</v>
      </c>
      <c r="AA364" s="22"/>
      <c r="AB364" s="22"/>
      <c r="AC364" s="22" t="s">
        <v>119</v>
      </c>
      <c r="AD364" s="22"/>
      <c r="AE364" s="22"/>
      <c r="AF364" s="22" t="s">
        <v>92</v>
      </c>
      <c r="AG364" s="22"/>
      <c r="AH364" s="23"/>
      <c r="AI364" s="24" t="s">
        <v>92</v>
      </c>
      <c r="AJ364" s="21"/>
      <c r="AK364" s="22"/>
      <c r="AL364" s="22"/>
      <c r="AM364" s="22" t="s">
        <v>92</v>
      </c>
      <c r="AN364" s="23"/>
      <c r="AO364" s="20" t="s">
        <v>119</v>
      </c>
      <c r="AP364" s="24"/>
      <c r="AQ364" s="21"/>
      <c r="AR364" s="21"/>
      <c r="AS364" s="21" t="s">
        <v>92</v>
      </c>
      <c r="AT364" s="21"/>
      <c r="AU364" s="22"/>
      <c r="AV364" s="23"/>
      <c r="AW364" s="21"/>
      <c r="AX364" s="21"/>
      <c r="AY364" s="21" t="s">
        <v>92</v>
      </c>
      <c r="AZ364" s="21"/>
      <c r="BA364" s="20"/>
      <c r="BB364" s="23"/>
      <c r="BC364" s="21"/>
      <c r="BD364" s="21" t="s">
        <v>92</v>
      </c>
      <c r="BE364" s="21" t="s">
        <v>92</v>
      </c>
      <c r="BF364" s="20" t="s">
        <v>92</v>
      </c>
      <c r="BG364" s="24" t="s">
        <v>17</v>
      </c>
      <c r="BH364" s="21"/>
      <c r="BI364" s="21"/>
      <c r="BJ364" s="22" t="s">
        <v>35</v>
      </c>
      <c r="BK364" s="64"/>
      <c r="BL364" s="197"/>
    </row>
    <row r="365" spans="1:64" s="3" customFormat="1" ht="12.95" customHeight="1" x14ac:dyDescent="0.25">
      <c r="A365" s="5" t="s">
        <v>1253</v>
      </c>
      <c r="B365" s="31" t="s">
        <v>965</v>
      </c>
      <c r="C365" s="19"/>
      <c r="D365" s="25"/>
      <c r="E365" s="23"/>
      <c r="F365" s="21" t="s">
        <v>92</v>
      </c>
      <c r="G365" s="20"/>
      <c r="H365" s="24"/>
      <c r="I365" s="21"/>
      <c r="J365" s="21"/>
      <c r="K365" s="21"/>
      <c r="L365" s="21" t="s">
        <v>119</v>
      </c>
      <c r="M365" s="21"/>
      <c r="N365" s="21"/>
      <c r="O365" s="22" t="s">
        <v>92</v>
      </c>
      <c r="P365" s="23"/>
      <c r="Q365" s="21"/>
      <c r="R365" s="20"/>
      <c r="S365" s="24"/>
      <c r="T365" s="24"/>
      <c r="U365" s="24"/>
      <c r="V365" s="21"/>
      <c r="W365" s="21"/>
      <c r="X365" s="21" t="s">
        <v>117</v>
      </c>
      <c r="Y365" s="21"/>
      <c r="Z365" s="21"/>
      <c r="AA365" s="22"/>
      <c r="AB365" s="22"/>
      <c r="AC365" s="22"/>
      <c r="AD365" s="22"/>
      <c r="AE365" s="22"/>
      <c r="AF365" s="22" t="s">
        <v>92</v>
      </c>
      <c r="AG365" s="22"/>
      <c r="AH365" s="23"/>
      <c r="AI365" s="24"/>
      <c r="AJ365" s="21"/>
      <c r="AK365" s="22"/>
      <c r="AL365" s="22"/>
      <c r="AM365" s="22" t="s">
        <v>92</v>
      </c>
      <c r="AN365" s="23"/>
      <c r="AO365" s="20"/>
      <c r="AP365" s="24"/>
      <c r="AQ365" s="21"/>
      <c r="AR365" s="21"/>
      <c r="AS365" s="21"/>
      <c r="AT365" s="21" t="s">
        <v>117</v>
      </c>
      <c r="AU365" s="22" t="s">
        <v>119</v>
      </c>
      <c r="AV365" s="23"/>
      <c r="AW365" s="21"/>
      <c r="AX365" s="21"/>
      <c r="AY365" s="21"/>
      <c r="AZ365" s="21"/>
      <c r="BA365" s="20"/>
      <c r="BB365" s="23"/>
      <c r="BC365" s="21"/>
      <c r="BD365" s="21"/>
      <c r="BE365" s="21"/>
      <c r="BF365" s="20"/>
      <c r="BG365" s="24" t="s">
        <v>17</v>
      </c>
      <c r="BH365" s="21"/>
      <c r="BI365" s="21"/>
      <c r="BJ365" s="22" t="s">
        <v>35</v>
      </c>
      <c r="BK365" s="64"/>
      <c r="BL365" s="197"/>
    </row>
    <row r="366" spans="1:64" s="3" customFormat="1" ht="12.95" customHeight="1" x14ac:dyDescent="0.25">
      <c r="A366" s="5" t="s">
        <v>1254</v>
      </c>
      <c r="B366" s="31" t="s">
        <v>966</v>
      </c>
      <c r="C366" s="19"/>
      <c r="D366" s="25"/>
      <c r="E366" s="26"/>
      <c r="F366" s="21" t="s">
        <v>92</v>
      </c>
      <c r="G366" s="20"/>
      <c r="H366" s="24"/>
      <c r="I366" s="21"/>
      <c r="J366" s="21"/>
      <c r="K366" s="21"/>
      <c r="L366" s="21"/>
      <c r="M366" s="21" t="s">
        <v>120</v>
      </c>
      <c r="N366" s="21"/>
      <c r="O366" s="22" t="s">
        <v>92</v>
      </c>
      <c r="P366" s="23"/>
      <c r="Q366" s="21"/>
      <c r="R366" s="20"/>
      <c r="S366" s="24"/>
      <c r="T366" s="24"/>
      <c r="U366" s="24"/>
      <c r="V366" s="21"/>
      <c r="W366" s="21"/>
      <c r="X366" s="21" t="s">
        <v>117</v>
      </c>
      <c r="Y366" s="21"/>
      <c r="Z366" s="21"/>
      <c r="AA366" s="22"/>
      <c r="AB366" s="22"/>
      <c r="AC366" s="22"/>
      <c r="AD366" s="22"/>
      <c r="AE366" s="22"/>
      <c r="AF366" s="22" t="s">
        <v>92</v>
      </c>
      <c r="AG366" s="22"/>
      <c r="AH366" s="23"/>
      <c r="AI366" s="24"/>
      <c r="AJ366" s="21"/>
      <c r="AK366" s="22"/>
      <c r="AL366" s="22"/>
      <c r="AM366" s="22" t="s">
        <v>92</v>
      </c>
      <c r="AN366" s="23"/>
      <c r="AO366" s="20"/>
      <c r="AP366" s="24"/>
      <c r="AQ366" s="21"/>
      <c r="AR366" s="21"/>
      <c r="AS366" s="21" t="s">
        <v>92</v>
      </c>
      <c r="AT366" s="21"/>
      <c r="AU366" s="22"/>
      <c r="AV366" s="23"/>
      <c r="AW366" s="21"/>
      <c r="AX366" s="21"/>
      <c r="AY366" s="21" t="s">
        <v>92</v>
      </c>
      <c r="AZ366" s="21"/>
      <c r="BA366" s="20"/>
      <c r="BB366" s="23"/>
      <c r="BC366" s="21"/>
      <c r="BD366" s="21"/>
      <c r="BE366" s="21"/>
      <c r="BF366" s="20"/>
      <c r="BG366" s="24" t="s">
        <v>17</v>
      </c>
      <c r="BH366" s="21"/>
      <c r="BI366" s="21"/>
      <c r="BJ366" s="22" t="s">
        <v>35</v>
      </c>
      <c r="BK366" s="64"/>
      <c r="BL366" s="197"/>
    </row>
    <row r="367" spans="1:64" s="3" customFormat="1" ht="12.95" customHeight="1" x14ac:dyDescent="0.25">
      <c r="A367" s="5" t="s">
        <v>1255</v>
      </c>
      <c r="B367" s="31" t="s">
        <v>967</v>
      </c>
      <c r="C367" s="19"/>
      <c r="D367" s="25"/>
      <c r="E367" s="23"/>
      <c r="F367" s="21"/>
      <c r="G367" s="20"/>
      <c r="H367" s="24"/>
      <c r="I367" s="21"/>
      <c r="J367" s="21"/>
      <c r="K367" s="21"/>
      <c r="L367" s="21"/>
      <c r="M367" s="21"/>
      <c r="N367" s="21"/>
      <c r="O367" s="22"/>
      <c r="P367" s="23"/>
      <c r="Q367" s="21"/>
      <c r="R367" s="20"/>
      <c r="S367" s="24"/>
      <c r="T367" s="24"/>
      <c r="U367" s="24"/>
      <c r="V367" s="21"/>
      <c r="W367" s="21"/>
      <c r="X367" s="21" t="s">
        <v>117</v>
      </c>
      <c r="Y367" s="21"/>
      <c r="Z367" s="21"/>
      <c r="AA367" s="22"/>
      <c r="AB367" s="22"/>
      <c r="AC367" s="22"/>
      <c r="AD367" s="22"/>
      <c r="AE367" s="22"/>
      <c r="AF367" s="22" t="s">
        <v>92</v>
      </c>
      <c r="AG367" s="22"/>
      <c r="AH367" s="23"/>
      <c r="AI367" s="24"/>
      <c r="AJ367" s="21"/>
      <c r="AK367" s="22"/>
      <c r="AL367" s="22"/>
      <c r="AM367" s="22" t="s">
        <v>92</v>
      </c>
      <c r="AN367" s="23"/>
      <c r="AO367" s="20"/>
      <c r="AP367" s="24"/>
      <c r="AQ367" s="21"/>
      <c r="AR367" s="21"/>
      <c r="AS367" s="21"/>
      <c r="AT367" s="21" t="s">
        <v>117</v>
      </c>
      <c r="AU367" s="22" t="s">
        <v>119</v>
      </c>
      <c r="AV367" s="23"/>
      <c r="AW367" s="21"/>
      <c r="AX367" s="21"/>
      <c r="AY367" s="21"/>
      <c r="AZ367" s="21"/>
      <c r="BA367" s="20"/>
      <c r="BB367" s="23"/>
      <c r="BC367" s="21"/>
      <c r="BD367" s="21"/>
      <c r="BE367" s="21"/>
      <c r="BF367" s="20"/>
      <c r="BG367" s="24" t="s">
        <v>17</v>
      </c>
      <c r="BH367" s="21"/>
      <c r="BI367" s="21"/>
      <c r="BJ367" s="22" t="s">
        <v>35</v>
      </c>
      <c r="BK367" s="64"/>
      <c r="BL367" s="197"/>
    </row>
    <row r="368" spans="1:64" s="3" customFormat="1" ht="12.95" customHeight="1" x14ac:dyDescent="0.25">
      <c r="A368" s="5" t="s">
        <v>1256</v>
      </c>
      <c r="B368" s="31" t="s">
        <v>968</v>
      </c>
      <c r="C368" s="19"/>
      <c r="D368" s="25"/>
      <c r="E368" s="26"/>
      <c r="F368" s="27"/>
      <c r="G368" s="68"/>
      <c r="H368" s="19"/>
      <c r="I368" s="27"/>
      <c r="J368" s="27"/>
      <c r="K368" s="27"/>
      <c r="L368" s="27"/>
      <c r="M368" s="27"/>
      <c r="N368" s="27"/>
      <c r="O368" s="25"/>
      <c r="P368" s="26"/>
      <c r="Q368" s="27"/>
      <c r="R368" s="68"/>
      <c r="S368" s="19"/>
      <c r="T368" s="19"/>
      <c r="U368" s="19"/>
      <c r="V368" s="27"/>
      <c r="W368" s="27"/>
      <c r="X368" s="27" t="s">
        <v>117</v>
      </c>
      <c r="Y368" s="27"/>
      <c r="Z368" s="21"/>
      <c r="AA368" s="22"/>
      <c r="AB368" s="22"/>
      <c r="AC368" s="22"/>
      <c r="AD368" s="22"/>
      <c r="AE368" s="22"/>
      <c r="AF368" s="22" t="s">
        <v>92</v>
      </c>
      <c r="AG368" s="22"/>
      <c r="AH368" s="26"/>
      <c r="AI368" s="19"/>
      <c r="AJ368" s="27"/>
      <c r="AK368" s="22"/>
      <c r="AL368" s="22"/>
      <c r="AM368" s="22" t="s">
        <v>92</v>
      </c>
      <c r="AN368" s="23"/>
      <c r="AO368" s="20"/>
      <c r="AP368" s="19"/>
      <c r="AQ368" s="27"/>
      <c r="AR368" s="27"/>
      <c r="AS368" s="27"/>
      <c r="AT368" s="21" t="s">
        <v>117</v>
      </c>
      <c r="AU368" s="22" t="s">
        <v>119</v>
      </c>
      <c r="AV368" s="26"/>
      <c r="AW368" s="27"/>
      <c r="AX368" s="27"/>
      <c r="AY368" s="27"/>
      <c r="AZ368" s="21"/>
      <c r="BA368" s="20"/>
      <c r="BB368" s="23"/>
      <c r="BC368" s="21"/>
      <c r="BD368" s="21"/>
      <c r="BE368" s="21"/>
      <c r="BF368" s="20"/>
      <c r="BG368" s="24" t="s">
        <v>17</v>
      </c>
      <c r="BH368" s="21"/>
      <c r="BI368" s="21"/>
      <c r="BJ368" s="22" t="s">
        <v>35</v>
      </c>
      <c r="BK368" s="64"/>
      <c r="BL368" s="197"/>
    </row>
    <row r="369" spans="1:64" s="3" customFormat="1" ht="12.95" customHeight="1" x14ac:dyDescent="0.25">
      <c r="A369" s="5" t="s">
        <v>1257</v>
      </c>
      <c r="B369" s="31" t="s">
        <v>970</v>
      </c>
      <c r="C369" s="19"/>
      <c r="D369" s="25"/>
      <c r="E369" s="26"/>
      <c r="F369" s="27"/>
      <c r="G369" s="68"/>
      <c r="H369" s="19"/>
      <c r="I369" s="27"/>
      <c r="J369" s="27"/>
      <c r="K369" s="27"/>
      <c r="L369" s="27"/>
      <c r="M369" s="27"/>
      <c r="N369" s="27"/>
      <c r="O369" s="25"/>
      <c r="P369" s="26"/>
      <c r="Q369" s="27"/>
      <c r="R369" s="68"/>
      <c r="S369" s="19"/>
      <c r="T369" s="19"/>
      <c r="U369" s="19"/>
      <c r="V369" s="27"/>
      <c r="W369" s="27"/>
      <c r="X369" s="27" t="s">
        <v>117</v>
      </c>
      <c r="Y369" s="27"/>
      <c r="Z369" s="27"/>
      <c r="AA369" s="25"/>
      <c r="AB369" s="25"/>
      <c r="AC369" s="25"/>
      <c r="AD369" s="25"/>
      <c r="AE369" s="25"/>
      <c r="AF369" s="22" t="s">
        <v>92</v>
      </c>
      <c r="AG369" s="22"/>
      <c r="AH369" s="26"/>
      <c r="AI369" s="19"/>
      <c r="AJ369" s="27"/>
      <c r="AK369" s="25"/>
      <c r="AL369" s="22"/>
      <c r="AM369" s="22" t="s">
        <v>92</v>
      </c>
      <c r="AN369" s="23"/>
      <c r="AO369" s="68"/>
      <c r="AP369" s="19"/>
      <c r="AQ369" s="27"/>
      <c r="AR369" s="27"/>
      <c r="AS369" s="27"/>
      <c r="AT369" s="21" t="s">
        <v>117</v>
      </c>
      <c r="AU369" s="22" t="s">
        <v>119</v>
      </c>
      <c r="AV369" s="26"/>
      <c r="AW369" s="27"/>
      <c r="AX369" s="27"/>
      <c r="AY369" s="27"/>
      <c r="AZ369" s="21"/>
      <c r="BA369" s="20"/>
      <c r="BB369" s="23"/>
      <c r="BC369" s="21"/>
      <c r="BD369" s="21"/>
      <c r="BE369" s="21"/>
      <c r="BF369" s="20"/>
      <c r="BG369" s="24" t="s">
        <v>17</v>
      </c>
      <c r="BH369" s="21"/>
      <c r="BI369" s="21"/>
      <c r="BJ369" s="22" t="s">
        <v>35</v>
      </c>
      <c r="BK369" s="64"/>
      <c r="BL369" s="197" t="str">
        <f>IFERROR(VLOOKUP(BK369,#REF!,3,FALSE),"")</f>
        <v/>
      </c>
    </row>
    <row r="370" spans="1:64" s="3" customFormat="1" ht="12.95" customHeight="1" x14ac:dyDescent="0.25">
      <c r="A370" s="5" t="s">
        <v>1258</v>
      </c>
      <c r="B370" s="31" t="s">
        <v>969</v>
      </c>
      <c r="C370" s="19"/>
      <c r="D370" s="25"/>
      <c r="E370" s="26"/>
      <c r="F370" s="27"/>
      <c r="G370" s="68"/>
      <c r="H370" s="19"/>
      <c r="I370" s="27"/>
      <c r="J370" s="27"/>
      <c r="K370" s="27"/>
      <c r="L370" s="27"/>
      <c r="M370" s="27"/>
      <c r="N370" s="27"/>
      <c r="O370" s="25"/>
      <c r="P370" s="26"/>
      <c r="Q370" s="27"/>
      <c r="R370" s="68"/>
      <c r="S370" s="19"/>
      <c r="T370" s="19"/>
      <c r="U370" s="19"/>
      <c r="V370" s="27"/>
      <c r="W370" s="27"/>
      <c r="X370" s="27" t="s">
        <v>117</v>
      </c>
      <c r="Y370" s="27"/>
      <c r="Z370" s="27"/>
      <c r="AA370" s="25"/>
      <c r="AB370" s="25"/>
      <c r="AC370" s="25"/>
      <c r="AD370" s="25"/>
      <c r="AE370" s="25"/>
      <c r="AF370" s="22" t="s">
        <v>92</v>
      </c>
      <c r="AG370" s="22"/>
      <c r="AH370" s="26"/>
      <c r="AI370" s="19"/>
      <c r="AJ370" s="27"/>
      <c r="AK370" s="25"/>
      <c r="AL370" s="22"/>
      <c r="AM370" s="22" t="s">
        <v>92</v>
      </c>
      <c r="AN370" s="23"/>
      <c r="AO370" s="68"/>
      <c r="AP370" s="19"/>
      <c r="AQ370" s="27"/>
      <c r="AR370" s="27"/>
      <c r="AS370" s="27"/>
      <c r="AT370" s="21" t="s">
        <v>117</v>
      </c>
      <c r="AU370" s="22" t="s">
        <v>119</v>
      </c>
      <c r="AV370" s="26"/>
      <c r="AW370" s="27"/>
      <c r="AX370" s="27"/>
      <c r="AY370" s="27"/>
      <c r="AZ370" s="21"/>
      <c r="BA370" s="20"/>
      <c r="BB370" s="23"/>
      <c r="BC370" s="21"/>
      <c r="BD370" s="21"/>
      <c r="BE370" s="21"/>
      <c r="BF370" s="20"/>
      <c r="BG370" s="24" t="s">
        <v>17</v>
      </c>
      <c r="BH370" s="21"/>
      <c r="BI370" s="21"/>
      <c r="BJ370" s="22" t="s">
        <v>35</v>
      </c>
      <c r="BK370" s="64"/>
      <c r="BL370" s="197" t="str">
        <f>IFERROR(VLOOKUP(BK370,#REF!,3,FALSE),"")</f>
        <v/>
      </c>
    </row>
    <row r="371" spans="1:64" s="3" customFormat="1" ht="12.95" customHeight="1" x14ac:dyDescent="0.25">
      <c r="A371" s="5" t="s">
        <v>1259</v>
      </c>
      <c r="B371" s="31" t="s">
        <v>971</v>
      </c>
      <c r="C371" s="19"/>
      <c r="D371" s="25"/>
      <c r="E371" s="49"/>
      <c r="F371" s="47"/>
      <c r="G371" s="70"/>
      <c r="H371" s="50"/>
      <c r="I371" s="47"/>
      <c r="J371" s="47"/>
      <c r="K371" s="47"/>
      <c r="L371" s="47"/>
      <c r="M371" s="47"/>
      <c r="N371" s="47"/>
      <c r="O371" s="48"/>
      <c r="P371" s="49"/>
      <c r="Q371" s="47"/>
      <c r="R371" s="70"/>
      <c r="S371" s="50"/>
      <c r="T371" s="50"/>
      <c r="U371" s="50"/>
      <c r="V371" s="47"/>
      <c r="W371" s="47"/>
      <c r="X371" s="47" t="s">
        <v>117</v>
      </c>
      <c r="Y371" s="47"/>
      <c r="Z371" s="47"/>
      <c r="AA371" s="48"/>
      <c r="AB371" s="48"/>
      <c r="AC371" s="48"/>
      <c r="AD371" s="48"/>
      <c r="AE371" s="48"/>
      <c r="AF371" s="48" t="s">
        <v>92</v>
      </c>
      <c r="AG371" s="48"/>
      <c r="AH371" s="49"/>
      <c r="AI371" s="50"/>
      <c r="AJ371" s="47"/>
      <c r="AK371" s="48"/>
      <c r="AL371" s="48"/>
      <c r="AM371" s="48" t="s">
        <v>92</v>
      </c>
      <c r="AN371" s="49"/>
      <c r="AO371" s="70"/>
      <c r="AP371" s="50"/>
      <c r="AQ371" s="47"/>
      <c r="AR371" s="47"/>
      <c r="AS371" s="47"/>
      <c r="AT371" s="47" t="s">
        <v>117</v>
      </c>
      <c r="AU371" s="48" t="s">
        <v>119</v>
      </c>
      <c r="AV371" s="49"/>
      <c r="AW371" s="47"/>
      <c r="AX371" s="47"/>
      <c r="AY371" s="47"/>
      <c r="AZ371" s="47"/>
      <c r="BA371" s="70"/>
      <c r="BB371" s="49"/>
      <c r="BC371" s="47"/>
      <c r="BD371" s="47"/>
      <c r="BE371" s="47"/>
      <c r="BF371" s="70"/>
      <c r="BG371" s="50" t="s">
        <v>17</v>
      </c>
      <c r="BH371" s="47"/>
      <c r="BI371" s="47"/>
      <c r="BJ371" s="48" t="s">
        <v>35</v>
      </c>
      <c r="BK371" s="64"/>
      <c r="BL371" s="197" t="str">
        <f>IFERROR(VLOOKUP(BK371,#REF!,3,FALSE),"")</f>
        <v/>
      </c>
    </row>
    <row r="372" spans="1:64" s="3" customFormat="1" ht="12.95" customHeight="1" x14ac:dyDescent="0.25">
      <c r="A372" s="5" t="s">
        <v>1260</v>
      </c>
      <c r="B372" s="31" t="s">
        <v>972</v>
      </c>
      <c r="C372" s="19"/>
      <c r="D372" s="25"/>
      <c r="E372" s="26"/>
      <c r="F372" s="27"/>
      <c r="G372" s="68"/>
      <c r="H372" s="19"/>
      <c r="I372" s="27"/>
      <c r="J372" s="27"/>
      <c r="K372" s="27"/>
      <c r="L372" s="27"/>
      <c r="M372" s="27"/>
      <c r="N372" s="27"/>
      <c r="O372" s="25"/>
      <c r="P372" s="26"/>
      <c r="Q372" s="27"/>
      <c r="R372" s="68"/>
      <c r="S372" s="19"/>
      <c r="T372" s="19"/>
      <c r="U372" s="19"/>
      <c r="V372" s="27"/>
      <c r="W372" s="27"/>
      <c r="X372" s="27" t="s">
        <v>117</v>
      </c>
      <c r="Y372" s="27"/>
      <c r="Z372" s="27"/>
      <c r="AA372" s="25"/>
      <c r="AB372" s="25"/>
      <c r="AC372" s="25"/>
      <c r="AD372" s="25"/>
      <c r="AE372" s="25"/>
      <c r="AF372" s="22" t="s">
        <v>92</v>
      </c>
      <c r="AG372" s="22"/>
      <c r="AH372" s="26"/>
      <c r="AI372" s="19"/>
      <c r="AJ372" s="27"/>
      <c r="AK372" s="25"/>
      <c r="AL372" s="22"/>
      <c r="AM372" s="22" t="s">
        <v>92</v>
      </c>
      <c r="AN372" s="23"/>
      <c r="AO372" s="68"/>
      <c r="AP372" s="19"/>
      <c r="AQ372" s="27"/>
      <c r="AR372" s="27"/>
      <c r="AS372" s="27"/>
      <c r="AT372" s="21" t="s">
        <v>117</v>
      </c>
      <c r="AU372" s="22" t="s">
        <v>119</v>
      </c>
      <c r="AV372" s="26"/>
      <c r="AW372" s="27"/>
      <c r="AX372" s="27"/>
      <c r="AY372" s="27"/>
      <c r="AZ372" s="21"/>
      <c r="BA372" s="20"/>
      <c r="BB372" s="23"/>
      <c r="BC372" s="21"/>
      <c r="BD372" s="21"/>
      <c r="BE372" s="21"/>
      <c r="BF372" s="20"/>
      <c r="BG372" s="24" t="s">
        <v>17</v>
      </c>
      <c r="BH372" s="21"/>
      <c r="BI372" s="21"/>
      <c r="BJ372" s="22" t="s">
        <v>35</v>
      </c>
      <c r="BK372" s="64"/>
      <c r="BL372" s="197" t="str">
        <f>IFERROR(VLOOKUP(BK372,#REF!,3,FALSE),"")</f>
        <v/>
      </c>
    </row>
    <row r="373" spans="1:64" s="3" customFormat="1" ht="12.95" customHeight="1" x14ac:dyDescent="0.25">
      <c r="A373" s="5" t="s">
        <v>1261</v>
      </c>
      <c r="B373" s="31" t="s">
        <v>973</v>
      </c>
      <c r="C373" s="19"/>
      <c r="D373" s="25"/>
      <c r="E373" s="26"/>
      <c r="F373" s="27"/>
      <c r="G373" s="68"/>
      <c r="H373" s="19"/>
      <c r="I373" s="27"/>
      <c r="J373" s="27"/>
      <c r="K373" s="27"/>
      <c r="L373" s="27"/>
      <c r="M373" s="27"/>
      <c r="N373" s="27"/>
      <c r="O373" s="25"/>
      <c r="P373" s="26"/>
      <c r="Q373" s="27"/>
      <c r="R373" s="68"/>
      <c r="S373" s="19"/>
      <c r="T373" s="19"/>
      <c r="U373" s="19"/>
      <c r="V373" s="27"/>
      <c r="W373" s="27"/>
      <c r="X373" s="27" t="s">
        <v>117</v>
      </c>
      <c r="Y373" s="27"/>
      <c r="Z373" s="21"/>
      <c r="AA373" s="25"/>
      <c r="AB373" s="25"/>
      <c r="AC373" s="22"/>
      <c r="AD373" s="22"/>
      <c r="AE373" s="25"/>
      <c r="AF373" s="22" t="s">
        <v>92</v>
      </c>
      <c r="AG373" s="22"/>
      <c r="AH373" s="26"/>
      <c r="AI373" s="19"/>
      <c r="AJ373" s="27"/>
      <c r="AK373" s="25"/>
      <c r="AL373" s="22"/>
      <c r="AM373" s="22" t="s">
        <v>92</v>
      </c>
      <c r="AN373" s="23"/>
      <c r="AO373" s="20"/>
      <c r="AP373" s="19"/>
      <c r="AQ373" s="27"/>
      <c r="AR373" s="27"/>
      <c r="AS373" s="27"/>
      <c r="AT373" s="27" t="s">
        <v>117</v>
      </c>
      <c r="AU373" s="22" t="s">
        <v>119</v>
      </c>
      <c r="AV373" s="26"/>
      <c r="AW373" s="27"/>
      <c r="AX373" s="27"/>
      <c r="AY373" s="27"/>
      <c r="AZ373" s="27"/>
      <c r="BA373" s="68"/>
      <c r="BB373" s="23"/>
      <c r="BC373" s="21"/>
      <c r="BD373" s="21"/>
      <c r="BE373" s="21"/>
      <c r="BF373" s="20"/>
      <c r="BG373" s="24" t="s">
        <v>17</v>
      </c>
      <c r="BH373" s="21"/>
      <c r="BI373" s="21"/>
      <c r="BJ373" s="22" t="s">
        <v>35</v>
      </c>
      <c r="BK373" s="64"/>
      <c r="BL373" s="197"/>
    </row>
    <row r="374" spans="1:64" s="3" customFormat="1" ht="12.95" customHeight="1" x14ac:dyDescent="0.25">
      <c r="A374" s="5" t="s">
        <v>1262</v>
      </c>
      <c r="B374" s="31" t="s">
        <v>974</v>
      </c>
      <c r="C374" s="19"/>
      <c r="D374" s="25"/>
      <c r="E374" s="49"/>
      <c r="F374" s="47"/>
      <c r="G374" s="70"/>
      <c r="H374" s="50"/>
      <c r="I374" s="47"/>
      <c r="J374" s="47"/>
      <c r="K374" s="47"/>
      <c r="L374" s="47"/>
      <c r="M374" s="47"/>
      <c r="N374" s="47"/>
      <c r="O374" s="48"/>
      <c r="P374" s="49"/>
      <c r="Q374" s="47"/>
      <c r="R374" s="70"/>
      <c r="S374" s="50"/>
      <c r="T374" s="50"/>
      <c r="U374" s="50"/>
      <c r="V374" s="47"/>
      <c r="W374" s="47"/>
      <c r="X374" s="47" t="s">
        <v>117</v>
      </c>
      <c r="Y374" s="47"/>
      <c r="Z374" s="47"/>
      <c r="AA374" s="48"/>
      <c r="AB374" s="48"/>
      <c r="AC374" s="48"/>
      <c r="AD374" s="48"/>
      <c r="AE374" s="48"/>
      <c r="AF374" s="48" t="s">
        <v>92</v>
      </c>
      <c r="AG374" s="48"/>
      <c r="AH374" s="49"/>
      <c r="AI374" s="50"/>
      <c r="AJ374" s="47"/>
      <c r="AK374" s="48"/>
      <c r="AL374" s="48"/>
      <c r="AM374" s="48" t="s">
        <v>92</v>
      </c>
      <c r="AN374" s="49"/>
      <c r="AO374" s="70"/>
      <c r="AP374" s="50"/>
      <c r="AQ374" s="47"/>
      <c r="AR374" s="47"/>
      <c r="AS374" s="47"/>
      <c r="AT374" s="47" t="s">
        <v>117</v>
      </c>
      <c r="AU374" s="48" t="s">
        <v>119</v>
      </c>
      <c r="AV374" s="49"/>
      <c r="AW374" s="47"/>
      <c r="AX374" s="47"/>
      <c r="AY374" s="47"/>
      <c r="AZ374" s="47"/>
      <c r="BA374" s="70"/>
      <c r="BB374" s="49"/>
      <c r="BC374" s="47"/>
      <c r="BD374" s="47"/>
      <c r="BE374" s="47"/>
      <c r="BF374" s="70"/>
      <c r="BG374" s="50" t="s">
        <v>17</v>
      </c>
      <c r="BH374" s="47"/>
      <c r="BI374" s="47"/>
      <c r="BJ374" s="48" t="s">
        <v>35</v>
      </c>
      <c r="BK374" s="64"/>
      <c r="BL374" s="197" t="str">
        <f>IFERROR(VLOOKUP(BK374,#REF!,3,FALSE),"")</f>
        <v/>
      </c>
    </row>
    <row r="375" spans="1:64" s="3" customFormat="1" ht="12.95" customHeight="1" x14ac:dyDescent="0.25">
      <c r="A375" s="5" t="s">
        <v>1263</v>
      </c>
      <c r="B375" s="31" t="s">
        <v>975</v>
      </c>
      <c r="C375" s="19"/>
      <c r="D375" s="25"/>
      <c r="E375" s="26"/>
      <c r="F375" s="21"/>
      <c r="G375" s="20"/>
      <c r="H375" s="24"/>
      <c r="I375" s="21"/>
      <c r="J375" s="21"/>
      <c r="K375" s="21"/>
      <c r="L375" s="21"/>
      <c r="M375" s="21"/>
      <c r="N375" s="21"/>
      <c r="O375" s="22"/>
      <c r="P375" s="23"/>
      <c r="Q375" s="21"/>
      <c r="R375" s="20"/>
      <c r="S375" s="24"/>
      <c r="T375" s="24"/>
      <c r="U375" s="24"/>
      <c r="V375" s="21"/>
      <c r="W375" s="21"/>
      <c r="X375" s="21" t="s">
        <v>117</v>
      </c>
      <c r="Y375" s="21"/>
      <c r="Z375" s="21"/>
      <c r="AA375" s="22"/>
      <c r="AB375" s="22"/>
      <c r="AC375" s="22"/>
      <c r="AD375" s="22"/>
      <c r="AE375" s="22"/>
      <c r="AF375" s="22" t="s">
        <v>92</v>
      </c>
      <c r="AG375" s="22"/>
      <c r="AH375" s="23"/>
      <c r="AI375" s="24"/>
      <c r="AJ375" s="21"/>
      <c r="AK375" s="22"/>
      <c r="AL375" s="22"/>
      <c r="AM375" s="22" t="s">
        <v>92</v>
      </c>
      <c r="AN375" s="23"/>
      <c r="AO375" s="20"/>
      <c r="AP375" s="24"/>
      <c r="AQ375" s="21"/>
      <c r="AR375" s="21"/>
      <c r="AS375" s="21"/>
      <c r="AT375" s="21" t="s">
        <v>117</v>
      </c>
      <c r="AU375" s="22" t="s">
        <v>119</v>
      </c>
      <c r="AV375" s="23"/>
      <c r="AW375" s="21"/>
      <c r="AX375" s="21"/>
      <c r="AY375" s="21"/>
      <c r="AZ375" s="21"/>
      <c r="BA375" s="20"/>
      <c r="BB375" s="23"/>
      <c r="BC375" s="21"/>
      <c r="BD375" s="21"/>
      <c r="BE375" s="21"/>
      <c r="BF375" s="20"/>
      <c r="BG375" s="24" t="s">
        <v>17</v>
      </c>
      <c r="BH375" s="21"/>
      <c r="BI375" s="21"/>
      <c r="BJ375" s="22" t="s">
        <v>35</v>
      </c>
      <c r="BK375" s="64"/>
      <c r="BL375" s="197"/>
    </row>
    <row r="376" spans="1:64" s="3" customFormat="1" ht="12.95" customHeight="1" x14ac:dyDescent="0.25">
      <c r="A376" s="5" t="s">
        <v>1264</v>
      </c>
      <c r="B376" s="31" t="s">
        <v>976</v>
      </c>
      <c r="C376" s="19"/>
      <c r="D376" s="25"/>
      <c r="E376" s="49"/>
      <c r="F376" s="47"/>
      <c r="G376" s="70"/>
      <c r="H376" s="50"/>
      <c r="I376" s="47"/>
      <c r="J376" s="47"/>
      <c r="K376" s="47"/>
      <c r="L376" s="47"/>
      <c r="M376" s="47"/>
      <c r="N376" s="47"/>
      <c r="O376" s="48"/>
      <c r="P376" s="49"/>
      <c r="Q376" s="47"/>
      <c r="R376" s="70"/>
      <c r="S376" s="50"/>
      <c r="T376" s="50"/>
      <c r="U376" s="50"/>
      <c r="V376" s="47"/>
      <c r="W376" s="47"/>
      <c r="X376" s="47" t="s">
        <v>117</v>
      </c>
      <c r="Y376" s="47"/>
      <c r="Z376" s="47"/>
      <c r="AA376" s="48"/>
      <c r="AB376" s="48"/>
      <c r="AC376" s="48"/>
      <c r="AD376" s="48"/>
      <c r="AE376" s="48"/>
      <c r="AF376" s="48" t="s">
        <v>92</v>
      </c>
      <c r="AG376" s="48"/>
      <c r="AH376" s="49"/>
      <c r="AI376" s="50"/>
      <c r="AJ376" s="47"/>
      <c r="AK376" s="48"/>
      <c r="AL376" s="48"/>
      <c r="AM376" s="48" t="s">
        <v>92</v>
      </c>
      <c r="AN376" s="49"/>
      <c r="AO376" s="70"/>
      <c r="AP376" s="50"/>
      <c r="AQ376" s="47"/>
      <c r="AR376" s="47"/>
      <c r="AS376" s="47"/>
      <c r="AT376" s="47" t="s">
        <v>117</v>
      </c>
      <c r="AU376" s="48" t="s">
        <v>119</v>
      </c>
      <c r="AV376" s="49"/>
      <c r="AW376" s="47"/>
      <c r="AX376" s="47"/>
      <c r="AY376" s="47"/>
      <c r="AZ376" s="47"/>
      <c r="BA376" s="70"/>
      <c r="BB376" s="49"/>
      <c r="BC376" s="47"/>
      <c r="BD376" s="47"/>
      <c r="BE376" s="47"/>
      <c r="BF376" s="70"/>
      <c r="BG376" s="24" t="s">
        <v>17</v>
      </c>
      <c r="BH376" s="47"/>
      <c r="BI376" s="47"/>
      <c r="BJ376" s="48" t="s">
        <v>35</v>
      </c>
      <c r="BK376" s="64"/>
      <c r="BL376" s="197"/>
    </row>
    <row r="377" spans="1:64" s="3" customFormat="1" ht="12.95" customHeight="1" x14ac:dyDescent="0.25">
      <c r="A377" s="5" t="s">
        <v>1265</v>
      </c>
      <c r="B377" s="31" t="s">
        <v>977</v>
      </c>
      <c r="C377" s="19"/>
      <c r="D377" s="25"/>
      <c r="E377" s="49"/>
      <c r="F377" s="47"/>
      <c r="G377" s="70"/>
      <c r="H377" s="50"/>
      <c r="I377" s="47"/>
      <c r="J377" s="47"/>
      <c r="K377" s="47"/>
      <c r="L377" s="47"/>
      <c r="M377" s="47"/>
      <c r="N377" s="47"/>
      <c r="O377" s="48"/>
      <c r="P377" s="49"/>
      <c r="Q377" s="47"/>
      <c r="R377" s="70"/>
      <c r="S377" s="50"/>
      <c r="T377" s="50"/>
      <c r="U377" s="50"/>
      <c r="V377" s="47"/>
      <c r="W377" s="47"/>
      <c r="X377" s="47" t="s">
        <v>117</v>
      </c>
      <c r="Y377" s="47"/>
      <c r="Z377" s="47"/>
      <c r="AA377" s="48"/>
      <c r="AB377" s="48"/>
      <c r="AC377" s="48"/>
      <c r="AD377" s="48"/>
      <c r="AE377" s="48"/>
      <c r="AF377" s="48" t="s">
        <v>92</v>
      </c>
      <c r="AG377" s="48"/>
      <c r="AH377" s="49"/>
      <c r="AI377" s="50"/>
      <c r="AJ377" s="47"/>
      <c r="AK377" s="48"/>
      <c r="AL377" s="48"/>
      <c r="AM377" s="48" t="s">
        <v>92</v>
      </c>
      <c r="AN377" s="49"/>
      <c r="AO377" s="70"/>
      <c r="AP377" s="50"/>
      <c r="AQ377" s="47"/>
      <c r="AR377" s="47"/>
      <c r="AS377" s="47"/>
      <c r="AT377" s="47" t="s">
        <v>117</v>
      </c>
      <c r="AU377" s="48" t="s">
        <v>119</v>
      </c>
      <c r="AV377" s="49"/>
      <c r="AW377" s="47"/>
      <c r="AX377" s="47"/>
      <c r="AY377" s="47"/>
      <c r="AZ377" s="47"/>
      <c r="BA377" s="70"/>
      <c r="BB377" s="49"/>
      <c r="BC377" s="47"/>
      <c r="BD377" s="47"/>
      <c r="BE377" s="47"/>
      <c r="BF377" s="70"/>
      <c r="BG377" s="19" t="s">
        <v>17</v>
      </c>
      <c r="BH377" s="47"/>
      <c r="BI377" s="47"/>
      <c r="BJ377" s="48" t="s">
        <v>35</v>
      </c>
      <c r="BK377" s="64"/>
      <c r="BL377" s="197" t="str">
        <f>IFERROR(VLOOKUP(BK377,#REF!,3,FALSE),"")</f>
        <v/>
      </c>
    </row>
    <row r="378" spans="1:64" s="3" customFormat="1" ht="12.95" customHeight="1" x14ac:dyDescent="0.25">
      <c r="A378" s="5" t="s">
        <v>1266</v>
      </c>
      <c r="B378" s="31" t="s">
        <v>978</v>
      </c>
      <c r="C378" s="19"/>
      <c r="D378" s="25"/>
      <c r="E378" s="23"/>
      <c r="F378" s="21"/>
      <c r="G378" s="20"/>
      <c r="H378" s="24"/>
      <c r="I378" s="21"/>
      <c r="J378" s="21"/>
      <c r="K378" s="21"/>
      <c r="L378" s="21"/>
      <c r="M378" s="21"/>
      <c r="N378" s="21"/>
      <c r="O378" s="22" t="s">
        <v>92</v>
      </c>
      <c r="P378" s="23"/>
      <c r="Q378" s="21"/>
      <c r="R378" s="20"/>
      <c r="S378" s="24"/>
      <c r="T378" s="24"/>
      <c r="U378" s="24"/>
      <c r="V378" s="21"/>
      <c r="W378" s="21"/>
      <c r="X378" s="21" t="s">
        <v>117</v>
      </c>
      <c r="Y378" s="21"/>
      <c r="Z378" s="21"/>
      <c r="AA378" s="22"/>
      <c r="AB378" s="22"/>
      <c r="AC378" s="22"/>
      <c r="AD378" s="22"/>
      <c r="AE378" s="22"/>
      <c r="AF378" s="22" t="s">
        <v>92</v>
      </c>
      <c r="AG378" s="22"/>
      <c r="AH378" s="23"/>
      <c r="AI378" s="24"/>
      <c r="AJ378" s="21"/>
      <c r="AK378" s="22"/>
      <c r="AL378" s="22"/>
      <c r="AM378" s="22" t="s">
        <v>92</v>
      </c>
      <c r="AN378" s="23"/>
      <c r="AO378" s="20"/>
      <c r="AP378" s="24"/>
      <c r="AQ378" s="21"/>
      <c r="AR378" s="21"/>
      <c r="AS378" s="21"/>
      <c r="AT378" s="21"/>
      <c r="AU378" s="22"/>
      <c r="AV378" s="23"/>
      <c r="AW378" s="21"/>
      <c r="AX378" s="21" t="s">
        <v>117</v>
      </c>
      <c r="AY378" s="21" t="s">
        <v>119</v>
      </c>
      <c r="AZ378" s="21"/>
      <c r="BA378" s="20"/>
      <c r="BB378" s="23"/>
      <c r="BC378" s="21"/>
      <c r="BD378" s="21"/>
      <c r="BE378" s="21"/>
      <c r="BF378" s="20"/>
      <c r="BG378" s="24" t="s">
        <v>17</v>
      </c>
      <c r="BH378" s="21"/>
      <c r="BI378" s="21"/>
      <c r="BJ378" s="22" t="s">
        <v>35</v>
      </c>
      <c r="BK378" s="64"/>
      <c r="BL378" s="197"/>
    </row>
    <row r="379" spans="1:64" s="3" customFormat="1" ht="12.95" customHeight="1" x14ac:dyDescent="0.25">
      <c r="A379" s="5" t="s">
        <v>1267</v>
      </c>
      <c r="B379" s="31" t="s">
        <v>979</v>
      </c>
      <c r="C379" s="19"/>
      <c r="D379" s="25"/>
      <c r="E379" s="26"/>
      <c r="F379" s="21" t="s">
        <v>92</v>
      </c>
      <c r="G379" s="20"/>
      <c r="H379" s="24"/>
      <c r="I379" s="21"/>
      <c r="J379" s="21"/>
      <c r="K379" s="21"/>
      <c r="L379" s="21"/>
      <c r="M379" s="21"/>
      <c r="N379" s="21"/>
      <c r="O379" s="22"/>
      <c r="P379" s="23"/>
      <c r="Q379" s="21"/>
      <c r="R379" s="20"/>
      <c r="S379" s="24"/>
      <c r="T379" s="24"/>
      <c r="U379" s="24"/>
      <c r="V379" s="21"/>
      <c r="W379" s="21"/>
      <c r="X379" s="21" t="s">
        <v>117</v>
      </c>
      <c r="Y379" s="21"/>
      <c r="Z379" s="21"/>
      <c r="AA379" s="22"/>
      <c r="AB379" s="22"/>
      <c r="AC379" s="22"/>
      <c r="AD379" s="22"/>
      <c r="AE379" s="22"/>
      <c r="AF379" s="22" t="s">
        <v>92</v>
      </c>
      <c r="AG379" s="22"/>
      <c r="AH379" s="23"/>
      <c r="AI379" s="24"/>
      <c r="AJ379" s="21"/>
      <c r="AK379" s="22"/>
      <c r="AL379" s="22"/>
      <c r="AM379" s="22" t="s">
        <v>92</v>
      </c>
      <c r="AN379" s="23"/>
      <c r="AO379" s="20"/>
      <c r="AP379" s="24"/>
      <c r="AQ379" s="21"/>
      <c r="AR379" s="21"/>
      <c r="AS379" s="21"/>
      <c r="AT379" s="21"/>
      <c r="AU379" s="22"/>
      <c r="AV379" s="23"/>
      <c r="AW379" s="21"/>
      <c r="AX379" s="21" t="s">
        <v>117</v>
      </c>
      <c r="AY379" s="21" t="s">
        <v>119</v>
      </c>
      <c r="AZ379" s="21"/>
      <c r="BA379" s="20"/>
      <c r="BB379" s="23"/>
      <c r="BC379" s="21"/>
      <c r="BD379" s="21"/>
      <c r="BE379" s="21"/>
      <c r="BF379" s="20"/>
      <c r="BG379" s="24" t="s">
        <v>17</v>
      </c>
      <c r="BH379" s="21"/>
      <c r="BI379" s="21"/>
      <c r="BJ379" s="22" t="s">
        <v>35</v>
      </c>
      <c r="BK379" s="64"/>
      <c r="BL379" s="197" t="str">
        <f>IFERROR(VLOOKUP(BK379,#REF!,3,FALSE),"")</f>
        <v/>
      </c>
    </row>
    <row r="380" spans="1:64" s="3" customFormat="1" ht="12.95" customHeight="1" x14ac:dyDescent="0.25">
      <c r="A380" s="5" t="s">
        <v>1268</v>
      </c>
      <c r="B380" s="31" t="s">
        <v>980</v>
      </c>
      <c r="C380" s="19"/>
      <c r="D380" s="25"/>
      <c r="E380" s="23"/>
      <c r="F380" s="21" t="s">
        <v>92</v>
      </c>
      <c r="G380" s="20"/>
      <c r="H380" s="24"/>
      <c r="I380" s="21"/>
      <c r="J380" s="21"/>
      <c r="K380" s="21"/>
      <c r="L380" s="21"/>
      <c r="M380" s="21"/>
      <c r="N380" s="21"/>
      <c r="O380" s="22"/>
      <c r="P380" s="23"/>
      <c r="Q380" s="21"/>
      <c r="R380" s="20"/>
      <c r="S380" s="24"/>
      <c r="T380" s="24"/>
      <c r="U380" s="24"/>
      <c r="V380" s="21"/>
      <c r="W380" s="21"/>
      <c r="X380" s="21" t="s">
        <v>117</v>
      </c>
      <c r="Y380" s="21"/>
      <c r="Z380" s="21"/>
      <c r="AA380" s="22"/>
      <c r="AB380" s="22"/>
      <c r="AC380" s="22"/>
      <c r="AD380" s="22"/>
      <c r="AE380" s="22" t="s">
        <v>117</v>
      </c>
      <c r="AF380" s="22" t="s">
        <v>92</v>
      </c>
      <c r="AG380" s="22"/>
      <c r="AH380" s="23"/>
      <c r="AI380" s="24"/>
      <c r="AJ380" s="21"/>
      <c r="AK380" s="22" t="s">
        <v>117</v>
      </c>
      <c r="AL380" s="22"/>
      <c r="AM380" s="22" t="s">
        <v>119</v>
      </c>
      <c r="AN380" s="23"/>
      <c r="AO380" s="20"/>
      <c r="AP380" s="24"/>
      <c r="AQ380" s="21"/>
      <c r="AR380" s="21"/>
      <c r="AS380" s="21"/>
      <c r="AT380" s="21"/>
      <c r="AU380" s="22" t="s">
        <v>119</v>
      </c>
      <c r="AV380" s="23"/>
      <c r="AW380" s="21"/>
      <c r="AX380" s="21"/>
      <c r="AY380" s="21"/>
      <c r="AZ380" s="21"/>
      <c r="BA380" s="20"/>
      <c r="BB380" s="23"/>
      <c r="BC380" s="21"/>
      <c r="BD380" s="21"/>
      <c r="BE380" s="21"/>
      <c r="BF380" s="20"/>
      <c r="BG380" s="24" t="s">
        <v>17</v>
      </c>
      <c r="BH380" s="21"/>
      <c r="BI380" s="21"/>
      <c r="BJ380" s="22" t="s">
        <v>35</v>
      </c>
      <c r="BK380" s="64"/>
      <c r="BL380" s="197"/>
    </row>
    <row r="381" spans="1:64" s="3" customFormat="1" ht="12.95" customHeight="1" x14ac:dyDescent="0.25">
      <c r="A381" s="5" t="s">
        <v>1269</v>
      </c>
      <c r="B381" s="31" t="s">
        <v>981</v>
      </c>
      <c r="C381" s="19"/>
      <c r="D381" s="25"/>
      <c r="E381" s="23"/>
      <c r="F381" s="21" t="s">
        <v>92</v>
      </c>
      <c r="G381" s="20"/>
      <c r="H381" s="24"/>
      <c r="I381" s="21"/>
      <c r="J381" s="21"/>
      <c r="K381" s="21"/>
      <c r="L381" s="21"/>
      <c r="M381" s="21"/>
      <c r="N381" s="21"/>
      <c r="O381" s="22"/>
      <c r="P381" s="23"/>
      <c r="Q381" s="21"/>
      <c r="R381" s="20"/>
      <c r="S381" s="24"/>
      <c r="T381" s="24"/>
      <c r="U381" s="24"/>
      <c r="V381" s="21"/>
      <c r="W381" s="21"/>
      <c r="X381" s="21" t="s">
        <v>117</v>
      </c>
      <c r="Y381" s="21"/>
      <c r="Z381" s="21"/>
      <c r="AA381" s="22"/>
      <c r="AB381" s="22"/>
      <c r="AC381" s="22"/>
      <c r="AD381" s="22"/>
      <c r="AE381" s="22" t="s">
        <v>117</v>
      </c>
      <c r="AF381" s="22" t="s">
        <v>92</v>
      </c>
      <c r="AG381" s="22"/>
      <c r="AH381" s="23"/>
      <c r="AI381" s="24"/>
      <c r="AJ381" s="21"/>
      <c r="AK381" s="22" t="s">
        <v>117</v>
      </c>
      <c r="AL381" s="22"/>
      <c r="AM381" s="22" t="s">
        <v>119</v>
      </c>
      <c r="AN381" s="23"/>
      <c r="AO381" s="20"/>
      <c r="AP381" s="24"/>
      <c r="AQ381" s="21"/>
      <c r="AR381" s="21"/>
      <c r="AS381" s="21"/>
      <c r="AT381" s="21"/>
      <c r="AU381" s="22" t="s">
        <v>119</v>
      </c>
      <c r="AV381" s="23"/>
      <c r="AW381" s="21"/>
      <c r="AX381" s="21"/>
      <c r="AY381" s="21"/>
      <c r="AZ381" s="21"/>
      <c r="BA381" s="20"/>
      <c r="BB381" s="23"/>
      <c r="BC381" s="21"/>
      <c r="BD381" s="21"/>
      <c r="BE381" s="21"/>
      <c r="BF381" s="20"/>
      <c r="BG381" s="24" t="s">
        <v>17</v>
      </c>
      <c r="BH381" s="21"/>
      <c r="BI381" s="21"/>
      <c r="BJ381" s="22" t="s">
        <v>35</v>
      </c>
      <c r="BK381" s="64"/>
      <c r="BL381" s="197"/>
    </row>
    <row r="382" spans="1:64" s="3" customFormat="1" ht="12.95" customHeight="1" x14ac:dyDescent="0.25">
      <c r="A382" s="5"/>
      <c r="B382" s="31"/>
      <c r="C382" s="19"/>
      <c r="D382" s="25"/>
      <c r="E382" s="23"/>
      <c r="F382" s="21"/>
      <c r="G382" s="20"/>
      <c r="H382" s="24"/>
      <c r="I382" s="21"/>
      <c r="J382" s="21"/>
      <c r="K382" s="21"/>
      <c r="L382" s="21"/>
      <c r="M382" s="21"/>
      <c r="N382" s="21"/>
      <c r="O382" s="22"/>
      <c r="P382" s="23"/>
      <c r="Q382" s="21"/>
      <c r="R382" s="20"/>
      <c r="S382" s="24"/>
      <c r="T382" s="24"/>
      <c r="U382" s="24"/>
      <c r="V382" s="21"/>
      <c r="W382" s="21"/>
      <c r="X382" s="21"/>
      <c r="Y382" s="21"/>
      <c r="Z382" s="21"/>
      <c r="AA382" s="22"/>
      <c r="AB382" s="22"/>
      <c r="AC382" s="22"/>
      <c r="AD382" s="22"/>
      <c r="AE382" s="22"/>
      <c r="AF382" s="22"/>
      <c r="AG382" s="22"/>
      <c r="AH382" s="23"/>
      <c r="AI382" s="24"/>
      <c r="AJ382" s="21"/>
      <c r="AK382" s="22"/>
      <c r="AL382" s="22"/>
      <c r="AM382" s="22"/>
      <c r="AN382" s="23"/>
      <c r="AO382" s="20"/>
      <c r="AP382" s="24"/>
      <c r="AQ382" s="21"/>
      <c r="AR382" s="21"/>
      <c r="AS382" s="21"/>
      <c r="AT382" s="21"/>
      <c r="AU382" s="22"/>
      <c r="AV382" s="23"/>
      <c r="AW382" s="21"/>
      <c r="AX382" s="21"/>
      <c r="AY382" s="21"/>
      <c r="AZ382" s="21"/>
      <c r="BA382" s="20"/>
      <c r="BB382" s="23"/>
      <c r="BC382" s="21"/>
      <c r="BD382" s="21"/>
      <c r="BE382" s="21"/>
      <c r="BF382" s="20"/>
      <c r="BG382" s="24" t="s">
        <v>17</v>
      </c>
      <c r="BH382" s="21"/>
      <c r="BI382" s="21"/>
      <c r="BJ382" s="22"/>
      <c r="BK382" s="64"/>
      <c r="BL382" s="197"/>
    </row>
    <row r="383" spans="1:64" s="3" customFormat="1" ht="12.95" customHeight="1" x14ac:dyDescent="0.25">
      <c r="A383" s="5"/>
      <c r="B383" s="31"/>
      <c r="C383" s="19"/>
      <c r="D383" s="25"/>
      <c r="E383" s="23"/>
      <c r="F383" s="21"/>
      <c r="G383" s="20"/>
      <c r="H383" s="24"/>
      <c r="I383" s="21"/>
      <c r="J383" s="21"/>
      <c r="K383" s="21"/>
      <c r="L383" s="21"/>
      <c r="M383" s="21"/>
      <c r="N383" s="21"/>
      <c r="O383" s="22"/>
      <c r="P383" s="23"/>
      <c r="Q383" s="21"/>
      <c r="R383" s="20"/>
      <c r="S383" s="24"/>
      <c r="T383" s="24"/>
      <c r="U383" s="24"/>
      <c r="V383" s="21"/>
      <c r="W383" s="21"/>
      <c r="X383" s="21"/>
      <c r="Y383" s="21"/>
      <c r="Z383" s="21"/>
      <c r="AA383" s="22"/>
      <c r="AB383" s="22"/>
      <c r="AC383" s="22"/>
      <c r="AD383" s="22"/>
      <c r="AE383" s="22"/>
      <c r="AF383" s="22"/>
      <c r="AG383" s="22"/>
      <c r="AH383" s="23"/>
      <c r="AI383" s="24"/>
      <c r="AJ383" s="21"/>
      <c r="AK383" s="22"/>
      <c r="AL383" s="22"/>
      <c r="AM383" s="22"/>
      <c r="AN383" s="23"/>
      <c r="AO383" s="20"/>
      <c r="AP383" s="24"/>
      <c r="AQ383" s="21"/>
      <c r="AR383" s="21"/>
      <c r="AS383" s="21"/>
      <c r="AT383" s="21"/>
      <c r="AU383" s="22"/>
      <c r="AV383" s="23"/>
      <c r="AW383" s="21"/>
      <c r="AX383" s="21"/>
      <c r="AY383" s="21"/>
      <c r="AZ383" s="21"/>
      <c r="BA383" s="20"/>
      <c r="BB383" s="23"/>
      <c r="BC383" s="21"/>
      <c r="BD383" s="21"/>
      <c r="BE383" s="21"/>
      <c r="BF383" s="20"/>
      <c r="BG383" s="24" t="s">
        <v>17</v>
      </c>
      <c r="BH383" s="21"/>
      <c r="BI383" s="21"/>
      <c r="BJ383" s="22"/>
      <c r="BK383" s="64"/>
      <c r="BL383" s="197"/>
    </row>
    <row r="384" spans="1:64" s="3" customFormat="1" ht="12.95" customHeight="1" x14ac:dyDescent="0.25">
      <c r="A384" s="97" t="s">
        <v>939</v>
      </c>
      <c r="B384" s="128" t="s">
        <v>957</v>
      </c>
      <c r="C384" s="90"/>
      <c r="D384" s="95"/>
      <c r="E384" s="96"/>
      <c r="F384" s="93"/>
      <c r="G384" s="129"/>
      <c r="H384" s="90"/>
      <c r="I384" s="93"/>
      <c r="J384" s="93"/>
      <c r="K384" s="93"/>
      <c r="L384" s="93"/>
      <c r="M384" s="93"/>
      <c r="N384" s="93"/>
      <c r="O384" s="95"/>
      <c r="P384" s="96"/>
      <c r="Q384" s="93"/>
      <c r="R384" s="129"/>
      <c r="S384" s="90"/>
      <c r="T384" s="90"/>
      <c r="U384" s="90"/>
      <c r="V384" s="93"/>
      <c r="W384" s="93"/>
      <c r="X384" s="93"/>
      <c r="Y384" s="93"/>
      <c r="Z384" s="93"/>
      <c r="AA384" s="95"/>
      <c r="AB384" s="95"/>
      <c r="AC384" s="95"/>
      <c r="AD384" s="95"/>
      <c r="AE384" s="95"/>
      <c r="AF384" s="95"/>
      <c r="AG384" s="95"/>
      <c r="AH384" s="96"/>
      <c r="AI384" s="90"/>
      <c r="AJ384" s="93"/>
      <c r="AK384" s="95"/>
      <c r="AL384" s="95"/>
      <c r="AM384" s="95"/>
      <c r="AN384" s="96"/>
      <c r="AO384" s="129"/>
      <c r="AP384" s="90"/>
      <c r="AQ384" s="93"/>
      <c r="AR384" s="93"/>
      <c r="AS384" s="93"/>
      <c r="AT384" s="93"/>
      <c r="AU384" s="95"/>
      <c r="AV384" s="96"/>
      <c r="AW384" s="93"/>
      <c r="AX384" s="93"/>
      <c r="AY384" s="93"/>
      <c r="AZ384" s="93"/>
      <c r="BA384" s="129"/>
      <c r="BB384" s="96"/>
      <c r="BC384" s="93"/>
      <c r="BD384" s="93"/>
      <c r="BE384" s="93"/>
      <c r="BF384" s="129"/>
      <c r="BG384" s="90" t="s">
        <v>17</v>
      </c>
      <c r="BH384" s="93"/>
      <c r="BI384" s="93"/>
      <c r="BJ384" s="95"/>
      <c r="BK384" s="98"/>
      <c r="BL384" s="197" t="str">
        <f>IFERROR(VLOOKUP(BK384,#REF!,3,FALSE),"")</f>
        <v/>
      </c>
    </row>
    <row r="385" spans="1:64" s="3" customFormat="1" ht="12.95" customHeight="1" x14ac:dyDescent="0.25">
      <c r="A385" s="6"/>
      <c r="B385" s="31"/>
      <c r="C385" s="19"/>
      <c r="D385" s="25"/>
      <c r="E385" s="26"/>
      <c r="F385" s="27"/>
      <c r="G385" s="68"/>
      <c r="H385" s="19"/>
      <c r="I385" s="27"/>
      <c r="J385" s="27"/>
      <c r="K385" s="27"/>
      <c r="L385" s="27"/>
      <c r="M385" s="27"/>
      <c r="N385" s="27"/>
      <c r="O385" s="25"/>
      <c r="P385" s="26"/>
      <c r="Q385" s="27"/>
      <c r="R385" s="68"/>
      <c r="S385" s="19"/>
      <c r="T385" s="19"/>
      <c r="U385" s="19"/>
      <c r="V385" s="27"/>
      <c r="W385" s="27"/>
      <c r="X385" s="27"/>
      <c r="Y385" s="27"/>
      <c r="Z385" s="27"/>
      <c r="AA385" s="25"/>
      <c r="AB385" s="25"/>
      <c r="AC385" s="25"/>
      <c r="AD385" s="25"/>
      <c r="AE385" s="25"/>
      <c r="AF385" s="25"/>
      <c r="AG385" s="25"/>
      <c r="AH385" s="26"/>
      <c r="AI385" s="19"/>
      <c r="AJ385" s="27"/>
      <c r="AK385" s="25"/>
      <c r="AL385" s="25"/>
      <c r="AM385" s="25"/>
      <c r="AN385" s="26"/>
      <c r="AO385" s="68"/>
      <c r="AP385" s="19"/>
      <c r="AQ385" s="27"/>
      <c r="AR385" s="27"/>
      <c r="AS385" s="27"/>
      <c r="AT385" s="27"/>
      <c r="AU385" s="25"/>
      <c r="AV385" s="26"/>
      <c r="AW385" s="27"/>
      <c r="AX385" s="27"/>
      <c r="AY385" s="27"/>
      <c r="AZ385" s="27"/>
      <c r="BA385" s="68"/>
      <c r="BB385" s="26"/>
      <c r="BC385" s="27"/>
      <c r="BD385" s="27"/>
      <c r="BE385" s="27"/>
      <c r="BF385" s="68"/>
      <c r="BG385" s="19" t="s">
        <v>17</v>
      </c>
      <c r="BH385" s="27"/>
      <c r="BI385" s="27"/>
      <c r="BJ385" s="25"/>
      <c r="BK385" s="64"/>
      <c r="BL385" s="197"/>
    </row>
    <row r="386" spans="1:64" s="3" customFormat="1" ht="12.95" customHeight="1" x14ac:dyDescent="0.25">
      <c r="A386" s="5" t="s">
        <v>1270</v>
      </c>
      <c r="B386" s="31" t="s">
        <v>940</v>
      </c>
      <c r="C386" s="19"/>
      <c r="D386" s="25"/>
      <c r="E386" s="23"/>
      <c r="F386" s="21" t="s">
        <v>117</v>
      </c>
      <c r="G386" s="20" t="s">
        <v>119</v>
      </c>
      <c r="H386" s="24"/>
      <c r="I386" s="21"/>
      <c r="J386" s="21"/>
      <c r="K386" s="21"/>
      <c r="L386" s="21"/>
      <c r="M386" s="21"/>
      <c r="N386" s="21"/>
      <c r="O386" s="22"/>
      <c r="P386" s="23"/>
      <c r="Q386" s="21"/>
      <c r="R386" s="20"/>
      <c r="S386" s="24"/>
      <c r="T386" s="24"/>
      <c r="U386" s="24"/>
      <c r="V386" s="21"/>
      <c r="W386" s="21"/>
      <c r="X386" s="21"/>
      <c r="Y386" s="21"/>
      <c r="Z386" s="21"/>
      <c r="AA386" s="22"/>
      <c r="AB386" s="22"/>
      <c r="AC386" s="22"/>
      <c r="AD386" s="22"/>
      <c r="AE386" s="22"/>
      <c r="AF386" s="22" t="s">
        <v>119</v>
      </c>
      <c r="AG386" s="22"/>
      <c r="AH386" s="23"/>
      <c r="AI386" s="24"/>
      <c r="AJ386" s="21"/>
      <c r="AK386" s="22"/>
      <c r="AL386" s="22"/>
      <c r="AM386" s="22" t="s">
        <v>92</v>
      </c>
      <c r="AN386" s="23"/>
      <c r="AO386" s="20"/>
      <c r="AP386" s="24"/>
      <c r="AQ386" s="21"/>
      <c r="AR386" s="21" t="s">
        <v>117</v>
      </c>
      <c r="AS386" s="21" t="s">
        <v>119</v>
      </c>
      <c r="AT386" s="21"/>
      <c r="AU386" s="22" t="s">
        <v>92</v>
      </c>
      <c r="AV386" s="23"/>
      <c r="AW386" s="21"/>
      <c r="AX386" s="21"/>
      <c r="AY386" s="21"/>
      <c r="AZ386" s="21"/>
      <c r="BA386" s="20"/>
      <c r="BB386" s="23"/>
      <c r="BC386" s="21"/>
      <c r="BD386" s="21"/>
      <c r="BE386" s="21"/>
      <c r="BF386" s="20"/>
      <c r="BG386" s="24" t="s">
        <v>17</v>
      </c>
      <c r="BH386" s="21"/>
      <c r="BI386" s="21"/>
      <c r="BJ386" s="22"/>
      <c r="BK386" s="64"/>
      <c r="BL386" s="197" t="str">
        <f>IFERROR(VLOOKUP(BK386,#REF!,3,FALSE),"")</f>
        <v/>
      </c>
    </row>
    <row r="387" spans="1:64" s="3" customFormat="1" ht="12.95" customHeight="1" x14ac:dyDescent="0.25">
      <c r="A387" s="5" t="s">
        <v>1271</v>
      </c>
      <c r="B387" s="31" t="s">
        <v>941</v>
      </c>
      <c r="C387" s="19"/>
      <c r="D387" s="25"/>
      <c r="E387" s="23"/>
      <c r="F387" s="21" t="s">
        <v>117</v>
      </c>
      <c r="G387" s="20" t="s">
        <v>119</v>
      </c>
      <c r="H387" s="24"/>
      <c r="I387" s="21"/>
      <c r="J387" s="21"/>
      <c r="K387" s="21"/>
      <c r="L387" s="21"/>
      <c r="M387" s="21"/>
      <c r="N387" s="21"/>
      <c r="O387" s="22"/>
      <c r="P387" s="23"/>
      <c r="Q387" s="21"/>
      <c r="R387" s="20"/>
      <c r="S387" s="24"/>
      <c r="T387" s="24"/>
      <c r="U387" s="24"/>
      <c r="V387" s="21"/>
      <c r="W387" s="21"/>
      <c r="X387" s="21"/>
      <c r="Y387" s="21"/>
      <c r="Z387" s="21"/>
      <c r="AA387" s="22"/>
      <c r="AB387" s="22"/>
      <c r="AC387" s="22"/>
      <c r="AD387" s="22"/>
      <c r="AE387" s="22"/>
      <c r="AF387" s="22" t="s">
        <v>92</v>
      </c>
      <c r="AG387" s="22"/>
      <c r="AH387" s="23"/>
      <c r="AI387" s="24"/>
      <c r="AJ387" s="21"/>
      <c r="AK387" s="22"/>
      <c r="AL387" s="22"/>
      <c r="AM387" s="22" t="s">
        <v>92</v>
      </c>
      <c r="AN387" s="23"/>
      <c r="AO387" s="20"/>
      <c r="AP387" s="24"/>
      <c r="AQ387" s="21"/>
      <c r="AR387" s="21" t="s">
        <v>117</v>
      </c>
      <c r="AS387" s="21" t="s">
        <v>119</v>
      </c>
      <c r="AT387" s="21"/>
      <c r="AU387" s="22" t="s">
        <v>92</v>
      </c>
      <c r="AV387" s="23"/>
      <c r="AW387" s="21"/>
      <c r="AX387" s="21"/>
      <c r="AY387" s="21"/>
      <c r="AZ387" s="21"/>
      <c r="BA387" s="20"/>
      <c r="BB387" s="23"/>
      <c r="BC387" s="21"/>
      <c r="BD387" s="21"/>
      <c r="BE387" s="21"/>
      <c r="BF387" s="20"/>
      <c r="BG387" s="24" t="s">
        <v>17</v>
      </c>
      <c r="BH387" s="21"/>
      <c r="BI387" s="21"/>
      <c r="BJ387" s="22"/>
      <c r="BK387" s="64"/>
      <c r="BL387" s="197" t="str">
        <f>IFERROR(VLOOKUP(BK387,#REF!,3,FALSE),"")</f>
        <v/>
      </c>
    </row>
    <row r="388" spans="1:64" s="3" customFormat="1" ht="12.95" customHeight="1" x14ac:dyDescent="0.25">
      <c r="A388" s="5" t="s">
        <v>1272</v>
      </c>
      <c r="B388" s="31" t="s">
        <v>942</v>
      </c>
      <c r="C388" s="19"/>
      <c r="D388" s="25"/>
      <c r="E388" s="23"/>
      <c r="F388" s="21" t="s">
        <v>117</v>
      </c>
      <c r="G388" s="20" t="s">
        <v>119</v>
      </c>
      <c r="H388" s="24"/>
      <c r="I388" s="21"/>
      <c r="J388" s="21"/>
      <c r="K388" s="21"/>
      <c r="L388" s="21"/>
      <c r="M388" s="21"/>
      <c r="N388" s="21"/>
      <c r="O388" s="22"/>
      <c r="P388" s="23"/>
      <c r="Q388" s="21"/>
      <c r="R388" s="20"/>
      <c r="S388" s="24"/>
      <c r="T388" s="24"/>
      <c r="U388" s="24"/>
      <c r="V388" s="21"/>
      <c r="W388" s="21"/>
      <c r="X388" s="21"/>
      <c r="Y388" s="21"/>
      <c r="Z388" s="21"/>
      <c r="AA388" s="22"/>
      <c r="AB388" s="22"/>
      <c r="AC388" s="22"/>
      <c r="AD388" s="22"/>
      <c r="AE388" s="22"/>
      <c r="AF388" s="22" t="s">
        <v>119</v>
      </c>
      <c r="AG388" s="22"/>
      <c r="AH388" s="23"/>
      <c r="AI388" s="24"/>
      <c r="AJ388" s="21"/>
      <c r="AK388" s="22"/>
      <c r="AL388" s="22"/>
      <c r="AM388" s="22" t="s">
        <v>92</v>
      </c>
      <c r="AN388" s="23"/>
      <c r="AO388" s="20"/>
      <c r="AP388" s="24"/>
      <c r="AQ388" s="21"/>
      <c r="AR388" s="21"/>
      <c r="AS388" s="21"/>
      <c r="AT388" s="21"/>
      <c r="AU388" s="22"/>
      <c r="AV388" s="23"/>
      <c r="AW388" s="21"/>
      <c r="AX388" s="21"/>
      <c r="AY388" s="21"/>
      <c r="AZ388" s="21"/>
      <c r="BA388" s="20"/>
      <c r="BB388" s="23"/>
      <c r="BC388" s="21"/>
      <c r="BD388" s="21"/>
      <c r="BE388" s="21"/>
      <c r="BF388" s="20"/>
      <c r="BG388" s="24" t="s">
        <v>17</v>
      </c>
      <c r="BH388" s="21"/>
      <c r="BI388" s="21"/>
      <c r="BJ388" s="22"/>
      <c r="BK388" s="64"/>
      <c r="BL388" s="197" t="str">
        <f>IFERROR(VLOOKUP(BK388,#REF!,3,FALSE),"")</f>
        <v/>
      </c>
    </row>
    <row r="389" spans="1:64" s="3" customFormat="1" ht="12.95" customHeight="1" x14ac:dyDescent="0.25">
      <c r="A389" s="5" t="s">
        <v>1273</v>
      </c>
      <c r="B389" s="31" t="s">
        <v>943</v>
      </c>
      <c r="C389" s="19"/>
      <c r="D389" s="25"/>
      <c r="E389" s="23"/>
      <c r="F389" s="21" t="s">
        <v>117</v>
      </c>
      <c r="G389" s="20"/>
      <c r="H389" s="24"/>
      <c r="I389" s="21"/>
      <c r="J389" s="21"/>
      <c r="K389" s="21"/>
      <c r="L389" s="21" t="s">
        <v>119</v>
      </c>
      <c r="M389" s="21"/>
      <c r="N389" s="21"/>
      <c r="O389" s="22" t="s">
        <v>92</v>
      </c>
      <c r="P389" s="23"/>
      <c r="Q389" s="21"/>
      <c r="R389" s="20"/>
      <c r="S389" s="24"/>
      <c r="T389" s="24"/>
      <c r="U389" s="24" t="s">
        <v>92</v>
      </c>
      <c r="V389" s="21"/>
      <c r="W389" s="21"/>
      <c r="X389" s="21"/>
      <c r="Y389" s="21"/>
      <c r="Z389" s="21" t="s">
        <v>119</v>
      </c>
      <c r="AA389" s="22"/>
      <c r="AB389" s="22"/>
      <c r="AC389" s="22" t="s">
        <v>119</v>
      </c>
      <c r="AD389" s="22" t="s">
        <v>118</v>
      </c>
      <c r="AE389" s="22"/>
      <c r="AF389" s="22" t="s">
        <v>92</v>
      </c>
      <c r="AG389" s="22"/>
      <c r="AH389" s="23"/>
      <c r="AI389" s="24" t="s">
        <v>119</v>
      </c>
      <c r="AJ389" s="21"/>
      <c r="AK389" s="22"/>
      <c r="AL389" s="22"/>
      <c r="AM389" s="22" t="s">
        <v>92</v>
      </c>
      <c r="AN389" s="23"/>
      <c r="AO389" s="20" t="s">
        <v>119</v>
      </c>
      <c r="AP389" s="24"/>
      <c r="AQ389" s="21"/>
      <c r="AR389" s="21"/>
      <c r="AS389" s="21" t="s">
        <v>92</v>
      </c>
      <c r="AT389" s="21"/>
      <c r="AU389" s="22"/>
      <c r="AV389" s="23"/>
      <c r="AW389" s="21"/>
      <c r="AX389" s="21"/>
      <c r="AY389" s="21" t="s">
        <v>92</v>
      </c>
      <c r="AZ389" s="21"/>
      <c r="BA389" s="20"/>
      <c r="BB389" s="23"/>
      <c r="BC389" s="21"/>
      <c r="BD389" s="21" t="s">
        <v>92</v>
      </c>
      <c r="BE389" s="21" t="s">
        <v>92</v>
      </c>
      <c r="BF389" s="20" t="s">
        <v>92</v>
      </c>
      <c r="BG389" s="24" t="s">
        <v>17</v>
      </c>
      <c r="BH389" s="21"/>
      <c r="BI389" s="21"/>
      <c r="BJ389" s="22" t="s">
        <v>35</v>
      </c>
      <c r="BK389" s="64"/>
      <c r="BL389" s="197">
        <f>+$BL$873+12</f>
        <v>18</v>
      </c>
    </row>
    <row r="390" spans="1:64" s="3" customFormat="1" ht="12.95" customHeight="1" x14ac:dyDescent="0.25">
      <c r="A390" s="5" t="s">
        <v>1274</v>
      </c>
      <c r="B390" s="31"/>
      <c r="C390" s="19"/>
      <c r="D390" s="25"/>
      <c r="E390" s="23"/>
      <c r="F390" s="21" t="s">
        <v>117</v>
      </c>
      <c r="G390" s="20"/>
      <c r="H390" s="24"/>
      <c r="I390" s="21"/>
      <c r="J390" s="21"/>
      <c r="K390" s="21"/>
      <c r="L390" s="21" t="s">
        <v>92</v>
      </c>
      <c r="M390" s="21"/>
      <c r="N390" s="21"/>
      <c r="O390" s="22" t="s">
        <v>92</v>
      </c>
      <c r="P390" s="23"/>
      <c r="Q390" s="21"/>
      <c r="R390" s="20"/>
      <c r="S390" s="24"/>
      <c r="T390" s="24"/>
      <c r="U390" s="24" t="s">
        <v>92</v>
      </c>
      <c r="V390" s="21"/>
      <c r="W390" s="21"/>
      <c r="X390" s="21"/>
      <c r="Y390" s="21"/>
      <c r="Z390" s="21" t="s">
        <v>92</v>
      </c>
      <c r="AA390" s="22"/>
      <c r="AB390" s="22" t="s">
        <v>119</v>
      </c>
      <c r="AC390" s="22" t="s">
        <v>119</v>
      </c>
      <c r="AD390" s="22" t="s">
        <v>118</v>
      </c>
      <c r="AE390" s="22"/>
      <c r="AF390" s="22" t="s">
        <v>92</v>
      </c>
      <c r="AG390" s="22"/>
      <c r="AH390" s="23"/>
      <c r="AI390" s="24" t="s">
        <v>92</v>
      </c>
      <c r="AJ390" s="21"/>
      <c r="AK390" s="22"/>
      <c r="AL390" s="22"/>
      <c r="AM390" s="22" t="s">
        <v>92</v>
      </c>
      <c r="AN390" s="23"/>
      <c r="AO390" s="20" t="s">
        <v>92</v>
      </c>
      <c r="AP390" s="24"/>
      <c r="AQ390" s="21"/>
      <c r="AR390" s="21"/>
      <c r="AS390" s="21"/>
      <c r="AT390" s="21"/>
      <c r="AU390" s="22"/>
      <c r="AV390" s="23"/>
      <c r="AW390" s="21"/>
      <c r="AX390" s="21"/>
      <c r="AY390" s="21"/>
      <c r="AZ390" s="21"/>
      <c r="BA390" s="20"/>
      <c r="BB390" s="23"/>
      <c r="BC390" s="21"/>
      <c r="BD390" s="21"/>
      <c r="BE390" s="21"/>
      <c r="BF390" s="20" t="s">
        <v>92</v>
      </c>
      <c r="BG390" s="24" t="s">
        <v>17</v>
      </c>
      <c r="BH390" s="21"/>
      <c r="BI390" s="21"/>
      <c r="BJ390" s="22" t="s">
        <v>35</v>
      </c>
      <c r="BK390" s="64"/>
      <c r="BL390" s="197">
        <f>+$BL$873+12</f>
        <v>18</v>
      </c>
    </row>
    <row r="391" spans="1:64" s="3" customFormat="1" ht="12.95" customHeight="1" x14ac:dyDescent="0.25">
      <c r="A391" s="5" t="s">
        <v>1275</v>
      </c>
      <c r="B391" s="31" t="s">
        <v>944</v>
      </c>
      <c r="C391" s="19"/>
      <c r="D391" s="25"/>
      <c r="E391" s="23"/>
      <c r="F391" s="21" t="s">
        <v>117</v>
      </c>
      <c r="G391" s="20"/>
      <c r="H391" s="24"/>
      <c r="I391" s="21"/>
      <c r="J391" s="21"/>
      <c r="K391" s="21" t="s">
        <v>117</v>
      </c>
      <c r="L391" s="21" t="s">
        <v>119</v>
      </c>
      <c r="M391" s="21"/>
      <c r="N391" s="21"/>
      <c r="O391" s="22" t="s">
        <v>92</v>
      </c>
      <c r="P391" s="23"/>
      <c r="Q391" s="21"/>
      <c r="R391" s="20"/>
      <c r="S391" s="24"/>
      <c r="T391" s="24"/>
      <c r="U391" s="24"/>
      <c r="V391" s="21"/>
      <c r="W391" s="21"/>
      <c r="X391" s="21"/>
      <c r="Y391" s="21"/>
      <c r="Z391" s="21"/>
      <c r="AA391" s="22"/>
      <c r="AB391" s="22"/>
      <c r="AC391" s="22"/>
      <c r="AD391" s="22"/>
      <c r="AE391" s="22"/>
      <c r="AF391" s="22" t="s">
        <v>92</v>
      </c>
      <c r="AG391" s="22"/>
      <c r="AH391" s="23"/>
      <c r="AI391" s="24"/>
      <c r="AJ391" s="21"/>
      <c r="AK391" s="22"/>
      <c r="AL391" s="22"/>
      <c r="AM391" s="22" t="s">
        <v>92</v>
      </c>
      <c r="AN391" s="23"/>
      <c r="AO391" s="20"/>
      <c r="AP391" s="24"/>
      <c r="AQ391" s="21"/>
      <c r="AR391" s="21"/>
      <c r="AS391" s="21"/>
      <c r="AT391" s="21"/>
      <c r="AU391" s="22"/>
      <c r="AV391" s="23"/>
      <c r="AW391" s="21"/>
      <c r="AX391" s="21"/>
      <c r="AY391" s="21"/>
      <c r="AZ391" s="21"/>
      <c r="BA391" s="20"/>
      <c r="BB391" s="23"/>
      <c r="BC391" s="21"/>
      <c r="BD391" s="21"/>
      <c r="BE391" s="21"/>
      <c r="BF391" s="20"/>
      <c r="BG391" s="24" t="s">
        <v>17</v>
      </c>
      <c r="BH391" s="21"/>
      <c r="BI391" s="21"/>
      <c r="BJ391" s="22" t="s">
        <v>35</v>
      </c>
      <c r="BK391" s="64"/>
      <c r="BL391" s="197">
        <f>+$BL$873+12</f>
        <v>18</v>
      </c>
    </row>
    <row r="392" spans="1:64" s="3" customFormat="1" ht="12.95" customHeight="1" x14ac:dyDescent="0.25">
      <c r="A392" s="5" t="s">
        <v>1276</v>
      </c>
      <c r="B392" s="31" t="s">
        <v>945</v>
      </c>
      <c r="C392" s="19"/>
      <c r="D392" s="25"/>
      <c r="E392" s="23"/>
      <c r="F392" s="21" t="s">
        <v>92</v>
      </c>
      <c r="G392" s="20"/>
      <c r="H392" s="24"/>
      <c r="I392" s="21"/>
      <c r="J392" s="21"/>
      <c r="K392" s="21"/>
      <c r="L392" s="21"/>
      <c r="M392" s="21"/>
      <c r="N392" s="21"/>
      <c r="O392" s="22"/>
      <c r="P392" s="23"/>
      <c r="Q392" s="21"/>
      <c r="R392" s="20"/>
      <c r="S392" s="24"/>
      <c r="T392" s="24"/>
      <c r="U392" s="24"/>
      <c r="V392" s="21"/>
      <c r="W392" s="21"/>
      <c r="X392" s="21"/>
      <c r="Y392" s="21"/>
      <c r="Z392" s="21"/>
      <c r="AA392" s="22"/>
      <c r="AB392" s="22"/>
      <c r="AC392" s="22" t="s">
        <v>119</v>
      </c>
      <c r="AD392" s="22" t="s">
        <v>119</v>
      </c>
      <c r="AE392" s="22"/>
      <c r="AF392" s="22" t="s">
        <v>92</v>
      </c>
      <c r="AG392" s="22"/>
      <c r="AH392" s="23"/>
      <c r="AI392" s="24"/>
      <c r="AJ392" s="21"/>
      <c r="AK392" s="22"/>
      <c r="AL392" s="22"/>
      <c r="AM392" s="22" t="s">
        <v>92</v>
      </c>
      <c r="AN392" s="23"/>
      <c r="AO392" s="20"/>
      <c r="AP392" s="24"/>
      <c r="AQ392" s="21"/>
      <c r="AR392" s="21"/>
      <c r="AS392" s="21"/>
      <c r="AT392" s="21" t="s">
        <v>117</v>
      </c>
      <c r="AU392" s="22" t="s">
        <v>119</v>
      </c>
      <c r="AV392" s="23"/>
      <c r="AW392" s="21"/>
      <c r="AX392" s="21"/>
      <c r="AY392" s="21"/>
      <c r="AZ392" s="21"/>
      <c r="BA392" s="20"/>
      <c r="BB392" s="23"/>
      <c r="BC392" s="21"/>
      <c r="BD392" s="21"/>
      <c r="BE392" s="21"/>
      <c r="BF392" s="20"/>
      <c r="BG392" s="24" t="s">
        <v>17</v>
      </c>
      <c r="BH392" s="21"/>
      <c r="BI392" s="21"/>
      <c r="BJ392" s="22" t="s">
        <v>35</v>
      </c>
      <c r="BK392" s="64"/>
      <c r="BL392" s="197">
        <f>+$BL$389-1</f>
        <v>17</v>
      </c>
    </row>
    <row r="393" spans="1:64" s="3" customFormat="1" ht="12.95" customHeight="1" x14ac:dyDescent="0.25">
      <c r="A393" s="5" t="s">
        <v>1277</v>
      </c>
      <c r="B393" s="31" t="s">
        <v>946</v>
      </c>
      <c r="C393" s="19"/>
      <c r="D393" s="25"/>
      <c r="E393" s="23"/>
      <c r="F393" s="21"/>
      <c r="G393" s="20"/>
      <c r="H393" s="24"/>
      <c r="I393" s="21"/>
      <c r="J393" s="21"/>
      <c r="K393" s="21"/>
      <c r="L393" s="21"/>
      <c r="M393" s="21"/>
      <c r="N393" s="21"/>
      <c r="O393" s="22"/>
      <c r="P393" s="23"/>
      <c r="Q393" s="21"/>
      <c r="R393" s="20"/>
      <c r="S393" s="24"/>
      <c r="T393" s="24"/>
      <c r="U393" s="24"/>
      <c r="V393" s="21"/>
      <c r="W393" s="21"/>
      <c r="X393" s="21"/>
      <c r="Y393" s="21"/>
      <c r="Z393" s="21"/>
      <c r="AA393" s="22"/>
      <c r="AB393" s="22"/>
      <c r="AC393" s="22"/>
      <c r="AD393" s="22"/>
      <c r="AE393" s="22"/>
      <c r="AF393" s="22" t="s">
        <v>92</v>
      </c>
      <c r="AG393" s="22"/>
      <c r="AH393" s="23"/>
      <c r="AI393" s="24"/>
      <c r="AJ393" s="21"/>
      <c r="AK393" s="22"/>
      <c r="AL393" s="22"/>
      <c r="AM393" s="22" t="s">
        <v>92</v>
      </c>
      <c r="AN393" s="23"/>
      <c r="AO393" s="20"/>
      <c r="AP393" s="24"/>
      <c r="AQ393" s="21"/>
      <c r="AR393" s="21"/>
      <c r="AS393" s="21"/>
      <c r="AT393" s="21" t="s">
        <v>117</v>
      </c>
      <c r="AU393" s="22" t="s">
        <v>119</v>
      </c>
      <c r="AV393" s="23"/>
      <c r="AW393" s="21"/>
      <c r="AX393" s="21"/>
      <c r="AY393" s="21"/>
      <c r="AZ393" s="21"/>
      <c r="BA393" s="20"/>
      <c r="BB393" s="23"/>
      <c r="BC393" s="21"/>
      <c r="BD393" s="21"/>
      <c r="BE393" s="21"/>
      <c r="BF393" s="20"/>
      <c r="BG393" s="24" t="s">
        <v>17</v>
      </c>
      <c r="BH393" s="21"/>
      <c r="BI393" s="21"/>
      <c r="BJ393" s="22" t="s">
        <v>35</v>
      </c>
      <c r="BK393" s="64"/>
      <c r="BL393" s="197">
        <f t="shared" ref="BL393:BL405" si="5">+$BL$389-1</f>
        <v>17</v>
      </c>
    </row>
    <row r="394" spans="1:64" s="3" customFormat="1" ht="12.95" customHeight="1" x14ac:dyDescent="0.25">
      <c r="A394" s="5" t="s">
        <v>1278</v>
      </c>
      <c r="B394" s="31" t="s">
        <v>947</v>
      </c>
      <c r="C394" s="19"/>
      <c r="D394" s="25"/>
      <c r="E394" s="23"/>
      <c r="F394" s="21"/>
      <c r="G394" s="20"/>
      <c r="H394" s="24"/>
      <c r="I394" s="21"/>
      <c r="J394" s="21"/>
      <c r="K394" s="21"/>
      <c r="L394" s="21"/>
      <c r="M394" s="21"/>
      <c r="N394" s="21"/>
      <c r="O394" s="22"/>
      <c r="P394" s="23"/>
      <c r="Q394" s="21"/>
      <c r="R394" s="20"/>
      <c r="S394" s="24"/>
      <c r="T394" s="24"/>
      <c r="U394" s="24"/>
      <c r="V394" s="21"/>
      <c r="W394" s="21"/>
      <c r="X394" s="21"/>
      <c r="Y394" s="21"/>
      <c r="Z394" s="21"/>
      <c r="AA394" s="22"/>
      <c r="AB394" s="22"/>
      <c r="AC394" s="22"/>
      <c r="AD394" s="22"/>
      <c r="AE394" s="22"/>
      <c r="AF394" s="22" t="s">
        <v>92</v>
      </c>
      <c r="AG394" s="22"/>
      <c r="AH394" s="23"/>
      <c r="AI394" s="24"/>
      <c r="AJ394" s="21"/>
      <c r="AK394" s="22"/>
      <c r="AL394" s="22"/>
      <c r="AM394" s="22" t="s">
        <v>92</v>
      </c>
      <c r="AN394" s="23"/>
      <c r="AO394" s="20"/>
      <c r="AP394" s="24"/>
      <c r="AQ394" s="21"/>
      <c r="AR394" s="21"/>
      <c r="AS394" s="21"/>
      <c r="AT394" s="21" t="s">
        <v>117</v>
      </c>
      <c r="AU394" s="22" t="s">
        <v>119</v>
      </c>
      <c r="AV394" s="23"/>
      <c r="AW394" s="21"/>
      <c r="AX394" s="21"/>
      <c r="AY394" s="21"/>
      <c r="AZ394" s="21"/>
      <c r="BA394" s="20"/>
      <c r="BB394" s="23"/>
      <c r="BC394" s="21"/>
      <c r="BD394" s="21"/>
      <c r="BE394" s="21"/>
      <c r="BF394" s="20"/>
      <c r="BG394" s="24" t="s">
        <v>17</v>
      </c>
      <c r="BH394" s="21"/>
      <c r="BI394" s="21"/>
      <c r="BJ394" s="22" t="s">
        <v>35</v>
      </c>
      <c r="BK394" s="64"/>
      <c r="BL394" s="197">
        <f t="shared" si="5"/>
        <v>17</v>
      </c>
    </row>
    <row r="395" spans="1:64" s="3" customFormat="1" ht="12.95" customHeight="1" x14ac:dyDescent="0.25">
      <c r="A395" s="5" t="s">
        <v>1279</v>
      </c>
      <c r="B395" s="31" t="s">
        <v>948</v>
      </c>
      <c r="C395" s="19"/>
      <c r="D395" s="25"/>
      <c r="E395" s="23"/>
      <c r="F395" s="21" t="s">
        <v>92</v>
      </c>
      <c r="G395" s="20"/>
      <c r="H395" s="24"/>
      <c r="I395" s="21"/>
      <c r="J395" s="21"/>
      <c r="K395" s="21"/>
      <c r="L395" s="21"/>
      <c r="M395" s="21"/>
      <c r="N395" s="21"/>
      <c r="O395" s="22"/>
      <c r="P395" s="23"/>
      <c r="Q395" s="21"/>
      <c r="R395" s="20"/>
      <c r="S395" s="24"/>
      <c r="T395" s="24"/>
      <c r="U395" s="24"/>
      <c r="V395" s="21"/>
      <c r="W395" s="21"/>
      <c r="X395" s="21"/>
      <c r="Y395" s="21"/>
      <c r="Z395" s="21"/>
      <c r="AA395" s="22"/>
      <c r="AB395" s="22"/>
      <c r="AC395" s="22"/>
      <c r="AD395" s="22"/>
      <c r="AE395" s="22"/>
      <c r="AF395" s="22" t="s">
        <v>92</v>
      </c>
      <c r="AG395" s="22"/>
      <c r="AH395" s="23"/>
      <c r="AI395" s="24"/>
      <c r="AJ395" s="21"/>
      <c r="AK395" s="22"/>
      <c r="AL395" s="22"/>
      <c r="AM395" s="22" t="s">
        <v>92</v>
      </c>
      <c r="AN395" s="23"/>
      <c r="AO395" s="20"/>
      <c r="AP395" s="24"/>
      <c r="AQ395" s="21"/>
      <c r="AR395" s="21"/>
      <c r="AS395" s="21"/>
      <c r="AT395" s="21" t="s">
        <v>117</v>
      </c>
      <c r="AU395" s="22" t="s">
        <v>119</v>
      </c>
      <c r="AV395" s="23"/>
      <c r="AW395" s="21"/>
      <c r="AX395" s="21"/>
      <c r="AY395" s="21"/>
      <c r="AZ395" s="21"/>
      <c r="BA395" s="20"/>
      <c r="BB395" s="23"/>
      <c r="BC395" s="21"/>
      <c r="BD395" s="21"/>
      <c r="BE395" s="21"/>
      <c r="BF395" s="20"/>
      <c r="BG395" s="24" t="s">
        <v>17</v>
      </c>
      <c r="BH395" s="21"/>
      <c r="BI395" s="21"/>
      <c r="BJ395" s="22" t="s">
        <v>35</v>
      </c>
      <c r="BK395" s="64"/>
      <c r="BL395" s="197">
        <f t="shared" si="5"/>
        <v>17</v>
      </c>
    </row>
    <row r="396" spans="1:64" s="3" customFormat="1" ht="12.95" customHeight="1" x14ac:dyDescent="0.25">
      <c r="A396" s="5" t="s">
        <v>1280</v>
      </c>
      <c r="B396" s="31" t="s">
        <v>949</v>
      </c>
      <c r="C396" s="19"/>
      <c r="D396" s="25"/>
      <c r="E396" s="23"/>
      <c r="F396" s="21"/>
      <c r="G396" s="20"/>
      <c r="H396" s="24"/>
      <c r="I396" s="21"/>
      <c r="J396" s="21"/>
      <c r="K396" s="21"/>
      <c r="L396" s="21"/>
      <c r="M396" s="21"/>
      <c r="N396" s="21"/>
      <c r="O396" s="22"/>
      <c r="P396" s="23"/>
      <c r="Q396" s="21"/>
      <c r="R396" s="20"/>
      <c r="S396" s="24"/>
      <c r="T396" s="24"/>
      <c r="U396" s="24"/>
      <c r="V396" s="21"/>
      <c r="W396" s="21"/>
      <c r="X396" s="21"/>
      <c r="Y396" s="21"/>
      <c r="Z396" s="21"/>
      <c r="AA396" s="22"/>
      <c r="AB396" s="22"/>
      <c r="AC396" s="22"/>
      <c r="AD396" s="22"/>
      <c r="AE396" s="22"/>
      <c r="AF396" s="22" t="s">
        <v>92</v>
      </c>
      <c r="AG396" s="22"/>
      <c r="AH396" s="23"/>
      <c r="AI396" s="24"/>
      <c r="AJ396" s="21"/>
      <c r="AK396" s="22"/>
      <c r="AL396" s="22"/>
      <c r="AM396" s="22" t="s">
        <v>92</v>
      </c>
      <c r="AN396" s="23"/>
      <c r="AO396" s="20"/>
      <c r="AP396" s="24"/>
      <c r="AQ396" s="21"/>
      <c r="AR396" s="21"/>
      <c r="AS396" s="21"/>
      <c r="AT396" s="21" t="s">
        <v>117</v>
      </c>
      <c r="AU396" s="22" t="s">
        <v>119</v>
      </c>
      <c r="AV396" s="23"/>
      <c r="AW396" s="21"/>
      <c r="AX396" s="21"/>
      <c r="AY396" s="21"/>
      <c r="AZ396" s="21"/>
      <c r="BA396" s="20"/>
      <c r="BB396" s="23"/>
      <c r="BC396" s="21"/>
      <c r="BD396" s="21"/>
      <c r="BE396" s="21"/>
      <c r="BF396" s="20"/>
      <c r="BG396" s="24" t="s">
        <v>17</v>
      </c>
      <c r="BH396" s="21"/>
      <c r="BI396" s="21"/>
      <c r="BJ396" s="22" t="s">
        <v>35</v>
      </c>
      <c r="BK396" s="64"/>
      <c r="BL396" s="197">
        <f t="shared" si="5"/>
        <v>17</v>
      </c>
    </row>
    <row r="397" spans="1:64" s="3" customFormat="1" ht="12.95" customHeight="1" x14ac:dyDescent="0.25">
      <c r="A397" s="5" t="s">
        <v>1281</v>
      </c>
      <c r="B397" s="31" t="s">
        <v>950</v>
      </c>
      <c r="C397" s="19"/>
      <c r="D397" s="25"/>
      <c r="E397" s="23"/>
      <c r="F397" s="21"/>
      <c r="G397" s="20"/>
      <c r="H397" s="24"/>
      <c r="I397" s="21"/>
      <c r="J397" s="21"/>
      <c r="K397" s="21"/>
      <c r="L397" s="21"/>
      <c r="M397" s="21"/>
      <c r="N397" s="21"/>
      <c r="O397" s="22"/>
      <c r="P397" s="23"/>
      <c r="Q397" s="21"/>
      <c r="R397" s="20"/>
      <c r="S397" s="24"/>
      <c r="T397" s="24"/>
      <c r="U397" s="24"/>
      <c r="V397" s="21"/>
      <c r="W397" s="21"/>
      <c r="X397" s="21"/>
      <c r="Y397" s="21"/>
      <c r="Z397" s="21"/>
      <c r="AA397" s="22"/>
      <c r="AB397" s="22"/>
      <c r="AC397" s="22"/>
      <c r="AD397" s="22"/>
      <c r="AE397" s="22"/>
      <c r="AF397" s="22" t="s">
        <v>92</v>
      </c>
      <c r="AG397" s="22"/>
      <c r="AH397" s="23"/>
      <c r="AI397" s="24"/>
      <c r="AJ397" s="21"/>
      <c r="AK397" s="22"/>
      <c r="AL397" s="22"/>
      <c r="AM397" s="22" t="s">
        <v>92</v>
      </c>
      <c r="AN397" s="23"/>
      <c r="AO397" s="20"/>
      <c r="AP397" s="24"/>
      <c r="AQ397" s="21"/>
      <c r="AR397" s="21"/>
      <c r="AS397" s="21"/>
      <c r="AT397" s="21" t="s">
        <v>117</v>
      </c>
      <c r="AU397" s="22" t="s">
        <v>119</v>
      </c>
      <c r="AV397" s="23"/>
      <c r="AW397" s="21"/>
      <c r="AX397" s="21"/>
      <c r="AY397" s="21"/>
      <c r="AZ397" s="21"/>
      <c r="BA397" s="20"/>
      <c r="BB397" s="23"/>
      <c r="BC397" s="21"/>
      <c r="BD397" s="21"/>
      <c r="BE397" s="21"/>
      <c r="BF397" s="20"/>
      <c r="BG397" s="24" t="s">
        <v>17</v>
      </c>
      <c r="BH397" s="21"/>
      <c r="BI397" s="21"/>
      <c r="BJ397" s="22" t="s">
        <v>35</v>
      </c>
      <c r="BK397" s="64"/>
      <c r="BL397" s="197">
        <f t="shared" si="5"/>
        <v>17</v>
      </c>
    </row>
    <row r="398" spans="1:64" s="3" customFormat="1" ht="12.95" customHeight="1" x14ac:dyDescent="0.25">
      <c r="A398" s="5" t="s">
        <v>1282</v>
      </c>
      <c r="B398" s="31" t="s">
        <v>951</v>
      </c>
      <c r="C398" s="19"/>
      <c r="D398" s="25"/>
      <c r="E398" s="23"/>
      <c r="F398" s="21" t="s">
        <v>92</v>
      </c>
      <c r="G398" s="20"/>
      <c r="H398" s="24"/>
      <c r="I398" s="21"/>
      <c r="J398" s="21"/>
      <c r="K398" s="21"/>
      <c r="L398" s="21" t="s">
        <v>92</v>
      </c>
      <c r="M398" s="21"/>
      <c r="N398" s="21"/>
      <c r="O398" s="22" t="s">
        <v>92</v>
      </c>
      <c r="P398" s="23"/>
      <c r="Q398" s="21"/>
      <c r="R398" s="20"/>
      <c r="S398" s="24"/>
      <c r="T398" s="24"/>
      <c r="U398" s="24" t="s">
        <v>92</v>
      </c>
      <c r="V398" s="21"/>
      <c r="W398" s="21"/>
      <c r="X398" s="21"/>
      <c r="Y398" s="21"/>
      <c r="Z398" s="21"/>
      <c r="AA398" s="22"/>
      <c r="AB398" s="22"/>
      <c r="AC398" s="22"/>
      <c r="AD398" s="22"/>
      <c r="AE398" s="22"/>
      <c r="AF398" s="22" t="s">
        <v>92</v>
      </c>
      <c r="AG398" s="22"/>
      <c r="AH398" s="23"/>
      <c r="AI398" s="24" t="s">
        <v>92</v>
      </c>
      <c r="AJ398" s="21"/>
      <c r="AK398" s="22"/>
      <c r="AL398" s="22"/>
      <c r="AM398" s="22" t="s">
        <v>92</v>
      </c>
      <c r="AN398" s="23"/>
      <c r="AO398" s="20"/>
      <c r="AP398" s="24"/>
      <c r="AQ398" s="21"/>
      <c r="AR398" s="21"/>
      <c r="AS398" s="21"/>
      <c r="AT398" s="21"/>
      <c r="AU398" s="22"/>
      <c r="AV398" s="23"/>
      <c r="AW398" s="21"/>
      <c r="AX398" s="21"/>
      <c r="AY398" s="21" t="s">
        <v>119</v>
      </c>
      <c r="AZ398" s="21"/>
      <c r="BA398" s="20"/>
      <c r="BB398" s="23"/>
      <c r="BC398" s="21"/>
      <c r="BD398" s="21"/>
      <c r="BE398" s="21"/>
      <c r="BF398" s="20" t="s">
        <v>92</v>
      </c>
      <c r="BG398" s="24" t="s">
        <v>17</v>
      </c>
      <c r="BH398" s="21"/>
      <c r="BI398" s="21"/>
      <c r="BJ398" s="22" t="s">
        <v>35</v>
      </c>
      <c r="BK398" s="64"/>
      <c r="BL398" s="197">
        <f t="shared" si="5"/>
        <v>17</v>
      </c>
    </row>
    <row r="399" spans="1:64" s="3" customFormat="1" ht="12.95" customHeight="1" x14ac:dyDescent="0.25">
      <c r="A399" s="5" t="s">
        <v>1283</v>
      </c>
      <c r="B399" s="31" t="s">
        <v>952</v>
      </c>
      <c r="C399" s="19"/>
      <c r="D399" s="25"/>
      <c r="E399" s="23"/>
      <c r="F399" s="21"/>
      <c r="G399" s="20"/>
      <c r="H399" s="24"/>
      <c r="I399" s="21"/>
      <c r="J399" s="21"/>
      <c r="K399" s="21"/>
      <c r="L399" s="21"/>
      <c r="M399" s="21"/>
      <c r="N399" s="21"/>
      <c r="O399" s="22" t="s">
        <v>92</v>
      </c>
      <c r="P399" s="23"/>
      <c r="Q399" s="21"/>
      <c r="R399" s="20"/>
      <c r="S399" s="24"/>
      <c r="T399" s="24"/>
      <c r="U399" s="24"/>
      <c r="V399" s="21"/>
      <c r="W399" s="21"/>
      <c r="X399" s="21"/>
      <c r="Y399" s="21"/>
      <c r="Z399" s="21"/>
      <c r="AA399" s="22"/>
      <c r="AB399" s="22"/>
      <c r="AC399" s="22"/>
      <c r="AD399" s="22"/>
      <c r="AE399" s="22"/>
      <c r="AF399" s="22" t="s">
        <v>92</v>
      </c>
      <c r="AG399" s="22"/>
      <c r="AH399" s="23"/>
      <c r="AI399" s="24"/>
      <c r="AJ399" s="21"/>
      <c r="AK399" s="22"/>
      <c r="AL399" s="22"/>
      <c r="AM399" s="22" t="s">
        <v>92</v>
      </c>
      <c r="AN399" s="23"/>
      <c r="AO399" s="20"/>
      <c r="AP399" s="24"/>
      <c r="AQ399" s="21"/>
      <c r="AR399" s="21"/>
      <c r="AS399" s="21"/>
      <c r="AT399" s="21"/>
      <c r="AU399" s="22"/>
      <c r="AV399" s="23"/>
      <c r="AW399" s="21"/>
      <c r="AX399" s="21" t="s">
        <v>117</v>
      </c>
      <c r="AY399" s="21" t="s">
        <v>119</v>
      </c>
      <c r="AZ399" s="21"/>
      <c r="BA399" s="20"/>
      <c r="BB399" s="23"/>
      <c r="BC399" s="21"/>
      <c r="BD399" s="21"/>
      <c r="BE399" s="21"/>
      <c r="BF399" s="20" t="s">
        <v>92</v>
      </c>
      <c r="BG399" s="24" t="s">
        <v>17</v>
      </c>
      <c r="BH399" s="21"/>
      <c r="BI399" s="21"/>
      <c r="BJ399" s="22" t="s">
        <v>35</v>
      </c>
      <c r="BK399" s="64"/>
      <c r="BL399" s="197">
        <f t="shared" si="5"/>
        <v>17</v>
      </c>
    </row>
    <row r="400" spans="1:64" s="3" customFormat="1" ht="12.95" customHeight="1" x14ac:dyDescent="0.25">
      <c r="A400" s="5" t="s">
        <v>1284</v>
      </c>
      <c r="B400" s="31" t="s">
        <v>953</v>
      </c>
      <c r="C400" s="19"/>
      <c r="D400" s="25"/>
      <c r="E400" s="23"/>
      <c r="F400" s="21"/>
      <c r="G400" s="20"/>
      <c r="H400" s="24"/>
      <c r="I400" s="21"/>
      <c r="J400" s="21"/>
      <c r="K400" s="21"/>
      <c r="L400" s="21"/>
      <c r="M400" s="21"/>
      <c r="N400" s="21"/>
      <c r="O400" s="22"/>
      <c r="P400" s="23"/>
      <c r="Q400" s="21"/>
      <c r="R400" s="20"/>
      <c r="S400" s="24"/>
      <c r="T400" s="24"/>
      <c r="U400" s="24"/>
      <c r="V400" s="21"/>
      <c r="W400" s="21"/>
      <c r="X400" s="21"/>
      <c r="Y400" s="21"/>
      <c r="Z400" s="21"/>
      <c r="AA400" s="22"/>
      <c r="AB400" s="22"/>
      <c r="AC400" s="22"/>
      <c r="AD400" s="22"/>
      <c r="AE400" s="22"/>
      <c r="AF400" s="22" t="s">
        <v>92</v>
      </c>
      <c r="AG400" s="22"/>
      <c r="AH400" s="23"/>
      <c r="AI400" s="24"/>
      <c r="AJ400" s="21"/>
      <c r="AK400" s="22"/>
      <c r="AL400" s="22"/>
      <c r="AM400" s="22" t="s">
        <v>92</v>
      </c>
      <c r="AN400" s="23"/>
      <c r="AO400" s="20"/>
      <c r="AP400" s="24"/>
      <c r="AQ400" s="21"/>
      <c r="AR400" s="21"/>
      <c r="AS400" s="21"/>
      <c r="AT400" s="21"/>
      <c r="AU400" s="22"/>
      <c r="AV400" s="23"/>
      <c r="AW400" s="21"/>
      <c r="AX400" s="21" t="s">
        <v>117</v>
      </c>
      <c r="AY400" s="21" t="s">
        <v>119</v>
      </c>
      <c r="AZ400" s="21"/>
      <c r="BA400" s="20"/>
      <c r="BB400" s="23"/>
      <c r="BC400" s="21"/>
      <c r="BD400" s="21"/>
      <c r="BE400" s="21"/>
      <c r="BF400" s="20" t="s">
        <v>92</v>
      </c>
      <c r="BG400" s="24" t="s">
        <v>17</v>
      </c>
      <c r="BH400" s="21"/>
      <c r="BI400" s="21"/>
      <c r="BJ400" s="22" t="s">
        <v>35</v>
      </c>
      <c r="BK400" s="64"/>
      <c r="BL400" s="197">
        <f t="shared" si="5"/>
        <v>17</v>
      </c>
    </row>
    <row r="401" spans="1:64" s="3" customFormat="1" ht="12.95" customHeight="1" x14ac:dyDescent="0.25">
      <c r="A401" s="5" t="s">
        <v>1285</v>
      </c>
      <c r="B401" s="31" t="s">
        <v>954</v>
      </c>
      <c r="C401" s="19"/>
      <c r="D401" s="25"/>
      <c r="E401" s="23"/>
      <c r="F401" s="21" t="s">
        <v>92</v>
      </c>
      <c r="G401" s="20"/>
      <c r="H401" s="24"/>
      <c r="I401" s="21"/>
      <c r="J401" s="21"/>
      <c r="K401" s="21"/>
      <c r="L401" s="21"/>
      <c r="M401" s="21"/>
      <c r="N401" s="21"/>
      <c r="O401" s="22"/>
      <c r="P401" s="23"/>
      <c r="Q401" s="21"/>
      <c r="R401" s="20"/>
      <c r="S401" s="24"/>
      <c r="T401" s="24"/>
      <c r="U401" s="24"/>
      <c r="V401" s="21"/>
      <c r="W401" s="21"/>
      <c r="X401" s="21"/>
      <c r="Y401" s="21"/>
      <c r="Z401" s="21"/>
      <c r="AA401" s="22"/>
      <c r="AB401" s="22"/>
      <c r="AC401" s="22"/>
      <c r="AD401" s="22"/>
      <c r="AE401" s="22" t="s">
        <v>117</v>
      </c>
      <c r="AF401" s="22" t="s">
        <v>92</v>
      </c>
      <c r="AG401" s="22" t="s">
        <v>118</v>
      </c>
      <c r="AH401" s="23"/>
      <c r="AI401" s="24"/>
      <c r="AJ401" s="21"/>
      <c r="AK401" s="22" t="s">
        <v>117</v>
      </c>
      <c r="AL401" s="22"/>
      <c r="AM401" s="22" t="s">
        <v>118</v>
      </c>
      <c r="AN401" s="23"/>
      <c r="AO401" s="20"/>
      <c r="AP401" s="24"/>
      <c r="AQ401" s="21"/>
      <c r="AR401" s="21"/>
      <c r="AS401" s="21"/>
      <c r="AT401" s="21"/>
      <c r="AU401" s="22" t="s">
        <v>119</v>
      </c>
      <c r="AV401" s="23"/>
      <c r="AW401" s="21"/>
      <c r="AX401" s="21"/>
      <c r="AY401" s="21"/>
      <c r="AZ401" s="21"/>
      <c r="BA401" s="20"/>
      <c r="BB401" s="23"/>
      <c r="BC401" s="21"/>
      <c r="BD401" s="21"/>
      <c r="BE401" s="21"/>
      <c r="BF401" s="20" t="s">
        <v>92</v>
      </c>
      <c r="BG401" s="24" t="s">
        <v>17</v>
      </c>
      <c r="BH401" s="21"/>
      <c r="BI401" s="21"/>
      <c r="BJ401" s="22" t="s">
        <v>35</v>
      </c>
      <c r="BK401" s="64"/>
      <c r="BL401" s="197">
        <f t="shared" si="5"/>
        <v>17</v>
      </c>
    </row>
    <row r="402" spans="1:64" s="3" customFormat="1" ht="12.95" customHeight="1" x14ac:dyDescent="0.25">
      <c r="A402" s="5" t="s">
        <v>1286</v>
      </c>
      <c r="B402" s="31" t="s">
        <v>955</v>
      </c>
      <c r="C402" s="19"/>
      <c r="D402" s="25"/>
      <c r="E402" s="23"/>
      <c r="F402" s="21" t="s">
        <v>92</v>
      </c>
      <c r="G402" s="20"/>
      <c r="H402" s="24"/>
      <c r="I402" s="21"/>
      <c r="J402" s="21"/>
      <c r="K402" s="21"/>
      <c r="L402" s="21"/>
      <c r="M402" s="21" t="s">
        <v>120</v>
      </c>
      <c r="N402" s="21"/>
      <c r="O402" s="22" t="s">
        <v>92</v>
      </c>
      <c r="P402" s="23"/>
      <c r="Q402" s="21"/>
      <c r="R402" s="20"/>
      <c r="S402" s="24"/>
      <c r="T402" s="24"/>
      <c r="U402" s="24"/>
      <c r="V402" s="21"/>
      <c r="W402" s="21"/>
      <c r="X402" s="21"/>
      <c r="Y402" s="21"/>
      <c r="Z402" s="21"/>
      <c r="AA402" s="22"/>
      <c r="AB402" s="22"/>
      <c r="AC402" s="22"/>
      <c r="AD402" s="22"/>
      <c r="AE402" s="22"/>
      <c r="AF402" s="22" t="s">
        <v>92</v>
      </c>
      <c r="AG402" s="22" t="s">
        <v>92</v>
      </c>
      <c r="AH402" s="23"/>
      <c r="AI402" s="24"/>
      <c r="AJ402" s="21"/>
      <c r="AK402" s="22"/>
      <c r="AL402" s="22"/>
      <c r="AM402" s="22" t="s">
        <v>92</v>
      </c>
      <c r="AN402" s="23"/>
      <c r="AO402" s="20"/>
      <c r="AP402" s="24"/>
      <c r="AQ402" s="21"/>
      <c r="AR402" s="21"/>
      <c r="AS402" s="21" t="s">
        <v>92</v>
      </c>
      <c r="AT402" s="21"/>
      <c r="AU402" s="22"/>
      <c r="AV402" s="23"/>
      <c r="AW402" s="21"/>
      <c r="AX402" s="21"/>
      <c r="AY402" s="21" t="s">
        <v>92</v>
      </c>
      <c r="AZ402" s="21"/>
      <c r="BA402" s="20"/>
      <c r="BB402" s="23"/>
      <c r="BC402" s="21"/>
      <c r="BD402" s="21"/>
      <c r="BE402" s="21"/>
      <c r="BF402" s="20" t="s">
        <v>92</v>
      </c>
      <c r="BG402" s="24" t="s">
        <v>17</v>
      </c>
      <c r="BH402" s="21"/>
      <c r="BI402" s="21"/>
      <c r="BJ402" s="22" t="s">
        <v>35</v>
      </c>
      <c r="BK402" s="64"/>
      <c r="BL402" s="197">
        <f>+$BL$389-1</f>
        <v>17</v>
      </c>
    </row>
    <row r="403" spans="1:64" s="3" customFormat="1" ht="12.95" customHeight="1" x14ac:dyDescent="0.25">
      <c r="A403" s="5" t="s">
        <v>1287</v>
      </c>
      <c r="B403" s="31" t="s">
        <v>956</v>
      </c>
      <c r="C403" s="19"/>
      <c r="D403" s="25"/>
      <c r="E403" s="23"/>
      <c r="F403" s="21" t="s">
        <v>92</v>
      </c>
      <c r="G403" s="20"/>
      <c r="H403" s="24"/>
      <c r="I403" s="21"/>
      <c r="J403" s="21"/>
      <c r="K403" s="21"/>
      <c r="L403" s="21"/>
      <c r="M403" s="21"/>
      <c r="N403" s="21"/>
      <c r="O403" s="22"/>
      <c r="P403" s="23"/>
      <c r="Q403" s="21"/>
      <c r="R403" s="20"/>
      <c r="S403" s="24"/>
      <c r="T403" s="24"/>
      <c r="U403" s="24"/>
      <c r="V403" s="21"/>
      <c r="W403" s="21"/>
      <c r="X403" s="21"/>
      <c r="Y403" s="21"/>
      <c r="Z403" s="21"/>
      <c r="AA403" s="22"/>
      <c r="AB403" s="22"/>
      <c r="AC403" s="22"/>
      <c r="AD403" s="22"/>
      <c r="AE403" s="22" t="s">
        <v>117</v>
      </c>
      <c r="AF403" s="22" t="s">
        <v>92</v>
      </c>
      <c r="AG403" s="22" t="s">
        <v>118</v>
      </c>
      <c r="AH403" s="23"/>
      <c r="AI403" s="24"/>
      <c r="AJ403" s="21"/>
      <c r="AK403" s="22" t="s">
        <v>117</v>
      </c>
      <c r="AL403" s="22"/>
      <c r="AM403" s="22" t="s">
        <v>118</v>
      </c>
      <c r="AN403" s="23"/>
      <c r="AO403" s="20"/>
      <c r="AP403" s="24"/>
      <c r="AQ403" s="21"/>
      <c r="AR403" s="21"/>
      <c r="AS403" s="21"/>
      <c r="AT403" s="21"/>
      <c r="AU403" s="22" t="s">
        <v>119</v>
      </c>
      <c r="AV403" s="23"/>
      <c r="AW403" s="21"/>
      <c r="AX403" s="21"/>
      <c r="AY403" s="21"/>
      <c r="AZ403" s="21"/>
      <c r="BA403" s="20"/>
      <c r="BB403" s="23"/>
      <c r="BC403" s="21"/>
      <c r="BD403" s="21"/>
      <c r="BE403" s="21"/>
      <c r="BF403" s="20" t="s">
        <v>92</v>
      </c>
      <c r="BG403" s="24" t="s">
        <v>17</v>
      </c>
      <c r="BH403" s="21"/>
      <c r="BI403" s="21"/>
      <c r="BJ403" s="22" t="s">
        <v>35</v>
      </c>
      <c r="BK403" s="64"/>
      <c r="BL403" s="197">
        <f t="shared" si="5"/>
        <v>17</v>
      </c>
    </row>
    <row r="404" spans="1:64" s="165" customFormat="1" ht="12.95" customHeight="1" x14ac:dyDescent="0.25">
      <c r="A404" s="167"/>
      <c r="B404" s="158" t="s">
        <v>1845</v>
      </c>
      <c r="C404" s="168"/>
      <c r="D404" s="169"/>
      <c r="E404" s="161"/>
      <c r="F404" s="162"/>
      <c r="G404" s="163"/>
      <c r="H404" s="159"/>
      <c r="I404" s="162"/>
      <c r="J404" s="162"/>
      <c r="K404" s="162"/>
      <c r="L404" s="162"/>
      <c r="M404" s="162"/>
      <c r="N404" s="162"/>
      <c r="O404" s="160"/>
      <c r="P404" s="161"/>
      <c r="Q404" s="162"/>
      <c r="R404" s="163"/>
      <c r="S404" s="159"/>
      <c r="T404" s="159"/>
      <c r="U404" s="159"/>
      <c r="V404" s="162"/>
      <c r="W404" s="162"/>
      <c r="X404" s="162"/>
      <c r="Y404" s="162"/>
      <c r="Z404" s="162"/>
      <c r="AA404" s="160"/>
      <c r="AB404" s="160"/>
      <c r="AC404" s="160"/>
      <c r="AD404" s="160"/>
      <c r="AE404" s="160"/>
      <c r="AF404" s="160"/>
      <c r="AG404" s="160"/>
      <c r="AH404" s="161"/>
      <c r="AI404" s="159"/>
      <c r="AJ404" s="162"/>
      <c r="AK404" s="160"/>
      <c r="AL404" s="160"/>
      <c r="AM404" s="160"/>
      <c r="AN404" s="161"/>
      <c r="AO404" s="163"/>
      <c r="AP404" s="159"/>
      <c r="AQ404" s="162"/>
      <c r="AR404" s="162"/>
      <c r="AS404" s="162"/>
      <c r="AT404" s="162"/>
      <c r="AU404" s="160"/>
      <c r="AV404" s="161"/>
      <c r="AW404" s="162"/>
      <c r="AX404" s="162"/>
      <c r="AY404" s="162"/>
      <c r="AZ404" s="162"/>
      <c r="BA404" s="163"/>
      <c r="BB404" s="161"/>
      <c r="BC404" s="162"/>
      <c r="BD404" s="162"/>
      <c r="BE404" s="162"/>
      <c r="BF404" s="163"/>
      <c r="BG404" s="159" t="s">
        <v>17</v>
      </c>
      <c r="BH404" s="162"/>
      <c r="BI404" s="162"/>
      <c r="BJ404" s="160"/>
      <c r="BK404" s="164"/>
      <c r="BL404" s="197">
        <f t="shared" si="5"/>
        <v>17</v>
      </c>
    </row>
    <row r="405" spans="1:64" s="165" customFormat="1" ht="12.95" customHeight="1" x14ac:dyDescent="0.25">
      <c r="A405" s="167"/>
      <c r="B405" s="158" t="s">
        <v>1846</v>
      </c>
      <c r="C405" s="168"/>
      <c r="D405" s="169"/>
      <c r="E405" s="170"/>
      <c r="F405" s="162"/>
      <c r="G405" s="163"/>
      <c r="H405" s="159"/>
      <c r="I405" s="162"/>
      <c r="J405" s="162"/>
      <c r="K405" s="162"/>
      <c r="L405" s="162"/>
      <c r="M405" s="162"/>
      <c r="N405" s="162"/>
      <c r="O405" s="160"/>
      <c r="P405" s="161"/>
      <c r="Q405" s="162"/>
      <c r="R405" s="163"/>
      <c r="S405" s="159"/>
      <c r="T405" s="159"/>
      <c r="U405" s="159"/>
      <c r="V405" s="162"/>
      <c r="W405" s="162"/>
      <c r="X405" s="162"/>
      <c r="Y405" s="162"/>
      <c r="Z405" s="162"/>
      <c r="AA405" s="160"/>
      <c r="AB405" s="160"/>
      <c r="AC405" s="160"/>
      <c r="AD405" s="160"/>
      <c r="AE405" s="160"/>
      <c r="AF405" s="160"/>
      <c r="AG405" s="160"/>
      <c r="AH405" s="161"/>
      <c r="AI405" s="159"/>
      <c r="AJ405" s="162"/>
      <c r="AK405" s="160"/>
      <c r="AL405" s="160"/>
      <c r="AM405" s="160"/>
      <c r="AN405" s="161"/>
      <c r="AO405" s="163"/>
      <c r="AP405" s="159"/>
      <c r="AQ405" s="162"/>
      <c r="AR405" s="162"/>
      <c r="AS405" s="162"/>
      <c r="AT405" s="162"/>
      <c r="AU405" s="160"/>
      <c r="AV405" s="161"/>
      <c r="AW405" s="162"/>
      <c r="AX405" s="162"/>
      <c r="AY405" s="162"/>
      <c r="AZ405" s="162"/>
      <c r="BA405" s="163"/>
      <c r="BB405" s="161"/>
      <c r="BC405" s="162"/>
      <c r="BD405" s="162"/>
      <c r="BE405" s="162"/>
      <c r="BF405" s="163"/>
      <c r="BG405" s="159" t="s">
        <v>17</v>
      </c>
      <c r="BH405" s="162"/>
      <c r="BI405" s="162"/>
      <c r="BJ405" s="160"/>
      <c r="BK405" s="164"/>
      <c r="BL405" s="197">
        <f t="shared" si="5"/>
        <v>17</v>
      </c>
    </row>
    <row r="406" spans="1:64" s="3" customFormat="1" ht="12.95" customHeight="1" x14ac:dyDescent="0.25">
      <c r="A406" s="5"/>
      <c r="B406" s="31"/>
      <c r="C406" s="19"/>
      <c r="D406" s="25"/>
      <c r="E406" s="26"/>
      <c r="F406" s="21"/>
      <c r="G406" s="20"/>
      <c r="H406" s="24"/>
      <c r="I406" s="21"/>
      <c r="J406" s="21"/>
      <c r="K406" s="21"/>
      <c r="L406" s="21"/>
      <c r="M406" s="21"/>
      <c r="N406" s="21"/>
      <c r="O406" s="22"/>
      <c r="P406" s="23"/>
      <c r="Q406" s="21"/>
      <c r="R406" s="20"/>
      <c r="S406" s="24"/>
      <c r="T406" s="24"/>
      <c r="U406" s="24"/>
      <c r="V406" s="21"/>
      <c r="W406" s="21"/>
      <c r="X406" s="21"/>
      <c r="Y406" s="21"/>
      <c r="Z406" s="21"/>
      <c r="AA406" s="22"/>
      <c r="AB406" s="22"/>
      <c r="AC406" s="22"/>
      <c r="AD406" s="22"/>
      <c r="AE406" s="22"/>
      <c r="AF406" s="22"/>
      <c r="AG406" s="22"/>
      <c r="AH406" s="23"/>
      <c r="AI406" s="24"/>
      <c r="AJ406" s="21"/>
      <c r="AK406" s="22"/>
      <c r="AL406" s="22"/>
      <c r="AM406" s="22"/>
      <c r="AN406" s="23"/>
      <c r="AO406" s="20"/>
      <c r="AP406" s="24"/>
      <c r="AQ406" s="21"/>
      <c r="AR406" s="21"/>
      <c r="AS406" s="21"/>
      <c r="AT406" s="21"/>
      <c r="AU406" s="22"/>
      <c r="AV406" s="23"/>
      <c r="AW406" s="21"/>
      <c r="AX406" s="21"/>
      <c r="AY406" s="21"/>
      <c r="AZ406" s="21"/>
      <c r="BA406" s="20"/>
      <c r="BB406" s="23"/>
      <c r="BC406" s="21"/>
      <c r="BD406" s="21"/>
      <c r="BE406" s="21"/>
      <c r="BF406" s="20"/>
      <c r="BG406" s="24" t="s">
        <v>17</v>
      </c>
      <c r="BH406" s="21"/>
      <c r="BI406" s="21"/>
      <c r="BJ406" s="22"/>
      <c r="BK406" s="64"/>
      <c r="BL406" s="197"/>
    </row>
    <row r="407" spans="1:64" s="3" customFormat="1" ht="12.95" customHeight="1" x14ac:dyDescent="0.25">
      <c r="A407" s="97" t="s">
        <v>925</v>
      </c>
      <c r="B407" s="128" t="s">
        <v>958</v>
      </c>
      <c r="C407" s="90"/>
      <c r="D407" s="95"/>
      <c r="E407" s="96"/>
      <c r="F407" s="93"/>
      <c r="G407" s="129"/>
      <c r="H407" s="90"/>
      <c r="I407" s="93"/>
      <c r="J407" s="93"/>
      <c r="K407" s="93"/>
      <c r="L407" s="93"/>
      <c r="M407" s="93"/>
      <c r="N407" s="93"/>
      <c r="O407" s="95"/>
      <c r="P407" s="96"/>
      <c r="Q407" s="93"/>
      <c r="R407" s="129"/>
      <c r="S407" s="90"/>
      <c r="T407" s="90"/>
      <c r="U407" s="90"/>
      <c r="V407" s="93"/>
      <c r="W407" s="93"/>
      <c r="X407" s="93"/>
      <c r="Y407" s="93"/>
      <c r="Z407" s="93"/>
      <c r="AA407" s="95"/>
      <c r="AB407" s="95"/>
      <c r="AC407" s="95"/>
      <c r="AD407" s="95"/>
      <c r="AE407" s="95"/>
      <c r="AF407" s="95"/>
      <c r="AG407" s="95"/>
      <c r="AH407" s="96"/>
      <c r="AI407" s="90"/>
      <c r="AJ407" s="93"/>
      <c r="AK407" s="95"/>
      <c r="AL407" s="95"/>
      <c r="AM407" s="95"/>
      <c r="AN407" s="96"/>
      <c r="AO407" s="129"/>
      <c r="AP407" s="90"/>
      <c r="AQ407" s="93"/>
      <c r="AR407" s="93"/>
      <c r="AS407" s="93"/>
      <c r="AT407" s="93"/>
      <c r="AU407" s="95"/>
      <c r="AV407" s="96"/>
      <c r="AW407" s="93"/>
      <c r="AX407" s="93"/>
      <c r="AY407" s="93"/>
      <c r="AZ407" s="93"/>
      <c r="BA407" s="129"/>
      <c r="BB407" s="96"/>
      <c r="BC407" s="93"/>
      <c r="BD407" s="93"/>
      <c r="BE407" s="93"/>
      <c r="BF407" s="129"/>
      <c r="BG407" s="90" t="s">
        <v>17</v>
      </c>
      <c r="BH407" s="93"/>
      <c r="BI407" s="93"/>
      <c r="BJ407" s="95"/>
      <c r="BK407" s="98"/>
      <c r="BL407" s="197" t="str">
        <f>IFERROR(VLOOKUP(BK407,#REF!,3,FALSE),"")</f>
        <v/>
      </c>
    </row>
    <row r="408" spans="1:64" s="3" customFormat="1" ht="12.95" customHeight="1" x14ac:dyDescent="0.25">
      <c r="A408" s="6"/>
      <c r="B408" s="31"/>
      <c r="C408" s="19"/>
      <c r="D408" s="25"/>
      <c r="E408" s="26"/>
      <c r="F408" s="27"/>
      <c r="G408" s="68"/>
      <c r="H408" s="19"/>
      <c r="I408" s="27"/>
      <c r="J408" s="27"/>
      <c r="K408" s="27"/>
      <c r="L408" s="27"/>
      <c r="M408" s="27"/>
      <c r="N408" s="27"/>
      <c r="O408" s="25"/>
      <c r="P408" s="26"/>
      <c r="Q408" s="27"/>
      <c r="R408" s="68"/>
      <c r="S408" s="19"/>
      <c r="T408" s="19"/>
      <c r="U408" s="19"/>
      <c r="V408" s="27"/>
      <c r="W408" s="27"/>
      <c r="X408" s="27"/>
      <c r="Y408" s="27"/>
      <c r="Z408" s="27"/>
      <c r="AA408" s="25"/>
      <c r="AB408" s="25"/>
      <c r="AC408" s="25"/>
      <c r="AD408" s="25"/>
      <c r="AE408" s="25"/>
      <c r="AF408" s="25"/>
      <c r="AG408" s="25"/>
      <c r="AH408" s="26"/>
      <c r="AI408" s="19"/>
      <c r="AJ408" s="27"/>
      <c r="AK408" s="25"/>
      <c r="AL408" s="25"/>
      <c r="AM408" s="25"/>
      <c r="AN408" s="26"/>
      <c r="AO408" s="68"/>
      <c r="AP408" s="19"/>
      <c r="AQ408" s="27"/>
      <c r="AR408" s="27"/>
      <c r="AS408" s="27"/>
      <c r="AT408" s="27"/>
      <c r="AU408" s="25"/>
      <c r="AV408" s="26"/>
      <c r="AW408" s="27"/>
      <c r="AX408" s="27"/>
      <c r="AY408" s="27"/>
      <c r="AZ408" s="27"/>
      <c r="BA408" s="68"/>
      <c r="BB408" s="26"/>
      <c r="BC408" s="27"/>
      <c r="BD408" s="27"/>
      <c r="BE408" s="27"/>
      <c r="BF408" s="68"/>
      <c r="BG408" s="19" t="s">
        <v>17</v>
      </c>
      <c r="BH408" s="27"/>
      <c r="BI408" s="27"/>
      <c r="BJ408" s="25"/>
      <c r="BK408" s="64"/>
      <c r="BL408" s="197"/>
    </row>
    <row r="409" spans="1:64" s="3" customFormat="1" ht="12.95" customHeight="1" x14ac:dyDescent="0.25">
      <c r="A409" s="5" t="s">
        <v>1288</v>
      </c>
      <c r="B409" s="31" t="s">
        <v>919</v>
      </c>
      <c r="C409" s="19"/>
      <c r="D409" s="25"/>
      <c r="E409" s="23"/>
      <c r="F409" s="21" t="s">
        <v>117</v>
      </c>
      <c r="G409" s="20" t="s">
        <v>119</v>
      </c>
      <c r="H409" s="24"/>
      <c r="I409" s="21"/>
      <c r="J409" s="21"/>
      <c r="K409" s="21"/>
      <c r="L409" s="21"/>
      <c r="M409" s="21"/>
      <c r="N409" s="21"/>
      <c r="O409" s="22"/>
      <c r="P409" s="23"/>
      <c r="Q409" s="21"/>
      <c r="R409" s="20"/>
      <c r="S409" s="24"/>
      <c r="T409" s="24"/>
      <c r="U409" s="24"/>
      <c r="V409" s="21"/>
      <c r="W409" s="21"/>
      <c r="X409" s="21"/>
      <c r="Y409" s="21"/>
      <c r="Z409" s="21"/>
      <c r="AA409" s="22"/>
      <c r="AB409" s="22"/>
      <c r="AC409" s="22"/>
      <c r="AD409" s="22"/>
      <c r="AE409" s="22"/>
      <c r="AF409" s="22" t="s">
        <v>119</v>
      </c>
      <c r="AG409" s="22"/>
      <c r="AH409" s="23"/>
      <c r="AI409" s="24"/>
      <c r="AJ409" s="21"/>
      <c r="AK409" s="22"/>
      <c r="AL409" s="22"/>
      <c r="AM409" s="22" t="s">
        <v>92</v>
      </c>
      <c r="AN409" s="23"/>
      <c r="AO409" s="20"/>
      <c r="AP409" s="24"/>
      <c r="AQ409" s="21"/>
      <c r="AR409" s="21" t="s">
        <v>117</v>
      </c>
      <c r="AS409" s="21" t="s">
        <v>119</v>
      </c>
      <c r="AT409" s="21"/>
      <c r="AU409" s="22" t="s">
        <v>92</v>
      </c>
      <c r="AV409" s="23"/>
      <c r="AW409" s="21"/>
      <c r="AX409" s="21"/>
      <c r="AY409" s="21"/>
      <c r="AZ409" s="21"/>
      <c r="BA409" s="20"/>
      <c r="BB409" s="23"/>
      <c r="BC409" s="21"/>
      <c r="BD409" s="21"/>
      <c r="BE409" s="21"/>
      <c r="BF409" s="20"/>
      <c r="BG409" s="24" t="s">
        <v>17</v>
      </c>
      <c r="BH409" s="21"/>
      <c r="BI409" s="21"/>
      <c r="BJ409" s="22"/>
      <c r="BK409" s="64"/>
      <c r="BL409" s="197" t="str">
        <f>IFERROR(VLOOKUP(BK409,#REF!,3,FALSE),"")</f>
        <v/>
      </c>
    </row>
    <row r="410" spans="1:64" s="3" customFormat="1" ht="12.95" customHeight="1" x14ac:dyDescent="0.25">
      <c r="A410" s="5" t="s">
        <v>1289</v>
      </c>
      <c r="B410" s="31" t="s">
        <v>920</v>
      </c>
      <c r="C410" s="19"/>
      <c r="D410" s="25"/>
      <c r="E410" s="23"/>
      <c r="F410" s="21" t="s">
        <v>117</v>
      </c>
      <c r="G410" s="20" t="s">
        <v>119</v>
      </c>
      <c r="H410" s="24"/>
      <c r="I410" s="21"/>
      <c r="J410" s="21"/>
      <c r="K410" s="21"/>
      <c r="L410" s="21"/>
      <c r="M410" s="21"/>
      <c r="N410" s="21"/>
      <c r="O410" s="22"/>
      <c r="P410" s="23"/>
      <c r="Q410" s="21"/>
      <c r="R410" s="20"/>
      <c r="S410" s="24"/>
      <c r="T410" s="24"/>
      <c r="U410" s="24"/>
      <c r="V410" s="21"/>
      <c r="W410" s="21"/>
      <c r="X410" s="21"/>
      <c r="Y410" s="21"/>
      <c r="Z410" s="21"/>
      <c r="AA410" s="22"/>
      <c r="AB410" s="22"/>
      <c r="AC410" s="22"/>
      <c r="AD410" s="22"/>
      <c r="AE410" s="22"/>
      <c r="AF410" s="22" t="s">
        <v>92</v>
      </c>
      <c r="AG410" s="22"/>
      <c r="AH410" s="23"/>
      <c r="AI410" s="24"/>
      <c r="AJ410" s="21"/>
      <c r="AK410" s="22"/>
      <c r="AL410" s="22"/>
      <c r="AM410" s="22" t="s">
        <v>92</v>
      </c>
      <c r="AN410" s="23"/>
      <c r="AO410" s="20"/>
      <c r="AP410" s="24"/>
      <c r="AQ410" s="21"/>
      <c r="AR410" s="21" t="s">
        <v>117</v>
      </c>
      <c r="AS410" s="21" t="s">
        <v>119</v>
      </c>
      <c r="AT410" s="21"/>
      <c r="AU410" s="22" t="s">
        <v>92</v>
      </c>
      <c r="AV410" s="23"/>
      <c r="AW410" s="21"/>
      <c r="AX410" s="21"/>
      <c r="AY410" s="21"/>
      <c r="AZ410" s="21"/>
      <c r="BA410" s="20"/>
      <c r="BB410" s="23"/>
      <c r="BC410" s="21"/>
      <c r="BD410" s="21"/>
      <c r="BE410" s="21"/>
      <c r="BF410" s="20"/>
      <c r="BG410" s="24" t="s">
        <v>17</v>
      </c>
      <c r="BH410" s="21"/>
      <c r="BI410" s="21"/>
      <c r="BJ410" s="22"/>
      <c r="BK410" s="64"/>
      <c r="BL410" s="197" t="str">
        <f>IFERROR(VLOOKUP(BK410,#REF!,3,FALSE),"")</f>
        <v/>
      </c>
    </row>
    <row r="411" spans="1:64" s="3" customFormat="1" ht="12.95" customHeight="1" x14ac:dyDescent="0.25">
      <c r="A411" s="5" t="s">
        <v>1290</v>
      </c>
      <c r="B411" s="31" t="s">
        <v>921</v>
      </c>
      <c r="C411" s="19"/>
      <c r="D411" s="25"/>
      <c r="E411" s="23"/>
      <c r="F411" s="21" t="s">
        <v>117</v>
      </c>
      <c r="G411" s="20" t="s">
        <v>119</v>
      </c>
      <c r="H411" s="24"/>
      <c r="I411" s="21"/>
      <c r="J411" s="21"/>
      <c r="K411" s="21"/>
      <c r="L411" s="21"/>
      <c r="M411" s="21"/>
      <c r="N411" s="21"/>
      <c r="O411" s="22"/>
      <c r="P411" s="23"/>
      <c r="Q411" s="21"/>
      <c r="R411" s="20"/>
      <c r="S411" s="24"/>
      <c r="T411" s="24"/>
      <c r="U411" s="24"/>
      <c r="V411" s="21"/>
      <c r="W411" s="21"/>
      <c r="X411" s="21"/>
      <c r="Y411" s="21"/>
      <c r="Z411" s="21"/>
      <c r="AA411" s="22"/>
      <c r="AB411" s="22"/>
      <c r="AC411" s="22"/>
      <c r="AD411" s="22"/>
      <c r="AE411" s="22"/>
      <c r="AF411" s="22" t="s">
        <v>119</v>
      </c>
      <c r="AG411" s="22"/>
      <c r="AH411" s="23"/>
      <c r="AI411" s="24"/>
      <c r="AJ411" s="21"/>
      <c r="AK411" s="22"/>
      <c r="AL411" s="22"/>
      <c r="AM411" s="22" t="s">
        <v>92</v>
      </c>
      <c r="AN411" s="23"/>
      <c r="AO411" s="20"/>
      <c r="AP411" s="24"/>
      <c r="AQ411" s="21"/>
      <c r="AR411" s="21"/>
      <c r="AS411" s="21"/>
      <c r="AT411" s="21"/>
      <c r="AU411" s="22"/>
      <c r="AV411" s="23"/>
      <c r="AW411" s="21"/>
      <c r="AX411" s="21"/>
      <c r="AY411" s="21"/>
      <c r="AZ411" s="21"/>
      <c r="BA411" s="20"/>
      <c r="BB411" s="23"/>
      <c r="BC411" s="21"/>
      <c r="BD411" s="21"/>
      <c r="BE411" s="21"/>
      <c r="BF411" s="20"/>
      <c r="BG411" s="24" t="s">
        <v>17</v>
      </c>
      <c r="BH411" s="21"/>
      <c r="BI411" s="21"/>
      <c r="BJ411" s="22"/>
      <c r="BK411" s="64"/>
      <c r="BL411" s="197" t="str">
        <f>IFERROR(VLOOKUP(BK411,#REF!,3,FALSE),"")</f>
        <v/>
      </c>
    </row>
    <row r="412" spans="1:64" s="3" customFormat="1" ht="12.95" customHeight="1" x14ac:dyDescent="0.25">
      <c r="A412" s="5" t="s">
        <v>1291</v>
      </c>
      <c r="B412" s="31" t="s">
        <v>922</v>
      </c>
      <c r="C412" s="19"/>
      <c r="D412" s="25"/>
      <c r="E412" s="23"/>
      <c r="F412" s="21" t="s">
        <v>117</v>
      </c>
      <c r="G412" s="20"/>
      <c r="H412" s="24"/>
      <c r="I412" s="21"/>
      <c r="J412" s="21"/>
      <c r="K412" s="21"/>
      <c r="L412" s="21" t="s">
        <v>119</v>
      </c>
      <c r="M412" s="21"/>
      <c r="N412" s="21"/>
      <c r="O412" s="22" t="s">
        <v>92</v>
      </c>
      <c r="P412" s="23"/>
      <c r="Q412" s="21"/>
      <c r="R412" s="20"/>
      <c r="S412" s="24"/>
      <c r="T412" s="24"/>
      <c r="U412" s="24" t="s">
        <v>92</v>
      </c>
      <c r="V412" s="21"/>
      <c r="W412" s="21"/>
      <c r="X412" s="21"/>
      <c r="Y412" s="21"/>
      <c r="Z412" s="21" t="s">
        <v>119</v>
      </c>
      <c r="AA412" s="22"/>
      <c r="AB412" s="22"/>
      <c r="AC412" s="22" t="s">
        <v>119</v>
      </c>
      <c r="AD412" s="22" t="s">
        <v>118</v>
      </c>
      <c r="AE412" s="22"/>
      <c r="AF412" s="22" t="s">
        <v>92</v>
      </c>
      <c r="AG412" s="22"/>
      <c r="AH412" s="23"/>
      <c r="AI412" s="24" t="s">
        <v>119</v>
      </c>
      <c r="AJ412" s="21"/>
      <c r="AK412" s="22"/>
      <c r="AL412" s="22"/>
      <c r="AM412" s="22" t="s">
        <v>92</v>
      </c>
      <c r="AN412" s="23"/>
      <c r="AO412" s="20" t="s">
        <v>119</v>
      </c>
      <c r="AP412" s="24"/>
      <c r="AQ412" s="21"/>
      <c r="AR412" s="21"/>
      <c r="AS412" s="21" t="s">
        <v>92</v>
      </c>
      <c r="AT412" s="21"/>
      <c r="AU412" s="22"/>
      <c r="AV412" s="23"/>
      <c r="AW412" s="21"/>
      <c r="AX412" s="21"/>
      <c r="AY412" s="21" t="s">
        <v>92</v>
      </c>
      <c r="AZ412" s="21"/>
      <c r="BA412" s="20"/>
      <c r="BB412" s="23"/>
      <c r="BC412" s="21"/>
      <c r="BD412" s="21" t="s">
        <v>92</v>
      </c>
      <c r="BE412" s="21" t="s">
        <v>92</v>
      </c>
      <c r="BF412" s="20" t="s">
        <v>92</v>
      </c>
      <c r="BG412" s="24" t="s">
        <v>17</v>
      </c>
      <c r="BH412" s="21"/>
      <c r="BI412" s="21"/>
      <c r="BJ412" s="22" t="s">
        <v>35</v>
      </c>
      <c r="BK412" s="64"/>
      <c r="BL412" s="197">
        <f>+BL389</f>
        <v>18</v>
      </c>
    </row>
    <row r="413" spans="1:64" s="3" customFormat="1" ht="12.95" customHeight="1" x14ac:dyDescent="0.25">
      <c r="A413" s="5" t="s">
        <v>1292</v>
      </c>
      <c r="B413" s="31" t="s">
        <v>1826</v>
      </c>
      <c r="C413" s="19"/>
      <c r="D413" s="25"/>
      <c r="E413" s="23"/>
      <c r="F413" s="21" t="s">
        <v>117</v>
      </c>
      <c r="G413" s="20"/>
      <c r="H413" s="24"/>
      <c r="I413" s="21"/>
      <c r="J413" s="21"/>
      <c r="K413" s="21"/>
      <c r="L413" s="21" t="s">
        <v>92</v>
      </c>
      <c r="M413" s="21"/>
      <c r="N413" s="21"/>
      <c r="O413" s="22" t="s">
        <v>92</v>
      </c>
      <c r="P413" s="23"/>
      <c r="Q413" s="21"/>
      <c r="R413" s="20"/>
      <c r="S413" s="24"/>
      <c r="T413" s="24"/>
      <c r="U413" s="24" t="s">
        <v>92</v>
      </c>
      <c r="V413" s="21"/>
      <c r="W413" s="21"/>
      <c r="X413" s="21"/>
      <c r="Y413" s="21"/>
      <c r="Z413" s="21" t="s">
        <v>92</v>
      </c>
      <c r="AA413" s="22"/>
      <c r="AB413" s="22" t="s">
        <v>119</v>
      </c>
      <c r="AC413" s="22" t="s">
        <v>119</v>
      </c>
      <c r="AD413" s="22" t="s">
        <v>118</v>
      </c>
      <c r="AE413" s="22"/>
      <c r="AF413" s="22" t="s">
        <v>92</v>
      </c>
      <c r="AG413" s="22"/>
      <c r="AH413" s="23"/>
      <c r="AI413" s="24" t="s">
        <v>92</v>
      </c>
      <c r="AJ413" s="21"/>
      <c r="AK413" s="22"/>
      <c r="AL413" s="22"/>
      <c r="AM413" s="22" t="s">
        <v>92</v>
      </c>
      <c r="AN413" s="23"/>
      <c r="AO413" s="20" t="s">
        <v>92</v>
      </c>
      <c r="AP413" s="24"/>
      <c r="AQ413" s="21"/>
      <c r="AR413" s="21"/>
      <c r="AS413" s="21"/>
      <c r="AT413" s="21"/>
      <c r="AU413" s="22"/>
      <c r="AV413" s="23"/>
      <c r="AW413" s="21"/>
      <c r="AX413" s="21"/>
      <c r="AY413" s="21"/>
      <c r="AZ413" s="21"/>
      <c r="BA413" s="20"/>
      <c r="BB413" s="23"/>
      <c r="BC413" s="21"/>
      <c r="BD413" s="21"/>
      <c r="BE413" s="21"/>
      <c r="BF413" s="20" t="s">
        <v>92</v>
      </c>
      <c r="BG413" s="24" t="s">
        <v>17</v>
      </c>
      <c r="BH413" s="21"/>
      <c r="BI413" s="21"/>
      <c r="BJ413" s="22" t="s">
        <v>35</v>
      </c>
      <c r="BK413" s="64"/>
      <c r="BL413" s="197">
        <f>+BL390</f>
        <v>18</v>
      </c>
    </row>
    <row r="414" spans="1:64" s="3" customFormat="1" ht="12.95" customHeight="1" x14ac:dyDescent="0.25">
      <c r="A414" s="5" t="s">
        <v>1293</v>
      </c>
      <c r="B414" s="31" t="s">
        <v>923</v>
      </c>
      <c r="C414" s="19"/>
      <c r="D414" s="25"/>
      <c r="E414" s="23"/>
      <c r="F414" s="21" t="s">
        <v>117</v>
      </c>
      <c r="G414" s="20"/>
      <c r="H414" s="24"/>
      <c r="I414" s="21"/>
      <c r="J414" s="21"/>
      <c r="K414" s="21" t="s">
        <v>117</v>
      </c>
      <c r="L414" s="21" t="s">
        <v>119</v>
      </c>
      <c r="M414" s="21"/>
      <c r="N414" s="21"/>
      <c r="O414" s="22" t="s">
        <v>92</v>
      </c>
      <c r="P414" s="23"/>
      <c r="Q414" s="21"/>
      <c r="R414" s="20"/>
      <c r="S414" s="24"/>
      <c r="T414" s="24"/>
      <c r="U414" s="24"/>
      <c r="V414" s="21"/>
      <c r="W414" s="21"/>
      <c r="X414" s="21"/>
      <c r="Y414" s="21"/>
      <c r="Z414" s="21"/>
      <c r="AA414" s="22"/>
      <c r="AB414" s="22"/>
      <c r="AC414" s="22"/>
      <c r="AD414" s="22"/>
      <c r="AE414" s="22"/>
      <c r="AF414" s="22" t="s">
        <v>92</v>
      </c>
      <c r="AG414" s="22"/>
      <c r="AH414" s="23"/>
      <c r="AI414" s="24"/>
      <c r="AJ414" s="21"/>
      <c r="AK414" s="22"/>
      <c r="AL414" s="22"/>
      <c r="AM414" s="22" t="s">
        <v>92</v>
      </c>
      <c r="AN414" s="23"/>
      <c r="AO414" s="20"/>
      <c r="AP414" s="24"/>
      <c r="AQ414" s="21"/>
      <c r="AR414" s="21"/>
      <c r="AS414" s="21"/>
      <c r="AT414" s="21"/>
      <c r="AU414" s="22"/>
      <c r="AV414" s="23"/>
      <c r="AW414" s="21"/>
      <c r="AX414" s="21"/>
      <c r="AY414" s="21"/>
      <c r="AZ414" s="21"/>
      <c r="BA414" s="20"/>
      <c r="BB414" s="23"/>
      <c r="BC414" s="21"/>
      <c r="BD414" s="21"/>
      <c r="BE414" s="21"/>
      <c r="BF414" s="20"/>
      <c r="BG414" s="24" t="s">
        <v>17</v>
      </c>
      <c r="BH414" s="21"/>
      <c r="BI414" s="21"/>
      <c r="BJ414" s="22" t="s">
        <v>35</v>
      </c>
      <c r="BK414" s="64"/>
      <c r="BL414" s="197">
        <f>+BL391</f>
        <v>18</v>
      </c>
    </row>
    <row r="415" spans="1:64" s="3" customFormat="1" ht="12.95" customHeight="1" x14ac:dyDescent="0.25">
      <c r="A415" s="5" t="s">
        <v>1294</v>
      </c>
      <c r="B415" s="31" t="s">
        <v>927</v>
      </c>
      <c r="C415" s="19"/>
      <c r="D415" s="25"/>
      <c r="E415" s="23"/>
      <c r="F415" s="21" t="s">
        <v>92</v>
      </c>
      <c r="G415" s="20"/>
      <c r="H415" s="24"/>
      <c r="I415" s="21"/>
      <c r="J415" s="21"/>
      <c r="K415" s="21"/>
      <c r="L415" s="21"/>
      <c r="M415" s="21"/>
      <c r="N415" s="21"/>
      <c r="O415" s="22"/>
      <c r="P415" s="23"/>
      <c r="Q415" s="21"/>
      <c r="R415" s="20"/>
      <c r="S415" s="24"/>
      <c r="T415" s="24"/>
      <c r="U415" s="24"/>
      <c r="V415" s="21"/>
      <c r="W415" s="21"/>
      <c r="X415" s="21"/>
      <c r="Y415" s="21"/>
      <c r="Z415" s="21"/>
      <c r="AA415" s="22"/>
      <c r="AB415" s="22"/>
      <c r="AC415" s="22" t="s">
        <v>119</v>
      </c>
      <c r="AD415" s="22" t="s">
        <v>119</v>
      </c>
      <c r="AE415" s="22"/>
      <c r="AF415" s="22" t="s">
        <v>92</v>
      </c>
      <c r="AG415" s="22"/>
      <c r="AH415" s="23"/>
      <c r="AI415" s="24"/>
      <c r="AJ415" s="21"/>
      <c r="AK415" s="22"/>
      <c r="AL415" s="22"/>
      <c r="AM415" s="22" t="s">
        <v>92</v>
      </c>
      <c r="AN415" s="23"/>
      <c r="AO415" s="20"/>
      <c r="AP415" s="24"/>
      <c r="AQ415" s="21"/>
      <c r="AR415" s="21"/>
      <c r="AS415" s="21"/>
      <c r="AT415" s="21" t="s">
        <v>117</v>
      </c>
      <c r="AU415" s="22" t="s">
        <v>119</v>
      </c>
      <c r="AV415" s="23"/>
      <c r="AW415" s="21"/>
      <c r="AX415" s="21"/>
      <c r="AY415" s="21"/>
      <c r="AZ415" s="21"/>
      <c r="BA415" s="20"/>
      <c r="BB415" s="23"/>
      <c r="BC415" s="21"/>
      <c r="BD415" s="21"/>
      <c r="BE415" s="21"/>
      <c r="BF415" s="20"/>
      <c r="BG415" s="24" t="s">
        <v>17</v>
      </c>
      <c r="BH415" s="21"/>
      <c r="BI415" s="21"/>
      <c r="BJ415" s="22" t="s">
        <v>35</v>
      </c>
      <c r="BK415" s="64"/>
      <c r="BL415" s="197">
        <f>+BL392</f>
        <v>17</v>
      </c>
    </row>
    <row r="416" spans="1:64" s="3" customFormat="1" ht="12.95" customHeight="1" x14ac:dyDescent="0.25">
      <c r="A416" s="5" t="s">
        <v>1295</v>
      </c>
      <c r="B416" s="31" t="s">
        <v>928</v>
      </c>
      <c r="C416" s="19"/>
      <c r="D416" s="25"/>
      <c r="E416" s="23"/>
      <c r="F416" s="21"/>
      <c r="G416" s="20"/>
      <c r="H416" s="24"/>
      <c r="I416" s="21"/>
      <c r="J416" s="21"/>
      <c r="K416" s="21"/>
      <c r="L416" s="21"/>
      <c r="M416" s="21"/>
      <c r="N416" s="21"/>
      <c r="O416" s="22"/>
      <c r="P416" s="23"/>
      <c r="Q416" s="21"/>
      <c r="R416" s="20"/>
      <c r="S416" s="24"/>
      <c r="T416" s="24"/>
      <c r="U416" s="24"/>
      <c r="V416" s="21"/>
      <c r="W416" s="21"/>
      <c r="X416" s="21"/>
      <c r="Y416" s="21"/>
      <c r="Z416" s="21"/>
      <c r="AA416" s="22"/>
      <c r="AB416" s="22"/>
      <c r="AC416" s="22"/>
      <c r="AD416" s="22"/>
      <c r="AE416" s="22"/>
      <c r="AF416" s="22" t="s">
        <v>92</v>
      </c>
      <c r="AG416" s="22"/>
      <c r="AH416" s="23"/>
      <c r="AI416" s="24"/>
      <c r="AJ416" s="21"/>
      <c r="AK416" s="22"/>
      <c r="AL416" s="22"/>
      <c r="AM416" s="22" t="s">
        <v>92</v>
      </c>
      <c r="AN416" s="23"/>
      <c r="AO416" s="20"/>
      <c r="AP416" s="24"/>
      <c r="AQ416" s="21"/>
      <c r="AR416" s="21"/>
      <c r="AS416" s="21"/>
      <c r="AT416" s="21" t="s">
        <v>117</v>
      </c>
      <c r="AU416" s="22" t="s">
        <v>119</v>
      </c>
      <c r="AV416" s="23"/>
      <c r="AW416" s="21"/>
      <c r="AX416" s="21"/>
      <c r="AY416" s="21"/>
      <c r="AZ416" s="21"/>
      <c r="BA416" s="20"/>
      <c r="BB416" s="23"/>
      <c r="BC416" s="21"/>
      <c r="BD416" s="21"/>
      <c r="BE416" s="21"/>
      <c r="BF416" s="20"/>
      <c r="BG416" s="24" t="s">
        <v>17</v>
      </c>
      <c r="BH416" s="21"/>
      <c r="BI416" s="21"/>
      <c r="BJ416" s="22" t="s">
        <v>35</v>
      </c>
      <c r="BK416" s="64"/>
      <c r="BL416" s="197">
        <f t="shared" ref="BL416:BL424" si="6">+BL393</f>
        <v>17</v>
      </c>
    </row>
    <row r="417" spans="1:64" s="3" customFormat="1" ht="12.95" customHeight="1" x14ac:dyDescent="0.25">
      <c r="A417" s="5" t="s">
        <v>1296</v>
      </c>
      <c r="B417" s="31" t="s">
        <v>929</v>
      </c>
      <c r="C417" s="19"/>
      <c r="D417" s="25"/>
      <c r="E417" s="23"/>
      <c r="F417" s="21"/>
      <c r="G417" s="20"/>
      <c r="H417" s="24"/>
      <c r="I417" s="21"/>
      <c r="J417" s="21"/>
      <c r="K417" s="21"/>
      <c r="L417" s="21"/>
      <c r="M417" s="21"/>
      <c r="N417" s="21"/>
      <c r="O417" s="22"/>
      <c r="P417" s="23"/>
      <c r="Q417" s="21"/>
      <c r="R417" s="20"/>
      <c r="S417" s="24"/>
      <c r="T417" s="24"/>
      <c r="U417" s="24"/>
      <c r="V417" s="21"/>
      <c r="W417" s="21"/>
      <c r="X417" s="21"/>
      <c r="Y417" s="21"/>
      <c r="Z417" s="21"/>
      <c r="AA417" s="22"/>
      <c r="AB417" s="22"/>
      <c r="AC417" s="22"/>
      <c r="AD417" s="22"/>
      <c r="AE417" s="22"/>
      <c r="AF417" s="22" t="s">
        <v>92</v>
      </c>
      <c r="AG417" s="22"/>
      <c r="AH417" s="23"/>
      <c r="AI417" s="24"/>
      <c r="AJ417" s="21"/>
      <c r="AK417" s="22"/>
      <c r="AL417" s="22"/>
      <c r="AM417" s="22" t="s">
        <v>92</v>
      </c>
      <c r="AN417" s="23"/>
      <c r="AO417" s="20"/>
      <c r="AP417" s="24"/>
      <c r="AQ417" s="21"/>
      <c r="AR417" s="21"/>
      <c r="AS417" s="21"/>
      <c r="AT417" s="21" t="s">
        <v>117</v>
      </c>
      <c r="AU417" s="22" t="s">
        <v>119</v>
      </c>
      <c r="AV417" s="23"/>
      <c r="AW417" s="21"/>
      <c r="AX417" s="21"/>
      <c r="AY417" s="21"/>
      <c r="AZ417" s="21"/>
      <c r="BA417" s="20"/>
      <c r="BB417" s="23"/>
      <c r="BC417" s="21"/>
      <c r="BD417" s="21"/>
      <c r="BE417" s="21"/>
      <c r="BF417" s="20"/>
      <c r="BG417" s="24" t="s">
        <v>17</v>
      </c>
      <c r="BH417" s="21"/>
      <c r="BI417" s="21"/>
      <c r="BJ417" s="22" t="s">
        <v>35</v>
      </c>
      <c r="BK417" s="64"/>
      <c r="BL417" s="197">
        <f t="shared" si="6"/>
        <v>17</v>
      </c>
    </row>
    <row r="418" spans="1:64" s="3" customFormat="1" ht="12.95" customHeight="1" x14ac:dyDescent="0.25">
      <c r="A418" s="5" t="s">
        <v>1297</v>
      </c>
      <c r="B418" s="31" t="s">
        <v>930</v>
      </c>
      <c r="C418" s="19"/>
      <c r="D418" s="25"/>
      <c r="E418" s="23"/>
      <c r="F418" s="21" t="s">
        <v>92</v>
      </c>
      <c r="G418" s="20"/>
      <c r="H418" s="24"/>
      <c r="I418" s="21"/>
      <c r="J418" s="21"/>
      <c r="K418" s="21"/>
      <c r="L418" s="21"/>
      <c r="M418" s="21"/>
      <c r="N418" s="21"/>
      <c r="O418" s="22"/>
      <c r="P418" s="23"/>
      <c r="Q418" s="21"/>
      <c r="R418" s="20"/>
      <c r="S418" s="24"/>
      <c r="T418" s="24"/>
      <c r="U418" s="24"/>
      <c r="V418" s="21"/>
      <c r="W418" s="21"/>
      <c r="X418" s="21"/>
      <c r="Y418" s="21"/>
      <c r="Z418" s="21"/>
      <c r="AA418" s="22"/>
      <c r="AB418" s="22"/>
      <c r="AC418" s="22"/>
      <c r="AD418" s="22"/>
      <c r="AE418" s="22"/>
      <c r="AF418" s="22" t="s">
        <v>92</v>
      </c>
      <c r="AG418" s="22"/>
      <c r="AH418" s="23"/>
      <c r="AI418" s="24"/>
      <c r="AJ418" s="21"/>
      <c r="AK418" s="22"/>
      <c r="AL418" s="22"/>
      <c r="AM418" s="22" t="s">
        <v>92</v>
      </c>
      <c r="AN418" s="23"/>
      <c r="AO418" s="20"/>
      <c r="AP418" s="24"/>
      <c r="AQ418" s="21"/>
      <c r="AR418" s="21"/>
      <c r="AS418" s="21"/>
      <c r="AT418" s="21" t="s">
        <v>117</v>
      </c>
      <c r="AU418" s="22" t="s">
        <v>119</v>
      </c>
      <c r="AV418" s="23"/>
      <c r="AW418" s="21"/>
      <c r="AX418" s="21"/>
      <c r="AY418" s="21"/>
      <c r="AZ418" s="21"/>
      <c r="BA418" s="20"/>
      <c r="BB418" s="23"/>
      <c r="BC418" s="21"/>
      <c r="BD418" s="21"/>
      <c r="BE418" s="21"/>
      <c r="BF418" s="20"/>
      <c r="BG418" s="24" t="s">
        <v>17</v>
      </c>
      <c r="BH418" s="21"/>
      <c r="BI418" s="21"/>
      <c r="BJ418" s="22" t="s">
        <v>35</v>
      </c>
      <c r="BK418" s="64"/>
      <c r="BL418" s="197">
        <f t="shared" si="6"/>
        <v>17</v>
      </c>
    </row>
    <row r="419" spans="1:64" s="3" customFormat="1" ht="12.95" customHeight="1" x14ac:dyDescent="0.25">
      <c r="A419" s="5" t="s">
        <v>1298</v>
      </c>
      <c r="B419" s="31" t="s">
        <v>931</v>
      </c>
      <c r="C419" s="19"/>
      <c r="D419" s="25"/>
      <c r="E419" s="23"/>
      <c r="F419" s="21"/>
      <c r="G419" s="20"/>
      <c r="H419" s="24"/>
      <c r="I419" s="21"/>
      <c r="J419" s="21"/>
      <c r="K419" s="21"/>
      <c r="L419" s="21"/>
      <c r="M419" s="21"/>
      <c r="N419" s="21"/>
      <c r="O419" s="22"/>
      <c r="P419" s="23"/>
      <c r="Q419" s="21"/>
      <c r="R419" s="20"/>
      <c r="S419" s="24"/>
      <c r="T419" s="24"/>
      <c r="U419" s="24"/>
      <c r="V419" s="21"/>
      <c r="W419" s="21"/>
      <c r="X419" s="21"/>
      <c r="Y419" s="21"/>
      <c r="Z419" s="21"/>
      <c r="AA419" s="22"/>
      <c r="AB419" s="22"/>
      <c r="AC419" s="22"/>
      <c r="AD419" s="22"/>
      <c r="AE419" s="22"/>
      <c r="AF419" s="22" t="s">
        <v>92</v>
      </c>
      <c r="AG419" s="22"/>
      <c r="AH419" s="23"/>
      <c r="AI419" s="24"/>
      <c r="AJ419" s="21"/>
      <c r="AK419" s="22"/>
      <c r="AL419" s="22"/>
      <c r="AM419" s="22" t="s">
        <v>92</v>
      </c>
      <c r="AN419" s="23"/>
      <c r="AO419" s="20"/>
      <c r="AP419" s="24"/>
      <c r="AQ419" s="21"/>
      <c r="AR419" s="21"/>
      <c r="AS419" s="21"/>
      <c r="AT419" s="21" t="s">
        <v>117</v>
      </c>
      <c r="AU419" s="22" t="s">
        <v>119</v>
      </c>
      <c r="AV419" s="23"/>
      <c r="AW419" s="21"/>
      <c r="AX419" s="21"/>
      <c r="AY419" s="21"/>
      <c r="AZ419" s="21"/>
      <c r="BA419" s="20"/>
      <c r="BB419" s="23"/>
      <c r="BC419" s="21"/>
      <c r="BD419" s="21"/>
      <c r="BE419" s="21"/>
      <c r="BF419" s="20"/>
      <c r="BG419" s="24" t="s">
        <v>17</v>
      </c>
      <c r="BH419" s="21"/>
      <c r="BI419" s="21"/>
      <c r="BJ419" s="22" t="s">
        <v>35</v>
      </c>
      <c r="BK419" s="64"/>
      <c r="BL419" s="197">
        <f t="shared" si="6"/>
        <v>17</v>
      </c>
    </row>
    <row r="420" spans="1:64" s="3" customFormat="1" ht="12.95" customHeight="1" x14ac:dyDescent="0.25">
      <c r="A420" s="5" t="s">
        <v>1299</v>
      </c>
      <c r="B420" s="31" t="s">
        <v>932</v>
      </c>
      <c r="C420" s="19"/>
      <c r="D420" s="25"/>
      <c r="E420" s="23"/>
      <c r="F420" s="21"/>
      <c r="G420" s="20"/>
      <c r="H420" s="24"/>
      <c r="I420" s="21"/>
      <c r="J420" s="21"/>
      <c r="K420" s="21"/>
      <c r="L420" s="21"/>
      <c r="M420" s="21"/>
      <c r="N420" s="21"/>
      <c r="O420" s="22"/>
      <c r="P420" s="23"/>
      <c r="Q420" s="21"/>
      <c r="R420" s="20"/>
      <c r="S420" s="24"/>
      <c r="T420" s="24"/>
      <c r="U420" s="24"/>
      <c r="V420" s="21"/>
      <c r="W420" s="21"/>
      <c r="X420" s="21"/>
      <c r="Y420" s="21"/>
      <c r="Z420" s="21"/>
      <c r="AA420" s="22"/>
      <c r="AB420" s="22"/>
      <c r="AC420" s="22"/>
      <c r="AD420" s="22"/>
      <c r="AE420" s="22"/>
      <c r="AF420" s="22" t="s">
        <v>92</v>
      </c>
      <c r="AG420" s="22"/>
      <c r="AH420" s="23"/>
      <c r="AI420" s="24"/>
      <c r="AJ420" s="21"/>
      <c r="AK420" s="22"/>
      <c r="AL420" s="22"/>
      <c r="AM420" s="22" t="s">
        <v>92</v>
      </c>
      <c r="AN420" s="23"/>
      <c r="AO420" s="20"/>
      <c r="AP420" s="24"/>
      <c r="AQ420" s="21"/>
      <c r="AR420" s="21"/>
      <c r="AS420" s="21"/>
      <c r="AT420" s="21" t="s">
        <v>117</v>
      </c>
      <c r="AU420" s="22" t="s">
        <v>119</v>
      </c>
      <c r="AV420" s="23"/>
      <c r="AW420" s="21"/>
      <c r="AX420" s="21"/>
      <c r="AY420" s="21"/>
      <c r="AZ420" s="21"/>
      <c r="BA420" s="20"/>
      <c r="BB420" s="23"/>
      <c r="BC420" s="21"/>
      <c r="BD420" s="21"/>
      <c r="BE420" s="21"/>
      <c r="BF420" s="20"/>
      <c r="BG420" s="24" t="s">
        <v>17</v>
      </c>
      <c r="BH420" s="21"/>
      <c r="BI420" s="21"/>
      <c r="BJ420" s="22" t="s">
        <v>35</v>
      </c>
      <c r="BK420" s="64"/>
      <c r="BL420" s="197">
        <f t="shared" si="6"/>
        <v>17</v>
      </c>
    </row>
    <row r="421" spans="1:64" s="3" customFormat="1" ht="12.95" customHeight="1" x14ac:dyDescent="0.25">
      <c r="A421" s="5" t="s">
        <v>1300</v>
      </c>
      <c r="B421" s="31" t="s">
        <v>933</v>
      </c>
      <c r="C421" s="19"/>
      <c r="D421" s="25"/>
      <c r="E421" s="23"/>
      <c r="F421" s="21" t="s">
        <v>92</v>
      </c>
      <c r="G421" s="20"/>
      <c r="H421" s="24"/>
      <c r="I421" s="21"/>
      <c r="J421" s="21"/>
      <c r="K421" s="21"/>
      <c r="L421" s="21" t="s">
        <v>92</v>
      </c>
      <c r="M421" s="21"/>
      <c r="N421" s="21"/>
      <c r="O421" s="22" t="s">
        <v>92</v>
      </c>
      <c r="P421" s="23"/>
      <c r="Q421" s="21"/>
      <c r="R421" s="20"/>
      <c r="S421" s="24"/>
      <c r="T421" s="24"/>
      <c r="U421" s="24" t="s">
        <v>92</v>
      </c>
      <c r="V421" s="21"/>
      <c r="W421" s="21"/>
      <c r="X421" s="21"/>
      <c r="Y421" s="21"/>
      <c r="Z421" s="21"/>
      <c r="AA421" s="22"/>
      <c r="AB421" s="22"/>
      <c r="AC421" s="22"/>
      <c r="AD421" s="22"/>
      <c r="AE421" s="22"/>
      <c r="AF421" s="22" t="s">
        <v>92</v>
      </c>
      <c r="AG421" s="22"/>
      <c r="AH421" s="23"/>
      <c r="AI421" s="24" t="s">
        <v>92</v>
      </c>
      <c r="AJ421" s="21"/>
      <c r="AK421" s="22"/>
      <c r="AL421" s="22"/>
      <c r="AM421" s="22" t="s">
        <v>92</v>
      </c>
      <c r="AN421" s="23"/>
      <c r="AO421" s="20"/>
      <c r="AP421" s="24"/>
      <c r="AQ421" s="21"/>
      <c r="AR421" s="21"/>
      <c r="AS421" s="21"/>
      <c r="AT421" s="21"/>
      <c r="AU421" s="22"/>
      <c r="AV421" s="23"/>
      <c r="AW421" s="21"/>
      <c r="AX421" s="21"/>
      <c r="AY421" s="21" t="s">
        <v>119</v>
      </c>
      <c r="AZ421" s="21"/>
      <c r="BA421" s="20"/>
      <c r="BB421" s="23"/>
      <c r="BC421" s="21"/>
      <c r="BD421" s="21"/>
      <c r="BE421" s="21"/>
      <c r="BF421" s="20" t="s">
        <v>92</v>
      </c>
      <c r="BG421" s="24" t="s">
        <v>17</v>
      </c>
      <c r="BH421" s="21"/>
      <c r="BI421" s="21"/>
      <c r="BJ421" s="22" t="s">
        <v>35</v>
      </c>
      <c r="BK421" s="64"/>
      <c r="BL421" s="197">
        <f t="shared" si="6"/>
        <v>17</v>
      </c>
    </row>
    <row r="422" spans="1:64" s="3" customFormat="1" ht="12.95" customHeight="1" x14ac:dyDescent="0.25">
      <c r="A422" s="5" t="s">
        <v>1301</v>
      </c>
      <c r="B422" s="31" t="s">
        <v>934</v>
      </c>
      <c r="C422" s="19"/>
      <c r="D422" s="25"/>
      <c r="E422" s="23"/>
      <c r="F422" s="21"/>
      <c r="G422" s="20"/>
      <c r="H422" s="24"/>
      <c r="I422" s="21"/>
      <c r="J422" s="21"/>
      <c r="K422" s="21"/>
      <c r="L422" s="21"/>
      <c r="M422" s="21"/>
      <c r="N422" s="21"/>
      <c r="O422" s="22" t="s">
        <v>92</v>
      </c>
      <c r="P422" s="23"/>
      <c r="Q422" s="21"/>
      <c r="R422" s="20"/>
      <c r="S422" s="24"/>
      <c r="T422" s="24"/>
      <c r="U422" s="24"/>
      <c r="V422" s="21"/>
      <c r="W422" s="21"/>
      <c r="X422" s="21"/>
      <c r="Y422" s="21"/>
      <c r="Z422" s="21"/>
      <c r="AA422" s="22"/>
      <c r="AB422" s="22"/>
      <c r="AC422" s="22"/>
      <c r="AD422" s="22"/>
      <c r="AE422" s="22"/>
      <c r="AF422" s="22" t="s">
        <v>92</v>
      </c>
      <c r="AG422" s="22"/>
      <c r="AH422" s="23"/>
      <c r="AI422" s="24"/>
      <c r="AJ422" s="21"/>
      <c r="AK422" s="22"/>
      <c r="AL422" s="22"/>
      <c r="AM422" s="22" t="s">
        <v>92</v>
      </c>
      <c r="AN422" s="23"/>
      <c r="AO422" s="20"/>
      <c r="AP422" s="24"/>
      <c r="AQ422" s="21"/>
      <c r="AR422" s="21"/>
      <c r="AS422" s="21"/>
      <c r="AT422" s="21"/>
      <c r="AU422" s="22"/>
      <c r="AV422" s="23"/>
      <c r="AW422" s="21"/>
      <c r="AX422" s="21" t="s">
        <v>117</v>
      </c>
      <c r="AY422" s="21" t="s">
        <v>119</v>
      </c>
      <c r="AZ422" s="21"/>
      <c r="BA422" s="20"/>
      <c r="BB422" s="23"/>
      <c r="BC422" s="21"/>
      <c r="BD422" s="21"/>
      <c r="BE422" s="21"/>
      <c r="BF422" s="20" t="s">
        <v>92</v>
      </c>
      <c r="BG422" s="24" t="s">
        <v>17</v>
      </c>
      <c r="BH422" s="21"/>
      <c r="BI422" s="21"/>
      <c r="BJ422" s="22" t="s">
        <v>35</v>
      </c>
      <c r="BK422" s="64"/>
      <c r="BL422" s="197">
        <f t="shared" si="6"/>
        <v>17</v>
      </c>
    </row>
    <row r="423" spans="1:64" s="3" customFormat="1" ht="12.95" customHeight="1" x14ac:dyDescent="0.25">
      <c r="A423" s="5" t="s">
        <v>1302</v>
      </c>
      <c r="B423" s="31" t="s">
        <v>935</v>
      </c>
      <c r="C423" s="19"/>
      <c r="D423" s="25"/>
      <c r="E423" s="23"/>
      <c r="F423" s="21"/>
      <c r="G423" s="20"/>
      <c r="H423" s="24"/>
      <c r="I423" s="21"/>
      <c r="J423" s="21"/>
      <c r="K423" s="21"/>
      <c r="L423" s="21"/>
      <c r="M423" s="21"/>
      <c r="N423" s="21"/>
      <c r="O423" s="22"/>
      <c r="P423" s="23"/>
      <c r="Q423" s="21"/>
      <c r="R423" s="20"/>
      <c r="S423" s="24"/>
      <c r="T423" s="24"/>
      <c r="U423" s="24"/>
      <c r="V423" s="21"/>
      <c r="W423" s="21"/>
      <c r="X423" s="21"/>
      <c r="Y423" s="21"/>
      <c r="Z423" s="21"/>
      <c r="AA423" s="22"/>
      <c r="AB423" s="22"/>
      <c r="AC423" s="22"/>
      <c r="AD423" s="22"/>
      <c r="AE423" s="22"/>
      <c r="AF423" s="22" t="s">
        <v>92</v>
      </c>
      <c r="AG423" s="22"/>
      <c r="AH423" s="23"/>
      <c r="AI423" s="24"/>
      <c r="AJ423" s="21"/>
      <c r="AK423" s="22"/>
      <c r="AL423" s="22"/>
      <c r="AM423" s="22" t="s">
        <v>92</v>
      </c>
      <c r="AN423" s="23"/>
      <c r="AO423" s="20"/>
      <c r="AP423" s="24"/>
      <c r="AQ423" s="21"/>
      <c r="AR423" s="21"/>
      <c r="AS423" s="21"/>
      <c r="AT423" s="21"/>
      <c r="AU423" s="22"/>
      <c r="AV423" s="23"/>
      <c r="AW423" s="21"/>
      <c r="AX423" s="21" t="s">
        <v>117</v>
      </c>
      <c r="AY423" s="21" t="s">
        <v>119</v>
      </c>
      <c r="AZ423" s="21"/>
      <c r="BA423" s="20"/>
      <c r="BB423" s="23"/>
      <c r="BC423" s="21"/>
      <c r="BD423" s="21"/>
      <c r="BE423" s="21"/>
      <c r="BF423" s="20" t="s">
        <v>92</v>
      </c>
      <c r="BG423" s="24" t="s">
        <v>17</v>
      </c>
      <c r="BH423" s="21"/>
      <c r="BI423" s="21"/>
      <c r="BJ423" s="22" t="s">
        <v>35</v>
      </c>
      <c r="BK423" s="64"/>
      <c r="BL423" s="197">
        <f t="shared" si="6"/>
        <v>17</v>
      </c>
    </row>
    <row r="424" spans="1:64" s="3" customFormat="1" ht="12.95" customHeight="1" x14ac:dyDescent="0.25">
      <c r="A424" s="5" t="s">
        <v>1303</v>
      </c>
      <c r="B424" s="31" t="s">
        <v>936</v>
      </c>
      <c r="C424" s="19"/>
      <c r="D424" s="25"/>
      <c r="E424" s="23"/>
      <c r="F424" s="21" t="s">
        <v>92</v>
      </c>
      <c r="G424" s="20"/>
      <c r="H424" s="24"/>
      <c r="I424" s="21"/>
      <c r="J424" s="21"/>
      <c r="K424" s="21"/>
      <c r="L424" s="21"/>
      <c r="M424" s="21"/>
      <c r="N424" s="21"/>
      <c r="O424" s="22"/>
      <c r="P424" s="23"/>
      <c r="Q424" s="21"/>
      <c r="R424" s="20"/>
      <c r="S424" s="24"/>
      <c r="T424" s="24"/>
      <c r="U424" s="24"/>
      <c r="V424" s="21"/>
      <c r="W424" s="21"/>
      <c r="X424" s="21"/>
      <c r="Y424" s="21"/>
      <c r="Z424" s="21"/>
      <c r="AA424" s="22"/>
      <c r="AB424" s="22"/>
      <c r="AC424" s="22"/>
      <c r="AD424" s="22"/>
      <c r="AE424" s="22" t="s">
        <v>117</v>
      </c>
      <c r="AF424" s="22" t="s">
        <v>92</v>
      </c>
      <c r="AG424" s="22" t="s">
        <v>118</v>
      </c>
      <c r="AH424" s="23"/>
      <c r="AI424" s="24"/>
      <c r="AJ424" s="21"/>
      <c r="AK424" s="22" t="s">
        <v>117</v>
      </c>
      <c r="AL424" s="22"/>
      <c r="AM424" s="22" t="s">
        <v>118</v>
      </c>
      <c r="AN424" s="23"/>
      <c r="AO424" s="20"/>
      <c r="AP424" s="24"/>
      <c r="AQ424" s="21"/>
      <c r="AR424" s="21"/>
      <c r="AS424" s="21"/>
      <c r="AT424" s="21"/>
      <c r="AU424" s="22" t="s">
        <v>119</v>
      </c>
      <c r="AV424" s="23"/>
      <c r="AW424" s="21"/>
      <c r="AX424" s="21"/>
      <c r="AY424" s="21"/>
      <c r="AZ424" s="21"/>
      <c r="BA424" s="20"/>
      <c r="BB424" s="23"/>
      <c r="BC424" s="21"/>
      <c r="BD424" s="21"/>
      <c r="BE424" s="21"/>
      <c r="BF424" s="20" t="s">
        <v>92</v>
      </c>
      <c r="BG424" s="24" t="s">
        <v>17</v>
      </c>
      <c r="BH424" s="21"/>
      <c r="BI424" s="21"/>
      <c r="BJ424" s="22" t="s">
        <v>35</v>
      </c>
      <c r="BK424" s="64"/>
      <c r="BL424" s="197">
        <f t="shared" si="6"/>
        <v>17</v>
      </c>
    </row>
    <row r="425" spans="1:64" s="3" customFormat="1" ht="12.95" customHeight="1" x14ac:dyDescent="0.25">
      <c r="A425" s="5" t="s">
        <v>1304</v>
      </c>
      <c r="B425" s="31" t="s">
        <v>937</v>
      </c>
      <c r="C425" s="19"/>
      <c r="D425" s="25"/>
      <c r="E425" s="23"/>
      <c r="F425" s="21" t="s">
        <v>92</v>
      </c>
      <c r="G425" s="20"/>
      <c r="H425" s="24"/>
      <c r="I425" s="21"/>
      <c r="J425" s="21"/>
      <c r="K425" s="21"/>
      <c r="L425" s="21"/>
      <c r="M425" s="21" t="s">
        <v>120</v>
      </c>
      <c r="N425" s="21"/>
      <c r="O425" s="22" t="s">
        <v>92</v>
      </c>
      <c r="P425" s="23"/>
      <c r="Q425" s="21"/>
      <c r="R425" s="20"/>
      <c r="S425" s="24"/>
      <c r="T425" s="24"/>
      <c r="U425" s="24"/>
      <c r="V425" s="21"/>
      <c r="W425" s="21"/>
      <c r="X425" s="21"/>
      <c r="Y425" s="21"/>
      <c r="Z425" s="21"/>
      <c r="AA425" s="22"/>
      <c r="AB425" s="22"/>
      <c r="AC425" s="22"/>
      <c r="AD425" s="22"/>
      <c r="AE425" s="22"/>
      <c r="AF425" s="22" t="s">
        <v>92</v>
      </c>
      <c r="AG425" s="22" t="s">
        <v>92</v>
      </c>
      <c r="AH425" s="23"/>
      <c r="AI425" s="24"/>
      <c r="AJ425" s="21"/>
      <c r="AK425" s="22"/>
      <c r="AL425" s="22"/>
      <c r="AM425" s="22" t="s">
        <v>92</v>
      </c>
      <c r="AN425" s="23"/>
      <c r="AO425" s="20"/>
      <c r="AP425" s="24"/>
      <c r="AQ425" s="21"/>
      <c r="AR425" s="21"/>
      <c r="AS425" s="21" t="s">
        <v>92</v>
      </c>
      <c r="AT425" s="21"/>
      <c r="AU425" s="22"/>
      <c r="AV425" s="23"/>
      <c r="AW425" s="21"/>
      <c r="AX425" s="21"/>
      <c r="AY425" s="21" t="s">
        <v>92</v>
      </c>
      <c r="AZ425" s="21"/>
      <c r="BA425" s="20"/>
      <c r="BB425" s="23"/>
      <c r="BC425" s="21"/>
      <c r="BD425" s="21"/>
      <c r="BE425" s="21"/>
      <c r="BF425" s="20" t="s">
        <v>92</v>
      </c>
      <c r="BG425" s="24" t="s">
        <v>17</v>
      </c>
      <c r="BH425" s="21"/>
      <c r="BI425" s="21"/>
      <c r="BJ425" s="22" t="s">
        <v>35</v>
      </c>
      <c r="BK425" s="64"/>
      <c r="BL425" s="197"/>
    </row>
    <row r="426" spans="1:64" s="3" customFormat="1" ht="12.95" customHeight="1" x14ac:dyDescent="0.25">
      <c r="A426" s="5" t="s">
        <v>1305</v>
      </c>
      <c r="B426" s="31" t="s">
        <v>938</v>
      </c>
      <c r="C426" s="19"/>
      <c r="D426" s="25"/>
      <c r="E426" s="23"/>
      <c r="F426" s="21" t="s">
        <v>92</v>
      </c>
      <c r="G426" s="20"/>
      <c r="H426" s="24"/>
      <c r="I426" s="21"/>
      <c r="J426" s="21"/>
      <c r="K426" s="21"/>
      <c r="L426" s="21"/>
      <c r="M426" s="21"/>
      <c r="N426" s="21"/>
      <c r="O426" s="22"/>
      <c r="P426" s="23"/>
      <c r="Q426" s="21"/>
      <c r="R426" s="20"/>
      <c r="S426" s="24"/>
      <c r="T426" s="24"/>
      <c r="U426" s="24"/>
      <c r="V426" s="21"/>
      <c r="W426" s="21"/>
      <c r="X426" s="21"/>
      <c r="Y426" s="21"/>
      <c r="Z426" s="21"/>
      <c r="AA426" s="22"/>
      <c r="AB426" s="22"/>
      <c r="AC426" s="22"/>
      <c r="AD426" s="22"/>
      <c r="AE426" s="22" t="s">
        <v>117</v>
      </c>
      <c r="AF426" s="22" t="s">
        <v>92</v>
      </c>
      <c r="AG426" s="22" t="s">
        <v>118</v>
      </c>
      <c r="AH426" s="23"/>
      <c r="AI426" s="24"/>
      <c r="AJ426" s="21"/>
      <c r="AK426" s="22" t="s">
        <v>117</v>
      </c>
      <c r="AL426" s="22"/>
      <c r="AM426" s="22" t="s">
        <v>118</v>
      </c>
      <c r="AN426" s="23"/>
      <c r="AO426" s="20"/>
      <c r="AP426" s="24"/>
      <c r="AQ426" s="21"/>
      <c r="AR426" s="21"/>
      <c r="AS426" s="21"/>
      <c r="AT426" s="21"/>
      <c r="AU426" s="22" t="s">
        <v>119</v>
      </c>
      <c r="AV426" s="23"/>
      <c r="AW426" s="21"/>
      <c r="AX426" s="21"/>
      <c r="AY426" s="21"/>
      <c r="AZ426" s="21"/>
      <c r="BA426" s="20"/>
      <c r="BB426" s="23"/>
      <c r="BC426" s="21"/>
      <c r="BD426" s="21"/>
      <c r="BE426" s="21"/>
      <c r="BF426" s="20" t="s">
        <v>92</v>
      </c>
      <c r="BG426" s="24" t="s">
        <v>17</v>
      </c>
      <c r="BH426" s="21"/>
      <c r="BI426" s="21"/>
      <c r="BJ426" s="22" t="s">
        <v>35</v>
      </c>
      <c r="BK426" s="64"/>
      <c r="BL426" s="197"/>
    </row>
    <row r="427" spans="1:64" s="165" customFormat="1" ht="12.95" customHeight="1" x14ac:dyDescent="0.25">
      <c r="A427" s="167"/>
      <c r="B427" s="158" t="s">
        <v>1847</v>
      </c>
      <c r="C427" s="168"/>
      <c r="D427" s="169"/>
      <c r="E427" s="161"/>
      <c r="F427" s="162"/>
      <c r="G427" s="163"/>
      <c r="H427" s="159"/>
      <c r="I427" s="162"/>
      <c r="J427" s="162"/>
      <c r="K427" s="162"/>
      <c r="L427" s="162"/>
      <c r="M427" s="162"/>
      <c r="N427" s="162"/>
      <c r="O427" s="160"/>
      <c r="P427" s="161"/>
      <c r="Q427" s="162"/>
      <c r="R427" s="163"/>
      <c r="S427" s="159"/>
      <c r="T427" s="159"/>
      <c r="U427" s="159"/>
      <c r="V427" s="162"/>
      <c r="W427" s="162"/>
      <c r="X427" s="162"/>
      <c r="Y427" s="162"/>
      <c r="Z427" s="162"/>
      <c r="AA427" s="160"/>
      <c r="AB427" s="160"/>
      <c r="AC427" s="160"/>
      <c r="AD427" s="160"/>
      <c r="AE427" s="160"/>
      <c r="AF427" s="160"/>
      <c r="AG427" s="160"/>
      <c r="AH427" s="161"/>
      <c r="AI427" s="159"/>
      <c r="AJ427" s="162"/>
      <c r="AK427" s="160"/>
      <c r="AL427" s="160"/>
      <c r="AM427" s="160"/>
      <c r="AN427" s="161"/>
      <c r="AO427" s="163"/>
      <c r="AP427" s="159"/>
      <c r="AQ427" s="162"/>
      <c r="AR427" s="162"/>
      <c r="AS427" s="162"/>
      <c r="AT427" s="162"/>
      <c r="AU427" s="160"/>
      <c r="AV427" s="161"/>
      <c r="AW427" s="162"/>
      <c r="AX427" s="162"/>
      <c r="AY427" s="162"/>
      <c r="AZ427" s="162"/>
      <c r="BA427" s="163"/>
      <c r="BB427" s="161"/>
      <c r="BC427" s="162"/>
      <c r="BD427" s="162"/>
      <c r="BE427" s="162"/>
      <c r="BF427" s="163"/>
      <c r="BG427" s="159" t="s">
        <v>17</v>
      </c>
      <c r="BH427" s="162"/>
      <c r="BI427" s="162"/>
      <c r="BJ427" s="160"/>
      <c r="BK427" s="164"/>
      <c r="BL427" s="201">
        <f>+$BL$412+3</f>
        <v>21</v>
      </c>
    </row>
    <row r="428" spans="1:64" s="3" customFormat="1" ht="12.95" customHeight="1" x14ac:dyDescent="0.25">
      <c r="A428" s="5"/>
      <c r="B428" s="31"/>
      <c r="C428" s="19"/>
      <c r="D428" s="25"/>
      <c r="E428" s="26"/>
      <c r="F428" s="21"/>
      <c r="G428" s="20"/>
      <c r="H428" s="24"/>
      <c r="I428" s="21"/>
      <c r="J428" s="21"/>
      <c r="K428" s="21"/>
      <c r="L428" s="21"/>
      <c r="M428" s="21"/>
      <c r="N428" s="21"/>
      <c r="O428" s="22"/>
      <c r="P428" s="23"/>
      <c r="Q428" s="21"/>
      <c r="R428" s="20"/>
      <c r="S428" s="24"/>
      <c r="T428" s="24"/>
      <c r="U428" s="24"/>
      <c r="V428" s="21"/>
      <c r="W428" s="21"/>
      <c r="X428" s="21"/>
      <c r="Y428" s="21"/>
      <c r="Z428" s="21"/>
      <c r="AA428" s="22"/>
      <c r="AB428" s="22"/>
      <c r="AC428" s="22"/>
      <c r="AD428" s="22"/>
      <c r="AE428" s="22"/>
      <c r="AF428" s="22"/>
      <c r="AG428" s="22"/>
      <c r="AH428" s="23"/>
      <c r="AI428" s="24"/>
      <c r="AJ428" s="21"/>
      <c r="AK428" s="22"/>
      <c r="AL428" s="22"/>
      <c r="AM428" s="22"/>
      <c r="AN428" s="23"/>
      <c r="AO428" s="20"/>
      <c r="AP428" s="24"/>
      <c r="AQ428" s="21"/>
      <c r="AR428" s="21"/>
      <c r="AS428" s="21"/>
      <c r="AT428" s="21"/>
      <c r="AU428" s="22"/>
      <c r="AV428" s="23"/>
      <c r="AW428" s="21"/>
      <c r="AX428" s="21"/>
      <c r="AY428" s="21"/>
      <c r="AZ428" s="21"/>
      <c r="BA428" s="20"/>
      <c r="BB428" s="23"/>
      <c r="BC428" s="21"/>
      <c r="BD428" s="21"/>
      <c r="BE428" s="21"/>
      <c r="BF428" s="20"/>
      <c r="BG428" s="24" t="s">
        <v>17</v>
      </c>
      <c r="BH428" s="21"/>
      <c r="BI428" s="21"/>
      <c r="BJ428" s="22"/>
      <c r="BK428" s="64"/>
      <c r="BL428" s="197"/>
    </row>
    <row r="429" spans="1:64" s="3" customFormat="1" ht="12.95" customHeight="1" x14ac:dyDescent="0.25">
      <c r="A429" s="97" t="s">
        <v>462</v>
      </c>
      <c r="B429" s="128" t="s">
        <v>391</v>
      </c>
      <c r="C429" s="90"/>
      <c r="D429" s="95"/>
      <c r="E429" s="96"/>
      <c r="F429" s="93"/>
      <c r="G429" s="129"/>
      <c r="H429" s="90"/>
      <c r="I429" s="93"/>
      <c r="J429" s="93"/>
      <c r="K429" s="93"/>
      <c r="L429" s="93"/>
      <c r="M429" s="93"/>
      <c r="N429" s="93"/>
      <c r="O429" s="95"/>
      <c r="P429" s="96"/>
      <c r="Q429" s="93"/>
      <c r="R429" s="129"/>
      <c r="S429" s="90"/>
      <c r="T429" s="90"/>
      <c r="U429" s="90"/>
      <c r="V429" s="93"/>
      <c r="W429" s="93"/>
      <c r="X429" s="93"/>
      <c r="Y429" s="93"/>
      <c r="Z429" s="93"/>
      <c r="AA429" s="95"/>
      <c r="AB429" s="95"/>
      <c r="AC429" s="95"/>
      <c r="AD429" s="95"/>
      <c r="AE429" s="95"/>
      <c r="AF429" s="95"/>
      <c r="AG429" s="95"/>
      <c r="AH429" s="96"/>
      <c r="AI429" s="90"/>
      <c r="AJ429" s="93"/>
      <c r="AK429" s="95"/>
      <c r="AL429" s="95"/>
      <c r="AM429" s="95"/>
      <c r="AN429" s="96"/>
      <c r="AO429" s="129"/>
      <c r="AP429" s="90"/>
      <c r="AQ429" s="93"/>
      <c r="AR429" s="93"/>
      <c r="AS429" s="93"/>
      <c r="AT429" s="93"/>
      <c r="AU429" s="95"/>
      <c r="AV429" s="96"/>
      <c r="AW429" s="93"/>
      <c r="AX429" s="93"/>
      <c r="AY429" s="93"/>
      <c r="AZ429" s="93"/>
      <c r="BA429" s="129"/>
      <c r="BB429" s="96"/>
      <c r="BC429" s="93"/>
      <c r="BD429" s="93"/>
      <c r="BE429" s="93"/>
      <c r="BF429" s="129"/>
      <c r="BG429" s="90" t="s">
        <v>17</v>
      </c>
      <c r="BH429" s="93"/>
      <c r="BI429" s="93"/>
      <c r="BJ429" s="95"/>
      <c r="BK429" s="98"/>
      <c r="BL429" s="197" t="str">
        <f>IFERROR(VLOOKUP(BK429,#REF!,3,FALSE),"")</f>
        <v/>
      </c>
    </row>
    <row r="430" spans="1:64" s="3" customFormat="1" ht="12.95" customHeight="1" x14ac:dyDescent="0.25">
      <c r="A430" s="6"/>
      <c r="B430" s="31"/>
      <c r="C430" s="19"/>
      <c r="D430" s="25"/>
      <c r="E430" s="26"/>
      <c r="F430" s="27"/>
      <c r="G430" s="68"/>
      <c r="H430" s="19"/>
      <c r="I430" s="27"/>
      <c r="J430" s="27"/>
      <c r="K430" s="27"/>
      <c r="L430" s="27"/>
      <c r="M430" s="27"/>
      <c r="N430" s="27"/>
      <c r="O430" s="25"/>
      <c r="P430" s="26"/>
      <c r="Q430" s="27"/>
      <c r="R430" s="68"/>
      <c r="S430" s="19"/>
      <c r="T430" s="19"/>
      <c r="U430" s="19"/>
      <c r="V430" s="27"/>
      <c r="W430" s="27"/>
      <c r="X430" s="27"/>
      <c r="Y430" s="27"/>
      <c r="Z430" s="27"/>
      <c r="AA430" s="25"/>
      <c r="AB430" s="25"/>
      <c r="AC430" s="25"/>
      <c r="AD430" s="25"/>
      <c r="AE430" s="25"/>
      <c r="AF430" s="25"/>
      <c r="AG430" s="25"/>
      <c r="AH430" s="26"/>
      <c r="AI430" s="19"/>
      <c r="AJ430" s="27"/>
      <c r="AK430" s="25"/>
      <c r="AL430" s="25"/>
      <c r="AM430" s="25"/>
      <c r="AN430" s="26"/>
      <c r="AO430" s="68"/>
      <c r="AP430" s="19"/>
      <c r="AQ430" s="27"/>
      <c r="AR430" s="27"/>
      <c r="AS430" s="27"/>
      <c r="AT430" s="27"/>
      <c r="AU430" s="25"/>
      <c r="AV430" s="26"/>
      <c r="AW430" s="27"/>
      <c r="AX430" s="27"/>
      <c r="AY430" s="27"/>
      <c r="AZ430" s="27"/>
      <c r="BA430" s="68"/>
      <c r="BB430" s="26"/>
      <c r="BC430" s="27"/>
      <c r="BD430" s="27"/>
      <c r="BE430" s="27"/>
      <c r="BF430" s="68"/>
      <c r="BG430" s="19" t="s">
        <v>17</v>
      </c>
      <c r="BH430" s="27"/>
      <c r="BI430" s="27"/>
      <c r="BJ430" s="25"/>
      <c r="BK430" s="64"/>
      <c r="BL430" s="197"/>
    </row>
    <row r="431" spans="1:64" s="3" customFormat="1" ht="12.95" customHeight="1" x14ac:dyDescent="0.25">
      <c r="A431" s="5" t="s">
        <v>1306</v>
      </c>
      <c r="B431" s="31" t="s">
        <v>459</v>
      </c>
      <c r="C431" s="19"/>
      <c r="D431" s="25"/>
      <c r="E431" s="49"/>
      <c r="F431" s="47" t="s">
        <v>117</v>
      </c>
      <c r="G431" s="70" t="s">
        <v>119</v>
      </c>
      <c r="H431" s="50"/>
      <c r="I431" s="47"/>
      <c r="J431" s="47"/>
      <c r="K431" s="47"/>
      <c r="L431" s="47" t="s">
        <v>117</v>
      </c>
      <c r="M431" s="47"/>
      <c r="N431" s="47"/>
      <c r="O431" s="48"/>
      <c r="P431" s="49"/>
      <c r="Q431" s="47"/>
      <c r="R431" s="70"/>
      <c r="S431" s="50"/>
      <c r="T431" s="50"/>
      <c r="U431" s="50"/>
      <c r="V431" s="47"/>
      <c r="W431" s="47"/>
      <c r="X431" s="47"/>
      <c r="Y431" s="47"/>
      <c r="Z431" s="47"/>
      <c r="AA431" s="48"/>
      <c r="AB431" s="48"/>
      <c r="AC431" s="48"/>
      <c r="AD431" s="48"/>
      <c r="AE431" s="48"/>
      <c r="AF431" s="48" t="s">
        <v>119</v>
      </c>
      <c r="AG431" s="48"/>
      <c r="AH431" s="49"/>
      <c r="AI431" s="50"/>
      <c r="AJ431" s="47"/>
      <c r="AK431" s="48"/>
      <c r="AL431" s="48"/>
      <c r="AM431" s="48"/>
      <c r="AN431" s="49"/>
      <c r="AO431" s="70"/>
      <c r="AP431" s="50"/>
      <c r="AQ431" s="47"/>
      <c r="AR431" s="47" t="s">
        <v>117</v>
      </c>
      <c r="AS431" s="47" t="s">
        <v>119</v>
      </c>
      <c r="AT431" s="47"/>
      <c r="AU431" s="48" t="s">
        <v>92</v>
      </c>
      <c r="AV431" s="49"/>
      <c r="AW431" s="47"/>
      <c r="AX431" s="47"/>
      <c r="AY431" s="47"/>
      <c r="AZ431" s="47"/>
      <c r="BA431" s="70"/>
      <c r="BB431" s="49"/>
      <c r="BC431" s="47"/>
      <c r="BD431" s="47"/>
      <c r="BE431" s="47"/>
      <c r="BF431" s="70"/>
      <c r="BG431" s="50" t="s">
        <v>17</v>
      </c>
      <c r="BH431" s="47"/>
      <c r="BI431" s="47"/>
      <c r="BJ431" s="48"/>
      <c r="BK431" s="64"/>
      <c r="BL431" s="197" t="str">
        <f>IFERROR(VLOOKUP(BK431,#REF!,3,FALSE),"")</f>
        <v/>
      </c>
    </row>
    <row r="432" spans="1:64" s="3" customFormat="1" ht="12.95" customHeight="1" x14ac:dyDescent="0.25">
      <c r="A432" s="5" t="s">
        <v>1307</v>
      </c>
      <c r="B432" s="31" t="s">
        <v>749</v>
      </c>
      <c r="C432" s="19"/>
      <c r="D432" s="25"/>
      <c r="E432" s="23"/>
      <c r="F432" s="21" t="s">
        <v>117</v>
      </c>
      <c r="G432" s="20" t="s">
        <v>119</v>
      </c>
      <c r="H432" s="24"/>
      <c r="I432" s="21"/>
      <c r="J432" s="21"/>
      <c r="K432" s="21"/>
      <c r="L432" s="21"/>
      <c r="M432" s="21"/>
      <c r="N432" s="21"/>
      <c r="O432" s="22"/>
      <c r="P432" s="23"/>
      <c r="Q432" s="21"/>
      <c r="R432" s="20"/>
      <c r="S432" s="24"/>
      <c r="T432" s="24"/>
      <c r="U432" s="24"/>
      <c r="V432" s="21"/>
      <c r="W432" s="21"/>
      <c r="X432" s="21"/>
      <c r="Y432" s="21"/>
      <c r="Z432" s="21"/>
      <c r="AA432" s="22"/>
      <c r="AB432" s="22"/>
      <c r="AC432" s="22"/>
      <c r="AD432" s="22"/>
      <c r="AE432" s="22"/>
      <c r="AF432" s="22" t="s">
        <v>92</v>
      </c>
      <c r="AG432" s="22"/>
      <c r="AH432" s="23"/>
      <c r="AI432" s="24"/>
      <c r="AJ432" s="21"/>
      <c r="AK432" s="22"/>
      <c r="AL432" s="22"/>
      <c r="AM432" s="22"/>
      <c r="AN432" s="23"/>
      <c r="AO432" s="20"/>
      <c r="AP432" s="24"/>
      <c r="AQ432" s="21"/>
      <c r="AR432" s="21" t="s">
        <v>117</v>
      </c>
      <c r="AS432" s="21" t="s">
        <v>119</v>
      </c>
      <c r="AT432" s="21"/>
      <c r="AU432" s="22" t="s">
        <v>92</v>
      </c>
      <c r="AV432" s="23"/>
      <c r="AW432" s="21"/>
      <c r="AX432" s="21"/>
      <c r="AY432" s="21"/>
      <c r="AZ432" s="21"/>
      <c r="BA432" s="20"/>
      <c r="BB432" s="23"/>
      <c r="BC432" s="21"/>
      <c r="BD432" s="21"/>
      <c r="BE432" s="21"/>
      <c r="BF432" s="20"/>
      <c r="BG432" s="24" t="s">
        <v>17</v>
      </c>
      <c r="BH432" s="21"/>
      <c r="BI432" s="21"/>
      <c r="BJ432" s="22"/>
      <c r="BK432" s="64"/>
      <c r="BL432" s="197" t="str">
        <f>IFERROR(VLOOKUP(BK432,#REF!,3,FALSE),"")</f>
        <v/>
      </c>
    </row>
    <row r="433" spans="1:64" s="3" customFormat="1" ht="12.95" customHeight="1" x14ac:dyDescent="0.25">
      <c r="A433" s="5" t="s">
        <v>1308</v>
      </c>
      <c r="B433" s="31" t="s">
        <v>750</v>
      </c>
      <c r="C433" s="19"/>
      <c r="D433" s="25"/>
      <c r="E433" s="23"/>
      <c r="F433" s="21" t="s">
        <v>117</v>
      </c>
      <c r="G433" s="20" t="s">
        <v>119</v>
      </c>
      <c r="H433" s="24"/>
      <c r="I433" s="21"/>
      <c r="J433" s="21"/>
      <c r="K433" s="21"/>
      <c r="L433" s="21"/>
      <c r="M433" s="21"/>
      <c r="N433" s="21"/>
      <c r="O433" s="22"/>
      <c r="P433" s="23"/>
      <c r="Q433" s="21"/>
      <c r="R433" s="20"/>
      <c r="S433" s="24"/>
      <c r="T433" s="24"/>
      <c r="U433" s="24"/>
      <c r="V433" s="21"/>
      <c r="W433" s="21"/>
      <c r="X433" s="21"/>
      <c r="Y433" s="21"/>
      <c r="Z433" s="21"/>
      <c r="AA433" s="22"/>
      <c r="AB433" s="22"/>
      <c r="AC433" s="22"/>
      <c r="AD433" s="22"/>
      <c r="AE433" s="22"/>
      <c r="AF433" s="22" t="s">
        <v>119</v>
      </c>
      <c r="AG433" s="22"/>
      <c r="AH433" s="23"/>
      <c r="AI433" s="24"/>
      <c r="AJ433" s="21"/>
      <c r="AK433" s="22"/>
      <c r="AL433" s="22"/>
      <c r="AM433" s="22"/>
      <c r="AN433" s="23"/>
      <c r="AO433" s="20"/>
      <c r="AP433" s="24"/>
      <c r="AQ433" s="21"/>
      <c r="AR433" s="21"/>
      <c r="AS433" s="21"/>
      <c r="AT433" s="21"/>
      <c r="AU433" s="22"/>
      <c r="AV433" s="23"/>
      <c r="AW433" s="21"/>
      <c r="AX433" s="21"/>
      <c r="AY433" s="21"/>
      <c r="AZ433" s="21"/>
      <c r="BA433" s="20"/>
      <c r="BB433" s="23"/>
      <c r="BC433" s="21"/>
      <c r="BD433" s="21"/>
      <c r="BE433" s="21"/>
      <c r="BF433" s="20"/>
      <c r="BG433" s="24" t="s">
        <v>17</v>
      </c>
      <c r="BH433" s="21"/>
      <c r="BI433" s="21"/>
      <c r="BJ433" s="22"/>
      <c r="BK433" s="64"/>
      <c r="BL433" s="197" t="str">
        <f>IFERROR(VLOOKUP(BK433,#REF!,3,FALSE),"")</f>
        <v/>
      </c>
    </row>
    <row r="434" spans="1:64" s="3" customFormat="1" ht="12.75" customHeight="1" x14ac:dyDescent="0.25">
      <c r="A434" s="5" t="s">
        <v>1309</v>
      </c>
      <c r="B434" s="51" t="s">
        <v>879</v>
      </c>
      <c r="C434" s="19"/>
      <c r="D434" s="25"/>
      <c r="E434" s="23"/>
      <c r="F434" s="21"/>
      <c r="G434" s="20"/>
      <c r="H434" s="24"/>
      <c r="I434" s="21"/>
      <c r="J434" s="21"/>
      <c r="K434" s="21"/>
      <c r="L434" s="21" t="s">
        <v>117</v>
      </c>
      <c r="M434" s="21"/>
      <c r="N434" s="21"/>
      <c r="O434" s="22" t="s">
        <v>92</v>
      </c>
      <c r="P434" s="23"/>
      <c r="Q434" s="21"/>
      <c r="R434" s="20"/>
      <c r="S434" s="24"/>
      <c r="T434" s="24"/>
      <c r="U434" s="24"/>
      <c r="V434" s="21"/>
      <c r="W434" s="21"/>
      <c r="X434" s="21"/>
      <c r="Y434" s="21"/>
      <c r="Z434" s="21"/>
      <c r="AA434" s="22"/>
      <c r="AB434" s="22"/>
      <c r="AC434" s="22"/>
      <c r="AD434" s="22"/>
      <c r="AE434" s="22"/>
      <c r="AF434" s="22" t="s">
        <v>92</v>
      </c>
      <c r="AG434" s="22"/>
      <c r="AH434" s="23"/>
      <c r="AI434" s="24"/>
      <c r="AJ434" s="21"/>
      <c r="AK434" s="22"/>
      <c r="AL434" s="22"/>
      <c r="AM434" s="22" t="s">
        <v>92</v>
      </c>
      <c r="AN434" s="23"/>
      <c r="AO434" s="20"/>
      <c r="AP434" s="24"/>
      <c r="AQ434" s="21"/>
      <c r="AR434" s="21"/>
      <c r="AS434" s="21"/>
      <c r="AT434" s="21"/>
      <c r="AU434" s="22"/>
      <c r="AV434" s="23"/>
      <c r="AW434" s="21"/>
      <c r="AX434" s="21"/>
      <c r="AY434" s="21"/>
      <c r="AZ434" s="21"/>
      <c r="BA434" s="20"/>
      <c r="BB434" s="23"/>
      <c r="BC434" s="21"/>
      <c r="BD434" s="21"/>
      <c r="BE434" s="21"/>
      <c r="BF434" s="20"/>
      <c r="BG434" s="24" t="s">
        <v>17</v>
      </c>
      <c r="BH434" s="21"/>
      <c r="BI434" s="21"/>
      <c r="BJ434" s="22" t="s">
        <v>35</v>
      </c>
      <c r="BK434" s="64"/>
      <c r="BL434" s="197">
        <f>+$BL$874+16</f>
        <v>26</v>
      </c>
    </row>
    <row r="435" spans="1:64" s="3" customFormat="1" ht="12.95" customHeight="1" x14ac:dyDescent="0.25">
      <c r="A435" s="5" t="s">
        <v>1310</v>
      </c>
      <c r="B435" s="31" t="s">
        <v>463</v>
      </c>
      <c r="C435" s="19"/>
      <c r="D435" s="25"/>
      <c r="E435" s="23"/>
      <c r="F435" s="21"/>
      <c r="G435" s="20"/>
      <c r="H435" s="24"/>
      <c r="I435" s="21"/>
      <c r="J435" s="21"/>
      <c r="K435" s="21"/>
      <c r="L435" s="21" t="s">
        <v>117</v>
      </c>
      <c r="M435" s="21"/>
      <c r="N435" s="21"/>
      <c r="O435" s="22" t="s">
        <v>92</v>
      </c>
      <c r="P435" s="23"/>
      <c r="Q435" s="21"/>
      <c r="R435" s="20"/>
      <c r="S435" s="24"/>
      <c r="T435" s="24"/>
      <c r="U435" s="24"/>
      <c r="V435" s="21"/>
      <c r="W435" s="21"/>
      <c r="X435" s="21"/>
      <c r="Y435" s="21"/>
      <c r="Z435" s="21"/>
      <c r="AA435" s="22"/>
      <c r="AB435" s="22"/>
      <c r="AC435" s="22"/>
      <c r="AD435" s="22"/>
      <c r="AE435" s="22"/>
      <c r="AF435" s="22" t="s">
        <v>92</v>
      </c>
      <c r="AG435" s="22"/>
      <c r="AH435" s="23"/>
      <c r="AI435" s="24"/>
      <c r="AJ435" s="21"/>
      <c r="AK435" s="22"/>
      <c r="AL435" s="22"/>
      <c r="AM435" s="22" t="s">
        <v>92</v>
      </c>
      <c r="AN435" s="23"/>
      <c r="AO435" s="20"/>
      <c r="AP435" s="24"/>
      <c r="AQ435" s="21"/>
      <c r="AR435" s="21"/>
      <c r="AS435" s="21"/>
      <c r="AT435" s="21"/>
      <c r="AU435" s="22"/>
      <c r="AV435" s="23"/>
      <c r="AW435" s="21"/>
      <c r="AX435" s="21"/>
      <c r="AY435" s="21"/>
      <c r="AZ435" s="21"/>
      <c r="BA435" s="20"/>
      <c r="BB435" s="23"/>
      <c r="BC435" s="21"/>
      <c r="BD435" s="21"/>
      <c r="BE435" s="21"/>
      <c r="BF435" s="20"/>
      <c r="BG435" s="24" t="s">
        <v>17</v>
      </c>
      <c r="BH435" s="21"/>
      <c r="BI435" s="21"/>
      <c r="BJ435" s="22" t="s">
        <v>35</v>
      </c>
      <c r="BK435" s="64"/>
      <c r="BL435" s="197">
        <f t="shared" ref="BL435:BL440" si="7">+$BL$874+16</f>
        <v>26</v>
      </c>
    </row>
    <row r="436" spans="1:64" s="3" customFormat="1" ht="12.95" customHeight="1" x14ac:dyDescent="0.25">
      <c r="A436" s="5" t="s">
        <v>1311</v>
      </c>
      <c r="B436" s="31" t="s">
        <v>464</v>
      </c>
      <c r="C436" s="19"/>
      <c r="D436" s="25"/>
      <c r="E436" s="23"/>
      <c r="F436" s="21"/>
      <c r="G436" s="20"/>
      <c r="H436" s="24"/>
      <c r="I436" s="21"/>
      <c r="J436" s="21"/>
      <c r="K436" s="21"/>
      <c r="L436" s="21" t="s">
        <v>117</v>
      </c>
      <c r="M436" s="21"/>
      <c r="N436" s="21"/>
      <c r="O436" s="22" t="s">
        <v>92</v>
      </c>
      <c r="P436" s="23"/>
      <c r="Q436" s="21"/>
      <c r="R436" s="20"/>
      <c r="S436" s="24"/>
      <c r="T436" s="24"/>
      <c r="U436" s="24" t="s">
        <v>92</v>
      </c>
      <c r="V436" s="21"/>
      <c r="W436" s="21"/>
      <c r="X436" s="21"/>
      <c r="Y436" s="21"/>
      <c r="Z436" s="21" t="s">
        <v>119</v>
      </c>
      <c r="AA436" s="22"/>
      <c r="AB436" s="22"/>
      <c r="AC436" s="22" t="s">
        <v>119</v>
      </c>
      <c r="AD436" s="22"/>
      <c r="AE436" s="22"/>
      <c r="AF436" s="22" t="s">
        <v>92</v>
      </c>
      <c r="AG436" s="22"/>
      <c r="AH436" s="23"/>
      <c r="AI436" s="24" t="s">
        <v>119</v>
      </c>
      <c r="AJ436" s="21"/>
      <c r="AK436" s="22"/>
      <c r="AL436" s="22"/>
      <c r="AM436" s="22" t="s">
        <v>92</v>
      </c>
      <c r="AN436" s="23"/>
      <c r="AO436" s="20" t="s">
        <v>119</v>
      </c>
      <c r="AP436" s="24"/>
      <c r="AQ436" s="21"/>
      <c r="AR436" s="21"/>
      <c r="AS436" s="21" t="s">
        <v>92</v>
      </c>
      <c r="AT436" s="21"/>
      <c r="AU436" s="22"/>
      <c r="AV436" s="23"/>
      <c r="AW436" s="21"/>
      <c r="AX436" s="21"/>
      <c r="AY436" s="21" t="s">
        <v>92</v>
      </c>
      <c r="AZ436" s="21"/>
      <c r="BA436" s="20"/>
      <c r="BB436" s="23"/>
      <c r="BC436" s="21"/>
      <c r="BD436" s="21" t="s">
        <v>92</v>
      </c>
      <c r="BE436" s="21" t="s">
        <v>92</v>
      </c>
      <c r="BF436" s="20" t="s">
        <v>92</v>
      </c>
      <c r="BG436" s="24" t="s">
        <v>17</v>
      </c>
      <c r="BH436" s="21"/>
      <c r="BI436" s="21"/>
      <c r="BJ436" s="22" t="s">
        <v>35</v>
      </c>
      <c r="BK436" s="64"/>
      <c r="BL436" s="197">
        <f t="shared" si="7"/>
        <v>26</v>
      </c>
    </row>
    <row r="437" spans="1:64" s="3" customFormat="1" ht="12.95" customHeight="1" x14ac:dyDescent="0.25">
      <c r="A437" s="5" t="s">
        <v>1312</v>
      </c>
      <c r="B437" s="31" t="s">
        <v>465</v>
      </c>
      <c r="C437" s="19"/>
      <c r="D437" s="25"/>
      <c r="E437" s="23"/>
      <c r="F437" s="21"/>
      <c r="G437" s="20"/>
      <c r="H437" s="24"/>
      <c r="I437" s="21"/>
      <c r="J437" s="21"/>
      <c r="K437" s="21"/>
      <c r="L437" s="21" t="s">
        <v>117</v>
      </c>
      <c r="M437" s="21"/>
      <c r="N437" s="21"/>
      <c r="O437" s="22" t="s">
        <v>92</v>
      </c>
      <c r="P437" s="23"/>
      <c r="Q437" s="21"/>
      <c r="R437" s="20"/>
      <c r="S437" s="24"/>
      <c r="T437" s="24"/>
      <c r="U437" s="24" t="s">
        <v>92</v>
      </c>
      <c r="V437" s="21"/>
      <c r="W437" s="21"/>
      <c r="X437" s="21"/>
      <c r="Y437" s="21"/>
      <c r="Z437" s="21" t="s">
        <v>119</v>
      </c>
      <c r="AA437" s="22"/>
      <c r="AB437" s="22"/>
      <c r="AC437" s="22" t="s">
        <v>119</v>
      </c>
      <c r="AD437" s="22"/>
      <c r="AE437" s="22"/>
      <c r="AF437" s="22" t="s">
        <v>92</v>
      </c>
      <c r="AG437" s="22"/>
      <c r="AH437" s="23"/>
      <c r="AI437" s="24" t="s">
        <v>119</v>
      </c>
      <c r="AJ437" s="21"/>
      <c r="AK437" s="22"/>
      <c r="AL437" s="22"/>
      <c r="AM437" s="22" t="s">
        <v>92</v>
      </c>
      <c r="AN437" s="23"/>
      <c r="AO437" s="20" t="s">
        <v>119</v>
      </c>
      <c r="AP437" s="24"/>
      <c r="AQ437" s="21"/>
      <c r="AR437" s="21"/>
      <c r="AS437" s="21" t="s">
        <v>92</v>
      </c>
      <c r="AT437" s="21"/>
      <c r="AU437" s="22"/>
      <c r="AV437" s="23"/>
      <c r="AW437" s="21"/>
      <c r="AX437" s="21"/>
      <c r="AY437" s="21" t="s">
        <v>92</v>
      </c>
      <c r="AZ437" s="21"/>
      <c r="BA437" s="20"/>
      <c r="BB437" s="23"/>
      <c r="BC437" s="21"/>
      <c r="BD437" s="21" t="s">
        <v>92</v>
      </c>
      <c r="BE437" s="21" t="s">
        <v>92</v>
      </c>
      <c r="BF437" s="20" t="s">
        <v>92</v>
      </c>
      <c r="BG437" s="24" t="s">
        <v>17</v>
      </c>
      <c r="BH437" s="21"/>
      <c r="BI437" s="21"/>
      <c r="BJ437" s="22" t="s">
        <v>35</v>
      </c>
      <c r="BK437" s="64"/>
      <c r="BL437" s="197">
        <f t="shared" si="7"/>
        <v>26</v>
      </c>
    </row>
    <row r="438" spans="1:64" s="3" customFormat="1" ht="12.95" customHeight="1" x14ac:dyDescent="0.25">
      <c r="A438" s="5" t="s">
        <v>1313</v>
      </c>
      <c r="B438" s="31" t="s">
        <v>466</v>
      </c>
      <c r="C438" s="19"/>
      <c r="D438" s="25"/>
      <c r="E438" s="23"/>
      <c r="F438" s="21"/>
      <c r="G438" s="20"/>
      <c r="H438" s="24"/>
      <c r="I438" s="21"/>
      <c r="J438" s="21"/>
      <c r="K438" s="21"/>
      <c r="L438" s="21" t="s">
        <v>117</v>
      </c>
      <c r="M438" s="21"/>
      <c r="N438" s="21"/>
      <c r="O438" s="22" t="s">
        <v>92</v>
      </c>
      <c r="P438" s="23"/>
      <c r="Q438" s="21"/>
      <c r="R438" s="20"/>
      <c r="S438" s="24"/>
      <c r="T438" s="24"/>
      <c r="U438" s="24" t="s">
        <v>92</v>
      </c>
      <c r="V438" s="21"/>
      <c r="W438" s="21"/>
      <c r="X438" s="21"/>
      <c r="Y438" s="21"/>
      <c r="Z438" s="21" t="s">
        <v>119</v>
      </c>
      <c r="AA438" s="22"/>
      <c r="AB438" s="22"/>
      <c r="AC438" s="22" t="s">
        <v>119</v>
      </c>
      <c r="AD438" s="22"/>
      <c r="AE438" s="22"/>
      <c r="AF438" s="22" t="s">
        <v>92</v>
      </c>
      <c r="AG438" s="22"/>
      <c r="AH438" s="23"/>
      <c r="AI438" s="24" t="s">
        <v>119</v>
      </c>
      <c r="AJ438" s="21"/>
      <c r="AK438" s="22"/>
      <c r="AL438" s="22"/>
      <c r="AM438" s="22" t="s">
        <v>92</v>
      </c>
      <c r="AN438" s="23"/>
      <c r="AO438" s="20" t="s">
        <v>119</v>
      </c>
      <c r="AP438" s="24"/>
      <c r="AQ438" s="21"/>
      <c r="AR438" s="21"/>
      <c r="AS438" s="21" t="s">
        <v>92</v>
      </c>
      <c r="AT438" s="21"/>
      <c r="AU438" s="22"/>
      <c r="AV438" s="23"/>
      <c r="AW438" s="21"/>
      <c r="AX438" s="21"/>
      <c r="AY438" s="21" t="s">
        <v>92</v>
      </c>
      <c r="AZ438" s="21"/>
      <c r="BA438" s="20"/>
      <c r="BB438" s="23"/>
      <c r="BC438" s="21"/>
      <c r="BD438" s="21" t="s">
        <v>92</v>
      </c>
      <c r="BE438" s="21" t="s">
        <v>92</v>
      </c>
      <c r="BF438" s="20" t="s">
        <v>92</v>
      </c>
      <c r="BG438" s="24" t="s">
        <v>17</v>
      </c>
      <c r="BH438" s="21"/>
      <c r="BI438" s="21"/>
      <c r="BJ438" s="22" t="s">
        <v>35</v>
      </c>
      <c r="BK438" s="64"/>
      <c r="BL438" s="197">
        <f t="shared" si="7"/>
        <v>26</v>
      </c>
    </row>
    <row r="439" spans="1:64" s="3" customFormat="1" ht="12.95" customHeight="1" x14ac:dyDescent="0.25">
      <c r="A439" s="5" t="s">
        <v>1314</v>
      </c>
      <c r="B439" s="31" t="s">
        <v>467</v>
      </c>
      <c r="C439" s="19"/>
      <c r="D439" s="25"/>
      <c r="E439" s="23"/>
      <c r="F439" s="21"/>
      <c r="G439" s="20"/>
      <c r="H439" s="24"/>
      <c r="I439" s="21"/>
      <c r="J439" s="21"/>
      <c r="K439" s="21"/>
      <c r="L439" s="21" t="s">
        <v>117</v>
      </c>
      <c r="M439" s="21"/>
      <c r="N439" s="21"/>
      <c r="O439" s="22" t="s">
        <v>92</v>
      </c>
      <c r="P439" s="23"/>
      <c r="Q439" s="21"/>
      <c r="R439" s="20"/>
      <c r="S439" s="24"/>
      <c r="T439" s="24"/>
      <c r="U439" s="24" t="s">
        <v>92</v>
      </c>
      <c r="V439" s="21"/>
      <c r="W439" s="21"/>
      <c r="X439" s="21"/>
      <c r="Y439" s="21"/>
      <c r="Z439" s="21" t="s">
        <v>119</v>
      </c>
      <c r="AA439" s="22"/>
      <c r="AB439" s="22"/>
      <c r="AC439" s="22" t="s">
        <v>119</v>
      </c>
      <c r="AD439" s="22"/>
      <c r="AE439" s="22"/>
      <c r="AF439" s="22" t="s">
        <v>92</v>
      </c>
      <c r="AG439" s="22"/>
      <c r="AH439" s="23"/>
      <c r="AI439" s="24" t="s">
        <v>119</v>
      </c>
      <c r="AJ439" s="21"/>
      <c r="AK439" s="22"/>
      <c r="AL439" s="22"/>
      <c r="AM439" s="22" t="s">
        <v>92</v>
      </c>
      <c r="AN439" s="23"/>
      <c r="AO439" s="20" t="s">
        <v>119</v>
      </c>
      <c r="AP439" s="24"/>
      <c r="AQ439" s="21"/>
      <c r="AR439" s="21"/>
      <c r="AS439" s="21" t="s">
        <v>92</v>
      </c>
      <c r="AT439" s="21"/>
      <c r="AU439" s="22"/>
      <c r="AV439" s="23"/>
      <c r="AW439" s="21"/>
      <c r="AX439" s="21"/>
      <c r="AY439" s="21" t="s">
        <v>92</v>
      </c>
      <c r="AZ439" s="21"/>
      <c r="BA439" s="20"/>
      <c r="BB439" s="23"/>
      <c r="BC439" s="21"/>
      <c r="BD439" s="21" t="s">
        <v>92</v>
      </c>
      <c r="BE439" s="21" t="s">
        <v>92</v>
      </c>
      <c r="BF439" s="20" t="s">
        <v>92</v>
      </c>
      <c r="BG439" s="24" t="s">
        <v>17</v>
      </c>
      <c r="BH439" s="21"/>
      <c r="BI439" s="21"/>
      <c r="BJ439" s="22" t="s">
        <v>35</v>
      </c>
      <c r="BK439" s="64"/>
      <c r="BL439" s="197">
        <f t="shared" si="7"/>
        <v>26</v>
      </c>
    </row>
    <row r="440" spans="1:64" s="3" customFormat="1" ht="12.95" customHeight="1" x14ac:dyDescent="0.25">
      <c r="A440" s="5" t="s">
        <v>1315</v>
      </c>
      <c r="B440" s="31" t="s">
        <v>468</v>
      </c>
      <c r="C440" s="19"/>
      <c r="D440" s="25"/>
      <c r="E440" s="23"/>
      <c r="F440" s="21"/>
      <c r="G440" s="20"/>
      <c r="H440" s="24"/>
      <c r="I440" s="21"/>
      <c r="J440" s="21"/>
      <c r="K440" s="21"/>
      <c r="L440" s="21" t="s">
        <v>117</v>
      </c>
      <c r="M440" s="21"/>
      <c r="N440" s="21"/>
      <c r="O440" s="22" t="s">
        <v>92</v>
      </c>
      <c r="P440" s="23"/>
      <c r="Q440" s="21"/>
      <c r="R440" s="20"/>
      <c r="S440" s="24"/>
      <c r="T440" s="24"/>
      <c r="U440" s="24" t="s">
        <v>92</v>
      </c>
      <c r="V440" s="21"/>
      <c r="W440" s="21"/>
      <c r="X440" s="21"/>
      <c r="Y440" s="21"/>
      <c r="Z440" s="21" t="s">
        <v>119</v>
      </c>
      <c r="AA440" s="22"/>
      <c r="AB440" s="22"/>
      <c r="AC440" s="22" t="s">
        <v>119</v>
      </c>
      <c r="AD440" s="22"/>
      <c r="AE440" s="22"/>
      <c r="AF440" s="22" t="s">
        <v>92</v>
      </c>
      <c r="AG440" s="22"/>
      <c r="AH440" s="23"/>
      <c r="AI440" s="24" t="s">
        <v>119</v>
      </c>
      <c r="AJ440" s="21"/>
      <c r="AK440" s="22"/>
      <c r="AL440" s="22"/>
      <c r="AM440" s="22" t="s">
        <v>92</v>
      </c>
      <c r="AN440" s="23"/>
      <c r="AO440" s="20" t="s">
        <v>119</v>
      </c>
      <c r="AP440" s="24"/>
      <c r="AQ440" s="21"/>
      <c r="AR440" s="21"/>
      <c r="AS440" s="21" t="s">
        <v>92</v>
      </c>
      <c r="AT440" s="21"/>
      <c r="AU440" s="22"/>
      <c r="AV440" s="23"/>
      <c r="AW440" s="21"/>
      <c r="AX440" s="21"/>
      <c r="AY440" s="21" t="s">
        <v>92</v>
      </c>
      <c r="AZ440" s="21"/>
      <c r="BA440" s="20"/>
      <c r="BB440" s="23"/>
      <c r="BC440" s="21"/>
      <c r="BD440" s="21" t="s">
        <v>92</v>
      </c>
      <c r="BE440" s="21" t="s">
        <v>92</v>
      </c>
      <c r="BF440" s="20" t="s">
        <v>92</v>
      </c>
      <c r="BG440" s="24" t="s">
        <v>17</v>
      </c>
      <c r="BH440" s="21"/>
      <c r="BI440" s="21"/>
      <c r="BJ440" s="22" t="s">
        <v>35</v>
      </c>
      <c r="BK440" s="64"/>
      <c r="BL440" s="197">
        <f t="shared" si="7"/>
        <v>26</v>
      </c>
    </row>
    <row r="441" spans="1:64" s="3" customFormat="1" ht="12.95" customHeight="1" x14ac:dyDescent="0.25">
      <c r="A441" s="5" t="s">
        <v>1316</v>
      </c>
      <c r="B441" s="31" t="s">
        <v>469</v>
      </c>
      <c r="C441" s="19"/>
      <c r="D441" s="25"/>
      <c r="E441" s="23"/>
      <c r="F441" s="21"/>
      <c r="G441" s="20"/>
      <c r="H441" s="24"/>
      <c r="I441" s="21"/>
      <c r="J441" s="21"/>
      <c r="K441" s="21"/>
      <c r="L441" s="21" t="s">
        <v>117</v>
      </c>
      <c r="M441" s="21"/>
      <c r="N441" s="21"/>
      <c r="O441" s="22" t="s">
        <v>92</v>
      </c>
      <c r="P441" s="23"/>
      <c r="Q441" s="21"/>
      <c r="R441" s="20"/>
      <c r="S441" s="24"/>
      <c r="T441" s="24"/>
      <c r="U441" s="24" t="s">
        <v>92</v>
      </c>
      <c r="V441" s="21"/>
      <c r="W441" s="21"/>
      <c r="X441" s="21"/>
      <c r="Y441" s="21"/>
      <c r="Z441" s="21" t="s">
        <v>119</v>
      </c>
      <c r="AA441" s="22"/>
      <c r="AB441" s="22"/>
      <c r="AC441" s="22" t="s">
        <v>119</v>
      </c>
      <c r="AD441" s="22"/>
      <c r="AE441" s="22"/>
      <c r="AF441" s="22" t="s">
        <v>92</v>
      </c>
      <c r="AG441" s="22"/>
      <c r="AH441" s="23"/>
      <c r="AI441" s="24" t="s">
        <v>119</v>
      </c>
      <c r="AJ441" s="21"/>
      <c r="AK441" s="22"/>
      <c r="AL441" s="22"/>
      <c r="AM441" s="22" t="s">
        <v>92</v>
      </c>
      <c r="AN441" s="23"/>
      <c r="AO441" s="20" t="s">
        <v>119</v>
      </c>
      <c r="AP441" s="24"/>
      <c r="AQ441" s="21"/>
      <c r="AR441" s="21"/>
      <c r="AS441" s="21" t="s">
        <v>92</v>
      </c>
      <c r="AT441" s="21"/>
      <c r="AU441" s="22"/>
      <c r="AV441" s="23"/>
      <c r="AW441" s="21"/>
      <c r="AX441" s="21"/>
      <c r="AY441" s="21" t="s">
        <v>92</v>
      </c>
      <c r="AZ441" s="21"/>
      <c r="BA441" s="20"/>
      <c r="BB441" s="23"/>
      <c r="BC441" s="21"/>
      <c r="BD441" s="21" t="s">
        <v>92</v>
      </c>
      <c r="BE441" s="21" t="s">
        <v>92</v>
      </c>
      <c r="BF441" s="20" t="s">
        <v>92</v>
      </c>
      <c r="BG441" s="24" t="s">
        <v>17</v>
      </c>
      <c r="BH441" s="21"/>
      <c r="BI441" s="21"/>
      <c r="BJ441" s="22" t="s">
        <v>35</v>
      </c>
      <c r="BK441" s="64"/>
      <c r="BL441" s="197" t="str">
        <f>IFERROR(VLOOKUP(BK441,#REF!,3,FALSE),"")</f>
        <v/>
      </c>
    </row>
    <row r="442" spans="1:64" s="3" customFormat="1" ht="12.95" customHeight="1" x14ac:dyDescent="0.25">
      <c r="A442" s="5" t="s">
        <v>1317</v>
      </c>
      <c r="B442" s="31" t="s">
        <v>470</v>
      </c>
      <c r="C442" s="19"/>
      <c r="D442" s="25"/>
      <c r="E442" s="23"/>
      <c r="F442" s="21"/>
      <c r="G442" s="20"/>
      <c r="H442" s="24"/>
      <c r="I442" s="21"/>
      <c r="J442" s="21"/>
      <c r="K442" s="21"/>
      <c r="L442" s="21" t="s">
        <v>117</v>
      </c>
      <c r="M442" s="21"/>
      <c r="N442" s="21"/>
      <c r="O442" s="22" t="s">
        <v>92</v>
      </c>
      <c r="P442" s="23"/>
      <c r="Q442" s="21"/>
      <c r="R442" s="20"/>
      <c r="S442" s="24"/>
      <c r="T442" s="24"/>
      <c r="U442" s="24" t="s">
        <v>92</v>
      </c>
      <c r="V442" s="21"/>
      <c r="W442" s="21"/>
      <c r="X442" s="21"/>
      <c r="Y442" s="21"/>
      <c r="Z442" s="21" t="s">
        <v>119</v>
      </c>
      <c r="AA442" s="22"/>
      <c r="AB442" s="22"/>
      <c r="AC442" s="22" t="s">
        <v>119</v>
      </c>
      <c r="AD442" s="22"/>
      <c r="AE442" s="22"/>
      <c r="AF442" s="22" t="s">
        <v>92</v>
      </c>
      <c r="AG442" s="22"/>
      <c r="AH442" s="23"/>
      <c r="AI442" s="24" t="s">
        <v>119</v>
      </c>
      <c r="AJ442" s="21"/>
      <c r="AK442" s="22"/>
      <c r="AL442" s="22"/>
      <c r="AM442" s="22" t="s">
        <v>92</v>
      </c>
      <c r="AN442" s="23"/>
      <c r="AO442" s="20" t="s">
        <v>119</v>
      </c>
      <c r="AP442" s="24"/>
      <c r="AQ442" s="21"/>
      <c r="AR442" s="21"/>
      <c r="AS442" s="21" t="s">
        <v>92</v>
      </c>
      <c r="AT442" s="21"/>
      <c r="AU442" s="22"/>
      <c r="AV442" s="23"/>
      <c r="AW442" s="21"/>
      <c r="AX442" s="21"/>
      <c r="AY442" s="21" t="s">
        <v>92</v>
      </c>
      <c r="AZ442" s="21"/>
      <c r="BA442" s="20"/>
      <c r="BB442" s="23"/>
      <c r="BC442" s="21"/>
      <c r="BD442" s="21" t="s">
        <v>92</v>
      </c>
      <c r="BE442" s="21" t="s">
        <v>92</v>
      </c>
      <c r="BF442" s="20" t="s">
        <v>92</v>
      </c>
      <c r="BG442" s="24" t="s">
        <v>17</v>
      </c>
      <c r="BH442" s="21"/>
      <c r="BI442" s="21"/>
      <c r="BJ442" s="22" t="s">
        <v>35</v>
      </c>
      <c r="BK442" s="64"/>
      <c r="BL442" s="197" t="str">
        <f>IFERROR(VLOOKUP(BK442,#REF!,3,FALSE),"")</f>
        <v/>
      </c>
    </row>
    <row r="443" spans="1:64" s="3" customFormat="1" ht="12.95" customHeight="1" x14ac:dyDescent="0.25">
      <c r="A443" s="5" t="s">
        <v>1318</v>
      </c>
      <c r="B443" s="31" t="s">
        <v>471</v>
      </c>
      <c r="C443" s="19"/>
      <c r="D443" s="25"/>
      <c r="E443" s="23"/>
      <c r="F443" s="21"/>
      <c r="G443" s="20"/>
      <c r="H443" s="24"/>
      <c r="I443" s="21"/>
      <c r="J443" s="21"/>
      <c r="K443" s="21"/>
      <c r="L443" s="21" t="s">
        <v>117</v>
      </c>
      <c r="M443" s="21"/>
      <c r="N443" s="21"/>
      <c r="O443" s="22" t="s">
        <v>92</v>
      </c>
      <c r="P443" s="23"/>
      <c r="Q443" s="21"/>
      <c r="R443" s="20"/>
      <c r="S443" s="24"/>
      <c r="T443" s="24"/>
      <c r="U443" s="24" t="s">
        <v>92</v>
      </c>
      <c r="V443" s="21"/>
      <c r="W443" s="21"/>
      <c r="X443" s="21"/>
      <c r="Y443" s="21"/>
      <c r="Z443" s="21" t="s">
        <v>119</v>
      </c>
      <c r="AA443" s="22"/>
      <c r="AB443" s="22"/>
      <c r="AC443" s="22" t="s">
        <v>119</v>
      </c>
      <c r="AD443" s="22"/>
      <c r="AE443" s="22"/>
      <c r="AF443" s="22" t="s">
        <v>92</v>
      </c>
      <c r="AG443" s="22"/>
      <c r="AH443" s="23"/>
      <c r="AI443" s="24" t="s">
        <v>119</v>
      </c>
      <c r="AJ443" s="21"/>
      <c r="AK443" s="22"/>
      <c r="AL443" s="22"/>
      <c r="AM443" s="22" t="s">
        <v>92</v>
      </c>
      <c r="AN443" s="23"/>
      <c r="AO443" s="20" t="s">
        <v>119</v>
      </c>
      <c r="AP443" s="24"/>
      <c r="AQ443" s="21"/>
      <c r="AR443" s="21"/>
      <c r="AS443" s="21" t="s">
        <v>92</v>
      </c>
      <c r="AT443" s="21"/>
      <c r="AU443" s="22"/>
      <c r="AV443" s="23"/>
      <c r="AW443" s="21"/>
      <c r="AX443" s="21"/>
      <c r="AY443" s="21" t="s">
        <v>92</v>
      </c>
      <c r="AZ443" s="21"/>
      <c r="BA443" s="20"/>
      <c r="BB443" s="23"/>
      <c r="BC443" s="21"/>
      <c r="BD443" s="21" t="s">
        <v>92</v>
      </c>
      <c r="BE443" s="21" t="s">
        <v>92</v>
      </c>
      <c r="BF443" s="20" t="s">
        <v>92</v>
      </c>
      <c r="BG443" s="24" t="s">
        <v>17</v>
      </c>
      <c r="BH443" s="21"/>
      <c r="BI443" s="21"/>
      <c r="BJ443" s="22" t="s">
        <v>35</v>
      </c>
      <c r="BK443" s="64"/>
      <c r="BL443" s="197" t="str">
        <f>IFERROR(VLOOKUP(BK443,#REF!,3,FALSE),"")</f>
        <v/>
      </c>
    </row>
    <row r="444" spans="1:64" s="3" customFormat="1" ht="12.95" customHeight="1" x14ac:dyDescent="0.25">
      <c r="A444" s="5" t="s">
        <v>1319</v>
      </c>
      <c r="B444" s="31" t="s">
        <v>472</v>
      </c>
      <c r="C444" s="19"/>
      <c r="D444" s="25"/>
      <c r="E444" s="23"/>
      <c r="F444" s="21"/>
      <c r="G444" s="20"/>
      <c r="H444" s="24"/>
      <c r="I444" s="21"/>
      <c r="J444" s="21"/>
      <c r="K444" s="21"/>
      <c r="L444" s="21" t="s">
        <v>117</v>
      </c>
      <c r="M444" s="21"/>
      <c r="N444" s="21"/>
      <c r="O444" s="22" t="s">
        <v>92</v>
      </c>
      <c r="P444" s="23"/>
      <c r="Q444" s="21"/>
      <c r="R444" s="20"/>
      <c r="S444" s="24"/>
      <c r="T444" s="24"/>
      <c r="U444" s="24" t="s">
        <v>92</v>
      </c>
      <c r="V444" s="21"/>
      <c r="W444" s="21"/>
      <c r="X444" s="21"/>
      <c r="Y444" s="21"/>
      <c r="Z444" s="21" t="s">
        <v>119</v>
      </c>
      <c r="AA444" s="22"/>
      <c r="AB444" s="22"/>
      <c r="AC444" s="22" t="s">
        <v>119</v>
      </c>
      <c r="AD444" s="22"/>
      <c r="AE444" s="22"/>
      <c r="AF444" s="22" t="s">
        <v>92</v>
      </c>
      <c r="AG444" s="22"/>
      <c r="AH444" s="23"/>
      <c r="AI444" s="24" t="s">
        <v>119</v>
      </c>
      <c r="AJ444" s="21"/>
      <c r="AK444" s="22"/>
      <c r="AL444" s="22"/>
      <c r="AM444" s="22" t="s">
        <v>92</v>
      </c>
      <c r="AN444" s="23"/>
      <c r="AO444" s="20" t="s">
        <v>119</v>
      </c>
      <c r="AP444" s="24"/>
      <c r="AQ444" s="21"/>
      <c r="AR444" s="21"/>
      <c r="AS444" s="21" t="s">
        <v>92</v>
      </c>
      <c r="AT444" s="21"/>
      <c r="AU444" s="22"/>
      <c r="AV444" s="23"/>
      <c r="AW444" s="21"/>
      <c r="AX444" s="21"/>
      <c r="AY444" s="21" t="s">
        <v>92</v>
      </c>
      <c r="AZ444" s="21"/>
      <c r="BA444" s="20"/>
      <c r="BB444" s="23"/>
      <c r="BC444" s="21"/>
      <c r="BD444" s="21" t="s">
        <v>92</v>
      </c>
      <c r="BE444" s="21" t="s">
        <v>92</v>
      </c>
      <c r="BF444" s="20" t="s">
        <v>92</v>
      </c>
      <c r="BG444" s="24" t="s">
        <v>17</v>
      </c>
      <c r="BH444" s="21"/>
      <c r="BI444" s="21"/>
      <c r="BJ444" s="22" t="s">
        <v>35</v>
      </c>
      <c r="BK444" s="64"/>
      <c r="BL444" s="197" t="str">
        <f>IFERROR(VLOOKUP(BK444,#REF!,3,FALSE),"")</f>
        <v/>
      </c>
    </row>
    <row r="445" spans="1:64" s="3" customFormat="1" ht="12.95" customHeight="1" x14ac:dyDescent="0.25">
      <c r="A445" s="5" t="s">
        <v>1320</v>
      </c>
      <c r="B445" s="31" t="s">
        <v>473</v>
      </c>
      <c r="C445" s="19"/>
      <c r="D445" s="25"/>
      <c r="E445" s="23"/>
      <c r="F445" s="21"/>
      <c r="G445" s="20"/>
      <c r="H445" s="24"/>
      <c r="I445" s="21"/>
      <c r="J445" s="21"/>
      <c r="K445" s="21"/>
      <c r="L445" s="21" t="s">
        <v>117</v>
      </c>
      <c r="M445" s="21"/>
      <c r="N445" s="21"/>
      <c r="O445" s="22" t="s">
        <v>92</v>
      </c>
      <c r="P445" s="23"/>
      <c r="Q445" s="21"/>
      <c r="R445" s="20"/>
      <c r="S445" s="24"/>
      <c r="T445" s="24"/>
      <c r="U445" s="24" t="s">
        <v>92</v>
      </c>
      <c r="V445" s="21"/>
      <c r="W445" s="21"/>
      <c r="X445" s="21"/>
      <c r="Y445" s="21"/>
      <c r="Z445" s="21" t="s">
        <v>119</v>
      </c>
      <c r="AA445" s="22"/>
      <c r="AB445" s="22"/>
      <c r="AC445" s="22" t="s">
        <v>119</v>
      </c>
      <c r="AD445" s="22"/>
      <c r="AE445" s="22"/>
      <c r="AF445" s="22" t="s">
        <v>92</v>
      </c>
      <c r="AG445" s="22"/>
      <c r="AH445" s="23"/>
      <c r="AI445" s="24" t="s">
        <v>119</v>
      </c>
      <c r="AJ445" s="21"/>
      <c r="AK445" s="22"/>
      <c r="AL445" s="22"/>
      <c r="AM445" s="22" t="s">
        <v>92</v>
      </c>
      <c r="AN445" s="23"/>
      <c r="AO445" s="20" t="s">
        <v>119</v>
      </c>
      <c r="AP445" s="24"/>
      <c r="AQ445" s="21"/>
      <c r="AR445" s="21"/>
      <c r="AS445" s="21" t="s">
        <v>92</v>
      </c>
      <c r="AT445" s="21"/>
      <c r="AU445" s="22"/>
      <c r="AV445" s="23"/>
      <c r="AW445" s="21"/>
      <c r="AX445" s="21"/>
      <c r="AY445" s="21" t="s">
        <v>92</v>
      </c>
      <c r="AZ445" s="21"/>
      <c r="BA445" s="20"/>
      <c r="BB445" s="23"/>
      <c r="BC445" s="21"/>
      <c r="BD445" s="21" t="s">
        <v>92</v>
      </c>
      <c r="BE445" s="21" t="s">
        <v>92</v>
      </c>
      <c r="BF445" s="20" t="s">
        <v>92</v>
      </c>
      <c r="BG445" s="24" t="s">
        <v>17</v>
      </c>
      <c r="BH445" s="21"/>
      <c r="BI445" s="21"/>
      <c r="BJ445" s="22" t="s">
        <v>35</v>
      </c>
      <c r="BK445" s="64"/>
      <c r="BL445" s="197" t="str">
        <f>IFERROR(VLOOKUP(BK445,#REF!,3,FALSE),"")</f>
        <v/>
      </c>
    </row>
    <row r="446" spans="1:64" s="3" customFormat="1" ht="12.95" customHeight="1" x14ac:dyDescent="0.25">
      <c r="A446" s="5" t="s">
        <v>1321</v>
      </c>
      <c r="B446" s="31" t="s">
        <v>474</v>
      </c>
      <c r="C446" s="19"/>
      <c r="D446" s="25"/>
      <c r="E446" s="23"/>
      <c r="F446" s="21"/>
      <c r="G446" s="20"/>
      <c r="H446" s="24"/>
      <c r="I446" s="21"/>
      <c r="J446" s="21"/>
      <c r="K446" s="21"/>
      <c r="L446" s="21" t="s">
        <v>117</v>
      </c>
      <c r="M446" s="21"/>
      <c r="N446" s="21"/>
      <c r="O446" s="22" t="s">
        <v>92</v>
      </c>
      <c r="P446" s="23"/>
      <c r="Q446" s="21"/>
      <c r="R446" s="20"/>
      <c r="S446" s="24"/>
      <c r="T446" s="24"/>
      <c r="U446" s="24" t="s">
        <v>92</v>
      </c>
      <c r="V446" s="21"/>
      <c r="W446" s="21"/>
      <c r="X446" s="21"/>
      <c r="Y446" s="21"/>
      <c r="Z446" s="21" t="s">
        <v>119</v>
      </c>
      <c r="AA446" s="22"/>
      <c r="AB446" s="22"/>
      <c r="AC446" s="22" t="s">
        <v>119</v>
      </c>
      <c r="AD446" s="22"/>
      <c r="AE446" s="22"/>
      <c r="AF446" s="22" t="s">
        <v>92</v>
      </c>
      <c r="AG446" s="22"/>
      <c r="AH446" s="23"/>
      <c r="AI446" s="24" t="s">
        <v>119</v>
      </c>
      <c r="AJ446" s="21"/>
      <c r="AK446" s="22"/>
      <c r="AL446" s="22"/>
      <c r="AM446" s="22" t="s">
        <v>92</v>
      </c>
      <c r="AN446" s="23"/>
      <c r="AO446" s="20" t="s">
        <v>119</v>
      </c>
      <c r="AP446" s="24"/>
      <c r="AQ446" s="21"/>
      <c r="AR446" s="21"/>
      <c r="AS446" s="21" t="s">
        <v>92</v>
      </c>
      <c r="AT446" s="21"/>
      <c r="AU446" s="22"/>
      <c r="AV446" s="23"/>
      <c r="AW446" s="21"/>
      <c r="AX446" s="21"/>
      <c r="AY446" s="21" t="s">
        <v>92</v>
      </c>
      <c r="AZ446" s="21"/>
      <c r="BA446" s="20"/>
      <c r="BB446" s="23"/>
      <c r="BC446" s="21"/>
      <c r="BD446" s="21" t="s">
        <v>92</v>
      </c>
      <c r="BE446" s="21" t="s">
        <v>92</v>
      </c>
      <c r="BF446" s="20" t="s">
        <v>92</v>
      </c>
      <c r="BG446" s="24" t="s">
        <v>17</v>
      </c>
      <c r="BH446" s="21"/>
      <c r="BI446" s="21"/>
      <c r="BJ446" s="22" t="s">
        <v>35</v>
      </c>
      <c r="BK446" s="64"/>
      <c r="BL446" s="197" t="str">
        <f>IFERROR(VLOOKUP(BK446,#REF!,3,FALSE),"")</f>
        <v/>
      </c>
    </row>
    <row r="447" spans="1:64" s="3" customFormat="1" ht="12.95" customHeight="1" x14ac:dyDescent="0.25">
      <c r="A447" s="5" t="s">
        <v>1322</v>
      </c>
      <c r="B447" s="31" t="s">
        <v>475</v>
      </c>
      <c r="C447" s="19"/>
      <c r="D447" s="25"/>
      <c r="E447" s="23"/>
      <c r="F447" s="21"/>
      <c r="G447" s="20"/>
      <c r="H447" s="24"/>
      <c r="I447" s="21"/>
      <c r="J447" s="21"/>
      <c r="K447" s="21"/>
      <c r="L447" s="21" t="s">
        <v>117</v>
      </c>
      <c r="M447" s="21"/>
      <c r="N447" s="21"/>
      <c r="O447" s="22" t="s">
        <v>92</v>
      </c>
      <c r="P447" s="23"/>
      <c r="Q447" s="21"/>
      <c r="R447" s="20"/>
      <c r="S447" s="24"/>
      <c r="T447" s="24"/>
      <c r="U447" s="24" t="s">
        <v>92</v>
      </c>
      <c r="V447" s="21"/>
      <c r="W447" s="21"/>
      <c r="X447" s="21"/>
      <c r="Y447" s="21"/>
      <c r="Z447" s="21" t="s">
        <v>119</v>
      </c>
      <c r="AA447" s="22"/>
      <c r="AB447" s="22"/>
      <c r="AC447" s="22" t="s">
        <v>119</v>
      </c>
      <c r="AD447" s="22"/>
      <c r="AE447" s="22"/>
      <c r="AF447" s="22" t="s">
        <v>92</v>
      </c>
      <c r="AG447" s="22"/>
      <c r="AH447" s="23"/>
      <c r="AI447" s="24" t="s">
        <v>119</v>
      </c>
      <c r="AJ447" s="21"/>
      <c r="AK447" s="22"/>
      <c r="AL447" s="22"/>
      <c r="AM447" s="22" t="s">
        <v>92</v>
      </c>
      <c r="AN447" s="23"/>
      <c r="AO447" s="20" t="s">
        <v>119</v>
      </c>
      <c r="AP447" s="24"/>
      <c r="AQ447" s="21"/>
      <c r="AR447" s="21"/>
      <c r="AS447" s="21" t="s">
        <v>92</v>
      </c>
      <c r="AT447" s="21"/>
      <c r="AU447" s="22"/>
      <c r="AV447" s="23"/>
      <c r="AW447" s="21"/>
      <c r="AX447" s="21"/>
      <c r="AY447" s="21" t="s">
        <v>92</v>
      </c>
      <c r="AZ447" s="21"/>
      <c r="BA447" s="20"/>
      <c r="BB447" s="23"/>
      <c r="BC447" s="21"/>
      <c r="BD447" s="21" t="s">
        <v>92</v>
      </c>
      <c r="BE447" s="21" t="s">
        <v>92</v>
      </c>
      <c r="BF447" s="20" t="s">
        <v>92</v>
      </c>
      <c r="BG447" s="24" t="s">
        <v>17</v>
      </c>
      <c r="BH447" s="21"/>
      <c r="BI447" s="21"/>
      <c r="BJ447" s="22" t="s">
        <v>35</v>
      </c>
      <c r="BK447" s="64"/>
      <c r="BL447" s="197" t="str">
        <f>IFERROR(VLOOKUP(BK447,#REF!,3,FALSE),"")</f>
        <v/>
      </c>
    </row>
    <row r="448" spans="1:64" s="3" customFormat="1" ht="12.95" customHeight="1" x14ac:dyDescent="0.25">
      <c r="A448" s="5" t="s">
        <v>1323</v>
      </c>
      <c r="B448" s="31" t="s">
        <v>476</v>
      </c>
      <c r="C448" s="19"/>
      <c r="D448" s="25"/>
      <c r="E448" s="23"/>
      <c r="F448" s="21"/>
      <c r="G448" s="20"/>
      <c r="H448" s="24"/>
      <c r="I448" s="21"/>
      <c r="J448" s="21"/>
      <c r="K448" s="21"/>
      <c r="L448" s="21" t="s">
        <v>117</v>
      </c>
      <c r="M448" s="21"/>
      <c r="N448" s="21"/>
      <c r="O448" s="22" t="s">
        <v>92</v>
      </c>
      <c r="P448" s="23"/>
      <c r="Q448" s="21"/>
      <c r="R448" s="20"/>
      <c r="S448" s="24"/>
      <c r="T448" s="24"/>
      <c r="U448" s="24" t="s">
        <v>92</v>
      </c>
      <c r="V448" s="21"/>
      <c r="W448" s="21"/>
      <c r="X448" s="21"/>
      <c r="Y448" s="21"/>
      <c r="Z448" s="21" t="s">
        <v>119</v>
      </c>
      <c r="AA448" s="22"/>
      <c r="AB448" s="22"/>
      <c r="AC448" s="22" t="s">
        <v>119</v>
      </c>
      <c r="AD448" s="22"/>
      <c r="AE448" s="22"/>
      <c r="AF448" s="22" t="s">
        <v>92</v>
      </c>
      <c r="AG448" s="22"/>
      <c r="AH448" s="23"/>
      <c r="AI448" s="24" t="s">
        <v>119</v>
      </c>
      <c r="AJ448" s="21"/>
      <c r="AK448" s="22"/>
      <c r="AL448" s="22"/>
      <c r="AM448" s="22" t="s">
        <v>92</v>
      </c>
      <c r="AN448" s="23"/>
      <c r="AO448" s="20" t="s">
        <v>119</v>
      </c>
      <c r="AP448" s="24"/>
      <c r="AQ448" s="21"/>
      <c r="AR448" s="21"/>
      <c r="AS448" s="21" t="s">
        <v>92</v>
      </c>
      <c r="AT448" s="21"/>
      <c r="AU448" s="22"/>
      <c r="AV448" s="23"/>
      <c r="AW448" s="21"/>
      <c r="AX448" s="21"/>
      <c r="AY448" s="21" t="s">
        <v>92</v>
      </c>
      <c r="AZ448" s="21"/>
      <c r="BA448" s="20"/>
      <c r="BB448" s="23"/>
      <c r="BC448" s="21"/>
      <c r="BD448" s="21" t="s">
        <v>92</v>
      </c>
      <c r="BE448" s="21" t="s">
        <v>92</v>
      </c>
      <c r="BF448" s="20" t="s">
        <v>92</v>
      </c>
      <c r="BG448" s="24" t="s">
        <v>17</v>
      </c>
      <c r="BH448" s="21"/>
      <c r="BI448" s="21"/>
      <c r="BJ448" s="22" t="s">
        <v>35</v>
      </c>
      <c r="BK448" s="64"/>
      <c r="BL448" s="197" t="str">
        <f>IFERROR(VLOOKUP(BK448,#REF!,3,FALSE),"")</f>
        <v/>
      </c>
    </row>
    <row r="449" spans="1:64" s="3" customFormat="1" ht="12.95" customHeight="1" x14ac:dyDescent="0.25">
      <c r="A449" s="5" t="s">
        <v>1324</v>
      </c>
      <c r="B449" s="31" t="s">
        <v>477</v>
      </c>
      <c r="C449" s="19"/>
      <c r="D449" s="25"/>
      <c r="E449" s="23"/>
      <c r="F449" s="21"/>
      <c r="G449" s="20"/>
      <c r="H449" s="24"/>
      <c r="I449" s="21"/>
      <c r="J449" s="21"/>
      <c r="K449" s="21"/>
      <c r="L449" s="21" t="s">
        <v>117</v>
      </c>
      <c r="M449" s="21"/>
      <c r="N449" s="21"/>
      <c r="O449" s="22" t="s">
        <v>92</v>
      </c>
      <c r="P449" s="23"/>
      <c r="Q449" s="21"/>
      <c r="R449" s="20"/>
      <c r="S449" s="24"/>
      <c r="T449" s="24"/>
      <c r="U449" s="24" t="s">
        <v>92</v>
      </c>
      <c r="V449" s="21"/>
      <c r="W449" s="21"/>
      <c r="X449" s="21"/>
      <c r="Y449" s="21"/>
      <c r="Z449" s="21" t="s">
        <v>119</v>
      </c>
      <c r="AA449" s="22"/>
      <c r="AB449" s="22"/>
      <c r="AC449" s="22" t="s">
        <v>119</v>
      </c>
      <c r="AD449" s="22"/>
      <c r="AE449" s="22"/>
      <c r="AF449" s="22" t="s">
        <v>92</v>
      </c>
      <c r="AG449" s="22"/>
      <c r="AH449" s="23"/>
      <c r="AI449" s="24" t="s">
        <v>119</v>
      </c>
      <c r="AJ449" s="21"/>
      <c r="AK449" s="22"/>
      <c r="AL449" s="22"/>
      <c r="AM449" s="22" t="s">
        <v>92</v>
      </c>
      <c r="AN449" s="23"/>
      <c r="AO449" s="20" t="s">
        <v>119</v>
      </c>
      <c r="AP449" s="24"/>
      <c r="AQ449" s="21"/>
      <c r="AR449" s="21"/>
      <c r="AS449" s="21" t="s">
        <v>92</v>
      </c>
      <c r="AT449" s="21"/>
      <c r="AU449" s="22"/>
      <c r="AV449" s="23"/>
      <c r="AW449" s="21"/>
      <c r="AX449" s="21"/>
      <c r="AY449" s="21" t="s">
        <v>92</v>
      </c>
      <c r="AZ449" s="21"/>
      <c r="BA449" s="20"/>
      <c r="BB449" s="23"/>
      <c r="BC449" s="21"/>
      <c r="BD449" s="21" t="s">
        <v>92</v>
      </c>
      <c r="BE449" s="21" t="s">
        <v>92</v>
      </c>
      <c r="BF449" s="20" t="s">
        <v>92</v>
      </c>
      <c r="BG449" s="24" t="s">
        <v>17</v>
      </c>
      <c r="BH449" s="21"/>
      <c r="BI449" s="21"/>
      <c r="BJ449" s="22" t="s">
        <v>35</v>
      </c>
      <c r="BK449" s="64"/>
      <c r="BL449" s="197" t="str">
        <f>IFERROR(VLOOKUP(BK449,#REF!,3,FALSE),"")</f>
        <v/>
      </c>
    </row>
    <row r="450" spans="1:64" s="3" customFormat="1" ht="12.95" customHeight="1" x14ac:dyDescent="0.25">
      <c r="A450" s="5" t="s">
        <v>1325</v>
      </c>
      <c r="B450" s="31" t="s">
        <v>478</v>
      </c>
      <c r="C450" s="19"/>
      <c r="D450" s="25"/>
      <c r="E450" s="23"/>
      <c r="F450" s="21"/>
      <c r="G450" s="20"/>
      <c r="H450" s="24"/>
      <c r="I450" s="21"/>
      <c r="J450" s="21"/>
      <c r="K450" s="21"/>
      <c r="L450" s="21" t="s">
        <v>117</v>
      </c>
      <c r="M450" s="21"/>
      <c r="N450" s="21"/>
      <c r="O450" s="22" t="s">
        <v>92</v>
      </c>
      <c r="P450" s="23"/>
      <c r="Q450" s="21"/>
      <c r="R450" s="20"/>
      <c r="S450" s="24"/>
      <c r="T450" s="24"/>
      <c r="U450" s="24"/>
      <c r="V450" s="21"/>
      <c r="W450" s="21"/>
      <c r="X450" s="21"/>
      <c r="Y450" s="21"/>
      <c r="Z450" s="21"/>
      <c r="AA450" s="22"/>
      <c r="AB450" s="22"/>
      <c r="AC450" s="22"/>
      <c r="AD450" s="22"/>
      <c r="AE450" s="22"/>
      <c r="AF450" s="22" t="s">
        <v>92</v>
      </c>
      <c r="AG450" s="22"/>
      <c r="AH450" s="23"/>
      <c r="AI450" s="24"/>
      <c r="AJ450" s="21"/>
      <c r="AK450" s="22"/>
      <c r="AL450" s="22"/>
      <c r="AM450" s="22" t="s">
        <v>92</v>
      </c>
      <c r="AN450" s="23"/>
      <c r="AO450" s="20"/>
      <c r="AP450" s="24"/>
      <c r="AQ450" s="21"/>
      <c r="AR450" s="21"/>
      <c r="AS450" s="21"/>
      <c r="AT450" s="21"/>
      <c r="AU450" s="22"/>
      <c r="AV450" s="23"/>
      <c r="AW450" s="21"/>
      <c r="AX450" s="21"/>
      <c r="AY450" s="21"/>
      <c r="AZ450" s="21"/>
      <c r="BA450" s="20"/>
      <c r="BB450" s="23"/>
      <c r="BC450" s="21"/>
      <c r="BD450" s="21"/>
      <c r="BE450" s="21"/>
      <c r="BF450" s="20"/>
      <c r="BG450" s="24" t="s">
        <v>17</v>
      </c>
      <c r="BH450" s="21"/>
      <c r="BI450" s="21"/>
      <c r="BJ450" s="22" t="s">
        <v>35</v>
      </c>
      <c r="BK450" s="64"/>
      <c r="BL450" s="197" t="str">
        <f>IFERROR(VLOOKUP(BK450,#REF!,3,FALSE),"")</f>
        <v/>
      </c>
    </row>
    <row r="451" spans="1:64" s="3" customFormat="1" ht="12.95" customHeight="1" x14ac:dyDescent="0.25">
      <c r="A451" s="5" t="s">
        <v>1326</v>
      </c>
      <c r="B451" s="31" t="s">
        <v>479</v>
      </c>
      <c r="C451" s="19"/>
      <c r="D451" s="25"/>
      <c r="E451" s="23"/>
      <c r="F451" s="21"/>
      <c r="G451" s="20"/>
      <c r="H451" s="24"/>
      <c r="I451" s="21"/>
      <c r="J451" s="21"/>
      <c r="K451" s="21"/>
      <c r="L451" s="21" t="s">
        <v>117</v>
      </c>
      <c r="M451" s="21"/>
      <c r="N451" s="21"/>
      <c r="O451" s="22" t="s">
        <v>92</v>
      </c>
      <c r="P451" s="23"/>
      <c r="Q451" s="21"/>
      <c r="R451" s="20"/>
      <c r="S451" s="24"/>
      <c r="T451" s="24"/>
      <c r="U451" s="24"/>
      <c r="V451" s="21"/>
      <c r="W451" s="21"/>
      <c r="X451" s="21"/>
      <c r="Y451" s="21"/>
      <c r="Z451" s="21"/>
      <c r="AA451" s="22"/>
      <c r="AB451" s="22"/>
      <c r="AC451" s="22"/>
      <c r="AD451" s="22"/>
      <c r="AE451" s="22"/>
      <c r="AF451" s="22" t="s">
        <v>92</v>
      </c>
      <c r="AG451" s="22"/>
      <c r="AH451" s="23"/>
      <c r="AI451" s="24"/>
      <c r="AJ451" s="21"/>
      <c r="AK451" s="22"/>
      <c r="AL451" s="22"/>
      <c r="AM451" s="22" t="s">
        <v>92</v>
      </c>
      <c r="AN451" s="23"/>
      <c r="AO451" s="20"/>
      <c r="AP451" s="24"/>
      <c r="AQ451" s="21"/>
      <c r="AR451" s="21"/>
      <c r="AS451" s="21"/>
      <c r="AT451" s="21"/>
      <c r="AU451" s="22"/>
      <c r="AV451" s="23"/>
      <c r="AW451" s="21"/>
      <c r="AX451" s="21"/>
      <c r="AY451" s="21"/>
      <c r="AZ451" s="21"/>
      <c r="BA451" s="20"/>
      <c r="BB451" s="23"/>
      <c r="BC451" s="21"/>
      <c r="BD451" s="21"/>
      <c r="BE451" s="21"/>
      <c r="BF451" s="20"/>
      <c r="BG451" s="24" t="s">
        <v>17</v>
      </c>
      <c r="BH451" s="21"/>
      <c r="BI451" s="21"/>
      <c r="BJ451" s="22" t="s">
        <v>35</v>
      </c>
      <c r="BK451" s="64"/>
      <c r="BL451" s="197"/>
    </row>
    <row r="452" spans="1:64" s="3" customFormat="1" ht="12.95" customHeight="1" x14ac:dyDescent="0.25">
      <c r="A452" s="5" t="s">
        <v>1327</v>
      </c>
      <c r="B452" s="31" t="s">
        <v>480</v>
      </c>
      <c r="C452" s="19"/>
      <c r="D452" s="25"/>
      <c r="E452" s="23"/>
      <c r="F452" s="21"/>
      <c r="G452" s="20"/>
      <c r="H452" s="24"/>
      <c r="I452" s="21"/>
      <c r="J452" s="21"/>
      <c r="K452" s="21"/>
      <c r="L452" s="21" t="s">
        <v>117</v>
      </c>
      <c r="M452" s="21"/>
      <c r="N452" s="21"/>
      <c r="O452" s="22" t="s">
        <v>92</v>
      </c>
      <c r="P452" s="23"/>
      <c r="Q452" s="21"/>
      <c r="R452" s="20"/>
      <c r="S452" s="24"/>
      <c r="T452" s="24"/>
      <c r="U452" s="24"/>
      <c r="V452" s="21"/>
      <c r="W452" s="21"/>
      <c r="X452" s="21"/>
      <c r="Y452" s="21"/>
      <c r="Z452" s="21"/>
      <c r="AA452" s="22"/>
      <c r="AB452" s="22"/>
      <c r="AC452" s="22"/>
      <c r="AD452" s="22"/>
      <c r="AE452" s="22"/>
      <c r="AF452" s="22" t="s">
        <v>92</v>
      </c>
      <c r="AG452" s="22"/>
      <c r="AH452" s="23"/>
      <c r="AI452" s="24"/>
      <c r="AJ452" s="21"/>
      <c r="AK452" s="22"/>
      <c r="AL452" s="22"/>
      <c r="AM452" s="22" t="s">
        <v>92</v>
      </c>
      <c r="AN452" s="23"/>
      <c r="AO452" s="20"/>
      <c r="AP452" s="24"/>
      <c r="AQ452" s="21"/>
      <c r="AR452" s="21"/>
      <c r="AS452" s="21"/>
      <c r="AT452" s="21"/>
      <c r="AU452" s="22"/>
      <c r="AV452" s="23"/>
      <c r="AW452" s="21"/>
      <c r="AX452" s="21"/>
      <c r="AY452" s="21"/>
      <c r="AZ452" s="21"/>
      <c r="BA452" s="20"/>
      <c r="BB452" s="23"/>
      <c r="BC452" s="21"/>
      <c r="BD452" s="21"/>
      <c r="BE452" s="21"/>
      <c r="BF452" s="20"/>
      <c r="BG452" s="24" t="s">
        <v>17</v>
      </c>
      <c r="BH452" s="21"/>
      <c r="BI452" s="21"/>
      <c r="BJ452" s="22" t="s">
        <v>35</v>
      </c>
      <c r="BK452" s="64"/>
      <c r="BL452" s="197" t="str">
        <f>IFERROR(VLOOKUP(BK452,#REF!,3,FALSE),"")</f>
        <v/>
      </c>
    </row>
    <row r="453" spans="1:64" s="3" customFormat="1" ht="12.95" customHeight="1" x14ac:dyDescent="0.25">
      <c r="A453" s="5" t="s">
        <v>1328</v>
      </c>
      <c r="B453" s="31" t="s">
        <v>481</v>
      </c>
      <c r="C453" s="19"/>
      <c r="D453" s="25"/>
      <c r="E453" s="23"/>
      <c r="F453" s="21"/>
      <c r="G453" s="20"/>
      <c r="H453" s="24"/>
      <c r="I453" s="21"/>
      <c r="J453" s="21"/>
      <c r="K453" s="21"/>
      <c r="L453" s="21" t="s">
        <v>117</v>
      </c>
      <c r="M453" s="21"/>
      <c r="N453" s="21"/>
      <c r="O453" s="22" t="s">
        <v>92</v>
      </c>
      <c r="P453" s="23"/>
      <c r="Q453" s="21"/>
      <c r="R453" s="20"/>
      <c r="S453" s="24"/>
      <c r="T453" s="24"/>
      <c r="U453" s="24"/>
      <c r="V453" s="21"/>
      <c r="W453" s="21"/>
      <c r="X453" s="21"/>
      <c r="Y453" s="21"/>
      <c r="Z453" s="21"/>
      <c r="AA453" s="22"/>
      <c r="AB453" s="22"/>
      <c r="AC453" s="22"/>
      <c r="AD453" s="22"/>
      <c r="AE453" s="22"/>
      <c r="AF453" s="22" t="s">
        <v>92</v>
      </c>
      <c r="AG453" s="22"/>
      <c r="AH453" s="23"/>
      <c r="AI453" s="24"/>
      <c r="AJ453" s="21"/>
      <c r="AK453" s="22"/>
      <c r="AL453" s="22"/>
      <c r="AM453" s="22" t="s">
        <v>92</v>
      </c>
      <c r="AN453" s="23"/>
      <c r="AO453" s="20"/>
      <c r="AP453" s="24"/>
      <c r="AQ453" s="21"/>
      <c r="AR453" s="21"/>
      <c r="AS453" s="21"/>
      <c r="AT453" s="21"/>
      <c r="AU453" s="22"/>
      <c r="AV453" s="23"/>
      <c r="AW453" s="21"/>
      <c r="AX453" s="21"/>
      <c r="AY453" s="21"/>
      <c r="AZ453" s="21"/>
      <c r="BA453" s="20"/>
      <c r="BB453" s="23"/>
      <c r="BC453" s="21"/>
      <c r="BD453" s="21"/>
      <c r="BE453" s="21"/>
      <c r="BF453" s="20"/>
      <c r="BG453" s="24" t="s">
        <v>17</v>
      </c>
      <c r="BH453" s="21"/>
      <c r="BI453" s="21"/>
      <c r="BJ453" s="22" t="s">
        <v>35</v>
      </c>
      <c r="BK453" s="64"/>
      <c r="BL453" s="197"/>
    </row>
    <row r="454" spans="1:64" s="3" customFormat="1" ht="12.95" customHeight="1" x14ac:dyDescent="0.25">
      <c r="A454" s="5" t="s">
        <v>1329</v>
      </c>
      <c r="B454" s="31" t="s">
        <v>482</v>
      </c>
      <c r="C454" s="19"/>
      <c r="D454" s="25"/>
      <c r="E454" s="23"/>
      <c r="F454" s="21"/>
      <c r="G454" s="20"/>
      <c r="H454" s="24"/>
      <c r="I454" s="21"/>
      <c r="J454" s="21"/>
      <c r="K454" s="21"/>
      <c r="L454" s="21" t="s">
        <v>117</v>
      </c>
      <c r="M454" s="21" t="s">
        <v>117</v>
      </c>
      <c r="N454" s="21"/>
      <c r="O454" s="22" t="s">
        <v>92</v>
      </c>
      <c r="P454" s="23"/>
      <c r="Q454" s="21"/>
      <c r="R454" s="20"/>
      <c r="S454" s="24"/>
      <c r="T454" s="24"/>
      <c r="U454" s="24"/>
      <c r="V454" s="21"/>
      <c r="W454" s="21"/>
      <c r="X454" s="21"/>
      <c r="Y454" s="21"/>
      <c r="Z454" s="21"/>
      <c r="AA454" s="22"/>
      <c r="AB454" s="22"/>
      <c r="AC454" s="22"/>
      <c r="AD454" s="22"/>
      <c r="AE454" s="22"/>
      <c r="AF454" s="22" t="s">
        <v>92</v>
      </c>
      <c r="AG454" s="22"/>
      <c r="AH454" s="23"/>
      <c r="AI454" s="24"/>
      <c r="AJ454" s="21"/>
      <c r="AK454" s="22"/>
      <c r="AL454" s="22"/>
      <c r="AM454" s="22" t="s">
        <v>92</v>
      </c>
      <c r="AN454" s="23"/>
      <c r="AO454" s="20"/>
      <c r="AP454" s="24"/>
      <c r="AQ454" s="21"/>
      <c r="AR454" s="21"/>
      <c r="AS454" s="21"/>
      <c r="AT454" s="21"/>
      <c r="AU454" s="22"/>
      <c r="AV454" s="23"/>
      <c r="AW454" s="21"/>
      <c r="AX454" s="21"/>
      <c r="AY454" s="21"/>
      <c r="AZ454" s="21"/>
      <c r="BA454" s="20"/>
      <c r="BB454" s="23"/>
      <c r="BC454" s="21"/>
      <c r="BD454" s="21"/>
      <c r="BE454" s="21"/>
      <c r="BF454" s="20"/>
      <c r="BG454" s="24" t="s">
        <v>17</v>
      </c>
      <c r="BH454" s="21"/>
      <c r="BI454" s="21"/>
      <c r="BJ454" s="22" t="s">
        <v>35</v>
      </c>
      <c r="BK454" s="64"/>
      <c r="BL454" s="197">
        <f>+BL440</f>
        <v>26</v>
      </c>
    </row>
    <row r="455" spans="1:64" s="3" customFormat="1" ht="12.95" customHeight="1" x14ac:dyDescent="0.25">
      <c r="A455" s="5" t="s">
        <v>1330</v>
      </c>
      <c r="B455" s="31" t="s">
        <v>483</v>
      </c>
      <c r="C455" s="19"/>
      <c r="D455" s="25"/>
      <c r="E455" s="23"/>
      <c r="F455" s="21"/>
      <c r="G455" s="20"/>
      <c r="H455" s="24"/>
      <c r="I455" s="21"/>
      <c r="J455" s="21"/>
      <c r="K455" s="21"/>
      <c r="L455" s="21" t="s">
        <v>117</v>
      </c>
      <c r="M455" s="21"/>
      <c r="N455" s="21"/>
      <c r="O455" s="22" t="s">
        <v>92</v>
      </c>
      <c r="P455" s="23"/>
      <c r="Q455" s="21"/>
      <c r="R455" s="20"/>
      <c r="S455" s="24"/>
      <c r="T455" s="24"/>
      <c r="U455" s="24" t="s">
        <v>92</v>
      </c>
      <c r="V455" s="21"/>
      <c r="W455" s="21"/>
      <c r="X455" s="21"/>
      <c r="Y455" s="21"/>
      <c r="Z455" s="21" t="s">
        <v>119</v>
      </c>
      <c r="AA455" s="22"/>
      <c r="AB455" s="22"/>
      <c r="AC455" s="22" t="s">
        <v>119</v>
      </c>
      <c r="AD455" s="22"/>
      <c r="AE455" s="22"/>
      <c r="AF455" s="22" t="s">
        <v>92</v>
      </c>
      <c r="AG455" s="22"/>
      <c r="AH455" s="23"/>
      <c r="AI455" s="24" t="s">
        <v>119</v>
      </c>
      <c r="AJ455" s="21"/>
      <c r="AK455" s="22"/>
      <c r="AL455" s="22"/>
      <c r="AM455" s="22" t="s">
        <v>92</v>
      </c>
      <c r="AN455" s="23"/>
      <c r="AO455" s="20" t="s">
        <v>119</v>
      </c>
      <c r="AP455" s="24"/>
      <c r="AQ455" s="21"/>
      <c r="AR455" s="21"/>
      <c r="AS455" s="21" t="s">
        <v>92</v>
      </c>
      <c r="AT455" s="21"/>
      <c r="AU455" s="22"/>
      <c r="AV455" s="23"/>
      <c r="AW455" s="21"/>
      <c r="AX455" s="21"/>
      <c r="AY455" s="21" t="s">
        <v>92</v>
      </c>
      <c r="AZ455" s="21"/>
      <c r="BA455" s="20"/>
      <c r="BB455" s="23"/>
      <c r="BC455" s="21"/>
      <c r="BD455" s="21" t="s">
        <v>92</v>
      </c>
      <c r="BE455" s="21" t="s">
        <v>92</v>
      </c>
      <c r="BF455" s="20" t="s">
        <v>92</v>
      </c>
      <c r="BG455" s="24" t="s">
        <v>17</v>
      </c>
      <c r="BH455" s="21"/>
      <c r="BI455" s="21"/>
      <c r="BJ455" s="22" t="s">
        <v>35</v>
      </c>
      <c r="BK455" s="64"/>
      <c r="BL455" s="197" t="str">
        <f>IFERROR(VLOOKUP(BK455,#REF!,3,FALSE),"")</f>
        <v/>
      </c>
    </row>
    <row r="456" spans="1:64" s="3" customFormat="1" ht="12.95" customHeight="1" x14ac:dyDescent="0.25">
      <c r="A456" s="5" t="s">
        <v>1331</v>
      </c>
      <c r="B456" s="31" t="s">
        <v>484</v>
      </c>
      <c r="C456" s="19"/>
      <c r="D456" s="25"/>
      <c r="E456" s="23"/>
      <c r="F456" s="21"/>
      <c r="G456" s="20"/>
      <c r="H456" s="24"/>
      <c r="I456" s="21"/>
      <c r="J456" s="21"/>
      <c r="K456" s="21"/>
      <c r="L456" s="21" t="s">
        <v>117</v>
      </c>
      <c r="M456" s="21"/>
      <c r="N456" s="21"/>
      <c r="O456" s="22" t="s">
        <v>92</v>
      </c>
      <c r="P456" s="23"/>
      <c r="Q456" s="21"/>
      <c r="R456" s="20"/>
      <c r="S456" s="24"/>
      <c r="T456" s="24"/>
      <c r="U456" s="24" t="s">
        <v>92</v>
      </c>
      <c r="V456" s="21"/>
      <c r="W456" s="21"/>
      <c r="X456" s="21"/>
      <c r="Y456" s="21"/>
      <c r="Z456" s="21" t="s">
        <v>119</v>
      </c>
      <c r="AA456" s="22"/>
      <c r="AB456" s="22"/>
      <c r="AC456" s="22" t="s">
        <v>119</v>
      </c>
      <c r="AD456" s="22"/>
      <c r="AE456" s="22"/>
      <c r="AF456" s="22" t="s">
        <v>92</v>
      </c>
      <c r="AG456" s="22"/>
      <c r="AH456" s="23"/>
      <c r="AI456" s="24" t="s">
        <v>119</v>
      </c>
      <c r="AJ456" s="21"/>
      <c r="AK456" s="22"/>
      <c r="AL456" s="22"/>
      <c r="AM456" s="22" t="s">
        <v>92</v>
      </c>
      <c r="AN456" s="23"/>
      <c r="AO456" s="20" t="s">
        <v>119</v>
      </c>
      <c r="AP456" s="24"/>
      <c r="AQ456" s="21"/>
      <c r="AR456" s="21"/>
      <c r="AS456" s="21" t="s">
        <v>92</v>
      </c>
      <c r="AT456" s="21"/>
      <c r="AU456" s="22"/>
      <c r="AV456" s="23"/>
      <c r="AW456" s="21"/>
      <c r="AX456" s="21"/>
      <c r="AY456" s="21" t="s">
        <v>92</v>
      </c>
      <c r="AZ456" s="21"/>
      <c r="BA456" s="20"/>
      <c r="BB456" s="23"/>
      <c r="BC456" s="21"/>
      <c r="BD456" s="21" t="s">
        <v>92</v>
      </c>
      <c r="BE456" s="21" t="s">
        <v>92</v>
      </c>
      <c r="BF456" s="20" t="s">
        <v>92</v>
      </c>
      <c r="BG456" s="24" t="s">
        <v>17</v>
      </c>
      <c r="BH456" s="21"/>
      <c r="BI456" s="21"/>
      <c r="BJ456" s="22" t="s">
        <v>35</v>
      </c>
      <c r="BK456" s="64"/>
      <c r="BL456" s="197"/>
    </row>
    <row r="457" spans="1:64" s="3" customFormat="1" ht="12.95" customHeight="1" x14ac:dyDescent="0.25">
      <c r="A457" s="5" t="s">
        <v>1332</v>
      </c>
      <c r="B457" s="31" t="s">
        <v>485</v>
      </c>
      <c r="C457" s="19"/>
      <c r="D457" s="25"/>
      <c r="E457" s="23"/>
      <c r="F457" s="21"/>
      <c r="G457" s="20"/>
      <c r="H457" s="24"/>
      <c r="I457" s="21"/>
      <c r="J457" s="21"/>
      <c r="K457" s="21"/>
      <c r="L457" s="21" t="s">
        <v>117</v>
      </c>
      <c r="M457" s="21"/>
      <c r="N457" s="21"/>
      <c r="O457" s="22" t="s">
        <v>92</v>
      </c>
      <c r="P457" s="23"/>
      <c r="Q457" s="21"/>
      <c r="R457" s="20"/>
      <c r="S457" s="24"/>
      <c r="T457" s="24"/>
      <c r="U457" s="24" t="s">
        <v>92</v>
      </c>
      <c r="V457" s="21"/>
      <c r="W457" s="21"/>
      <c r="X457" s="21"/>
      <c r="Y457" s="21"/>
      <c r="Z457" s="21" t="s">
        <v>119</v>
      </c>
      <c r="AA457" s="22"/>
      <c r="AB457" s="22"/>
      <c r="AC457" s="22" t="s">
        <v>119</v>
      </c>
      <c r="AD457" s="22"/>
      <c r="AE457" s="22"/>
      <c r="AF457" s="22" t="s">
        <v>92</v>
      </c>
      <c r="AG457" s="22"/>
      <c r="AH457" s="23"/>
      <c r="AI457" s="24" t="s">
        <v>119</v>
      </c>
      <c r="AJ457" s="21"/>
      <c r="AK457" s="22"/>
      <c r="AL457" s="22"/>
      <c r="AM457" s="22" t="s">
        <v>92</v>
      </c>
      <c r="AN457" s="23"/>
      <c r="AO457" s="20" t="s">
        <v>119</v>
      </c>
      <c r="AP457" s="24"/>
      <c r="AQ457" s="21"/>
      <c r="AR457" s="21"/>
      <c r="AS457" s="21" t="s">
        <v>92</v>
      </c>
      <c r="AT457" s="21"/>
      <c r="AU457" s="22"/>
      <c r="AV457" s="23"/>
      <c r="AW457" s="21"/>
      <c r="AX457" s="21"/>
      <c r="AY457" s="21" t="s">
        <v>92</v>
      </c>
      <c r="AZ457" s="21"/>
      <c r="BA457" s="20"/>
      <c r="BB457" s="23"/>
      <c r="BC457" s="21"/>
      <c r="BD457" s="21" t="s">
        <v>92</v>
      </c>
      <c r="BE457" s="21" t="s">
        <v>92</v>
      </c>
      <c r="BF457" s="20" t="s">
        <v>92</v>
      </c>
      <c r="BG457" s="24" t="s">
        <v>17</v>
      </c>
      <c r="BH457" s="21"/>
      <c r="BI457" s="21"/>
      <c r="BJ457" s="22" t="s">
        <v>35</v>
      </c>
      <c r="BK457" s="64"/>
      <c r="BL457" s="197" t="str">
        <f>IFERROR(VLOOKUP(BK457,#REF!,3,FALSE),"")</f>
        <v/>
      </c>
    </row>
    <row r="458" spans="1:64" s="3" customFormat="1" ht="12.95" customHeight="1" x14ac:dyDescent="0.25">
      <c r="A458" s="5" t="s">
        <v>1333</v>
      </c>
      <c r="B458" s="31" t="s">
        <v>486</v>
      </c>
      <c r="C458" s="19"/>
      <c r="D458" s="25"/>
      <c r="E458" s="23"/>
      <c r="F458" s="21"/>
      <c r="G458" s="20"/>
      <c r="H458" s="24"/>
      <c r="I458" s="21"/>
      <c r="J458" s="21"/>
      <c r="K458" s="21"/>
      <c r="L458" s="21" t="s">
        <v>117</v>
      </c>
      <c r="M458" s="21"/>
      <c r="N458" s="21"/>
      <c r="O458" s="22"/>
      <c r="P458" s="23"/>
      <c r="Q458" s="21"/>
      <c r="R458" s="20"/>
      <c r="S458" s="24"/>
      <c r="T458" s="24"/>
      <c r="U458" s="24"/>
      <c r="V458" s="21"/>
      <c r="W458" s="21"/>
      <c r="X458" s="21"/>
      <c r="Y458" s="21"/>
      <c r="Z458" s="21"/>
      <c r="AA458" s="22"/>
      <c r="AB458" s="22"/>
      <c r="AC458" s="22" t="s">
        <v>119</v>
      </c>
      <c r="AD458" s="22"/>
      <c r="AE458" s="22"/>
      <c r="AF458" s="22" t="s">
        <v>92</v>
      </c>
      <c r="AG458" s="22"/>
      <c r="AH458" s="23"/>
      <c r="AI458" s="24"/>
      <c r="AJ458" s="21"/>
      <c r="AK458" s="22"/>
      <c r="AL458" s="22"/>
      <c r="AM458" s="22" t="s">
        <v>92</v>
      </c>
      <c r="AN458" s="23"/>
      <c r="AO458" s="20"/>
      <c r="AP458" s="24"/>
      <c r="AQ458" s="21"/>
      <c r="AR458" s="21"/>
      <c r="AS458" s="21"/>
      <c r="AT458" s="21"/>
      <c r="AU458" s="22"/>
      <c r="AV458" s="23"/>
      <c r="AW458" s="21"/>
      <c r="AX458" s="21"/>
      <c r="AY458" s="21"/>
      <c r="AZ458" s="21"/>
      <c r="BA458" s="20"/>
      <c r="BB458" s="23"/>
      <c r="BC458" s="21"/>
      <c r="BD458" s="21"/>
      <c r="BE458" s="21"/>
      <c r="BF458" s="20"/>
      <c r="BG458" s="24" t="s">
        <v>17</v>
      </c>
      <c r="BH458" s="21"/>
      <c r="BI458" s="21"/>
      <c r="BJ458" s="22" t="s">
        <v>35</v>
      </c>
      <c r="BK458" s="64"/>
      <c r="BL458" s="197"/>
    </row>
    <row r="459" spans="1:64" s="3" customFormat="1" ht="12.95" customHeight="1" x14ac:dyDescent="0.25">
      <c r="A459" s="5" t="s">
        <v>1334</v>
      </c>
      <c r="B459" s="31" t="s">
        <v>487</v>
      </c>
      <c r="C459" s="19"/>
      <c r="D459" s="25"/>
      <c r="E459" s="23"/>
      <c r="F459" s="21"/>
      <c r="G459" s="20"/>
      <c r="H459" s="24"/>
      <c r="I459" s="21"/>
      <c r="J459" s="21"/>
      <c r="K459" s="21"/>
      <c r="L459" s="21" t="s">
        <v>117</v>
      </c>
      <c r="M459" s="21"/>
      <c r="N459" s="21"/>
      <c r="O459" s="22"/>
      <c r="P459" s="23"/>
      <c r="Q459" s="21"/>
      <c r="R459" s="20"/>
      <c r="S459" s="24"/>
      <c r="T459" s="24"/>
      <c r="U459" s="24"/>
      <c r="V459" s="21"/>
      <c r="W459" s="21"/>
      <c r="X459" s="21"/>
      <c r="Y459" s="21"/>
      <c r="Z459" s="21"/>
      <c r="AA459" s="22"/>
      <c r="AB459" s="22"/>
      <c r="AC459" s="22" t="s">
        <v>119</v>
      </c>
      <c r="AD459" s="22"/>
      <c r="AE459" s="22"/>
      <c r="AF459" s="22" t="s">
        <v>92</v>
      </c>
      <c r="AG459" s="22"/>
      <c r="AH459" s="23"/>
      <c r="AI459" s="24"/>
      <c r="AJ459" s="21"/>
      <c r="AK459" s="22"/>
      <c r="AL459" s="22"/>
      <c r="AM459" s="22" t="s">
        <v>92</v>
      </c>
      <c r="AN459" s="23"/>
      <c r="AO459" s="20"/>
      <c r="AP459" s="24"/>
      <c r="AQ459" s="21"/>
      <c r="AR459" s="21"/>
      <c r="AS459" s="21"/>
      <c r="AT459" s="21"/>
      <c r="AU459" s="22"/>
      <c r="AV459" s="23"/>
      <c r="AW459" s="21"/>
      <c r="AX459" s="21"/>
      <c r="AY459" s="21"/>
      <c r="AZ459" s="21"/>
      <c r="BA459" s="20"/>
      <c r="BB459" s="23"/>
      <c r="BC459" s="21"/>
      <c r="BD459" s="21"/>
      <c r="BE459" s="21"/>
      <c r="BF459" s="20"/>
      <c r="BG459" s="24" t="s">
        <v>17</v>
      </c>
      <c r="BH459" s="21"/>
      <c r="BI459" s="21"/>
      <c r="BJ459" s="22" t="s">
        <v>35</v>
      </c>
      <c r="BK459" s="64"/>
      <c r="BL459" s="197" t="str">
        <f>IFERROR(VLOOKUP(BK459,#REF!,3,FALSE),"")</f>
        <v/>
      </c>
    </row>
    <row r="460" spans="1:64" s="3" customFormat="1" ht="12.95" customHeight="1" x14ac:dyDescent="0.25">
      <c r="A460" s="5" t="s">
        <v>1335</v>
      </c>
      <c r="B460" s="31" t="s">
        <v>488</v>
      </c>
      <c r="C460" s="19"/>
      <c r="D460" s="25"/>
      <c r="E460" s="23"/>
      <c r="F460" s="21"/>
      <c r="G460" s="20"/>
      <c r="H460" s="24"/>
      <c r="I460" s="21"/>
      <c r="J460" s="21"/>
      <c r="K460" s="21"/>
      <c r="L460" s="21" t="s">
        <v>117</v>
      </c>
      <c r="M460" s="21"/>
      <c r="N460" s="21"/>
      <c r="O460" s="22"/>
      <c r="P460" s="23"/>
      <c r="Q460" s="21"/>
      <c r="R460" s="20"/>
      <c r="S460" s="24"/>
      <c r="T460" s="24"/>
      <c r="U460" s="24"/>
      <c r="V460" s="21"/>
      <c r="W460" s="21"/>
      <c r="X460" s="21"/>
      <c r="Y460" s="21"/>
      <c r="Z460" s="21"/>
      <c r="AA460" s="22"/>
      <c r="AB460" s="22"/>
      <c r="AC460" s="22" t="s">
        <v>119</v>
      </c>
      <c r="AD460" s="22"/>
      <c r="AE460" s="22"/>
      <c r="AF460" s="22" t="s">
        <v>92</v>
      </c>
      <c r="AG460" s="22"/>
      <c r="AH460" s="23"/>
      <c r="AI460" s="24"/>
      <c r="AJ460" s="21"/>
      <c r="AK460" s="22"/>
      <c r="AL460" s="22"/>
      <c r="AM460" s="22" t="s">
        <v>92</v>
      </c>
      <c r="AN460" s="23"/>
      <c r="AO460" s="20"/>
      <c r="AP460" s="24"/>
      <c r="AQ460" s="21"/>
      <c r="AR460" s="21"/>
      <c r="AS460" s="21"/>
      <c r="AT460" s="21"/>
      <c r="AU460" s="22"/>
      <c r="AV460" s="23"/>
      <c r="AW460" s="21"/>
      <c r="AX460" s="21"/>
      <c r="AY460" s="21"/>
      <c r="AZ460" s="21"/>
      <c r="BA460" s="20"/>
      <c r="BB460" s="23"/>
      <c r="BC460" s="21"/>
      <c r="BD460" s="21"/>
      <c r="BE460" s="21"/>
      <c r="BF460" s="20"/>
      <c r="BG460" s="24" t="s">
        <v>17</v>
      </c>
      <c r="BH460" s="21"/>
      <c r="BI460" s="21"/>
      <c r="BJ460" s="22" t="s">
        <v>35</v>
      </c>
      <c r="BK460" s="64"/>
      <c r="BL460" s="197" t="str">
        <f>IFERROR(VLOOKUP(BK460,#REF!,3,FALSE),"")</f>
        <v/>
      </c>
    </row>
    <row r="461" spans="1:64" s="3" customFormat="1" ht="12.95" customHeight="1" x14ac:dyDescent="0.25">
      <c r="A461" s="5" t="s">
        <v>1336</v>
      </c>
      <c r="B461" s="31" t="s">
        <v>489</v>
      </c>
      <c r="C461" s="19"/>
      <c r="D461" s="25"/>
      <c r="E461" s="23"/>
      <c r="F461" s="21"/>
      <c r="G461" s="20"/>
      <c r="H461" s="24"/>
      <c r="I461" s="21"/>
      <c r="J461" s="21"/>
      <c r="K461" s="21"/>
      <c r="L461" s="21" t="s">
        <v>117</v>
      </c>
      <c r="M461" s="21"/>
      <c r="N461" s="21"/>
      <c r="O461" s="22"/>
      <c r="P461" s="23"/>
      <c r="Q461" s="21"/>
      <c r="R461" s="20"/>
      <c r="S461" s="24"/>
      <c r="T461" s="24"/>
      <c r="U461" s="24"/>
      <c r="V461" s="21"/>
      <c r="W461" s="21"/>
      <c r="X461" s="21"/>
      <c r="Y461" s="21"/>
      <c r="Z461" s="21"/>
      <c r="AA461" s="22"/>
      <c r="AB461" s="22"/>
      <c r="AC461" s="22" t="s">
        <v>119</v>
      </c>
      <c r="AD461" s="22"/>
      <c r="AE461" s="22"/>
      <c r="AF461" s="22" t="s">
        <v>92</v>
      </c>
      <c r="AG461" s="22"/>
      <c r="AH461" s="23"/>
      <c r="AI461" s="24"/>
      <c r="AJ461" s="21"/>
      <c r="AK461" s="22"/>
      <c r="AL461" s="22"/>
      <c r="AM461" s="22" t="s">
        <v>92</v>
      </c>
      <c r="AN461" s="23"/>
      <c r="AO461" s="20"/>
      <c r="AP461" s="24"/>
      <c r="AQ461" s="21"/>
      <c r="AR461" s="21"/>
      <c r="AS461" s="21"/>
      <c r="AT461" s="21"/>
      <c r="AU461" s="22"/>
      <c r="AV461" s="23"/>
      <c r="AW461" s="21"/>
      <c r="AX461" s="21"/>
      <c r="AY461" s="21"/>
      <c r="AZ461" s="21"/>
      <c r="BA461" s="20"/>
      <c r="BB461" s="23"/>
      <c r="BC461" s="21"/>
      <c r="BD461" s="21"/>
      <c r="BE461" s="21"/>
      <c r="BF461" s="20"/>
      <c r="BG461" s="24" t="s">
        <v>17</v>
      </c>
      <c r="BH461" s="21"/>
      <c r="BI461" s="21"/>
      <c r="BJ461" s="22" t="s">
        <v>35</v>
      </c>
      <c r="BK461" s="64"/>
      <c r="BL461" s="197" t="str">
        <f>IFERROR(VLOOKUP(BK461,#REF!,3,FALSE),"")</f>
        <v/>
      </c>
    </row>
    <row r="462" spans="1:64" s="3" customFormat="1" ht="12.95" customHeight="1" x14ac:dyDescent="0.25">
      <c r="A462" s="5" t="s">
        <v>1337</v>
      </c>
      <c r="B462" s="31" t="s">
        <v>490</v>
      </c>
      <c r="C462" s="19"/>
      <c r="D462" s="25"/>
      <c r="E462" s="23"/>
      <c r="F462" s="21"/>
      <c r="G462" s="20"/>
      <c r="H462" s="24"/>
      <c r="I462" s="21"/>
      <c r="J462" s="21"/>
      <c r="K462" s="21"/>
      <c r="L462" s="21" t="s">
        <v>117</v>
      </c>
      <c r="M462" s="21"/>
      <c r="N462" s="21"/>
      <c r="O462" s="22"/>
      <c r="P462" s="23"/>
      <c r="Q462" s="21"/>
      <c r="R462" s="20"/>
      <c r="S462" s="24"/>
      <c r="T462" s="24"/>
      <c r="U462" s="24"/>
      <c r="V462" s="21"/>
      <c r="W462" s="21"/>
      <c r="X462" s="21"/>
      <c r="Y462" s="21"/>
      <c r="Z462" s="21"/>
      <c r="AA462" s="22"/>
      <c r="AB462" s="22"/>
      <c r="AC462" s="22" t="s">
        <v>119</v>
      </c>
      <c r="AD462" s="22"/>
      <c r="AE462" s="22"/>
      <c r="AF462" s="22" t="s">
        <v>92</v>
      </c>
      <c r="AG462" s="22"/>
      <c r="AH462" s="23"/>
      <c r="AI462" s="24"/>
      <c r="AJ462" s="21"/>
      <c r="AK462" s="22"/>
      <c r="AL462" s="22"/>
      <c r="AM462" s="22" t="s">
        <v>92</v>
      </c>
      <c r="AN462" s="23"/>
      <c r="AO462" s="20"/>
      <c r="AP462" s="24"/>
      <c r="AQ462" s="21"/>
      <c r="AR462" s="21"/>
      <c r="AS462" s="21"/>
      <c r="AT462" s="21"/>
      <c r="AU462" s="22"/>
      <c r="AV462" s="23"/>
      <c r="AW462" s="21"/>
      <c r="AX462" s="21"/>
      <c r="AY462" s="21"/>
      <c r="AZ462" s="21"/>
      <c r="BA462" s="20"/>
      <c r="BB462" s="23"/>
      <c r="BC462" s="21"/>
      <c r="BD462" s="21"/>
      <c r="BE462" s="21"/>
      <c r="BF462" s="20"/>
      <c r="BG462" s="24" t="s">
        <v>17</v>
      </c>
      <c r="BH462" s="21"/>
      <c r="BI462" s="21"/>
      <c r="BJ462" s="22" t="s">
        <v>35</v>
      </c>
      <c r="BK462" s="64"/>
      <c r="BL462" s="197" t="str">
        <f>IFERROR(VLOOKUP(BK462,#REF!,3,FALSE),"")</f>
        <v/>
      </c>
    </row>
    <row r="463" spans="1:64" s="3" customFormat="1" ht="12.95" customHeight="1" x14ac:dyDescent="0.25">
      <c r="A463" s="5" t="s">
        <v>1338</v>
      </c>
      <c r="B463" s="31" t="s">
        <v>491</v>
      </c>
      <c r="C463" s="19"/>
      <c r="D463" s="25"/>
      <c r="E463" s="23"/>
      <c r="F463" s="21"/>
      <c r="G463" s="20"/>
      <c r="H463" s="24"/>
      <c r="I463" s="21"/>
      <c r="J463" s="21"/>
      <c r="K463" s="21"/>
      <c r="L463" s="21" t="s">
        <v>117</v>
      </c>
      <c r="M463" s="21"/>
      <c r="N463" s="21"/>
      <c r="O463" s="22"/>
      <c r="P463" s="23"/>
      <c r="Q463" s="21"/>
      <c r="R463" s="20"/>
      <c r="S463" s="24"/>
      <c r="T463" s="24"/>
      <c r="U463" s="24"/>
      <c r="V463" s="21"/>
      <c r="W463" s="21"/>
      <c r="X463" s="21"/>
      <c r="Y463" s="21"/>
      <c r="Z463" s="21"/>
      <c r="AA463" s="22"/>
      <c r="AB463" s="22"/>
      <c r="AC463" s="22" t="s">
        <v>119</v>
      </c>
      <c r="AD463" s="22"/>
      <c r="AE463" s="22"/>
      <c r="AF463" s="22" t="s">
        <v>92</v>
      </c>
      <c r="AG463" s="22"/>
      <c r="AH463" s="23"/>
      <c r="AI463" s="24"/>
      <c r="AJ463" s="21"/>
      <c r="AK463" s="22"/>
      <c r="AL463" s="22"/>
      <c r="AM463" s="22" t="s">
        <v>92</v>
      </c>
      <c r="AN463" s="23"/>
      <c r="AO463" s="20"/>
      <c r="AP463" s="24"/>
      <c r="AQ463" s="21"/>
      <c r="AR463" s="21"/>
      <c r="AS463" s="21"/>
      <c r="AT463" s="21"/>
      <c r="AU463" s="22"/>
      <c r="AV463" s="23"/>
      <c r="AW463" s="21"/>
      <c r="AX463" s="21"/>
      <c r="AY463" s="21"/>
      <c r="AZ463" s="21"/>
      <c r="BA463" s="20"/>
      <c r="BB463" s="23"/>
      <c r="BC463" s="21"/>
      <c r="BD463" s="21"/>
      <c r="BE463" s="21"/>
      <c r="BF463" s="20"/>
      <c r="BG463" s="24" t="s">
        <v>17</v>
      </c>
      <c r="BH463" s="21"/>
      <c r="BI463" s="21"/>
      <c r="BJ463" s="22" t="s">
        <v>35</v>
      </c>
      <c r="BK463" s="64"/>
      <c r="BL463" s="197" t="str">
        <f>IFERROR(VLOOKUP(BK463,#REF!,3,FALSE),"")</f>
        <v/>
      </c>
    </row>
    <row r="464" spans="1:64" s="3" customFormat="1" ht="12.95" customHeight="1" x14ac:dyDescent="0.25">
      <c r="A464" s="5" t="s">
        <v>1339</v>
      </c>
      <c r="B464" s="31" t="s">
        <v>492</v>
      </c>
      <c r="C464" s="19"/>
      <c r="D464" s="25"/>
      <c r="E464" s="23"/>
      <c r="F464" s="21"/>
      <c r="G464" s="20"/>
      <c r="H464" s="24"/>
      <c r="I464" s="21"/>
      <c r="J464" s="21"/>
      <c r="K464" s="21"/>
      <c r="L464" s="21" t="s">
        <v>117</v>
      </c>
      <c r="M464" s="21"/>
      <c r="N464" s="21"/>
      <c r="O464" s="22"/>
      <c r="P464" s="23"/>
      <c r="Q464" s="21"/>
      <c r="R464" s="20"/>
      <c r="S464" s="24"/>
      <c r="T464" s="24"/>
      <c r="U464" s="24"/>
      <c r="V464" s="21"/>
      <c r="W464" s="21"/>
      <c r="X464" s="21"/>
      <c r="Y464" s="21"/>
      <c r="Z464" s="21"/>
      <c r="AA464" s="22"/>
      <c r="AB464" s="22"/>
      <c r="AC464" s="22" t="s">
        <v>119</v>
      </c>
      <c r="AD464" s="22"/>
      <c r="AE464" s="22"/>
      <c r="AF464" s="22" t="s">
        <v>92</v>
      </c>
      <c r="AG464" s="22"/>
      <c r="AH464" s="23"/>
      <c r="AI464" s="24"/>
      <c r="AJ464" s="21"/>
      <c r="AK464" s="22"/>
      <c r="AL464" s="22"/>
      <c r="AM464" s="22" t="s">
        <v>92</v>
      </c>
      <c r="AN464" s="23"/>
      <c r="AO464" s="20"/>
      <c r="AP464" s="24"/>
      <c r="AQ464" s="21"/>
      <c r="AR464" s="21"/>
      <c r="AS464" s="21"/>
      <c r="AT464" s="21"/>
      <c r="AU464" s="22"/>
      <c r="AV464" s="23"/>
      <c r="AW464" s="21"/>
      <c r="AX464" s="21"/>
      <c r="AY464" s="21"/>
      <c r="AZ464" s="21"/>
      <c r="BA464" s="20"/>
      <c r="BB464" s="23"/>
      <c r="BC464" s="21"/>
      <c r="BD464" s="21"/>
      <c r="BE464" s="21"/>
      <c r="BF464" s="20"/>
      <c r="BG464" s="24" t="s">
        <v>17</v>
      </c>
      <c r="BH464" s="21"/>
      <c r="BI464" s="21"/>
      <c r="BJ464" s="22" t="s">
        <v>35</v>
      </c>
      <c r="BK464" s="64"/>
      <c r="BL464" s="197" t="str">
        <f>IFERROR(VLOOKUP(BK464,#REF!,3,FALSE),"")</f>
        <v/>
      </c>
    </row>
    <row r="465" spans="1:64" s="3" customFormat="1" ht="12.95" customHeight="1" x14ac:dyDescent="0.25">
      <c r="A465" s="5" t="s">
        <v>1340</v>
      </c>
      <c r="B465" s="31" t="s">
        <v>493</v>
      </c>
      <c r="C465" s="19"/>
      <c r="D465" s="25"/>
      <c r="E465" s="23"/>
      <c r="F465" s="21"/>
      <c r="G465" s="20"/>
      <c r="H465" s="24"/>
      <c r="I465" s="21"/>
      <c r="J465" s="21"/>
      <c r="K465" s="21"/>
      <c r="L465" s="21" t="s">
        <v>117</v>
      </c>
      <c r="M465" s="21"/>
      <c r="N465" s="21"/>
      <c r="O465" s="22"/>
      <c r="P465" s="23"/>
      <c r="Q465" s="21"/>
      <c r="R465" s="20"/>
      <c r="S465" s="24"/>
      <c r="T465" s="24"/>
      <c r="U465" s="24"/>
      <c r="V465" s="21"/>
      <c r="W465" s="21"/>
      <c r="X465" s="21"/>
      <c r="Y465" s="21"/>
      <c r="Z465" s="21"/>
      <c r="AA465" s="22"/>
      <c r="AB465" s="22"/>
      <c r="AC465" s="22" t="s">
        <v>119</v>
      </c>
      <c r="AD465" s="22"/>
      <c r="AE465" s="22"/>
      <c r="AF465" s="22" t="s">
        <v>92</v>
      </c>
      <c r="AG465" s="22"/>
      <c r="AH465" s="23"/>
      <c r="AI465" s="24"/>
      <c r="AJ465" s="21"/>
      <c r="AK465" s="22"/>
      <c r="AL465" s="22"/>
      <c r="AM465" s="22" t="s">
        <v>92</v>
      </c>
      <c r="AN465" s="23"/>
      <c r="AO465" s="20"/>
      <c r="AP465" s="24"/>
      <c r="AQ465" s="21"/>
      <c r="AR465" s="21"/>
      <c r="AS465" s="21"/>
      <c r="AT465" s="21"/>
      <c r="AU465" s="22"/>
      <c r="AV465" s="23"/>
      <c r="AW465" s="21"/>
      <c r="AX465" s="21"/>
      <c r="AY465" s="21"/>
      <c r="AZ465" s="21"/>
      <c r="BA465" s="20"/>
      <c r="BB465" s="23"/>
      <c r="BC465" s="21"/>
      <c r="BD465" s="21"/>
      <c r="BE465" s="21"/>
      <c r="BF465" s="20"/>
      <c r="BG465" s="24" t="s">
        <v>17</v>
      </c>
      <c r="BH465" s="21"/>
      <c r="BI465" s="21"/>
      <c r="BJ465" s="22" t="s">
        <v>35</v>
      </c>
      <c r="BK465" s="64"/>
      <c r="BL465" s="197" t="str">
        <f>IFERROR(VLOOKUP(BK465,#REF!,3,FALSE),"")</f>
        <v/>
      </c>
    </row>
    <row r="466" spans="1:64" s="3" customFormat="1" ht="12.95" customHeight="1" x14ac:dyDescent="0.25">
      <c r="A466" s="5" t="s">
        <v>1341</v>
      </c>
      <c r="B466" s="31" t="s">
        <v>494</v>
      </c>
      <c r="C466" s="19"/>
      <c r="D466" s="25"/>
      <c r="E466" s="23"/>
      <c r="F466" s="21"/>
      <c r="G466" s="20"/>
      <c r="H466" s="24"/>
      <c r="I466" s="21"/>
      <c r="J466" s="21"/>
      <c r="K466" s="21"/>
      <c r="L466" s="21" t="s">
        <v>117</v>
      </c>
      <c r="M466" s="21"/>
      <c r="N466" s="21"/>
      <c r="O466" s="22"/>
      <c r="P466" s="23"/>
      <c r="Q466" s="21"/>
      <c r="R466" s="20"/>
      <c r="S466" s="24"/>
      <c r="T466" s="24"/>
      <c r="U466" s="24"/>
      <c r="V466" s="21"/>
      <c r="W466" s="21"/>
      <c r="X466" s="21"/>
      <c r="Y466" s="21"/>
      <c r="Z466" s="21"/>
      <c r="AA466" s="22"/>
      <c r="AB466" s="22"/>
      <c r="AC466" s="22" t="s">
        <v>119</v>
      </c>
      <c r="AD466" s="22"/>
      <c r="AE466" s="22"/>
      <c r="AF466" s="22" t="s">
        <v>92</v>
      </c>
      <c r="AG466" s="22"/>
      <c r="AH466" s="23"/>
      <c r="AI466" s="24"/>
      <c r="AJ466" s="21"/>
      <c r="AK466" s="22"/>
      <c r="AL466" s="22"/>
      <c r="AM466" s="22" t="s">
        <v>92</v>
      </c>
      <c r="AN466" s="23"/>
      <c r="AO466" s="20"/>
      <c r="AP466" s="24"/>
      <c r="AQ466" s="21"/>
      <c r="AR466" s="21"/>
      <c r="AS466" s="21"/>
      <c r="AT466" s="21"/>
      <c r="AU466" s="22"/>
      <c r="AV466" s="23"/>
      <c r="AW466" s="21"/>
      <c r="AX466" s="21"/>
      <c r="AY466" s="21"/>
      <c r="AZ466" s="21"/>
      <c r="BA466" s="20"/>
      <c r="BB466" s="23"/>
      <c r="BC466" s="21"/>
      <c r="BD466" s="21"/>
      <c r="BE466" s="21"/>
      <c r="BF466" s="20"/>
      <c r="BG466" s="24" t="s">
        <v>17</v>
      </c>
      <c r="BH466" s="21"/>
      <c r="BI466" s="21"/>
      <c r="BJ466" s="22" t="s">
        <v>35</v>
      </c>
      <c r="BK466" s="64"/>
      <c r="BL466" s="197"/>
    </row>
    <row r="467" spans="1:64" s="3" customFormat="1" ht="12.95" customHeight="1" x14ac:dyDescent="0.25">
      <c r="A467" s="5" t="s">
        <v>1342</v>
      </c>
      <c r="B467" s="31" t="s">
        <v>495</v>
      </c>
      <c r="C467" s="19"/>
      <c r="D467" s="25"/>
      <c r="E467" s="23"/>
      <c r="F467" s="21"/>
      <c r="G467" s="20"/>
      <c r="H467" s="24"/>
      <c r="I467" s="21"/>
      <c r="J467" s="21"/>
      <c r="K467" s="21"/>
      <c r="L467" s="21" t="s">
        <v>117</v>
      </c>
      <c r="M467" s="21"/>
      <c r="N467" s="21"/>
      <c r="O467" s="22"/>
      <c r="P467" s="23"/>
      <c r="Q467" s="21"/>
      <c r="R467" s="20"/>
      <c r="S467" s="24"/>
      <c r="T467" s="24"/>
      <c r="U467" s="24"/>
      <c r="V467" s="21"/>
      <c r="W467" s="21"/>
      <c r="X467" s="21"/>
      <c r="Y467" s="21"/>
      <c r="Z467" s="21"/>
      <c r="AA467" s="22"/>
      <c r="AB467" s="22"/>
      <c r="AC467" s="22" t="s">
        <v>119</v>
      </c>
      <c r="AD467" s="22"/>
      <c r="AE467" s="22"/>
      <c r="AF467" s="22" t="s">
        <v>92</v>
      </c>
      <c r="AG467" s="22"/>
      <c r="AH467" s="23"/>
      <c r="AI467" s="24"/>
      <c r="AJ467" s="21"/>
      <c r="AK467" s="22"/>
      <c r="AL467" s="22"/>
      <c r="AM467" s="22" t="s">
        <v>92</v>
      </c>
      <c r="AN467" s="23"/>
      <c r="AO467" s="20"/>
      <c r="AP467" s="24"/>
      <c r="AQ467" s="21"/>
      <c r="AR467" s="21"/>
      <c r="AS467" s="21"/>
      <c r="AT467" s="21"/>
      <c r="AU467" s="22"/>
      <c r="AV467" s="23"/>
      <c r="AW467" s="21"/>
      <c r="AX467" s="21"/>
      <c r="AY467" s="21"/>
      <c r="AZ467" s="21"/>
      <c r="BA467" s="20"/>
      <c r="BB467" s="23"/>
      <c r="BC467" s="21"/>
      <c r="BD467" s="21"/>
      <c r="BE467" s="21"/>
      <c r="BF467" s="20"/>
      <c r="BG467" s="24" t="s">
        <v>17</v>
      </c>
      <c r="BH467" s="21"/>
      <c r="BI467" s="21"/>
      <c r="BJ467" s="22" t="s">
        <v>35</v>
      </c>
      <c r="BK467" s="64"/>
      <c r="BL467" s="197"/>
    </row>
    <row r="468" spans="1:64" s="3" customFormat="1" ht="12.95" customHeight="1" x14ac:dyDescent="0.25">
      <c r="A468" s="5" t="s">
        <v>1343</v>
      </c>
      <c r="B468" s="31" t="s">
        <v>496</v>
      </c>
      <c r="C468" s="19"/>
      <c r="D468" s="25"/>
      <c r="E468" s="23"/>
      <c r="F468" s="21"/>
      <c r="G468" s="20"/>
      <c r="H468" s="24"/>
      <c r="I468" s="21"/>
      <c r="J468" s="21"/>
      <c r="K468" s="21"/>
      <c r="L468" s="21" t="s">
        <v>117</v>
      </c>
      <c r="M468" s="21"/>
      <c r="N468" s="21"/>
      <c r="O468" s="22"/>
      <c r="P468" s="23"/>
      <c r="Q468" s="21"/>
      <c r="R468" s="20"/>
      <c r="S468" s="24"/>
      <c r="T468" s="24"/>
      <c r="U468" s="24"/>
      <c r="V468" s="21"/>
      <c r="W468" s="21"/>
      <c r="X468" s="21"/>
      <c r="Y468" s="21"/>
      <c r="Z468" s="21"/>
      <c r="AA468" s="22"/>
      <c r="AB468" s="22"/>
      <c r="AC468" s="22" t="s">
        <v>119</v>
      </c>
      <c r="AD468" s="22"/>
      <c r="AE468" s="22"/>
      <c r="AF468" s="22" t="s">
        <v>92</v>
      </c>
      <c r="AG468" s="22"/>
      <c r="AH468" s="23"/>
      <c r="AI468" s="24"/>
      <c r="AJ468" s="21"/>
      <c r="AK468" s="22"/>
      <c r="AL468" s="22"/>
      <c r="AM468" s="22" t="s">
        <v>92</v>
      </c>
      <c r="AN468" s="23"/>
      <c r="AO468" s="20"/>
      <c r="AP468" s="24"/>
      <c r="AQ468" s="21"/>
      <c r="AR468" s="21"/>
      <c r="AS468" s="21"/>
      <c r="AT468" s="21"/>
      <c r="AU468" s="22"/>
      <c r="AV468" s="23"/>
      <c r="AW468" s="21"/>
      <c r="AX468" s="21"/>
      <c r="AY468" s="21"/>
      <c r="AZ468" s="21"/>
      <c r="BA468" s="20"/>
      <c r="BB468" s="23"/>
      <c r="BC468" s="21"/>
      <c r="BD468" s="21"/>
      <c r="BE468" s="21"/>
      <c r="BF468" s="20"/>
      <c r="BG468" s="24" t="s">
        <v>17</v>
      </c>
      <c r="BH468" s="21"/>
      <c r="BI468" s="21"/>
      <c r="BJ468" s="22" t="s">
        <v>35</v>
      </c>
      <c r="BK468" s="64"/>
      <c r="BL468" s="197">
        <f>+BL454</f>
        <v>26</v>
      </c>
    </row>
    <row r="469" spans="1:64" s="3" customFormat="1" ht="12.95" customHeight="1" x14ac:dyDescent="0.25">
      <c r="A469" s="5" t="s">
        <v>1344</v>
      </c>
      <c r="B469" s="31" t="s">
        <v>497</v>
      </c>
      <c r="C469" s="19"/>
      <c r="D469" s="25"/>
      <c r="E469" s="23"/>
      <c r="F469" s="21"/>
      <c r="G469" s="20"/>
      <c r="H469" s="24"/>
      <c r="I469" s="21"/>
      <c r="J469" s="21"/>
      <c r="K469" s="21"/>
      <c r="L469" s="21" t="s">
        <v>117</v>
      </c>
      <c r="M469" s="21"/>
      <c r="N469" s="21"/>
      <c r="O469" s="22"/>
      <c r="P469" s="23"/>
      <c r="Q469" s="21"/>
      <c r="R469" s="20"/>
      <c r="S469" s="24"/>
      <c r="T469" s="24"/>
      <c r="U469" s="24"/>
      <c r="V469" s="21"/>
      <c r="W469" s="21"/>
      <c r="X469" s="21"/>
      <c r="Y469" s="21"/>
      <c r="Z469" s="21"/>
      <c r="AA469" s="22"/>
      <c r="AB469" s="22"/>
      <c r="AC469" s="22" t="s">
        <v>119</v>
      </c>
      <c r="AD469" s="22"/>
      <c r="AE469" s="22"/>
      <c r="AF469" s="22" t="s">
        <v>92</v>
      </c>
      <c r="AG469" s="22"/>
      <c r="AH469" s="23"/>
      <c r="AI469" s="24"/>
      <c r="AJ469" s="21"/>
      <c r="AK469" s="22"/>
      <c r="AL469" s="22"/>
      <c r="AM469" s="22" t="s">
        <v>92</v>
      </c>
      <c r="AN469" s="23"/>
      <c r="AO469" s="20"/>
      <c r="AP469" s="24"/>
      <c r="AQ469" s="21"/>
      <c r="AR469" s="21"/>
      <c r="AS469" s="21"/>
      <c r="AT469" s="21"/>
      <c r="AU469" s="22"/>
      <c r="AV469" s="23"/>
      <c r="AW469" s="21"/>
      <c r="AX469" s="21"/>
      <c r="AY469" s="21"/>
      <c r="AZ469" s="21"/>
      <c r="BA469" s="20"/>
      <c r="BB469" s="23"/>
      <c r="BC469" s="21"/>
      <c r="BD469" s="21"/>
      <c r="BE469" s="21"/>
      <c r="BF469" s="20"/>
      <c r="BG469" s="24" t="s">
        <v>17</v>
      </c>
      <c r="BH469" s="21"/>
      <c r="BI469" s="21"/>
      <c r="BJ469" s="22" t="s">
        <v>35</v>
      </c>
      <c r="BK469" s="64"/>
      <c r="BL469" s="197" t="str">
        <f>IFERROR(VLOOKUP(BK469,#REF!,3,FALSE),"")</f>
        <v/>
      </c>
    </row>
    <row r="470" spans="1:64" s="3" customFormat="1" ht="12.95" customHeight="1" x14ac:dyDescent="0.25">
      <c r="A470" s="5" t="s">
        <v>1345</v>
      </c>
      <c r="B470" s="31" t="s">
        <v>498</v>
      </c>
      <c r="C470" s="19"/>
      <c r="D470" s="25"/>
      <c r="E470" s="23"/>
      <c r="F470" s="21"/>
      <c r="G470" s="20"/>
      <c r="H470" s="24"/>
      <c r="I470" s="21"/>
      <c r="J470" s="21"/>
      <c r="K470" s="21"/>
      <c r="L470" s="21" t="s">
        <v>117</v>
      </c>
      <c r="M470" s="21"/>
      <c r="N470" s="21"/>
      <c r="O470" s="22"/>
      <c r="P470" s="23"/>
      <c r="Q470" s="21"/>
      <c r="R470" s="20"/>
      <c r="S470" s="24"/>
      <c r="T470" s="24"/>
      <c r="U470" s="24"/>
      <c r="V470" s="21"/>
      <c r="W470" s="21"/>
      <c r="X470" s="21"/>
      <c r="Y470" s="21"/>
      <c r="Z470" s="21"/>
      <c r="AA470" s="22"/>
      <c r="AB470" s="22"/>
      <c r="AC470" s="22" t="s">
        <v>119</v>
      </c>
      <c r="AD470" s="22"/>
      <c r="AE470" s="22"/>
      <c r="AF470" s="22" t="s">
        <v>92</v>
      </c>
      <c r="AG470" s="22"/>
      <c r="AH470" s="23"/>
      <c r="AI470" s="24"/>
      <c r="AJ470" s="21"/>
      <c r="AK470" s="22"/>
      <c r="AL470" s="22"/>
      <c r="AM470" s="22" t="s">
        <v>92</v>
      </c>
      <c r="AN470" s="23"/>
      <c r="AO470" s="20"/>
      <c r="AP470" s="24"/>
      <c r="AQ470" s="21"/>
      <c r="AR470" s="21"/>
      <c r="AS470" s="21"/>
      <c r="AT470" s="21"/>
      <c r="AU470" s="22"/>
      <c r="AV470" s="23"/>
      <c r="AW470" s="21"/>
      <c r="AX470" s="21"/>
      <c r="AY470" s="21"/>
      <c r="AZ470" s="21"/>
      <c r="BA470" s="20"/>
      <c r="BB470" s="23"/>
      <c r="BC470" s="21"/>
      <c r="BD470" s="21"/>
      <c r="BE470" s="21"/>
      <c r="BF470" s="20"/>
      <c r="BG470" s="24" t="s">
        <v>17</v>
      </c>
      <c r="BH470" s="21"/>
      <c r="BI470" s="21"/>
      <c r="BJ470" s="22" t="s">
        <v>35</v>
      </c>
      <c r="BK470" s="64"/>
      <c r="BL470" s="197" t="str">
        <f>IFERROR(VLOOKUP(BK470,#REF!,3,FALSE),"")</f>
        <v/>
      </c>
    </row>
    <row r="471" spans="1:64" s="3" customFormat="1" ht="12.95" customHeight="1" x14ac:dyDescent="0.25">
      <c r="A471" s="5" t="s">
        <v>1346</v>
      </c>
      <c r="B471" s="31" t="s">
        <v>499</v>
      </c>
      <c r="C471" s="19"/>
      <c r="D471" s="25"/>
      <c r="E471" s="23"/>
      <c r="F471" s="21"/>
      <c r="G471" s="20"/>
      <c r="H471" s="24"/>
      <c r="I471" s="21"/>
      <c r="J471" s="21"/>
      <c r="K471" s="21"/>
      <c r="L471" s="21" t="s">
        <v>117</v>
      </c>
      <c r="M471" s="21"/>
      <c r="N471" s="21"/>
      <c r="O471" s="22"/>
      <c r="P471" s="23"/>
      <c r="Q471" s="21"/>
      <c r="R471" s="20"/>
      <c r="S471" s="24"/>
      <c r="T471" s="24"/>
      <c r="U471" s="24"/>
      <c r="V471" s="21"/>
      <c r="W471" s="21"/>
      <c r="X471" s="21"/>
      <c r="Y471" s="21"/>
      <c r="Z471" s="21"/>
      <c r="AA471" s="22"/>
      <c r="AB471" s="22"/>
      <c r="AC471" s="22" t="s">
        <v>119</v>
      </c>
      <c r="AD471" s="22"/>
      <c r="AE471" s="22"/>
      <c r="AF471" s="22" t="s">
        <v>92</v>
      </c>
      <c r="AG471" s="22"/>
      <c r="AH471" s="23"/>
      <c r="AI471" s="24"/>
      <c r="AJ471" s="21"/>
      <c r="AK471" s="22"/>
      <c r="AL471" s="22"/>
      <c r="AM471" s="22" t="s">
        <v>92</v>
      </c>
      <c r="AN471" s="23"/>
      <c r="AO471" s="20"/>
      <c r="AP471" s="24"/>
      <c r="AQ471" s="21"/>
      <c r="AR471" s="21"/>
      <c r="AS471" s="21"/>
      <c r="AT471" s="21"/>
      <c r="AU471" s="22"/>
      <c r="AV471" s="23"/>
      <c r="AW471" s="21"/>
      <c r="AX471" s="21"/>
      <c r="AY471" s="21"/>
      <c r="AZ471" s="21"/>
      <c r="BA471" s="20"/>
      <c r="BB471" s="23"/>
      <c r="BC471" s="21"/>
      <c r="BD471" s="21"/>
      <c r="BE471" s="21"/>
      <c r="BF471" s="20"/>
      <c r="BG471" s="24" t="s">
        <v>17</v>
      </c>
      <c r="BH471" s="21"/>
      <c r="BI471" s="21"/>
      <c r="BJ471" s="22" t="s">
        <v>35</v>
      </c>
      <c r="BK471" s="64"/>
      <c r="BL471" s="197" t="str">
        <f>IFERROR(VLOOKUP(BK471,#REF!,3,FALSE),"")</f>
        <v/>
      </c>
    </row>
    <row r="472" spans="1:64" s="3" customFormat="1" ht="12.95" customHeight="1" x14ac:dyDescent="0.25">
      <c r="A472" s="5" t="s">
        <v>1347</v>
      </c>
      <c r="B472" s="31" t="s">
        <v>500</v>
      </c>
      <c r="C472" s="19"/>
      <c r="D472" s="25"/>
      <c r="E472" s="23"/>
      <c r="F472" s="21"/>
      <c r="G472" s="20"/>
      <c r="H472" s="24"/>
      <c r="I472" s="21"/>
      <c r="J472" s="21"/>
      <c r="K472" s="21"/>
      <c r="L472" s="21" t="s">
        <v>117</v>
      </c>
      <c r="M472" s="21"/>
      <c r="N472" s="21"/>
      <c r="O472" s="22"/>
      <c r="P472" s="23"/>
      <c r="Q472" s="21"/>
      <c r="R472" s="20"/>
      <c r="S472" s="24"/>
      <c r="T472" s="24"/>
      <c r="U472" s="24"/>
      <c r="V472" s="21"/>
      <c r="W472" s="21"/>
      <c r="X472" s="21"/>
      <c r="Y472" s="21"/>
      <c r="Z472" s="21"/>
      <c r="AA472" s="22"/>
      <c r="AB472" s="22"/>
      <c r="AC472" s="22" t="s">
        <v>119</v>
      </c>
      <c r="AD472" s="22"/>
      <c r="AE472" s="22"/>
      <c r="AF472" s="22" t="s">
        <v>92</v>
      </c>
      <c r="AG472" s="22"/>
      <c r="AH472" s="23"/>
      <c r="AI472" s="24"/>
      <c r="AJ472" s="21"/>
      <c r="AK472" s="22"/>
      <c r="AL472" s="22"/>
      <c r="AM472" s="22" t="s">
        <v>92</v>
      </c>
      <c r="AN472" s="23"/>
      <c r="AO472" s="20"/>
      <c r="AP472" s="24"/>
      <c r="AQ472" s="21"/>
      <c r="AR472" s="21"/>
      <c r="AS472" s="21"/>
      <c r="AT472" s="21"/>
      <c r="AU472" s="22"/>
      <c r="AV472" s="23"/>
      <c r="AW472" s="21"/>
      <c r="AX472" s="21"/>
      <c r="AY472" s="21"/>
      <c r="AZ472" s="21"/>
      <c r="BA472" s="20"/>
      <c r="BB472" s="23"/>
      <c r="BC472" s="21"/>
      <c r="BD472" s="21"/>
      <c r="BE472" s="21"/>
      <c r="BF472" s="20"/>
      <c r="BG472" s="24" t="s">
        <v>17</v>
      </c>
      <c r="BH472" s="21"/>
      <c r="BI472" s="21"/>
      <c r="BJ472" s="22" t="s">
        <v>35</v>
      </c>
      <c r="BK472" s="64"/>
      <c r="BL472" s="197" t="str">
        <f>IFERROR(VLOOKUP(BK472,#REF!,3,FALSE),"")</f>
        <v/>
      </c>
    </row>
    <row r="473" spans="1:64" s="3" customFormat="1" ht="12.95" customHeight="1" x14ac:dyDescent="0.25">
      <c r="A473" s="5" t="s">
        <v>1348</v>
      </c>
      <c r="B473" s="31" t="s">
        <v>568</v>
      </c>
      <c r="C473" s="19"/>
      <c r="D473" s="25"/>
      <c r="E473" s="26"/>
      <c r="F473" s="27"/>
      <c r="G473" s="68"/>
      <c r="H473" s="19"/>
      <c r="I473" s="27"/>
      <c r="J473" s="27"/>
      <c r="K473" s="27"/>
      <c r="L473" s="21" t="s">
        <v>117</v>
      </c>
      <c r="M473" s="27"/>
      <c r="N473" s="27"/>
      <c r="O473" s="25"/>
      <c r="P473" s="26"/>
      <c r="Q473" s="27"/>
      <c r="R473" s="68"/>
      <c r="S473" s="19"/>
      <c r="T473" s="19"/>
      <c r="U473" s="19"/>
      <c r="V473" s="27"/>
      <c r="W473" s="27"/>
      <c r="X473" s="27"/>
      <c r="Y473" s="27"/>
      <c r="Z473" s="27"/>
      <c r="AA473" s="25"/>
      <c r="AB473" s="25"/>
      <c r="AC473" s="25"/>
      <c r="AD473" s="25"/>
      <c r="AE473" s="25"/>
      <c r="AF473" s="22" t="s">
        <v>92</v>
      </c>
      <c r="AG473" s="22"/>
      <c r="AH473" s="26"/>
      <c r="AI473" s="19"/>
      <c r="AJ473" s="27"/>
      <c r="AK473" s="25"/>
      <c r="AL473" s="22"/>
      <c r="AM473" s="22" t="s">
        <v>92</v>
      </c>
      <c r="AN473" s="23"/>
      <c r="AO473" s="68"/>
      <c r="AP473" s="19"/>
      <c r="AQ473" s="27"/>
      <c r="AR473" s="27"/>
      <c r="AS473" s="27"/>
      <c r="AT473" s="21" t="s">
        <v>117</v>
      </c>
      <c r="AU473" s="22" t="s">
        <v>119</v>
      </c>
      <c r="AV473" s="26"/>
      <c r="AW473" s="27"/>
      <c r="AX473" s="27"/>
      <c r="AY473" s="27"/>
      <c r="AZ473" s="21"/>
      <c r="BA473" s="20"/>
      <c r="BB473" s="23"/>
      <c r="BC473" s="21"/>
      <c r="BD473" s="21"/>
      <c r="BE473" s="21"/>
      <c r="BF473" s="20"/>
      <c r="BG473" s="24" t="s">
        <v>17</v>
      </c>
      <c r="BH473" s="21"/>
      <c r="BI473" s="21"/>
      <c r="BJ473" s="22" t="s">
        <v>35</v>
      </c>
      <c r="BK473" s="64"/>
      <c r="BL473" s="197">
        <f>+BL434-1</f>
        <v>25</v>
      </c>
    </row>
    <row r="474" spans="1:64" s="3" customFormat="1" ht="12.95" customHeight="1" x14ac:dyDescent="0.25">
      <c r="A474" s="5" t="s">
        <v>1349</v>
      </c>
      <c r="B474" s="31" t="s">
        <v>882</v>
      </c>
      <c r="C474" s="19"/>
      <c r="D474" s="25"/>
      <c r="E474" s="26"/>
      <c r="F474" s="27"/>
      <c r="G474" s="68"/>
      <c r="H474" s="19"/>
      <c r="I474" s="27"/>
      <c r="J474" s="27"/>
      <c r="K474" s="27"/>
      <c r="L474" s="21" t="s">
        <v>117</v>
      </c>
      <c r="M474" s="27"/>
      <c r="N474" s="27"/>
      <c r="O474" s="25"/>
      <c r="P474" s="26"/>
      <c r="Q474" s="27"/>
      <c r="R474" s="68"/>
      <c r="S474" s="19"/>
      <c r="T474" s="19"/>
      <c r="U474" s="19"/>
      <c r="V474" s="27"/>
      <c r="W474" s="27"/>
      <c r="X474" s="27"/>
      <c r="Y474" s="27"/>
      <c r="Z474" s="27"/>
      <c r="AA474" s="25"/>
      <c r="AB474" s="25"/>
      <c r="AC474" s="25"/>
      <c r="AD474" s="25"/>
      <c r="AE474" s="25"/>
      <c r="AF474" s="22" t="s">
        <v>92</v>
      </c>
      <c r="AG474" s="22"/>
      <c r="AH474" s="26"/>
      <c r="AI474" s="19"/>
      <c r="AJ474" s="27"/>
      <c r="AK474" s="25"/>
      <c r="AL474" s="22"/>
      <c r="AM474" s="22" t="s">
        <v>92</v>
      </c>
      <c r="AN474" s="23"/>
      <c r="AO474" s="68"/>
      <c r="AP474" s="19"/>
      <c r="AQ474" s="27"/>
      <c r="AR474" s="27"/>
      <c r="AS474" s="27"/>
      <c r="AT474" s="21" t="s">
        <v>117</v>
      </c>
      <c r="AU474" s="22" t="s">
        <v>119</v>
      </c>
      <c r="AV474" s="26"/>
      <c r="AW474" s="27"/>
      <c r="AX474" s="27"/>
      <c r="AY474" s="27"/>
      <c r="AZ474" s="21"/>
      <c r="BA474" s="20"/>
      <c r="BB474" s="23"/>
      <c r="BC474" s="21"/>
      <c r="BD474" s="21"/>
      <c r="BE474" s="21"/>
      <c r="BF474" s="20"/>
      <c r="BG474" s="24" t="s">
        <v>17</v>
      </c>
      <c r="BH474" s="21"/>
      <c r="BI474" s="21"/>
      <c r="BJ474" s="22" t="s">
        <v>35</v>
      </c>
      <c r="BK474" s="64"/>
      <c r="BL474" s="197">
        <f t="shared" ref="BL474:BL479" si="8">+BL435-1</f>
        <v>25</v>
      </c>
    </row>
    <row r="475" spans="1:64" s="3" customFormat="1" ht="12.95" customHeight="1" x14ac:dyDescent="0.25">
      <c r="A475" s="5" t="s">
        <v>1350</v>
      </c>
      <c r="B475" s="31" t="s">
        <v>569</v>
      </c>
      <c r="C475" s="19"/>
      <c r="D475" s="25"/>
      <c r="E475" s="23"/>
      <c r="F475" s="21"/>
      <c r="G475" s="20"/>
      <c r="H475" s="24"/>
      <c r="I475" s="21"/>
      <c r="J475" s="21"/>
      <c r="K475" s="21" t="s">
        <v>117</v>
      </c>
      <c r="L475" s="21" t="s">
        <v>117</v>
      </c>
      <c r="M475" s="21"/>
      <c r="N475" s="21"/>
      <c r="O475" s="22" t="s">
        <v>92</v>
      </c>
      <c r="P475" s="23"/>
      <c r="Q475" s="21"/>
      <c r="R475" s="20"/>
      <c r="S475" s="24"/>
      <c r="T475" s="24"/>
      <c r="U475" s="24"/>
      <c r="V475" s="21"/>
      <c r="W475" s="21"/>
      <c r="X475" s="21"/>
      <c r="Y475" s="21"/>
      <c r="Z475" s="21"/>
      <c r="AA475" s="22"/>
      <c r="AB475" s="22"/>
      <c r="AC475" s="22"/>
      <c r="AD475" s="22"/>
      <c r="AE475" s="22"/>
      <c r="AF475" s="22" t="s">
        <v>92</v>
      </c>
      <c r="AG475" s="22"/>
      <c r="AH475" s="23"/>
      <c r="AI475" s="24"/>
      <c r="AJ475" s="21"/>
      <c r="AK475" s="22"/>
      <c r="AL475" s="22"/>
      <c r="AM475" s="22" t="s">
        <v>92</v>
      </c>
      <c r="AN475" s="23"/>
      <c r="AO475" s="20"/>
      <c r="AP475" s="24"/>
      <c r="AQ475" s="21"/>
      <c r="AR475" s="21"/>
      <c r="AS475" s="21"/>
      <c r="AT475" s="21" t="s">
        <v>117</v>
      </c>
      <c r="AU475" s="22" t="s">
        <v>119</v>
      </c>
      <c r="AV475" s="23"/>
      <c r="AW475" s="21"/>
      <c r="AX475" s="21"/>
      <c r="AY475" s="21"/>
      <c r="AZ475" s="21"/>
      <c r="BA475" s="20"/>
      <c r="BB475" s="23"/>
      <c r="BC475" s="21"/>
      <c r="BD475" s="21"/>
      <c r="BE475" s="21"/>
      <c r="BF475" s="20"/>
      <c r="BG475" s="24" t="s">
        <v>17</v>
      </c>
      <c r="BH475" s="21"/>
      <c r="BI475" s="21"/>
      <c r="BJ475" s="22" t="s">
        <v>35</v>
      </c>
      <c r="BK475" s="64"/>
      <c r="BL475" s="197">
        <f t="shared" si="8"/>
        <v>25</v>
      </c>
    </row>
    <row r="476" spans="1:64" s="3" customFormat="1" ht="12.95" customHeight="1" x14ac:dyDescent="0.25">
      <c r="A476" s="5" t="s">
        <v>1351</v>
      </c>
      <c r="B476" s="31" t="s">
        <v>570</v>
      </c>
      <c r="C476" s="19"/>
      <c r="D476" s="25"/>
      <c r="E476" s="26"/>
      <c r="F476" s="27"/>
      <c r="G476" s="68"/>
      <c r="H476" s="19"/>
      <c r="I476" s="27"/>
      <c r="J476" s="27"/>
      <c r="K476" s="27"/>
      <c r="L476" s="21" t="s">
        <v>117</v>
      </c>
      <c r="M476" s="27"/>
      <c r="N476" s="27"/>
      <c r="O476" s="25"/>
      <c r="P476" s="26"/>
      <c r="Q476" s="27"/>
      <c r="R476" s="68"/>
      <c r="S476" s="19"/>
      <c r="T476" s="19"/>
      <c r="U476" s="19"/>
      <c r="V476" s="27"/>
      <c r="W476" s="27"/>
      <c r="X476" s="27"/>
      <c r="Y476" s="27"/>
      <c r="Z476" s="27"/>
      <c r="AA476" s="25"/>
      <c r="AB476" s="25"/>
      <c r="AC476" s="25"/>
      <c r="AD476" s="25"/>
      <c r="AE476" s="25"/>
      <c r="AF476" s="22" t="s">
        <v>92</v>
      </c>
      <c r="AG476" s="22"/>
      <c r="AH476" s="26"/>
      <c r="AI476" s="19"/>
      <c r="AJ476" s="27"/>
      <c r="AK476" s="25"/>
      <c r="AL476" s="22"/>
      <c r="AM476" s="22" t="s">
        <v>92</v>
      </c>
      <c r="AN476" s="23"/>
      <c r="AO476" s="68"/>
      <c r="AP476" s="19"/>
      <c r="AQ476" s="27"/>
      <c r="AR476" s="27"/>
      <c r="AS476" s="27"/>
      <c r="AT476" s="21" t="s">
        <v>117</v>
      </c>
      <c r="AU476" s="22" t="s">
        <v>119</v>
      </c>
      <c r="AV476" s="26"/>
      <c r="AW476" s="27"/>
      <c r="AX476" s="27"/>
      <c r="AY476" s="27"/>
      <c r="AZ476" s="21"/>
      <c r="BA476" s="20"/>
      <c r="BB476" s="23"/>
      <c r="BC476" s="21"/>
      <c r="BD476" s="21"/>
      <c r="BE476" s="21"/>
      <c r="BF476" s="20"/>
      <c r="BG476" s="24" t="s">
        <v>17</v>
      </c>
      <c r="BH476" s="21"/>
      <c r="BI476" s="21"/>
      <c r="BJ476" s="22" t="s">
        <v>35</v>
      </c>
      <c r="BK476" s="64"/>
      <c r="BL476" s="197">
        <f t="shared" si="8"/>
        <v>25</v>
      </c>
    </row>
    <row r="477" spans="1:64" s="3" customFormat="1" ht="12.95" customHeight="1" x14ac:dyDescent="0.25">
      <c r="A477" s="5" t="s">
        <v>1352</v>
      </c>
      <c r="B477" s="31" t="s">
        <v>571</v>
      </c>
      <c r="C477" s="19"/>
      <c r="D477" s="25"/>
      <c r="E477" s="26"/>
      <c r="F477" s="27"/>
      <c r="G477" s="68"/>
      <c r="H477" s="19"/>
      <c r="I477" s="27"/>
      <c r="J477" s="27"/>
      <c r="K477" s="27"/>
      <c r="L477" s="21" t="s">
        <v>117</v>
      </c>
      <c r="M477" s="27"/>
      <c r="N477" s="27"/>
      <c r="O477" s="25"/>
      <c r="P477" s="26"/>
      <c r="Q477" s="27"/>
      <c r="R477" s="68"/>
      <c r="S477" s="19"/>
      <c r="T477" s="19"/>
      <c r="U477" s="19"/>
      <c r="V477" s="27"/>
      <c r="W477" s="27"/>
      <c r="X477" s="27"/>
      <c r="Y477" s="27"/>
      <c r="Z477" s="27"/>
      <c r="AA477" s="25"/>
      <c r="AB477" s="25"/>
      <c r="AC477" s="25"/>
      <c r="AD477" s="25"/>
      <c r="AE477" s="25"/>
      <c r="AF477" s="22" t="s">
        <v>92</v>
      </c>
      <c r="AG477" s="22"/>
      <c r="AH477" s="26"/>
      <c r="AI477" s="19"/>
      <c r="AJ477" s="27"/>
      <c r="AK477" s="25"/>
      <c r="AL477" s="22"/>
      <c r="AM477" s="22" t="s">
        <v>92</v>
      </c>
      <c r="AN477" s="23"/>
      <c r="AO477" s="68"/>
      <c r="AP477" s="19"/>
      <c r="AQ477" s="27"/>
      <c r="AR477" s="27"/>
      <c r="AS477" s="27"/>
      <c r="AT477" s="21" t="s">
        <v>117</v>
      </c>
      <c r="AU477" s="22" t="s">
        <v>119</v>
      </c>
      <c r="AV477" s="26"/>
      <c r="AW477" s="27"/>
      <c r="AX477" s="27"/>
      <c r="AY477" s="27"/>
      <c r="AZ477" s="21"/>
      <c r="BA477" s="20"/>
      <c r="BB477" s="23"/>
      <c r="BC477" s="21"/>
      <c r="BD477" s="21"/>
      <c r="BE477" s="21"/>
      <c r="BF477" s="20"/>
      <c r="BG477" s="24" t="s">
        <v>17</v>
      </c>
      <c r="BH477" s="21"/>
      <c r="BI477" s="21"/>
      <c r="BJ477" s="22" t="s">
        <v>35</v>
      </c>
      <c r="BK477" s="64"/>
      <c r="BL477" s="197">
        <f t="shared" si="8"/>
        <v>25</v>
      </c>
    </row>
    <row r="478" spans="1:64" s="3" customFormat="1" ht="12.95" customHeight="1" x14ac:dyDescent="0.25">
      <c r="A478" s="5" t="s">
        <v>1353</v>
      </c>
      <c r="B478" s="31" t="s">
        <v>572</v>
      </c>
      <c r="C478" s="19"/>
      <c r="D478" s="25"/>
      <c r="E478" s="23"/>
      <c r="F478" s="21"/>
      <c r="G478" s="20"/>
      <c r="H478" s="24"/>
      <c r="I478" s="21"/>
      <c r="J478" s="21"/>
      <c r="K478" s="21" t="s">
        <v>117</v>
      </c>
      <c r="L478" s="21" t="s">
        <v>117</v>
      </c>
      <c r="M478" s="21"/>
      <c r="N478" s="21"/>
      <c r="O478" s="22" t="s">
        <v>92</v>
      </c>
      <c r="P478" s="23"/>
      <c r="Q478" s="21"/>
      <c r="R478" s="20"/>
      <c r="S478" s="24"/>
      <c r="T478" s="24"/>
      <c r="U478" s="24"/>
      <c r="V478" s="21"/>
      <c r="W478" s="21"/>
      <c r="X478" s="21"/>
      <c r="Y478" s="21"/>
      <c r="Z478" s="21"/>
      <c r="AA478" s="22"/>
      <c r="AB478" s="22"/>
      <c r="AC478" s="22"/>
      <c r="AD478" s="22"/>
      <c r="AE478" s="22"/>
      <c r="AF478" s="22" t="s">
        <v>92</v>
      </c>
      <c r="AG478" s="22"/>
      <c r="AH478" s="23"/>
      <c r="AI478" s="24"/>
      <c r="AJ478" s="21"/>
      <c r="AK478" s="22"/>
      <c r="AL478" s="22"/>
      <c r="AM478" s="22" t="s">
        <v>92</v>
      </c>
      <c r="AN478" s="23"/>
      <c r="AO478" s="20"/>
      <c r="AP478" s="24"/>
      <c r="AQ478" s="21"/>
      <c r="AR478" s="21"/>
      <c r="AS478" s="21"/>
      <c r="AT478" s="21" t="s">
        <v>117</v>
      </c>
      <c r="AU478" s="22" t="s">
        <v>119</v>
      </c>
      <c r="AV478" s="23"/>
      <c r="AW478" s="21"/>
      <c r="AX478" s="21"/>
      <c r="AY478" s="21"/>
      <c r="AZ478" s="21"/>
      <c r="BA478" s="20"/>
      <c r="BB478" s="23"/>
      <c r="BC478" s="21"/>
      <c r="BD478" s="21"/>
      <c r="BE478" s="21"/>
      <c r="BF478" s="20"/>
      <c r="BG478" s="24" t="s">
        <v>17</v>
      </c>
      <c r="BH478" s="21"/>
      <c r="BI478" s="21"/>
      <c r="BJ478" s="22" t="s">
        <v>35</v>
      </c>
      <c r="BK478" s="64"/>
      <c r="BL478" s="197">
        <f t="shared" si="8"/>
        <v>25</v>
      </c>
    </row>
    <row r="479" spans="1:64" s="3" customFormat="1" ht="12.95" customHeight="1" x14ac:dyDescent="0.25">
      <c r="A479" s="5" t="s">
        <v>1354</v>
      </c>
      <c r="B479" s="31"/>
      <c r="C479" s="19"/>
      <c r="D479" s="25"/>
      <c r="E479" s="26"/>
      <c r="F479" s="27"/>
      <c r="G479" s="68"/>
      <c r="H479" s="19"/>
      <c r="I479" s="27"/>
      <c r="J479" s="27"/>
      <c r="K479" s="27"/>
      <c r="L479" s="21" t="s">
        <v>117</v>
      </c>
      <c r="M479" s="27"/>
      <c r="N479" s="27"/>
      <c r="O479" s="25"/>
      <c r="P479" s="26"/>
      <c r="Q479" s="27"/>
      <c r="R479" s="68"/>
      <c r="S479" s="19"/>
      <c r="T479" s="19"/>
      <c r="U479" s="19"/>
      <c r="V479" s="27"/>
      <c r="W479" s="27"/>
      <c r="X479" s="27"/>
      <c r="Y479" s="27"/>
      <c r="Z479" s="27"/>
      <c r="AA479" s="25"/>
      <c r="AB479" s="25"/>
      <c r="AC479" s="25"/>
      <c r="AD479" s="25"/>
      <c r="AE479" s="25"/>
      <c r="AF479" s="22" t="s">
        <v>92</v>
      </c>
      <c r="AG479" s="22"/>
      <c r="AH479" s="26"/>
      <c r="AI479" s="19"/>
      <c r="AJ479" s="27"/>
      <c r="AK479" s="25"/>
      <c r="AL479" s="22"/>
      <c r="AM479" s="22" t="s">
        <v>92</v>
      </c>
      <c r="AN479" s="23"/>
      <c r="AO479" s="68"/>
      <c r="AP479" s="19"/>
      <c r="AQ479" s="27"/>
      <c r="AR479" s="27"/>
      <c r="AS479" s="27"/>
      <c r="AT479" s="21" t="s">
        <v>117</v>
      </c>
      <c r="AU479" s="22" t="s">
        <v>119</v>
      </c>
      <c r="AV479" s="26"/>
      <c r="AW479" s="27"/>
      <c r="AX479" s="27"/>
      <c r="AY479" s="27"/>
      <c r="AZ479" s="21"/>
      <c r="BA479" s="20"/>
      <c r="BB479" s="23"/>
      <c r="BC479" s="21"/>
      <c r="BD479" s="21"/>
      <c r="BE479" s="21"/>
      <c r="BF479" s="20"/>
      <c r="BG479" s="24" t="s">
        <v>17</v>
      </c>
      <c r="BH479" s="21"/>
      <c r="BI479" s="21"/>
      <c r="BJ479" s="22" t="s">
        <v>35</v>
      </c>
      <c r="BK479" s="64"/>
      <c r="BL479" s="197">
        <f t="shared" si="8"/>
        <v>25</v>
      </c>
    </row>
    <row r="480" spans="1:64" s="3" customFormat="1" ht="12.95" customHeight="1" x14ac:dyDescent="0.25">
      <c r="A480" s="5" t="s">
        <v>1355</v>
      </c>
      <c r="B480" s="31" t="s">
        <v>1848</v>
      </c>
      <c r="C480" s="19"/>
      <c r="D480" s="25"/>
      <c r="E480" s="26"/>
      <c r="F480" s="27"/>
      <c r="G480" s="68"/>
      <c r="H480" s="19"/>
      <c r="I480" s="27"/>
      <c r="J480" s="27"/>
      <c r="K480" s="27"/>
      <c r="L480" s="21" t="s">
        <v>117</v>
      </c>
      <c r="M480" s="27"/>
      <c r="N480" s="27"/>
      <c r="O480" s="25"/>
      <c r="P480" s="26"/>
      <c r="Q480" s="27"/>
      <c r="R480" s="68"/>
      <c r="S480" s="19"/>
      <c r="T480" s="19"/>
      <c r="U480" s="19"/>
      <c r="V480" s="27"/>
      <c r="W480" s="27"/>
      <c r="X480" s="27"/>
      <c r="Y480" s="27"/>
      <c r="Z480" s="27"/>
      <c r="AA480" s="25"/>
      <c r="AB480" s="25"/>
      <c r="AC480" s="25"/>
      <c r="AD480" s="25"/>
      <c r="AE480" s="25"/>
      <c r="AF480" s="22" t="s">
        <v>92</v>
      </c>
      <c r="AG480" s="22"/>
      <c r="AH480" s="26"/>
      <c r="AI480" s="19"/>
      <c r="AJ480" s="27"/>
      <c r="AK480" s="25"/>
      <c r="AL480" s="22"/>
      <c r="AM480" s="22" t="s">
        <v>92</v>
      </c>
      <c r="AN480" s="23"/>
      <c r="AO480" s="68"/>
      <c r="AP480" s="19"/>
      <c r="AQ480" s="27"/>
      <c r="AR480" s="27"/>
      <c r="AS480" s="27"/>
      <c r="AT480" s="21" t="s">
        <v>117</v>
      </c>
      <c r="AU480" s="22" t="s">
        <v>119</v>
      </c>
      <c r="AV480" s="26"/>
      <c r="AW480" s="27"/>
      <c r="AX480" s="27"/>
      <c r="AY480" s="27"/>
      <c r="AZ480" s="21"/>
      <c r="BA480" s="20"/>
      <c r="BB480" s="23"/>
      <c r="BC480" s="21"/>
      <c r="BD480" s="21"/>
      <c r="BE480" s="21"/>
      <c r="BF480" s="20"/>
      <c r="BG480" s="24" t="s">
        <v>17</v>
      </c>
      <c r="BH480" s="21"/>
      <c r="BI480" s="21"/>
      <c r="BJ480" s="22" t="s">
        <v>35</v>
      </c>
      <c r="BK480" s="64"/>
      <c r="BL480" s="197">
        <f>+BL473</f>
        <v>25</v>
      </c>
    </row>
    <row r="481" spans="1:64" s="3" customFormat="1" ht="12.95" customHeight="1" x14ac:dyDescent="0.25">
      <c r="A481" s="5" t="s">
        <v>1356</v>
      </c>
      <c r="B481" s="31"/>
      <c r="C481" s="19"/>
      <c r="D481" s="25"/>
      <c r="E481" s="26"/>
      <c r="F481" s="27"/>
      <c r="G481" s="68"/>
      <c r="H481" s="19"/>
      <c r="I481" s="27"/>
      <c r="J481" s="27"/>
      <c r="K481" s="27"/>
      <c r="L481" s="21" t="s">
        <v>117</v>
      </c>
      <c r="M481" s="27"/>
      <c r="N481" s="27"/>
      <c r="O481" s="25"/>
      <c r="P481" s="26"/>
      <c r="Q481" s="27"/>
      <c r="R481" s="68"/>
      <c r="S481" s="19"/>
      <c r="T481" s="19"/>
      <c r="U481" s="19"/>
      <c r="V481" s="27"/>
      <c r="W481" s="27"/>
      <c r="X481" s="27"/>
      <c r="Y481" s="27"/>
      <c r="Z481" s="27"/>
      <c r="AA481" s="25"/>
      <c r="AB481" s="25"/>
      <c r="AC481" s="25"/>
      <c r="AD481" s="25"/>
      <c r="AE481" s="25"/>
      <c r="AF481" s="22" t="s">
        <v>92</v>
      </c>
      <c r="AG481" s="22"/>
      <c r="AH481" s="26"/>
      <c r="AI481" s="19"/>
      <c r="AJ481" s="27"/>
      <c r="AK481" s="25"/>
      <c r="AL481" s="22"/>
      <c r="AM481" s="22" t="s">
        <v>92</v>
      </c>
      <c r="AN481" s="23"/>
      <c r="AO481" s="68"/>
      <c r="AP481" s="19"/>
      <c r="AQ481" s="27"/>
      <c r="AR481" s="27"/>
      <c r="AS481" s="27"/>
      <c r="AT481" s="21" t="s">
        <v>117</v>
      </c>
      <c r="AU481" s="22" t="s">
        <v>119</v>
      </c>
      <c r="AV481" s="26"/>
      <c r="AW481" s="27"/>
      <c r="AX481" s="27"/>
      <c r="AY481" s="27"/>
      <c r="AZ481" s="21"/>
      <c r="BA481" s="20"/>
      <c r="BB481" s="23"/>
      <c r="BC481" s="21"/>
      <c r="BD481" s="21"/>
      <c r="BE481" s="21"/>
      <c r="BF481" s="20"/>
      <c r="BG481" s="24" t="s">
        <v>17</v>
      </c>
      <c r="BH481" s="21"/>
      <c r="BI481" s="21"/>
      <c r="BJ481" s="22" t="s">
        <v>35</v>
      </c>
      <c r="BK481" s="64"/>
      <c r="BL481" s="197">
        <f t="shared" ref="BL481:BL495" si="9">+BL474</f>
        <v>25</v>
      </c>
    </row>
    <row r="482" spans="1:64" s="3" customFormat="1" ht="12.95" customHeight="1" x14ac:dyDescent="0.25">
      <c r="A482" s="5" t="s">
        <v>1357</v>
      </c>
      <c r="B482" s="31" t="s">
        <v>573</v>
      </c>
      <c r="C482" s="19"/>
      <c r="D482" s="25"/>
      <c r="E482" s="23"/>
      <c r="F482" s="21"/>
      <c r="G482" s="20"/>
      <c r="H482" s="24"/>
      <c r="I482" s="21"/>
      <c r="J482" s="21"/>
      <c r="K482" s="21" t="s">
        <v>117</v>
      </c>
      <c r="L482" s="21" t="s">
        <v>117</v>
      </c>
      <c r="M482" s="21"/>
      <c r="N482" s="21"/>
      <c r="O482" s="22" t="s">
        <v>92</v>
      </c>
      <c r="P482" s="23"/>
      <c r="Q482" s="21"/>
      <c r="R482" s="20"/>
      <c r="S482" s="24"/>
      <c r="T482" s="24"/>
      <c r="U482" s="24"/>
      <c r="V482" s="21"/>
      <c r="W482" s="21"/>
      <c r="X482" s="21"/>
      <c r="Y482" s="21"/>
      <c r="Z482" s="21"/>
      <c r="AA482" s="22"/>
      <c r="AB482" s="22"/>
      <c r="AC482" s="22"/>
      <c r="AD482" s="22"/>
      <c r="AE482" s="22"/>
      <c r="AF482" s="22" t="s">
        <v>92</v>
      </c>
      <c r="AG482" s="22"/>
      <c r="AH482" s="23"/>
      <c r="AI482" s="24"/>
      <c r="AJ482" s="21"/>
      <c r="AK482" s="22"/>
      <c r="AL482" s="22"/>
      <c r="AM482" s="22" t="s">
        <v>92</v>
      </c>
      <c r="AN482" s="23"/>
      <c r="AO482" s="20"/>
      <c r="AP482" s="24"/>
      <c r="AQ482" s="21"/>
      <c r="AR482" s="21"/>
      <c r="AS482" s="21"/>
      <c r="AT482" s="21" t="s">
        <v>117</v>
      </c>
      <c r="AU482" s="22" t="s">
        <v>119</v>
      </c>
      <c r="AV482" s="23"/>
      <c r="AW482" s="21"/>
      <c r="AX482" s="21"/>
      <c r="AY482" s="21"/>
      <c r="AZ482" s="21"/>
      <c r="BA482" s="20"/>
      <c r="BB482" s="23"/>
      <c r="BC482" s="21"/>
      <c r="BD482" s="21"/>
      <c r="BE482" s="21"/>
      <c r="BF482" s="20"/>
      <c r="BG482" s="24" t="s">
        <v>17</v>
      </c>
      <c r="BH482" s="21"/>
      <c r="BI482" s="21"/>
      <c r="BJ482" s="22" t="s">
        <v>35</v>
      </c>
      <c r="BK482" s="64"/>
      <c r="BL482" s="197">
        <f t="shared" si="9"/>
        <v>25</v>
      </c>
    </row>
    <row r="483" spans="1:64" s="3" customFormat="1" ht="12.95" customHeight="1" x14ac:dyDescent="0.25">
      <c r="A483" s="5" t="s">
        <v>1358</v>
      </c>
      <c r="B483" s="31" t="s">
        <v>501</v>
      </c>
      <c r="C483" s="19"/>
      <c r="D483" s="25"/>
      <c r="E483" s="26"/>
      <c r="F483" s="21"/>
      <c r="G483" s="20"/>
      <c r="H483" s="24"/>
      <c r="I483" s="21"/>
      <c r="J483" s="21"/>
      <c r="K483" s="21"/>
      <c r="L483" s="21" t="s">
        <v>117</v>
      </c>
      <c r="M483" s="21"/>
      <c r="N483" s="21"/>
      <c r="O483" s="22" t="s">
        <v>92</v>
      </c>
      <c r="P483" s="23"/>
      <c r="Q483" s="21"/>
      <c r="R483" s="20"/>
      <c r="S483" s="24"/>
      <c r="T483" s="24"/>
      <c r="U483" s="24"/>
      <c r="V483" s="21"/>
      <c r="W483" s="21"/>
      <c r="X483" s="21"/>
      <c r="Y483" s="21"/>
      <c r="Z483" s="21"/>
      <c r="AA483" s="22"/>
      <c r="AB483" s="22"/>
      <c r="AC483" s="22"/>
      <c r="AD483" s="22"/>
      <c r="AE483" s="22"/>
      <c r="AF483" s="22" t="s">
        <v>92</v>
      </c>
      <c r="AG483" s="22"/>
      <c r="AH483" s="23"/>
      <c r="AI483" s="24"/>
      <c r="AJ483" s="21"/>
      <c r="AK483" s="22"/>
      <c r="AL483" s="22"/>
      <c r="AM483" s="22" t="s">
        <v>92</v>
      </c>
      <c r="AN483" s="23"/>
      <c r="AO483" s="20"/>
      <c r="AP483" s="24"/>
      <c r="AQ483" s="21"/>
      <c r="AR483" s="21"/>
      <c r="AS483" s="21"/>
      <c r="AT483" s="21"/>
      <c r="AU483" s="22"/>
      <c r="AV483" s="23"/>
      <c r="AW483" s="21"/>
      <c r="AX483" s="21" t="s">
        <v>117</v>
      </c>
      <c r="AY483" s="21" t="s">
        <v>119</v>
      </c>
      <c r="AZ483" s="21"/>
      <c r="BA483" s="20"/>
      <c r="BB483" s="23"/>
      <c r="BC483" s="21"/>
      <c r="BD483" s="21"/>
      <c r="BE483" s="21"/>
      <c r="BF483" s="20"/>
      <c r="BG483" s="24" t="s">
        <v>17</v>
      </c>
      <c r="BH483" s="21"/>
      <c r="BI483" s="21"/>
      <c r="BJ483" s="22" t="s">
        <v>35</v>
      </c>
      <c r="BK483" s="64"/>
      <c r="BL483" s="197">
        <f t="shared" si="9"/>
        <v>25</v>
      </c>
    </row>
    <row r="484" spans="1:64" s="3" customFormat="1" ht="12.95" customHeight="1" x14ac:dyDescent="0.25">
      <c r="A484" s="5" t="s">
        <v>1359</v>
      </c>
      <c r="B484" s="31" t="s">
        <v>502</v>
      </c>
      <c r="C484" s="19"/>
      <c r="D484" s="25"/>
      <c r="E484" s="26"/>
      <c r="F484" s="21"/>
      <c r="G484" s="20"/>
      <c r="H484" s="24"/>
      <c r="I484" s="21"/>
      <c r="J484" s="21"/>
      <c r="K484" s="21"/>
      <c r="L484" s="21" t="s">
        <v>117</v>
      </c>
      <c r="M484" s="21"/>
      <c r="N484" s="21"/>
      <c r="O484" s="22" t="s">
        <v>92</v>
      </c>
      <c r="P484" s="23"/>
      <c r="Q484" s="21"/>
      <c r="R484" s="20"/>
      <c r="S484" s="24"/>
      <c r="T484" s="24"/>
      <c r="U484" s="24"/>
      <c r="V484" s="21"/>
      <c r="W484" s="21"/>
      <c r="X484" s="21"/>
      <c r="Y484" s="21"/>
      <c r="Z484" s="21"/>
      <c r="AA484" s="22"/>
      <c r="AB484" s="22"/>
      <c r="AC484" s="22"/>
      <c r="AD484" s="22"/>
      <c r="AE484" s="22"/>
      <c r="AF484" s="22" t="s">
        <v>92</v>
      </c>
      <c r="AG484" s="22"/>
      <c r="AH484" s="23"/>
      <c r="AI484" s="24"/>
      <c r="AJ484" s="21"/>
      <c r="AK484" s="22"/>
      <c r="AL484" s="22"/>
      <c r="AM484" s="22" t="s">
        <v>92</v>
      </c>
      <c r="AN484" s="23"/>
      <c r="AO484" s="20"/>
      <c r="AP484" s="24"/>
      <c r="AQ484" s="21"/>
      <c r="AR484" s="21"/>
      <c r="AS484" s="21"/>
      <c r="AT484" s="21"/>
      <c r="AU484" s="22"/>
      <c r="AV484" s="23"/>
      <c r="AW484" s="21"/>
      <c r="AX484" s="21" t="s">
        <v>117</v>
      </c>
      <c r="AY484" s="21" t="s">
        <v>119</v>
      </c>
      <c r="AZ484" s="21"/>
      <c r="BA484" s="20"/>
      <c r="BB484" s="23"/>
      <c r="BC484" s="21"/>
      <c r="BD484" s="21"/>
      <c r="BE484" s="21"/>
      <c r="BF484" s="20"/>
      <c r="BG484" s="24" t="s">
        <v>17</v>
      </c>
      <c r="BH484" s="21"/>
      <c r="BI484" s="21"/>
      <c r="BJ484" s="22" t="s">
        <v>35</v>
      </c>
      <c r="BK484" s="64"/>
      <c r="BL484" s="197">
        <f t="shared" si="9"/>
        <v>25</v>
      </c>
    </row>
    <row r="485" spans="1:64" s="3" customFormat="1" ht="12.95" customHeight="1" x14ac:dyDescent="0.25">
      <c r="A485" s="5" t="s">
        <v>1360</v>
      </c>
      <c r="B485" s="31" t="s">
        <v>503</v>
      </c>
      <c r="C485" s="19"/>
      <c r="D485" s="25"/>
      <c r="E485" s="26"/>
      <c r="F485" s="21"/>
      <c r="G485" s="20"/>
      <c r="H485" s="24"/>
      <c r="I485" s="21"/>
      <c r="J485" s="21"/>
      <c r="K485" s="21"/>
      <c r="L485" s="21" t="s">
        <v>117</v>
      </c>
      <c r="M485" s="21"/>
      <c r="N485" s="21"/>
      <c r="O485" s="22" t="s">
        <v>92</v>
      </c>
      <c r="P485" s="23"/>
      <c r="Q485" s="21"/>
      <c r="R485" s="20"/>
      <c r="S485" s="24"/>
      <c r="T485" s="24"/>
      <c r="U485" s="24"/>
      <c r="V485" s="21"/>
      <c r="W485" s="21"/>
      <c r="X485" s="21"/>
      <c r="Y485" s="21"/>
      <c r="Z485" s="21"/>
      <c r="AA485" s="22"/>
      <c r="AB485" s="22"/>
      <c r="AC485" s="22"/>
      <c r="AD485" s="22"/>
      <c r="AE485" s="22"/>
      <c r="AF485" s="22" t="s">
        <v>92</v>
      </c>
      <c r="AG485" s="22"/>
      <c r="AH485" s="23"/>
      <c r="AI485" s="24"/>
      <c r="AJ485" s="21"/>
      <c r="AK485" s="22"/>
      <c r="AL485" s="22"/>
      <c r="AM485" s="22" t="s">
        <v>92</v>
      </c>
      <c r="AN485" s="23"/>
      <c r="AO485" s="20"/>
      <c r="AP485" s="24"/>
      <c r="AQ485" s="21"/>
      <c r="AR485" s="21"/>
      <c r="AS485" s="21"/>
      <c r="AT485" s="21"/>
      <c r="AU485" s="22"/>
      <c r="AV485" s="23"/>
      <c r="AW485" s="21"/>
      <c r="AX485" s="21" t="s">
        <v>117</v>
      </c>
      <c r="AY485" s="21" t="s">
        <v>119</v>
      </c>
      <c r="AZ485" s="21"/>
      <c r="BA485" s="20"/>
      <c r="BB485" s="23"/>
      <c r="BC485" s="21"/>
      <c r="BD485" s="21"/>
      <c r="BE485" s="21"/>
      <c r="BF485" s="20"/>
      <c r="BG485" s="24" t="s">
        <v>17</v>
      </c>
      <c r="BH485" s="21"/>
      <c r="BI485" s="21"/>
      <c r="BJ485" s="22" t="s">
        <v>35</v>
      </c>
      <c r="BK485" s="64"/>
      <c r="BL485" s="197">
        <f t="shared" si="9"/>
        <v>25</v>
      </c>
    </row>
    <row r="486" spans="1:64" s="3" customFormat="1" ht="12.95" customHeight="1" x14ac:dyDescent="0.25">
      <c r="A486" s="5" t="s">
        <v>1361</v>
      </c>
      <c r="B486" s="31" t="s">
        <v>504</v>
      </c>
      <c r="C486" s="19"/>
      <c r="D486" s="25"/>
      <c r="E486" s="26"/>
      <c r="F486" s="21"/>
      <c r="G486" s="20"/>
      <c r="H486" s="24"/>
      <c r="I486" s="21"/>
      <c r="J486" s="21"/>
      <c r="K486" s="21"/>
      <c r="L486" s="21" t="s">
        <v>117</v>
      </c>
      <c r="M486" s="21"/>
      <c r="N486" s="21"/>
      <c r="O486" s="22" t="s">
        <v>92</v>
      </c>
      <c r="P486" s="23"/>
      <c r="Q486" s="21"/>
      <c r="R486" s="20"/>
      <c r="S486" s="24"/>
      <c r="T486" s="24"/>
      <c r="U486" s="24"/>
      <c r="V486" s="21"/>
      <c r="W486" s="21"/>
      <c r="X486" s="21"/>
      <c r="Y486" s="21"/>
      <c r="Z486" s="21"/>
      <c r="AA486" s="22"/>
      <c r="AB486" s="22"/>
      <c r="AC486" s="22"/>
      <c r="AD486" s="22"/>
      <c r="AE486" s="22"/>
      <c r="AF486" s="22" t="s">
        <v>92</v>
      </c>
      <c r="AG486" s="22"/>
      <c r="AH486" s="23"/>
      <c r="AI486" s="24"/>
      <c r="AJ486" s="21"/>
      <c r="AK486" s="22"/>
      <c r="AL486" s="22"/>
      <c r="AM486" s="22" t="s">
        <v>92</v>
      </c>
      <c r="AN486" s="23"/>
      <c r="AO486" s="20"/>
      <c r="AP486" s="24"/>
      <c r="AQ486" s="21"/>
      <c r="AR486" s="21"/>
      <c r="AS486" s="21"/>
      <c r="AT486" s="21"/>
      <c r="AU486" s="22"/>
      <c r="AV486" s="23"/>
      <c r="AW486" s="21"/>
      <c r="AX486" s="21" t="s">
        <v>117</v>
      </c>
      <c r="AY486" s="21" t="s">
        <v>119</v>
      </c>
      <c r="AZ486" s="21"/>
      <c r="BA486" s="20"/>
      <c r="BB486" s="23"/>
      <c r="BC486" s="21"/>
      <c r="BD486" s="21"/>
      <c r="BE486" s="21"/>
      <c r="BF486" s="20"/>
      <c r="BG486" s="24" t="s">
        <v>17</v>
      </c>
      <c r="BH486" s="21"/>
      <c r="BI486" s="21"/>
      <c r="BJ486" s="22" t="s">
        <v>35</v>
      </c>
      <c r="BK486" s="64"/>
      <c r="BL486" s="197">
        <f t="shared" si="9"/>
        <v>25</v>
      </c>
    </row>
    <row r="487" spans="1:64" s="3" customFormat="1" ht="12.95" customHeight="1" x14ac:dyDescent="0.25">
      <c r="A487" s="5" t="s">
        <v>1362</v>
      </c>
      <c r="B487" s="31" t="s">
        <v>505</v>
      </c>
      <c r="C487" s="19"/>
      <c r="D487" s="25"/>
      <c r="E487" s="23"/>
      <c r="F487" s="21"/>
      <c r="G487" s="20"/>
      <c r="H487" s="24"/>
      <c r="I487" s="21"/>
      <c r="J487" s="21"/>
      <c r="K487" s="21"/>
      <c r="L487" s="21" t="s">
        <v>117</v>
      </c>
      <c r="M487" s="21"/>
      <c r="N487" s="21"/>
      <c r="O487" s="22" t="s">
        <v>92</v>
      </c>
      <c r="P487" s="23"/>
      <c r="Q487" s="21"/>
      <c r="R487" s="20"/>
      <c r="S487" s="24"/>
      <c r="T487" s="24"/>
      <c r="U487" s="24"/>
      <c r="V487" s="21"/>
      <c r="W487" s="21"/>
      <c r="X487" s="21"/>
      <c r="Y487" s="21"/>
      <c r="Z487" s="21"/>
      <c r="AA487" s="22"/>
      <c r="AB487" s="22"/>
      <c r="AC487" s="22"/>
      <c r="AD487" s="22"/>
      <c r="AE487" s="22"/>
      <c r="AF487" s="22" t="s">
        <v>92</v>
      </c>
      <c r="AG487" s="22"/>
      <c r="AH487" s="23"/>
      <c r="AI487" s="24"/>
      <c r="AJ487" s="21"/>
      <c r="AK487" s="22"/>
      <c r="AL487" s="22"/>
      <c r="AM487" s="22" t="s">
        <v>92</v>
      </c>
      <c r="AN487" s="23"/>
      <c r="AO487" s="20"/>
      <c r="AP487" s="24"/>
      <c r="AQ487" s="21"/>
      <c r="AR487" s="21"/>
      <c r="AS487" s="21"/>
      <c r="AT487" s="21"/>
      <c r="AU487" s="22"/>
      <c r="AV487" s="23"/>
      <c r="AW487" s="21"/>
      <c r="AX487" s="21" t="s">
        <v>117</v>
      </c>
      <c r="AY487" s="21" t="s">
        <v>119</v>
      </c>
      <c r="AZ487" s="21"/>
      <c r="BA487" s="20"/>
      <c r="BB487" s="23"/>
      <c r="BC487" s="21"/>
      <c r="BD487" s="21"/>
      <c r="BE487" s="21"/>
      <c r="BF487" s="20"/>
      <c r="BG487" s="24" t="s">
        <v>17</v>
      </c>
      <c r="BH487" s="21"/>
      <c r="BI487" s="21"/>
      <c r="BJ487" s="22" t="s">
        <v>35</v>
      </c>
      <c r="BK487" s="64"/>
      <c r="BL487" s="197">
        <f t="shared" si="9"/>
        <v>25</v>
      </c>
    </row>
    <row r="488" spans="1:64" s="3" customFormat="1" ht="12.95" customHeight="1" x14ac:dyDescent="0.25">
      <c r="A488" s="5" t="s">
        <v>1363</v>
      </c>
      <c r="B488" s="31" t="s">
        <v>506</v>
      </c>
      <c r="C488" s="19"/>
      <c r="D488" s="25"/>
      <c r="E488" s="23"/>
      <c r="F488" s="21"/>
      <c r="G488" s="20"/>
      <c r="H488" s="24"/>
      <c r="I488" s="21"/>
      <c r="J488" s="21"/>
      <c r="K488" s="21"/>
      <c r="L488" s="21" t="s">
        <v>117</v>
      </c>
      <c r="M488" s="21"/>
      <c r="N488" s="21"/>
      <c r="O488" s="22" t="s">
        <v>92</v>
      </c>
      <c r="P488" s="23"/>
      <c r="Q488" s="21"/>
      <c r="R488" s="20"/>
      <c r="S488" s="24"/>
      <c r="T488" s="24"/>
      <c r="U488" s="24"/>
      <c r="V488" s="21"/>
      <c r="W488" s="21"/>
      <c r="X488" s="21"/>
      <c r="Y488" s="21"/>
      <c r="Z488" s="21"/>
      <c r="AA488" s="22"/>
      <c r="AB488" s="22"/>
      <c r="AC488" s="22"/>
      <c r="AD488" s="22"/>
      <c r="AE488" s="22"/>
      <c r="AF488" s="22" t="s">
        <v>92</v>
      </c>
      <c r="AG488" s="22"/>
      <c r="AH488" s="23"/>
      <c r="AI488" s="24"/>
      <c r="AJ488" s="21"/>
      <c r="AK488" s="22"/>
      <c r="AL488" s="22"/>
      <c r="AM488" s="22" t="s">
        <v>92</v>
      </c>
      <c r="AN488" s="23"/>
      <c r="AO488" s="20"/>
      <c r="AP488" s="24"/>
      <c r="AQ488" s="21"/>
      <c r="AR488" s="21"/>
      <c r="AS488" s="21"/>
      <c r="AT488" s="21"/>
      <c r="AU488" s="22"/>
      <c r="AV488" s="23"/>
      <c r="AW488" s="21"/>
      <c r="AX488" s="21"/>
      <c r="AY488" s="21"/>
      <c r="AZ488" s="21"/>
      <c r="BA488" s="20"/>
      <c r="BB488" s="23"/>
      <c r="BC488" s="21"/>
      <c r="BD488" s="21" t="s">
        <v>92</v>
      </c>
      <c r="BE488" s="21"/>
      <c r="BF488" s="20" t="s">
        <v>92</v>
      </c>
      <c r="BG488" s="24" t="s">
        <v>17</v>
      </c>
      <c r="BH488" s="21"/>
      <c r="BI488" s="21"/>
      <c r="BJ488" s="22" t="s">
        <v>35</v>
      </c>
      <c r="BK488" s="64"/>
      <c r="BL488" s="197">
        <f t="shared" si="9"/>
        <v>25</v>
      </c>
    </row>
    <row r="489" spans="1:64" s="3" customFormat="1" ht="12.95" customHeight="1" x14ac:dyDescent="0.25">
      <c r="A489" s="5" t="s">
        <v>1364</v>
      </c>
      <c r="B489" s="31" t="s">
        <v>507</v>
      </c>
      <c r="C489" s="19"/>
      <c r="D489" s="25"/>
      <c r="E489" s="23"/>
      <c r="F489" s="21"/>
      <c r="G489" s="20"/>
      <c r="H489" s="24"/>
      <c r="I489" s="21"/>
      <c r="J489" s="21"/>
      <c r="K489" s="21"/>
      <c r="L489" s="21" t="s">
        <v>117</v>
      </c>
      <c r="M489" s="21"/>
      <c r="N489" s="21"/>
      <c r="O489" s="22" t="s">
        <v>92</v>
      </c>
      <c r="P489" s="23"/>
      <c r="Q489" s="21"/>
      <c r="R489" s="20"/>
      <c r="S489" s="24"/>
      <c r="T489" s="24"/>
      <c r="U489" s="24"/>
      <c r="V489" s="21"/>
      <c r="W489" s="21"/>
      <c r="X489" s="21"/>
      <c r="Y489" s="21"/>
      <c r="Z489" s="21"/>
      <c r="AA489" s="22"/>
      <c r="AB489" s="22"/>
      <c r="AC489" s="22"/>
      <c r="AD489" s="22"/>
      <c r="AE489" s="22"/>
      <c r="AF489" s="22" t="s">
        <v>92</v>
      </c>
      <c r="AG489" s="22"/>
      <c r="AH489" s="23"/>
      <c r="AI489" s="24"/>
      <c r="AJ489" s="21"/>
      <c r="AK489" s="22"/>
      <c r="AL489" s="22"/>
      <c r="AM489" s="22" t="s">
        <v>92</v>
      </c>
      <c r="AN489" s="23"/>
      <c r="AO489" s="20"/>
      <c r="AP489" s="24"/>
      <c r="AQ489" s="21"/>
      <c r="AR489" s="21"/>
      <c r="AS489" s="21"/>
      <c r="AT489" s="21"/>
      <c r="AU489" s="22"/>
      <c r="AV489" s="23"/>
      <c r="AW489" s="21"/>
      <c r="AX489" s="21"/>
      <c r="AY489" s="21"/>
      <c r="AZ489" s="21"/>
      <c r="BA489" s="20"/>
      <c r="BB489" s="23"/>
      <c r="BC489" s="21"/>
      <c r="BD489" s="21" t="s">
        <v>92</v>
      </c>
      <c r="BE489" s="21"/>
      <c r="BF489" s="20" t="s">
        <v>92</v>
      </c>
      <c r="BG489" s="24" t="s">
        <v>17</v>
      </c>
      <c r="BH489" s="21"/>
      <c r="BI489" s="21"/>
      <c r="BJ489" s="22" t="s">
        <v>35</v>
      </c>
      <c r="BK489" s="64"/>
      <c r="BL489" s="197">
        <f t="shared" si="9"/>
        <v>25</v>
      </c>
    </row>
    <row r="490" spans="1:64" s="3" customFormat="1" ht="12.95" customHeight="1" x14ac:dyDescent="0.25">
      <c r="A490" s="5" t="s">
        <v>1365</v>
      </c>
      <c r="B490" s="31" t="s">
        <v>508</v>
      </c>
      <c r="C490" s="19"/>
      <c r="D490" s="25"/>
      <c r="E490" s="23"/>
      <c r="F490" s="21"/>
      <c r="G490" s="20"/>
      <c r="H490" s="24"/>
      <c r="I490" s="21"/>
      <c r="J490" s="21"/>
      <c r="K490" s="21"/>
      <c r="L490" s="21" t="s">
        <v>117</v>
      </c>
      <c r="M490" s="21"/>
      <c r="N490" s="21"/>
      <c r="O490" s="22" t="s">
        <v>92</v>
      </c>
      <c r="P490" s="23"/>
      <c r="Q490" s="21"/>
      <c r="R490" s="20"/>
      <c r="S490" s="24"/>
      <c r="T490" s="24"/>
      <c r="U490" s="24"/>
      <c r="V490" s="21"/>
      <c r="W490" s="21"/>
      <c r="X490" s="21"/>
      <c r="Y490" s="21"/>
      <c r="Z490" s="21"/>
      <c r="AA490" s="22"/>
      <c r="AB490" s="22"/>
      <c r="AC490" s="22"/>
      <c r="AD490" s="22"/>
      <c r="AE490" s="22"/>
      <c r="AF490" s="22" t="s">
        <v>92</v>
      </c>
      <c r="AG490" s="22"/>
      <c r="AH490" s="23"/>
      <c r="AI490" s="24"/>
      <c r="AJ490" s="21"/>
      <c r="AK490" s="22"/>
      <c r="AL490" s="22"/>
      <c r="AM490" s="22" t="s">
        <v>92</v>
      </c>
      <c r="AN490" s="23"/>
      <c r="AO490" s="20"/>
      <c r="AP490" s="24"/>
      <c r="AQ490" s="21"/>
      <c r="AR490" s="21"/>
      <c r="AS490" s="21"/>
      <c r="AT490" s="21"/>
      <c r="AU490" s="22"/>
      <c r="AV490" s="23"/>
      <c r="AW490" s="21"/>
      <c r="AX490" s="21"/>
      <c r="AY490" s="21"/>
      <c r="AZ490" s="21"/>
      <c r="BA490" s="20"/>
      <c r="BB490" s="23"/>
      <c r="BC490" s="21"/>
      <c r="BD490" s="21" t="s">
        <v>92</v>
      </c>
      <c r="BE490" s="21"/>
      <c r="BF490" s="20" t="s">
        <v>92</v>
      </c>
      <c r="BG490" s="24" t="s">
        <v>17</v>
      </c>
      <c r="BH490" s="21"/>
      <c r="BI490" s="21"/>
      <c r="BJ490" s="22" t="s">
        <v>35</v>
      </c>
      <c r="BK490" s="64"/>
      <c r="BL490" s="197">
        <f t="shared" si="9"/>
        <v>25</v>
      </c>
    </row>
    <row r="491" spans="1:64" s="3" customFormat="1" ht="12.95" customHeight="1" x14ac:dyDescent="0.25">
      <c r="A491" s="5" t="s">
        <v>1366</v>
      </c>
      <c r="B491" s="31" t="s">
        <v>509</v>
      </c>
      <c r="C491" s="19"/>
      <c r="D491" s="25"/>
      <c r="E491" s="23"/>
      <c r="F491" s="21"/>
      <c r="G491" s="20"/>
      <c r="H491" s="24"/>
      <c r="I491" s="21"/>
      <c r="J491" s="21"/>
      <c r="K491" s="21"/>
      <c r="L491" s="21" t="s">
        <v>117</v>
      </c>
      <c r="M491" s="21"/>
      <c r="N491" s="21"/>
      <c r="O491" s="22" t="s">
        <v>92</v>
      </c>
      <c r="P491" s="23"/>
      <c r="Q491" s="21"/>
      <c r="R491" s="20"/>
      <c r="S491" s="24"/>
      <c r="T491" s="24"/>
      <c r="U491" s="24"/>
      <c r="V491" s="21"/>
      <c r="W491" s="21"/>
      <c r="X491" s="21"/>
      <c r="Y491" s="21"/>
      <c r="Z491" s="21"/>
      <c r="AA491" s="22"/>
      <c r="AB491" s="22"/>
      <c r="AC491" s="22"/>
      <c r="AD491" s="22"/>
      <c r="AE491" s="22"/>
      <c r="AF491" s="22" t="s">
        <v>92</v>
      </c>
      <c r="AG491" s="22"/>
      <c r="AH491" s="23"/>
      <c r="AI491" s="24"/>
      <c r="AJ491" s="21"/>
      <c r="AK491" s="22"/>
      <c r="AL491" s="22"/>
      <c r="AM491" s="22" t="s">
        <v>92</v>
      </c>
      <c r="AN491" s="23"/>
      <c r="AO491" s="20"/>
      <c r="AP491" s="24"/>
      <c r="AQ491" s="21"/>
      <c r="AR491" s="21"/>
      <c r="AS491" s="21"/>
      <c r="AT491" s="21"/>
      <c r="AU491" s="22"/>
      <c r="AV491" s="23"/>
      <c r="AW491" s="21"/>
      <c r="AX491" s="21"/>
      <c r="AY491" s="21"/>
      <c r="AZ491" s="21"/>
      <c r="BA491" s="20"/>
      <c r="BB491" s="23"/>
      <c r="BC491" s="21"/>
      <c r="BD491" s="21" t="s">
        <v>92</v>
      </c>
      <c r="BE491" s="21"/>
      <c r="BF491" s="20" t="s">
        <v>92</v>
      </c>
      <c r="BG491" s="24" t="s">
        <v>17</v>
      </c>
      <c r="BH491" s="21"/>
      <c r="BI491" s="21"/>
      <c r="BJ491" s="22" t="s">
        <v>35</v>
      </c>
      <c r="BK491" s="64"/>
      <c r="BL491" s="197">
        <f t="shared" si="9"/>
        <v>25</v>
      </c>
    </row>
    <row r="492" spans="1:64" s="3" customFormat="1" ht="12.95" customHeight="1" x14ac:dyDescent="0.25">
      <c r="A492" s="5" t="s">
        <v>1367</v>
      </c>
      <c r="B492" s="31" t="s">
        <v>510</v>
      </c>
      <c r="C492" s="19"/>
      <c r="D492" s="25"/>
      <c r="E492" s="23"/>
      <c r="F492" s="21"/>
      <c r="G492" s="20"/>
      <c r="H492" s="24"/>
      <c r="I492" s="21"/>
      <c r="J492" s="21"/>
      <c r="K492" s="21"/>
      <c r="L492" s="21" t="s">
        <v>117</v>
      </c>
      <c r="M492" s="21"/>
      <c r="N492" s="21"/>
      <c r="O492" s="22" t="s">
        <v>92</v>
      </c>
      <c r="P492" s="23"/>
      <c r="Q492" s="21"/>
      <c r="R492" s="20"/>
      <c r="S492" s="24"/>
      <c r="T492" s="24"/>
      <c r="U492" s="24"/>
      <c r="V492" s="21"/>
      <c r="W492" s="21"/>
      <c r="X492" s="21"/>
      <c r="Y492" s="21"/>
      <c r="Z492" s="21"/>
      <c r="AA492" s="22"/>
      <c r="AB492" s="22"/>
      <c r="AC492" s="22"/>
      <c r="AD492" s="22"/>
      <c r="AE492" s="22"/>
      <c r="AF492" s="22" t="s">
        <v>92</v>
      </c>
      <c r="AG492" s="22"/>
      <c r="AH492" s="23"/>
      <c r="AI492" s="24"/>
      <c r="AJ492" s="21"/>
      <c r="AK492" s="22"/>
      <c r="AL492" s="22"/>
      <c r="AM492" s="22" t="s">
        <v>92</v>
      </c>
      <c r="AN492" s="23"/>
      <c r="AO492" s="20"/>
      <c r="AP492" s="24"/>
      <c r="AQ492" s="21"/>
      <c r="AR492" s="21"/>
      <c r="AS492" s="21"/>
      <c r="AT492" s="21"/>
      <c r="AU492" s="22"/>
      <c r="AV492" s="23"/>
      <c r="AW492" s="21"/>
      <c r="AX492" s="21"/>
      <c r="AY492" s="21"/>
      <c r="AZ492" s="21"/>
      <c r="BA492" s="20"/>
      <c r="BB492" s="23"/>
      <c r="BC492" s="21"/>
      <c r="BD492" s="21" t="s">
        <v>92</v>
      </c>
      <c r="BE492" s="21"/>
      <c r="BF492" s="20" t="s">
        <v>92</v>
      </c>
      <c r="BG492" s="24" t="s">
        <v>17</v>
      </c>
      <c r="BH492" s="21"/>
      <c r="BI492" s="21"/>
      <c r="BJ492" s="22" t="s">
        <v>35</v>
      </c>
      <c r="BK492" s="64"/>
      <c r="BL492" s="197">
        <f t="shared" si="9"/>
        <v>25</v>
      </c>
    </row>
    <row r="493" spans="1:64" s="3" customFormat="1" ht="12.95" customHeight="1" x14ac:dyDescent="0.25">
      <c r="A493" s="5" t="s">
        <v>1368</v>
      </c>
      <c r="B493" s="31" t="s">
        <v>511</v>
      </c>
      <c r="C493" s="19"/>
      <c r="D493" s="25"/>
      <c r="E493" s="23"/>
      <c r="F493" s="21"/>
      <c r="G493" s="20"/>
      <c r="H493" s="24"/>
      <c r="I493" s="21"/>
      <c r="J493" s="21"/>
      <c r="K493" s="21"/>
      <c r="L493" s="21" t="s">
        <v>117</v>
      </c>
      <c r="M493" s="21"/>
      <c r="N493" s="21"/>
      <c r="O493" s="22" t="s">
        <v>92</v>
      </c>
      <c r="P493" s="23"/>
      <c r="Q493" s="21"/>
      <c r="R493" s="20"/>
      <c r="S493" s="24"/>
      <c r="T493" s="24"/>
      <c r="U493" s="24"/>
      <c r="V493" s="21"/>
      <c r="W493" s="21"/>
      <c r="X493" s="21"/>
      <c r="Y493" s="21"/>
      <c r="Z493" s="21"/>
      <c r="AA493" s="22"/>
      <c r="AB493" s="22"/>
      <c r="AC493" s="22"/>
      <c r="AD493" s="22"/>
      <c r="AE493" s="22"/>
      <c r="AF493" s="22" t="s">
        <v>92</v>
      </c>
      <c r="AG493" s="22"/>
      <c r="AH493" s="23"/>
      <c r="AI493" s="24"/>
      <c r="AJ493" s="21"/>
      <c r="AK493" s="22"/>
      <c r="AL493" s="22"/>
      <c r="AM493" s="22" t="s">
        <v>92</v>
      </c>
      <c r="AN493" s="23"/>
      <c r="AO493" s="20"/>
      <c r="AP493" s="24"/>
      <c r="AQ493" s="21"/>
      <c r="AR493" s="21"/>
      <c r="AS493" s="21"/>
      <c r="AT493" s="21"/>
      <c r="AU493" s="22"/>
      <c r="AV493" s="23"/>
      <c r="AW493" s="21"/>
      <c r="AX493" s="21"/>
      <c r="AY493" s="21"/>
      <c r="AZ493" s="21"/>
      <c r="BA493" s="20"/>
      <c r="BB493" s="23"/>
      <c r="BC493" s="21"/>
      <c r="BD493" s="21" t="s">
        <v>92</v>
      </c>
      <c r="BE493" s="21"/>
      <c r="BF493" s="20" t="s">
        <v>92</v>
      </c>
      <c r="BG493" s="24" t="s">
        <v>17</v>
      </c>
      <c r="BH493" s="21"/>
      <c r="BI493" s="21"/>
      <c r="BJ493" s="22" t="s">
        <v>35</v>
      </c>
      <c r="BK493" s="64"/>
      <c r="BL493" s="197">
        <f t="shared" si="9"/>
        <v>25</v>
      </c>
    </row>
    <row r="494" spans="1:64" s="3" customFormat="1" ht="12.95" customHeight="1" x14ac:dyDescent="0.25">
      <c r="A494" s="5" t="s">
        <v>1369</v>
      </c>
      <c r="B494" s="31" t="s">
        <v>845</v>
      </c>
      <c r="C494" s="19"/>
      <c r="D494" s="25"/>
      <c r="E494" s="23"/>
      <c r="F494" s="21"/>
      <c r="G494" s="20"/>
      <c r="H494" s="24"/>
      <c r="I494" s="21"/>
      <c r="J494" s="21"/>
      <c r="K494" s="21"/>
      <c r="L494" s="21" t="s">
        <v>117</v>
      </c>
      <c r="M494" s="21"/>
      <c r="N494" s="21"/>
      <c r="O494" s="22"/>
      <c r="P494" s="23"/>
      <c r="Q494" s="21"/>
      <c r="R494" s="20"/>
      <c r="S494" s="24"/>
      <c r="T494" s="24"/>
      <c r="U494" s="24"/>
      <c r="V494" s="21"/>
      <c r="W494" s="21"/>
      <c r="X494" s="21"/>
      <c r="Y494" s="21"/>
      <c r="Z494" s="21"/>
      <c r="AA494" s="22"/>
      <c r="AB494" s="22"/>
      <c r="AC494" s="22"/>
      <c r="AD494" s="22"/>
      <c r="AE494" s="22" t="s">
        <v>117</v>
      </c>
      <c r="AF494" s="22" t="s">
        <v>92</v>
      </c>
      <c r="AG494" s="22"/>
      <c r="AH494" s="23"/>
      <c r="AI494" s="24"/>
      <c r="AJ494" s="21"/>
      <c r="AK494" s="22" t="s">
        <v>117</v>
      </c>
      <c r="AL494" s="22"/>
      <c r="AM494" s="22" t="s">
        <v>119</v>
      </c>
      <c r="AN494" s="23"/>
      <c r="AO494" s="20"/>
      <c r="AP494" s="24"/>
      <c r="AQ494" s="21"/>
      <c r="AR494" s="21"/>
      <c r="AS494" s="21"/>
      <c r="AT494" s="21"/>
      <c r="AU494" s="22" t="s">
        <v>119</v>
      </c>
      <c r="AV494" s="23"/>
      <c r="AW494" s="21"/>
      <c r="AX494" s="21"/>
      <c r="AY494" s="21"/>
      <c r="AZ494" s="21"/>
      <c r="BA494" s="20"/>
      <c r="BB494" s="23"/>
      <c r="BC494" s="21"/>
      <c r="BD494" s="21"/>
      <c r="BE494" s="21"/>
      <c r="BF494" s="20"/>
      <c r="BG494" s="24" t="s">
        <v>17</v>
      </c>
      <c r="BH494" s="21"/>
      <c r="BI494" s="21"/>
      <c r="BJ494" s="22" t="s">
        <v>35</v>
      </c>
      <c r="BK494" s="64"/>
      <c r="BL494" s="197">
        <f t="shared" si="9"/>
        <v>25</v>
      </c>
    </row>
    <row r="495" spans="1:64" s="3" customFormat="1" ht="12.95" customHeight="1" x14ac:dyDescent="0.25">
      <c r="A495" s="5" t="s">
        <v>1370</v>
      </c>
      <c r="B495" s="31" t="s">
        <v>853</v>
      </c>
      <c r="C495" s="19"/>
      <c r="D495" s="25"/>
      <c r="E495" s="23"/>
      <c r="F495" s="21"/>
      <c r="G495" s="20"/>
      <c r="H495" s="24"/>
      <c r="I495" s="21"/>
      <c r="J495" s="21"/>
      <c r="K495" s="21"/>
      <c r="L495" s="21" t="s">
        <v>117</v>
      </c>
      <c r="M495" s="21"/>
      <c r="N495" s="21"/>
      <c r="O495" s="22"/>
      <c r="P495" s="23"/>
      <c r="Q495" s="21"/>
      <c r="R495" s="20"/>
      <c r="S495" s="24"/>
      <c r="T495" s="24"/>
      <c r="U495" s="24"/>
      <c r="V495" s="21"/>
      <c r="W495" s="21"/>
      <c r="X495" s="21"/>
      <c r="Y495" s="21"/>
      <c r="Z495" s="21"/>
      <c r="AA495" s="22"/>
      <c r="AB495" s="22"/>
      <c r="AC495" s="22"/>
      <c r="AD495" s="22"/>
      <c r="AE495" s="22" t="s">
        <v>117</v>
      </c>
      <c r="AF495" s="22" t="s">
        <v>92</v>
      </c>
      <c r="AG495" s="22"/>
      <c r="AH495" s="23"/>
      <c r="AI495" s="24"/>
      <c r="AJ495" s="21"/>
      <c r="AK495" s="22" t="s">
        <v>117</v>
      </c>
      <c r="AL495" s="22"/>
      <c r="AM495" s="22" t="s">
        <v>119</v>
      </c>
      <c r="AN495" s="23"/>
      <c r="AO495" s="20"/>
      <c r="AP495" s="24"/>
      <c r="AQ495" s="21"/>
      <c r="AR495" s="21"/>
      <c r="AS495" s="21"/>
      <c r="AT495" s="21"/>
      <c r="AU495" s="22" t="s">
        <v>119</v>
      </c>
      <c r="AV495" s="23"/>
      <c r="AW495" s="21"/>
      <c r="AX495" s="21"/>
      <c r="AY495" s="21"/>
      <c r="AZ495" s="21"/>
      <c r="BA495" s="20"/>
      <c r="BB495" s="23"/>
      <c r="BC495" s="21"/>
      <c r="BD495" s="21"/>
      <c r="BE495" s="21"/>
      <c r="BF495" s="20"/>
      <c r="BG495" s="24" t="s">
        <v>17</v>
      </c>
      <c r="BH495" s="21"/>
      <c r="BI495" s="21"/>
      <c r="BJ495" s="22" t="s">
        <v>35</v>
      </c>
      <c r="BK495" s="64"/>
      <c r="BL495" s="197">
        <f t="shared" si="9"/>
        <v>25</v>
      </c>
    </row>
    <row r="496" spans="1:64" s="3" customFormat="1" ht="12.95" customHeight="1" x14ac:dyDescent="0.25">
      <c r="A496" s="5"/>
      <c r="B496" s="31"/>
      <c r="C496" s="19"/>
      <c r="D496" s="25"/>
      <c r="E496" s="23"/>
      <c r="F496" s="21"/>
      <c r="G496" s="20"/>
      <c r="H496" s="24"/>
      <c r="I496" s="21"/>
      <c r="J496" s="21"/>
      <c r="K496" s="21"/>
      <c r="L496" s="21"/>
      <c r="M496" s="21"/>
      <c r="N496" s="21"/>
      <c r="O496" s="22"/>
      <c r="P496" s="23"/>
      <c r="Q496" s="21"/>
      <c r="R496" s="20"/>
      <c r="S496" s="24"/>
      <c r="T496" s="24"/>
      <c r="U496" s="24"/>
      <c r="V496" s="21"/>
      <c r="W496" s="21"/>
      <c r="X496" s="21"/>
      <c r="Y496" s="21"/>
      <c r="Z496" s="21"/>
      <c r="AA496" s="22"/>
      <c r="AB496" s="22"/>
      <c r="AC496" s="22"/>
      <c r="AD496" s="22"/>
      <c r="AE496" s="22"/>
      <c r="AF496" s="22"/>
      <c r="AG496" s="22"/>
      <c r="AH496" s="23"/>
      <c r="AI496" s="24"/>
      <c r="AJ496" s="21"/>
      <c r="AK496" s="22"/>
      <c r="AL496" s="22"/>
      <c r="AM496" s="22"/>
      <c r="AN496" s="23"/>
      <c r="AO496" s="20"/>
      <c r="AP496" s="24"/>
      <c r="AQ496" s="21"/>
      <c r="AR496" s="21"/>
      <c r="AS496" s="21"/>
      <c r="AT496" s="21"/>
      <c r="AU496" s="22"/>
      <c r="AV496" s="23"/>
      <c r="AW496" s="21"/>
      <c r="AX496" s="21"/>
      <c r="AY496" s="21"/>
      <c r="AZ496" s="21"/>
      <c r="BA496" s="20"/>
      <c r="BB496" s="23"/>
      <c r="BC496" s="21"/>
      <c r="BD496" s="21"/>
      <c r="BE496" s="21"/>
      <c r="BF496" s="20"/>
      <c r="BG496" s="24" t="s">
        <v>17</v>
      </c>
      <c r="BH496" s="21"/>
      <c r="BI496" s="21"/>
      <c r="BJ496" s="22"/>
      <c r="BK496" s="64"/>
      <c r="BL496" s="197"/>
    </row>
    <row r="497" spans="1:64" s="3" customFormat="1" ht="12.95" customHeight="1" x14ac:dyDescent="0.25">
      <c r="A497" s="97" t="s">
        <v>461</v>
      </c>
      <c r="B497" s="128" t="s">
        <v>392</v>
      </c>
      <c r="C497" s="90"/>
      <c r="D497" s="95"/>
      <c r="E497" s="96"/>
      <c r="F497" s="93"/>
      <c r="G497" s="129"/>
      <c r="H497" s="90"/>
      <c r="I497" s="93"/>
      <c r="J497" s="93"/>
      <c r="K497" s="93"/>
      <c r="L497" s="93"/>
      <c r="M497" s="93"/>
      <c r="N497" s="93"/>
      <c r="O497" s="95"/>
      <c r="P497" s="96"/>
      <c r="Q497" s="93"/>
      <c r="R497" s="129"/>
      <c r="S497" s="90"/>
      <c r="T497" s="90"/>
      <c r="U497" s="90"/>
      <c r="V497" s="93"/>
      <c r="W497" s="93"/>
      <c r="X497" s="93"/>
      <c r="Y497" s="93"/>
      <c r="Z497" s="93"/>
      <c r="AA497" s="95"/>
      <c r="AB497" s="95"/>
      <c r="AC497" s="95"/>
      <c r="AD497" s="95"/>
      <c r="AE497" s="95"/>
      <c r="AF497" s="95"/>
      <c r="AG497" s="95"/>
      <c r="AH497" s="96"/>
      <c r="AI497" s="90"/>
      <c r="AJ497" s="93"/>
      <c r="AK497" s="95"/>
      <c r="AL497" s="95"/>
      <c r="AM497" s="95"/>
      <c r="AN497" s="96"/>
      <c r="AO497" s="129"/>
      <c r="AP497" s="90"/>
      <c r="AQ497" s="93"/>
      <c r="AR497" s="93"/>
      <c r="AS497" s="93"/>
      <c r="AT497" s="93"/>
      <c r="AU497" s="95"/>
      <c r="AV497" s="96"/>
      <c r="AW497" s="93"/>
      <c r="AX497" s="93"/>
      <c r="AY497" s="93"/>
      <c r="AZ497" s="93"/>
      <c r="BA497" s="129"/>
      <c r="BB497" s="96"/>
      <c r="BC497" s="93"/>
      <c r="BD497" s="93"/>
      <c r="BE497" s="93"/>
      <c r="BF497" s="129"/>
      <c r="BG497" s="90" t="s">
        <v>17</v>
      </c>
      <c r="BH497" s="93"/>
      <c r="BI497" s="93"/>
      <c r="BJ497" s="95"/>
      <c r="BK497" s="98"/>
      <c r="BL497" s="197" t="str">
        <f>IFERROR(VLOOKUP(BK497,#REF!,3,FALSE),"")</f>
        <v/>
      </c>
    </row>
    <row r="498" spans="1:64" s="3" customFormat="1" ht="12.95" customHeight="1" x14ac:dyDescent="0.25">
      <c r="A498" s="6"/>
      <c r="B498" s="31"/>
      <c r="C498" s="19"/>
      <c r="D498" s="25"/>
      <c r="E498" s="26"/>
      <c r="F498" s="27"/>
      <c r="G498" s="68"/>
      <c r="H498" s="19"/>
      <c r="I498" s="27"/>
      <c r="J498" s="27"/>
      <c r="K498" s="27"/>
      <c r="L498" s="27"/>
      <c r="M498" s="27"/>
      <c r="N498" s="27"/>
      <c r="O498" s="25"/>
      <c r="P498" s="26"/>
      <c r="Q498" s="27"/>
      <c r="R498" s="68"/>
      <c r="S498" s="19"/>
      <c r="T498" s="19"/>
      <c r="U498" s="19"/>
      <c r="V498" s="27"/>
      <c r="W498" s="27"/>
      <c r="X498" s="27"/>
      <c r="Y498" s="27"/>
      <c r="Z498" s="27"/>
      <c r="AA498" s="25"/>
      <c r="AB498" s="25"/>
      <c r="AC498" s="25"/>
      <c r="AD498" s="25"/>
      <c r="AE498" s="25"/>
      <c r="AF498" s="25"/>
      <c r="AG498" s="25"/>
      <c r="AH498" s="26"/>
      <c r="AI498" s="19"/>
      <c r="AJ498" s="27"/>
      <c r="AK498" s="25"/>
      <c r="AL498" s="25"/>
      <c r="AM498" s="25"/>
      <c r="AN498" s="26"/>
      <c r="AO498" s="68"/>
      <c r="AP498" s="19"/>
      <c r="AQ498" s="27"/>
      <c r="AR498" s="27"/>
      <c r="AS498" s="27"/>
      <c r="AT498" s="27"/>
      <c r="AU498" s="25"/>
      <c r="AV498" s="26"/>
      <c r="AW498" s="27"/>
      <c r="AX498" s="27"/>
      <c r="AY498" s="27"/>
      <c r="AZ498" s="27"/>
      <c r="BA498" s="68"/>
      <c r="BB498" s="26"/>
      <c r="BC498" s="27"/>
      <c r="BD498" s="27"/>
      <c r="BE498" s="27"/>
      <c r="BF498" s="68"/>
      <c r="BG498" s="19" t="s">
        <v>17</v>
      </c>
      <c r="BH498" s="27"/>
      <c r="BI498" s="27"/>
      <c r="BJ498" s="25"/>
      <c r="BK498" s="64"/>
      <c r="BL498" s="197"/>
    </row>
    <row r="499" spans="1:64" s="3" customFormat="1" ht="12.95" customHeight="1" x14ac:dyDescent="0.25">
      <c r="A499" s="5" t="s">
        <v>1371</v>
      </c>
      <c r="B499" s="31" t="s">
        <v>677</v>
      </c>
      <c r="C499" s="19"/>
      <c r="D499" s="25"/>
      <c r="E499" s="26"/>
      <c r="F499" s="21" t="s">
        <v>117</v>
      </c>
      <c r="G499" s="20" t="s">
        <v>119</v>
      </c>
      <c r="H499" s="24"/>
      <c r="I499" s="21"/>
      <c r="J499" s="21"/>
      <c r="K499" s="21"/>
      <c r="L499" s="21"/>
      <c r="M499" s="21"/>
      <c r="N499" s="21"/>
      <c r="O499" s="22"/>
      <c r="P499" s="23"/>
      <c r="Q499" s="21"/>
      <c r="R499" s="20"/>
      <c r="S499" s="24"/>
      <c r="T499" s="24"/>
      <c r="U499" s="24"/>
      <c r="V499" s="21"/>
      <c r="W499" s="21"/>
      <c r="X499" s="21" t="s">
        <v>119</v>
      </c>
      <c r="Y499" s="21"/>
      <c r="Z499" s="21"/>
      <c r="AA499" s="22"/>
      <c r="AB499" s="22"/>
      <c r="AC499" s="22"/>
      <c r="AD499" s="22"/>
      <c r="AE499" s="22"/>
      <c r="AF499" s="22" t="s">
        <v>92</v>
      </c>
      <c r="AG499" s="22"/>
      <c r="AH499" s="23"/>
      <c r="AI499" s="24"/>
      <c r="AJ499" s="21"/>
      <c r="AK499" s="22"/>
      <c r="AL499" s="22"/>
      <c r="AM499" s="22"/>
      <c r="AN499" s="23"/>
      <c r="AO499" s="20"/>
      <c r="AP499" s="24"/>
      <c r="AQ499" s="21"/>
      <c r="AR499" s="21" t="s">
        <v>119</v>
      </c>
      <c r="AS499" s="21" t="s">
        <v>119</v>
      </c>
      <c r="AT499" s="21"/>
      <c r="AU499" s="22" t="s">
        <v>92</v>
      </c>
      <c r="AV499" s="23"/>
      <c r="AW499" s="21"/>
      <c r="AX499" s="21"/>
      <c r="AY499" s="21"/>
      <c r="AZ499" s="21"/>
      <c r="BA499" s="20"/>
      <c r="BB499" s="23"/>
      <c r="BC499" s="21"/>
      <c r="BD499" s="21"/>
      <c r="BE499" s="21"/>
      <c r="BF499" s="20"/>
      <c r="BG499" s="24" t="s">
        <v>17</v>
      </c>
      <c r="BH499" s="21"/>
      <c r="BI499" s="21"/>
      <c r="BJ499" s="22"/>
      <c r="BK499" s="64"/>
      <c r="BL499" s="197" t="str">
        <f>IFERROR(VLOOKUP(BK499,#REF!,3,FALSE),"")</f>
        <v/>
      </c>
    </row>
    <row r="500" spans="1:64" s="3" customFormat="1" ht="12.95" customHeight="1" x14ac:dyDescent="0.25">
      <c r="A500" s="5" t="s">
        <v>1372</v>
      </c>
      <c r="B500" s="31" t="s">
        <v>751</v>
      </c>
      <c r="C500" s="19"/>
      <c r="D500" s="25"/>
      <c r="E500" s="23"/>
      <c r="F500" s="21" t="s">
        <v>117</v>
      </c>
      <c r="G500" s="20" t="s">
        <v>119</v>
      </c>
      <c r="H500" s="24"/>
      <c r="I500" s="21"/>
      <c r="J500" s="21"/>
      <c r="K500" s="21"/>
      <c r="L500" s="21"/>
      <c r="M500" s="21"/>
      <c r="N500" s="21"/>
      <c r="O500" s="22"/>
      <c r="P500" s="23"/>
      <c r="Q500" s="21"/>
      <c r="R500" s="20"/>
      <c r="S500" s="24"/>
      <c r="T500" s="24"/>
      <c r="U500" s="24"/>
      <c r="V500" s="21"/>
      <c r="W500" s="21"/>
      <c r="X500" s="21"/>
      <c r="Y500" s="21"/>
      <c r="Z500" s="21"/>
      <c r="AA500" s="22"/>
      <c r="AB500" s="22"/>
      <c r="AC500" s="22"/>
      <c r="AD500" s="22"/>
      <c r="AE500" s="22"/>
      <c r="AF500" s="22" t="s">
        <v>92</v>
      </c>
      <c r="AG500" s="22"/>
      <c r="AH500" s="23"/>
      <c r="AI500" s="24"/>
      <c r="AJ500" s="21"/>
      <c r="AK500" s="22"/>
      <c r="AL500" s="22"/>
      <c r="AM500" s="22"/>
      <c r="AN500" s="23"/>
      <c r="AO500" s="20"/>
      <c r="AP500" s="24"/>
      <c r="AQ500" s="21"/>
      <c r="AR500" s="21" t="s">
        <v>117</v>
      </c>
      <c r="AS500" s="21" t="s">
        <v>119</v>
      </c>
      <c r="AT500" s="21"/>
      <c r="AU500" s="22" t="s">
        <v>92</v>
      </c>
      <c r="AV500" s="23"/>
      <c r="AW500" s="21"/>
      <c r="AX500" s="21"/>
      <c r="AY500" s="21"/>
      <c r="AZ500" s="21"/>
      <c r="BA500" s="20"/>
      <c r="BB500" s="23"/>
      <c r="BC500" s="21"/>
      <c r="BD500" s="21"/>
      <c r="BE500" s="21"/>
      <c r="BF500" s="20"/>
      <c r="BG500" s="24" t="s">
        <v>17</v>
      </c>
      <c r="BH500" s="21"/>
      <c r="BI500" s="21"/>
      <c r="BJ500" s="22"/>
      <c r="BK500" s="64"/>
      <c r="BL500" s="197" t="str">
        <f>IFERROR(VLOOKUP(BK500,#REF!,3,FALSE),"")</f>
        <v/>
      </c>
    </row>
    <row r="501" spans="1:64" s="3" customFormat="1" ht="12.95" customHeight="1" x14ac:dyDescent="0.25">
      <c r="A501" s="5" t="s">
        <v>1373</v>
      </c>
      <c r="B501" s="31" t="s">
        <v>752</v>
      </c>
      <c r="C501" s="19"/>
      <c r="D501" s="25"/>
      <c r="E501" s="23"/>
      <c r="F501" s="21" t="s">
        <v>117</v>
      </c>
      <c r="G501" s="20" t="s">
        <v>119</v>
      </c>
      <c r="H501" s="24"/>
      <c r="I501" s="21"/>
      <c r="J501" s="21"/>
      <c r="K501" s="21"/>
      <c r="L501" s="21"/>
      <c r="M501" s="21"/>
      <c r="N501" s="21"/>
      <c r="O501" s="22"/>
      <c r="P501" s="23"/>
      <c r="Q501" s="21"/>
      <c r="R501" s="20"/>
      <c r="S501" s="24"/>
      <c r="T501" s="24"/>
      <c r="U501" s="24"/>
      <c r="V501" s="21"/>
      <c r="W501" s="21"/>
      <c r="X501" s="21"/>
      <c r="Y501" s="21"/>
      <c r="Z501" s="21"/>
      <c r="AA501" s="22"/>
      <c r="AB501" s="22"/>
      <c r="AC501" s="22"/>
      <c r="AD501" s="22"/>
      <c r="AE501" s="22"/>
      <c r="AF501" s="22" t="s">
        <v>119</v>
      </c>
      <c r="AG501" s="22"/>
      <c r="AH501" s="23"/>
      <c r="AI501" s="24"/>
      <c r="AJ501" s="21"/>
      <c r="AK501" s="22"/>
      <c r="AL501" s="22"/>
      <c r="AM501" s="22"/>
      <c r="AN501" s="23"/>
      <c r="AO501" s="20"/>
      <c r="AP501" s="24"/>
      <c r="AQ501" s="21"/>
      <c r="AR501" s="21"/>
      <c r="AS501" s="21"/>
      <c r="AT501" s="21"/>
      <c r="AU501" s="22"/>
      <c r="AV501" s="23"/>
      <c r="AW501" s="21"/>
      <c r="AX501" s="21"/>
      <c r="AY501" s="21"/>
      <c r="AZ501" s="21"/>
      <c r="BA501" s="20"/>
      <c r="BB501" s="23"/>
      <c r="BC501" s="21"/>
      <c r="BD501" s="21"/>
      <c r="BE501" s="21"/>
      <c r="BF501" s="20"/>
      <c r="BG501" s="24" t="s">
        <v>17</v>
      </c>
      <c r="BH501" s="21"/>
      <c r="BI501" s="21"/>
      <c r="BJ501" s="22"/>
      <c r="BK501" s="64"/>
      <c r="BL501" s="197" t="str">
        <f>IFERROR(VLOOKUP(BK501,#REF!,3,FALSE),"")</f>
        <v/>
      </c>
    </row>
    <row r="502" spans="1:64" s="165" customFormat="1" ht="12.95" customHeight="1" x14ac:dyDescent="0.25">
      <c r="A502" s="167"/>
      <c r="B502" s="158" t="s">
        <v>1849</v>
      </c>
      <c r="C502" s="168"/>
      <c r="D502" s="169"/>
      <c r="E502" s="161"/>
      <c r="F502" s="162"/>
      <c r="G502" s="163"/>
      <c r="H502" s="159"/>
      <c r="I502" s="162"/>
      <c r="J502" s="162"/>
      <c r="K502" s="162"/>
      <c r="L502" s="162"/>
      <c r="M502" s="162"/>
      <c r="N502" s="162"/>
      <c r="O502" s="160"/>
      <c r="P502" s="161"/>
      <c r="Q502" s="162"/>
      <c r="R502" s="163"/>
      <c r="S502" s="159"/>
      <c r="T502" s="159"/>
      <c r="U502" s="159"/>
      <c r="V502" s="162"/>
      <c r="W502" s="162"/>
      <c r="X502" s="162"/>
      <c r="Y502" s="162"/>
      <c r="Z502" s="162"/>
      <c r="AA502" s="160"/>
      <c r="AB502" s="160"/>
      <c r="AC502" s="160"/>
      <c r="AD502" s="160"/>
      <c r="AE502" s="160"/>
      <c r="AF502" s="160"/>
      <c r="AG502" s="160"/>
      <c r="AH502" s="161"/>
      <c r="AI502" s="159"/>
      <c r="AJ502" s="162"/>
      <c r="AK502" s="160"/>
      <c r="AL502" s="160"/>
      <c r="AM502" s="160"/>
      <c r="AN502" s="161"/>
      <c r="AO502" s="163"/>
      <c r="AP502" s="159"/>
      <c r="AQ502" s="162"/>
      <c r="AR502" s="162"/>
      <c r="AS502" s="162"/>
      <c r="AT502" s="162"/>
      <c r="AU502" s="160"/>
      <c r="AV502" s="161"/>
      <c r="AW502" s="162"/>
      <c r="AX502" s="162"/>
      <c r="AY502" s="162"/>
      <c r="AZ502" s="162"/>
      <c r="BA502" s="163"/>
      <c r="BB502" s="161"/>
      <c r="BC502" s="162"/>
      <c r="BD502" s="162"/>
      <c r="BE502" s="162"/>
      <c r="BF502" s="163"/>
      <c r="BG502" s="159" t="s">
        <v>17</v>
      </c>
      <c r="BH502" s="162"/>
      <c r="BI502" s="162"/>
      <c r="BJ502" s="160"/>
      <c r="BK502" s="164"/>
      <c r="BL502" s="201">
        <f>+$BL$875+15</f>
        <v>25</v>
      </c>
    </row>
    <row r="503" spans="1:64" s="3" customFormat="1" ht="12.95" customHeight="1" x14ac:dyDescent="0.25">
      <c r="A503" s="5" t="s">
        <v>1374</v>
      </c>
      <c r="B503" s="31" t="s">
        <v>444</v>
      </c>
      <c r="C503" s="19"/>
      <c r="D503" s="25"/>
      <c r="E503" s="23"/>
      <c r="F503" s="21" t="s">
        <v>92</v>
      </c>
      <c r="G503" s="20"/>
      <c r="H503" s="24"/>
      <c r="I503" s="21"/>
      <c r="J503" s="21"/>
      <c r="K503" s="21"/>
      <c r="L503" s="21" t="s">
        <v>119</v>
      </c>
      <c r="M503" s="21"/>
      <c r="N503" s="21"/>
      <c r="O503" s="22" t="s">
        <v>92</v>
      </c>
      <c r="P503" s="23"/>
      <c r="Q503" s="21"/>
      <c r="R503" s="20"/>
      <c r="S503" s="24"/>
      <c r="T503" s="24"/>
      <c r="U503" s="24" t="s">
        <v>92</v>
      </c>
      <c r="V503" s="21" t="s">
        <v>119</v>
      </c>
      <c r="W503" s="21"/>
      <c r="X503" s="21" t="s">
        <v>119</v>
      </c>
      <c r="Y503" s="21"/>
      <c r="Z503" s="21" t="s">
        <v>119</v>
      </c>
      <c r="AA503" s="22"/>
      <c r="AB503" s="22"/>
      <c r="AC503" s="22" t="s">
        <v>119</v>
      </c>
      <c r="AD503" s="22"/>
      <c r="AE503" s="22"/>
      <c r="AF503" s="22" t="s">
        <v>92</v>
      </c>
      <c r="AG503" s="22"/>
      <c r="AH503" s="23"/>
      <c r="AI503" s="24" t="s">
        <v>92</v>
      </c>
      <c r="AJ503" s="21"/>
      <c r="AK503" s="22"/>
      <c r="AL503" s="22"/>
      <c r="AM503" s="22" t="s">
        <v>92</v>
      </c>
      <c r="AN503" s="23"/>
      <c r="AO503" s="20" t="s">
        <v>119</v>
      </c>
      <c r="AP503" s="24"/>
      <c r="AQ503" s="21"/>
      <c r="AR503" s="21"/>
      <c r="AS503" s="21" t="s">
        <v>92</v>
      </c>
      <c r="AT503" s="21"/>
      <c r="AU503" s="22"/>
      <c r="AV503" s="23"/>
      <c r="AW503" s="21"/>
      <c r="AX503" s="21"/>
      <c r="AY503" s="21" t="s">
        <v>92</v>
      </c>
      <c r="AZ503" s="21"/>
      <c r="BA503" s="20"/>
      <c r="BB503" s="23"/>
      <c r="BC503" s="21"/>
      <c r="BD503" s="21" t="s">
        <v>92</v>
      </c>
      <c r="BE503" s="21" t="s">
        <v>92</v>
      </c>
      <c r="BF503" s="20" t="s">
        <v>92</v>
      </c>
      <c r="BG503" s="24" t="s">
        <v>17</v>
      </c>
      <c r="BH503" s="21"/>
      <c r="BI503" s="21"/>
      <c r="BJ503" s="22" t="s">
        <v>35</v>
      </c>
      <c r="BK503" s="64"/>
      <c r="BL503" s="201">
        <f>+$BL$875+15</f>
        <v>25</v>
      </c>
    </row>
    <row r="504" spans="1:64" s="3" customFormat="1" ht="12.95" customHeight="1" x14ac:dyDescent="0.25">
      <c r="A504" s="5" t="s">
        <v>1375</v>
      </c>
      <c r="B504" s="31" t="s">
        <v>678</v>
      </c>
      <c r="C504" s="19"/>
      <c r="D504" s="25"/>
      <c r="E504" s="23"/>
      <c r="F504" s="21" t="s">
        <v>92</v>
      </c>
      <c r="G504" s="20"/>
      <c r="H504" s="24"/>
      <c r="I504" s="21"/>
      <c r="J504" s="21"/>
      <c r="K504" s="21"/>
      <c r="L504" s="21" t="s">
        <v>119</v>
      </c>
      <c r="M504" s="21"/>
      <c r="N504" s="21"/>
      <c r="O504" s="22" t="s">
        <v>92</v>
      </c>
      <c r="P504" s="23"/>
      <c r="Q504" s="21"/>
      <c r="R504" s="20"/>
      <c r="S504" s="24"/>
      <c r="T504" s="24"/>
      <c r="U504" s="24"/>
      <c r="V504" s="21"/>
      <c r="W504" s="21"/>
      <c r="X504" s="21" t="s">
        <v>117</v>
      </c>
      <c r="Y504" s="21"/>
      <c r="Z504" s="21"/>
      <c r="AA504" s="22"/>
      <c r="AB504" s="22"/>
      <c r="AC504" s="22"/>
      <c r="AD504" s="22"/>
      <c r="AE504" s="22"/>
      <c r="AF504" s="22" t="s">
        <v>92</v>
      </c>
      <c r="AG504" s="22"/>
      <c r="AH504" s="23"/>
      <c r="AI504" s="24"/>
      <c r="AJ504" s="21"/>
      <c r="AK504" s="22"/>
      <c r="AL504" s="22"/>
      <c r="AM504" s="22" t="s">
        <v>92</v>
      </c>
      <c r="AN504" s="23"/>
      <c r="AO504" s="20"/>
      <c r="AP504" s="24"/>
      <c r="AQ504" s="21"/>
      <c r="AR504" s="21"/>
      <c r="AS504" s="21"/>
      <c r="AT504" s="21" t="s">
        <v>117</v>
      </c>
      <c r="AU504" s="22" t="s">
        <v>119</v>
      </c>
      <c r="AV504" s="23"/>
      <c r="AW504" s="21"/>
      <c r="AX504" s="21"/>
      <c r="AY504" s="21"/>
      <c r="AZ504" s="21"/>
      <c r="BA504" s="20"/>
      <c r="BB504" s="23"/>
      <c r="BC504" s="21"/>
      <c r="BD504" s="21"/>
      <c r="BE504" s="21"/>
      <c r="BF504" s="20"/>
      <c r="BG504" s="24" t="s">
        <v>17</v>
      </c>
      <c r="BH504" s="21"/>
      <c r="BI504" s="21"/>
      <c r="BJ504" s="22" t="s">
        <v>35</v>
      </c>
      <c r="BK504" s="64"/>
      <c r="BL504" s="201">
        <f>+$BL$875+15</f>
        <v>25</v>
      </c>
    </row>
    <row r="505" spans="1:64" s="3" customFormat="1" ht="12.95" customHeight="1" x14ac:dyDescent="0.25">
      <c r="A505" s="5" t="s">
        <v>1376</v>
      </c>
      <c r="B505" s="31" t="s">
        <v>447</v>
      </c>
      <c r="C505" s="19"/>
      <c r="D505" s="25"/>
      <c r="E505" s="26"/>
      <c r="F505" s="21" t="s">
        <v>92</v>
      </c>
      <c r="G505" s="20"/>
      <c r="H505" s="24"/>
      <c r="I505" s="21"/>
      <c r="J505" s="21"/>
      <c r="K505" s="21"/>
      <c r="L505" s="21"/>
      <c r="M505" s="21" t="s">
        <v>120</v>
      </c>
      <c r="N505" s="21"/>
      <c r="O505" s="22" t="s">
        <v>92</v>
      </c>
      <c r="P505" s="23"/>
      <c r="Q505" s="21"/>
      <c r="R505" s="20"/>
      <c r="S505" s="24"/>
      <c r="T505" s="24"/>
      <c r="U505" s="24"/>
      <c r="V505" s="21"/>
      <c r="W505" s="21"/>
      <c r="X505" s="21" t="s">
        <v>117</v>
      </c>
      <c r="Y505" s="21"/>
      <c r="Z505" s="21"/>
      <c r="AA505" s="22"/>
      <c r="AB505" s="22"/>
      <c r="AC505" s="22"/>
      <c r="AD505" s="22"/>
      <c r="AE505" s="22"/>
      <c r="AF505" s="22" t="s">
        <v>92</v>
      </c>
      <c r="AG505" s="22"/>
      <c r="AH505" s="23"/>
      <c r="AI505" s="24"/>
      <c r="AJ505" s="21"/>
      <c r="AK505" s="22"/>
      <c r="AL505" s="22"/>
      <c r="AM505" s="22" t="s">
        <v>92</v>
      </c>
      <c r="AN505" s="23"/>
      <c r="AO505" s="20"/>
      <c r="AP505" s="24"/>
      <c r="AQ505" s="21"/>
      <c r="AR505" s="21"/>
      <c r="AS505" s="21" t="s">
        <v>92</v>
      </c>
      <c r="AT505" s="21"/>
      <c r="AU505" s="22"/>
      <c r="AV505" s="23"/>
      <c r="AW505" s="21"/>
      <c r="AX505" s="21"/>
      <c r="AY505" s="21" t="s">
        <v>92</v>
      </c>
      <c r="AZ505" s="21"/>
      <c r="BA505" s="20"/>
      <c r="BB505" s="23"/>
      <c r="BC505" s="21"/>
      <c r="BD505" s="21"/>
      <c r="BE505" s="21"/>
      <c r="BF505" s="20"/>
      <c r="BG505" s="24" t="s">
        <v>17</v>
      </c>
      <c r="BH505" s="21"/>
      <c r="BI505" s="21"/>
      <c r="BJ505" s="22" t="s">
        <v>35</v>
      </c>
      <c r="BK505" s="64"/>
      <c r="BL505" s="201">
        <f>+$BL$875+15</f>
        <v>25</v>
      </c>
    </row>
    <row r="506" spans="1:64" s="3" customFormat="1" ht="12.95" customHeight="1" x14ac:dyDescent="0.25">
      <c r="A506" s="5" t="s">
        <v>1377</v>
      </c>
      <c r="B506" s="31" t="s">
        <v>654</v>
      </c>
      <c r="C506" s="19"/>
      <c r="D506" s="25"/>
      <c r="E506" s="23"/>
      <c r="F506" s="21"/>
      <c r="G506" s="20"/>
      <c r="H506" s="24"/>
      <c r="I506" s="21"/>
      <c r="J506" s="21"/>
      <c r="K506" s="21"/>
      <c r="L506" s="21"/>
      <c r="M506" s="21"/>
      <c r="N506" s="21"/>
      <c r="O506" s="22"/>
      <c r="P506" s="23"/>
      <c r="Q506" s="21"/>
      <c r="R506" s="20"/>
      <c r="S506" s="24"/>
      <c r="T506" s="24"/>
      <c r="U506" s="24"/>
      <c r="V506" s="21"/>
      <c r="W506" s="21"/>
      <c r="X506" s="21" t="s">
        <v>117</v>
      </c>
      <c r="Y506" s="21"/>
      <c r="Z506" s="21"/>
      <c r="AA506" s="22"/>
      <c r="AB506" s="22"/>
      <c r="AC506" s="22"/>
      <c r="AD506" s="22"/>
      <c r="AE506" s="22"/>
      <c r="AF506" s="22" t="s">
        <v>92</v>
      </c>
      <c r="AG506" s="22"/>
      <c r="AH506" s="23"/>
      <c r="AI506" s="24"/>
      <c r="AJ506" s="21"/>
      <c r="AK506" s="22"/>
      <c r="AL506" s="22"/>
      <c r="AM506" s="22" t="s">
        <v>92</v>
      </c>
      <c r="AN506" s="23"/>
      <c r="AO506" s="20"/>
      <c r="AP506" s="24"/>
      <c r="AQ506" s="21"/>
      <c r="AR506" s="21"/>
      <c r="AS506" s="21"/>
      <c r="AT506" s="21" t="s">
        <v>117</v>
      </c>
      <c r="AU506" s="22" t="s">
        <v>119</v>
      </c>
      <c r="AV506" s="23"/>
      <c r="AW506" s="21"/>
      <c r="AX506" s="21"/>
      <c r="AY506" s="21"/>
      <c r="AZ506" s="21"/>
      <c r="BA506" s="20"/>
      <c r="BB506" s="23"/>
      <c r="BC506" s="21"/>
      <c r="BD506" s="21"/>
      <c r="BE506" s="21"/>
      <c r="BF506" s="20"/>
      <c r="BG506" s="24" t="s">
        <v>17</v>
      </c>
      <c r="BH506" s="21"/>
      <c r="BI506" s="21"/>
      <c r="BJ506" s="22" t="s">
        <v>35</v>
      </c>
      <c r="BK506" s="64"/>
      <c r="BL506" s="201">
        <f>+$BL$502-1</f>
        <v>24</v>
      </c>
    </row>
    <row r="507" spans="1:64" s="3" customFormat="1" ht="12.95" customHeight="1" x14ac:dyDescent="0.25">
      <c r="A507" s="5" t="s">
        <v>1378</v>
      </c>
      <c r="B507" s="31" t="s">
        <v>574</v>
      </c>
      <c r="C507" s="19"/>
      <c r="D507" s="25"/>
      <c r="E507" s="26"/>
      <c r="F507" s="27"/>
      <c r="G507" s="68"/>
      <c r="H507" s="19"/>
      <c r="I507" s="27"/>
      <c r="J507" s="27"/>
      <c r="K507" s="27"/>
      <c r="L507" s="27"/>
      <c r="M507" s="27"/>
      <c r="N507" s="27"/>
      <c r="O507" s="25"/>
      <c r="P507" s="26"/>
      <c r="Q507" s="27"/>
      <c r="R507" s="68"/>
      <c r="S507" s="19"/>
      <c r="T507" s="19"/>
      <c r="U507" s="19"/>
      <c r="V507" s="27"/>
      <c r="W507" s="27"/>
      <c r="X507" s="27" t="s">
        <v>117</v>
      </c>
      <c r="Y507" s="27"/>
      <c r="Z507" s="21"/>
      <c r="AA507" s="22"/>
      <c r="AB507" s="22"/>
      <c r="AC507" s="22"/>
      <c r="AD507" s="22"/>
      <c r="AE507" s="22"/>
      <c r="AF507" s="22" t="s">
        <v>92</v>
      </c>
      <c r="AG507" s="22"/>
      <c r="AH507" s="26"/>
      <c r="AI507" s="19"/>
      <c r="AJ507" s="27"/>
      <c r="AK507" s="22"/>
      <c r="AL507" s="22"/>
      <c r="AM507" s="22" t="s">
        <v>92</v>
      </c>
      <c r="AN507" s="23"/>
      <c r="AO507" s="20"/>
      <c r="AP507" s="19"/>
      <c r="AQ507" s="27"/>
      <c r="AR507" s="27"/>
      <c r="AS507" s="27"/>
      <c r="AT507" s="21" t="s">
        <v>117</v>
      </c>
      <c r="AU507" s="22" t="s">
        <v>119</v>
      </c>
      <c r="AV507" s="26"/>
      <c r="AW507" s="27"/>
      <c r="AX507" s="27"/>
      <c r="AY507" s="27"/>
      <c r="AZ507" s="21"/>
      <c r="BA507" s="20"/>
      <c r="BB507" s="23"/>
      <c r="BC507" s="21"/>
      <c r="BD507" s="21"/>
      <c r="BE507" s="21"/>
      <c r="BF507" s="20"/>
      <c r="BG507" s="24" t="s">
        <v>17</v>
      </c>
      <c r="BH507" s="21"/>
      <c r="BI507" s="21"/>
      <c r="BJ507" s="22" t="s">
        <v>35</v>
      </c>
      <c r="BK507" s="64"/>
      <c r="BL507" s="201">
        <f t="shared" ref="BL507:BL519" si="10">+$BL$502-1</f>
        <v>24</v>
      </c>
    </row>
    <row r="508" spans="1:64" s="3" customFormat="1" ht="12.95" customHeight="1" x14ac:dyDescent="0.25">
      <c r="A508" s="5" t="s">
        <v>1379</v>
      </c>
      <c r="B508" s="31" t="s">
        <v>580</v>
      </c>
      <c r="C508" s="19"/>
      <c r="D508" s="25"/>
      <c r="E508" s="26"/>
      <c r="F508" s="27"/>
      <c r="G508" s="68"/>
      <c r="H508" s="19"/>
      <c r="I508" s="27"/>
      <c r="J508" s="27"/>
      <c r="K508" s="27"/>
      <c r="L508" s="27"/>
      <c r="M508" s="27"/>
      <c r="N508" s="27"/>
      <c r="O508" s="25"/>
      <c r="P508" s="26"/>
      <c r="Q508" s="27"/>
      <c r="R508" s="68"/>
      <c r="S508" s="19"/>
      <c r="T508" s="19"/>
      <c r="U508" s="19"/>
      <c r="V508" s="27"/>
      <c r="W508" s="27"/>
      <c r="X508" s="27" t="s">
        <v>117</v>
      </c>
      <c r="Y508" s="27"/>
      <c r="Z508" s="27"/>
      <c r="AA508" s="25"/>
      <c r="AB508" s="25"/>
      <c r="AC508" s="25"/>
      <c r="AD508" s="25"/>
      <c r="AE508" s="25"/>
      <c r="AF508" s="22" t="s">
        <v>92</v>
      </c>
      <c r="AG508" s="22"/>
      <c r="AH508" s="26"/>
      <c r="AI508" s="19"/>
      <c r="AJ508" s="27"/>
      <c r="AK508" s="25"/>
      <c r="AL508" s="22"/>
      <c r="AM508" s="22" t="s">
        <v>92</v>
      </c>
      <c r="AN508" s="23"/>
      <c r="AO508" s="68"/>
      <c r="AP508" s="19"/>
      <c r="AQ508" s="27"/>
      <c r="AR508" s="27"/>
      <c r="AS508" s="27"/>
      <c r="AT508" s="21" t="s">
        <v>117</v>
      </c>
      <c r="AU508" s="22" t="s">
        <v>119</v>
      </c>
      <c r="AV508" s="26"/>
      <c r="AW508" s="27"/>
      <c r="AX508" s="27"/>
      <c r="AY508" s="27"/>
      <c r="AZ508" s="21"/>
      <c r="BA508" s="20"/>
      <c r="BB508" s="23"/>
      <c r="BC508" s="21"/>
      <c r="BD508" s="21"/>
      <c r="BE508" s="21"/>
      <c r="BF508" s="20"/>
      <c r="BG508" s="24" t="s">
        <v>17</v>
      </c>
      <c r="BH508" s="21"/>
      <c r="BI508" s="21"/>
      <c r="BJ508" s="22" t="s">
        <v>35</v>
      </c>
      <c r="BK508" s="64"/>
      <c r="BL508" s="201">
        <f t="shared" si="10"/>
        <v>24</v>
      </c>
    </row>
    <row r="509" spans="1:64" s="3" customFormat="1" ht="12.95" customHeight="1" x14ac:dyDescent="0.25">
      <c r="A509" s="5" t="s">
        <v>1380</v>
      </c>
      <c r="B509" s="31" t="s">
        <v>575</v>
      </c>
      <c r="C509" s="19"/>
      <c r="D509" s="25"/>
      <c r="E509" s="26"/>
      <c r="F509" s="27"/>
      <c r="G509" s="68"/>
      <c r="H509" s="19"/>
      <c r="I509" s="27"/>
      <c r="J509" s="27"/>
      <c r="K509" s="27"/>
      <c r="L509" s="27"/>
      <c r="M509" s="27"/>
      <c r="N509" s="27"/>
      <c r="O509" s="25"/>
      <c r="P509" s="26"/>
      <c r="Q509" s="27"/>
      <c r="R509" s="68"/>
      <c r="S509" s="19"/>
      <c r="T509" s="19"/>
      <c r="U509" s="19"/>
      <c r="V509" s="27"/>
      <c r="W509" s="27"/>
      <c r="X509" s="27" t="s">
        <v>117</v>
      </c>
      <c r="Y509" s="27"/>
      <c r="Z509" s="27"/>
      <c r="AA509" s="25"/>
      <c r="AB509" s="25"/>
      <c r="AC509" s="25"/>
      <c r="AD509" s="25"/>
      <c r="AE509" s="25"/>
      <c r="AF509" s="22" t="s">
        <v>92</v>
      </c>
      <c r="AG509" s="22"/>
      <c r="AH509" s="26"/>
      <c r="AI509" s="19"/>
      <c r="AJ509" s="27"/>
      <c r="AK509" s="25"/>
      <c r="AL509" s="22"/>
      <c r="AM509" s="22" t="s">
        <v>92</v>
      </c>
      <c r="AN509" s="23"/>
      <c r="AO509" s="68"/>
      <c r="AP509" s="19"/>
      <c r="AQ509" s="27"/>
      <c r="AR509" s="27"/>
      <c r="AS509" s="27"/>
      <c r="AT509" s="21" t="s">
        <v>117</v>
      </c>
      <c r="AU509" s="22" t="s">
        <v>119</v>
      </c>
      <c r="AV509" s="26"/>
      <c r="AW509" s="27"/>
      <c r="AX509" s="27"/>
      <c r="AY509" s="27"/>
      <c r="AZ509" s="21"/>
      <c r="BA509" s="20"/>
      <c r="BB509" s="23"/>
      <c r="BC509" s="21"/>
      <c r="BD509" s="21"/>
      <c r="BE509" s="21"/>
      <c r="BF509" s="20"/>
      <c r="BG509" s="24" t="s">
        <v>17</v>
      </c>
      <c r="BH509" s="21"/>
      <c r="BI509" s="21"/>
      <c r="BJ509" s="22" t="s">
        <v>35</v>
      </c>
      <c r="BK509" s="64"/>
      <c r="BL509" s="201">
        <f t="shared" si="10"/>
        <v>24</v>
      </c>
    </row>
    <row r="510" spans="1:64" s="3" customFormat="1" ht="12.95" customHeight="1" x14ac:dyDescent="0.25">
      <c r="A510" s="5" t="s">
        <v>1381</v>
      </c>
      <c r="B510" s="31" t="s">
        <v>583</v>
      </c>
      <c r="C510" s="19"/>
      <c r="D510" s="25"/>
      <c r="E510" s="49"/>
      <c r="F510" s="47"/>
      <c r="G510" s="70"/>
      <c r="H510" s="50"/>
      <c r="I510" s="47"/>
      <c r="J510" s="47"/>
      <c r="K510" s="47"/>
      <c r="L510" s="47"/>
      <c r="M510" s="47"/>
      <c r="N510" s="47"/>
      <c r="O510" s="48"/>
      <c r="P510" s="49"/>
      <c r="Q510" s="47"/>
      <c r="R510" s="70"/>
      <c r="S510" s="50"/>
      <c r="T510" s="50"/>
      <c r="U510" s="50"/>
      <c r="V510" s="47"/>
      <c r="W510" s="47"/>
      <c r="X510" s="47" t="s">
        <v>117</v>
      </c>
      <c r="Y510" s="47"/>
      <c r="Z510" s="47"/>
      <c r="AA510" s="48"/>
      <c r="AB510" s="48"/>
      <c r="AC510" s="48"/>
      <c r="AD510" s="48"/>
      <c r="AE510" s="48"/>
      <c r="AF510" s="48" t="s">
        <v>92</v>
      </c>
      <c r="AG510" s="48"/>
      <c r="AH510" s="49"/>
      <c r="AI510" s="50"/>
      <c r="AJ510" s="47"/>
      <c r="AK510" s="48"/>
      <c r="AL510" s="48"/>
      <c r="AM510" s="48" t="s">
        <v>92</v>
      </c>
      <c r="AN510" s="49"/>
      <c r="AO510" s="70"/>
      <c r="AP510" s="50"/>
      <c r="AQ510" s="47"/>
      <c r="AR510" s="47"/>
      <c r="AS510" s="47"/>
      <c r="AT510" s="47" t="s">
        <v>117</v>
      </c>
      <c r="AU510" s="48" t="s">
        <v>119</v>
      </c>
      <c r="AV510" s="49"/>
      <c r="AW510" s="47"/>
      <c r="AX510" s="47"/>
      <c r="AY510" s="47"/>
      <c r="AZ510" s="47"/>
      <c r="BA510" s="70"/>
      <c r="BB510" s="49"/>
      <c r="BC510" s="47"/>
      <c r="BD510" s="47"/>
      <c r="BE510" s="47"/>
      <c r="BF510" s="70"/>
      <c r="BG510" s="50" t="s">
        <v>17</v>
      </c>
      <c r="BH510" s="47"/>
      <c r="BI510" s="47"/>
      <c r="BJ510" s="48" t="s">
        <v>35</v>
      </c>
      <c r="BK510" s="64"/>
      <c r="BL510" s="201">
        <f t="shared" si="10"/>
        <v>24</v>
      </c>
    </row>
    <row r="511" spans="1:64" s="3" customFormat="1" ht="12.95" customHeight="1" x14ac:dyDescent="0.25">
      <c r="A511" s="5" t="s">
        <v>1382</v>
      </c>
      <c r="B511" s="31" t="s">
        <v>576</v>
      </c>
      <c r="C511" s="19"/>
      <c r="D511" s="25"/>
      <c r="E511" s="26"/>
      <c r="F511" s="27"/>
      <c r="G511" s="68"/>
      <c r="H511" s="19"/>
      <c r="I511" s="27"/>
      <c r="J511" s="27"/>
      <c r="K511" s="27"/>
      <c r="L511" s="27"/>
      <c r="M511" s="27"/>
      <c r="N511" s="27"/>
      <c r="O511" s="25"/>
      <c r="P511" s="26"/>
      <c r="Q511" s="27"/>
      <c r="R511" s="68"/>
      <c r="S511" s="19"/>
      <c r="T511" s="19"/>
      <c r="U511" s="19"/>
      <c r="V511" s="27"/>
      <c r="W511" s="27"/>
      <c r="X511" s="27" t="s">
        <v>117</v>
      </c>
      <c r="Y511" s="27"/>
      <c r="Z511" s="27"/>
      <c r="AA511" s="25"/>
      <c r="AB511" s="25"/>
      <c r="AC511" s="25"/>
      <c r="AD511" s="25"/>
      <c r="AE511" s="25"/>
      <c r="AF511" s="22" t="s">
        <v>92</v>
      </c>
      <c r="AG511" s="22"/>
      <c r="AH511" s="26"/>
      <c r="AI511" s="19"/>
      <c r="AJ511" s="27"/>
      <c r="AK511" s="25"/>
      <c r="AL511" s="22"/>
      <c r="AM511" s="22" t="s">
        <v>92</v>
      </c>
      <c r="AN511" s="23"/>
      <c r="AO511" s="68"/>
      <c r="AP511" s="19"/>
      <c r="AQ511" s="27"/>
      <c r="AR511" s="27"/>
      <c r="AS511" s="27"/>
      <c r="AT511" s="21" t="s">
        <v>117</v>
      </c>
      <c r="AU511" s="22" t="s">
        <v>119</v>
      </c>
      <c r="AV511" s="26"/>
      <c r="AW511" s="27"/>
      <c r="AX511" s="27"/>
      <c r="AY511" s="27"/>
      <c r="AZ511" s="21"/>
      <c r="BA511" s="20"/>
      <c r="BB511" s="23"/>
      <c r="BC511" s="21"/>
      <c r="BD511" s="21"/>
      <c r="BE511" s="21"/>
      <c r="BF511" s="20"/>
      <c r="BG511" s="24" t="s">
        <v>17</v>
      </c>
      <c r="BH511" s="21"/>
      <c r="BI511" s="21"/>
      <c r="BJ511" s="22" t="s">
        <v>35</v>
      </c>
      <c r="BK511" s="64"/>
      <c r="BL511" s="201">
        <f t="shared" si="10"/>
        <v>24</v>
      </c>
    </row>
    <row r="512" spans="1:64" s="3" customFormat="1" ht="12.95" customHeight="1" x14ac:dyDescent="0.25">
      <c r="A512" s="5" t="s">
        <v>1383</v>
      </c>
      <c r="B512" s="31" t="s">
        <v>579</v>
      </c>
      <c r="C512" s="19"/>
      <c r="D512" s="25"/>
      <c r="E512" s="26"/>
      <c r="F512" s="27"/>
      <c r="G512" s="68"/>
      <c r="H512" s="19"/>
      <c r="I512" s="27"/>
      <c r="J512" s="27"/>
      <c r="K512" s="27"/>
      <c r="L512" s="27"/>
      <c r="M512" s="27"/>
      <c r="N512" s="27"/>
      <c r="O512" s="25"/>
      <c r="P512" s="26"/>
      <c r="Q512" s="27"/>
      <c r="R512" s="68"/>
      <c r="S512" s="19"/>
      <c r="T512" s="19"/>
      <c r="U512" s="19"/>
      <c r="V512" s="27"/>
      <c r="W512" s="27"/>
      <c r="X512" s="27" t="s">
        <v>117</v>
      </c>
      <c r="Y512" s="27"/>
      <c r="Z512" s="21"/>
      <c r="AA512" s="25"/>
      <c r="AB512" s="25"/>
      <c r="AC512" s="22"/>
      <c r="AD512" s="22"/>
      <c r="AE512" s="25"/>
      <c r="AF512" s="22" t="s">
        <v>92</v>
      </c>
      <c r="AG512" s="22"/>
      <c r="AH512" s="26"/>
      <c r="AI512" s="19"/>
      <c r="AJ512" s="27"/>
      <c r="AK512" s="25"/>
      <c r="AL512" s="22"/>
      <c r="AM512" s="22" t="s">
        <v>92</v>
      </c>
      <c r="AN512" s="23"/>
      <c r="AO512" s="20"/>
      <c r="AP512" s="19"/>
      <c r="AQ512" s="27"/>
      <c r="AR512" s="27"/>
      <c r="AS512" s="27"/>
      <c r="AT512" s="27" t="s">
        <v>117</v>
      </c>
      <c r="AU512" s="22" t="s">
        <v>119</v>
      </c>
      <c r="AV512" s="26"/>
      <c r="AW512" s="27"/>
      <c r="AX512" s="27"/>
      <c r="AY512" s="27"/>
      <c r="AZ512" s="27"/>
      <c r="BA512" s="68"/>
      <c r="BB512" s="23"/>
      <c r="BC512" s="21"/>
      <c r="BD512" s="21"/>
      <c r="BE512" s="21"/>
      <c r="BF512" s="20"/>
      <c r="BG512" s="24" t="s">
        <v>17</v>
      </c>
      <c r="BH512" s="21"/>
      <c r="BI512" s="21"/>
      <c r="BJ512" s="22" t="s">
        <v>35</v>
      </c>
      <c r="BK512" s="64"/>
      <c r="BL512" s="201">
        <f t="shared" si="10"/>
        <v>24</v>
      </c>
    </row>
    <row r="513" spans="1:64" s="3" customFormat="1" ht="12.95" customHeight="1" x14ac:dyDescent="0.25">
      <c r="A513" s="5" t="s">
        <v>1384</v>
      </c>
      <c r="B513" s="31" t="s">
        <v>577</v>
      </c>
      <c r="C513" s="19"/>
      <c r="D513" s="25"/>
      <c r="E513" s="49"/>
      <c r="F513" s="47"/>
      <c r="G513" s="70"/>
      <c r="H513" s="50"/>
      <c r="I513" s="47"/>
      <c r="J513" s="47"/>
      <c r="K513" s="47"/>
      <c r="L513" s="47"/>
      <c r="M513" s="47"/>
      <c r="N513" s="47"/>
      <c r="O513" s="48"/>
      <c r="P513" s="49"/>
      <c r="Q513" s="47"/>
      <c r="R513" s="70"/>
      <c r="S513" s="50"/>
      <c r="T513" s="50"/>
      <c r="U513" s="50"/>
      <c r="V513" s="47"/>
      <c r="W513" s="47"/>
      <c r="X513" s="47" t="s">
        <v>117</v>
      </c>
      <c r="Y513" s="47"/>
      <c r="Z513" s="47"/>
      <c r="AA513" s="48"/>
      <c r="AB513" s="48"/>
      <c r="AC513" s="48"/>
      <c r="AD513" s="48"/>
      <c r="AE513" s="48"/>
      <c r="AF513" s="48" t="s">
        <v>92</v>
      </c>
      <c r="AG513" s="48"/>
      <c r="AH513" s="49"/>
      <c r="AI513" s="50"/>
      <c r="AJ513" s="47"/>
      <c r="AK513" s="48"/>
      <c r="AL513" s="48"/>
      <c r="AM513" s="48" t="s">
        <v>92</v>
      </c>
      <c r="AN513" s="49"/>
      <c r="AO513" s="70"/>
      <c r="AP513" s="50"/>
      <c r="AQ513" s="47"/>
      <c r="AR513" s="47"/>
      <c r="AS513" s="47"/>
      <c r="AT513" s="47" t="s">
        <v>117</v>
      </c>
      <c r="AU513" s="48" t="s">
        <v>119</v>
      </c>
      <c r="AV513" s="49"/>
      <c r="AW513" s="47"/>
      <c r="AX513" s="47"/>
      <c r="AY513" s="47"/>
      <c r="AZ513" s="47"/>
      <c r="BA513" s="70"/>
      <c r="BB513" s="49"/>
      <c r="BC513" s="47"/>
      <c r="BD513" s="47"/>
      <c r="BE513" s="47"/>
      <c r="BF513" s="70"/>
      <c r="BG513" s="50" t="s">
        <v>17</v>
      </c>
      <c r="BH513" s="47"/>
      <c r="BI513" s="47"/>
      <c r="BJ513" s="48" t="s">
        <v>35</v>
      </c>
      <c r="BK513" s="64"/>
      <c r="BL513" s="201">
        <f t="shared" si="10"/>
        <v>24</v>
      </c>
    </row>
    <row r="514" spans="1:64" s="3" customFormat="1" ht="12.95" customHeight="1" x14ac:dyDescent="0.25">
      <c r="A514" s="5" t="s">
        <v>1385</v>
      </c>
      <c r="B514" s="31" t="s">
        <v>581</v>
      </c>
      <c r="C514" s="19"/>
      <c r="D514" s="25"/>
      <c r="E514" s="26"/>
      <c r="F514" s="21"/>
      <c r="G514" s="20"/>
      <c r="H514" s="24"/>
      <c r="I514" s="21"/>
      <c r="J514" s="21"/>
      <c r="K514" s="21"/>
      <c r="L514" s="21"/>
      <c r="M514" s="21"/>
      <c r="N514" s="21"/>
      <c r="O514" s="22"/>
      <c r="P514" s="23"/>
      <c r="Q514" s="21"/>
      <c r="R514" s="20"/>
      <c r="S514" s="24"/>
      <c r="T514" s="24"/>
      <c r="U514" s="24"/>
      <c r="V514" s="21"/>
      <c r="W514" s="21"/>
      <c r="X514" s="21" t="s">
        <v>117</v>
      </c>
      <c r="Y514" s="21"/>
      <c r="Z514" s="21"/>
      <c r="AA514" s="22"/>
      <c r="AB514" s="22"/>
      <c r="AC514" s="22"/>
      <c r="AD514" s="22"/>
      <c r="AE514" s="22"/>
      <c r="AF514" s="22" t="s">
        <v>92</v>
      </c>
      <c r="AG514" s="22"/>
      <c r="AH514" s="23"/>
      <c r="AI514" s="24"/>
      <c r="AJ514" s="21"/>
      <c r="AK514" s="22"/>
      <c r="AL514" s="22"/>
      <c r="AM514" s="22" t="s">
        <v>92</v>
      </c>
      <c r="AN514" s="23"/>
      <c r="AO514" s="20"/>
      <c r="AP514" s="24"/>
      <c r="AQ514" s="21"/>
      <c r="AR514" s="21"/>
      <c r="AS514" s="21"/>
      <c r="AT514" s="21" t="s">
        <v>117</v>
      </c>
      <c r="AU514" s="22" t="s">
        <v>119</v>
      </c>
      <c r="AV514" s="23"/>
      <c r="AW514" s="21"/>
      <c r="AX514" s="21"/>
      <c r="AY514" s="21"/>
      <c r="AZ514" s="21"/>
      <c r="BA514" s="20"/>
      <c r="BB514" s="23"/>
      <c r="BC514" s="21"/>
      <c r="BD514" s="21"/>
      <c r="BE514" s="21"/>
      <c r="BF514" s="20"/>
      <c r="BG514" s="24" t="s">
        <v>17</v>
      </c>
      <c r="BH514" s="21"/>
      <c r="BI514" s="21"/>
      <c r="BJ514" s="22" t="s">
        <v>35</v>
      </c>
      <c r="BK514" s="64"/>
      <c r="BL514" s="201">
        <f t="shared" si="10"/>
        <v>24</v>
      </c>
    </row>
    <row r="515" spans="1:64" s="3" customFormat="1" ht="12.95" customHeight="1" x14ac:dyDescent="0.25">
      <c r="A515" s="5" t="s">
        <v>1386</v>
      </c>
      <c r="B515" s="31" t="s">
        <v>578</v>
      </c>
      <c r="C515" s="19"/>
      <c r="D515" s="25"/>
      <c r="E515" s="49"/>
      <c r="F515" s="47"/>
      <c r="G515" s="70"/>
      <c r="H515" s="50"/>
      <c r="I515" s="47"/>
      <c r="J515" s="47"/>
      <c r="K515" s="47"/>
      <c r="L515" s="47"/>
      <c r="M515" s="47"/>
      <c r="N515" s="47"/>
      <c r="O515" s="48"/>
      <c r="P515" s="49"/>
      <c r="Q515" s="47"/>
      <c r="R515" s="70"/>
      <c r="S515" s="50"/>
      <c r="T515" s="50"/>
      <c r="U515" s="50"/>
      <c r="V515" s="47"/>
      <c r="W515" s="47"/>
      <c r="X515" s="47" t="s">
        <v>117</v>
      </c>
      <c r="Y515" s="47"/>
      <c r="Z515" s="47"/>
      <c r="AA515" s="48"/>
      <c r="AB515" s="48"/>
      <c r="AC515" s="48"/>
      <c r="AD515" s="48"/>
      <c r="AE515" s="48"/>
      <c r="AF515" s="48" t="s">
        <v>92</v>
      </c>
      <c r="AG515" s="48"/>
      <c r="AH515" s="49"/>
      <c r="AI515" s="50"/>
      <c r="AJ515" s="47"/>
      <c r="AK515" s="48"/>
      <c r="AL515" s="48"/>
      <c r="AM515" s="48" t="s">
        <v>92</v>
      </c>
      <c r="AN515" s="49"/>
      <c r="AO515" s="70"/>
      <c r="AP515" s="50"/>
      <c r="AQ515" s="47"/>
      <c r="AR515" s="47"/>
      <c r="AS515" s="47"/>
      <c r="AT515" s="47" t="s">
        <v>117</v>
      </c>
      <c r="AU515" s="48" t="s">
        <v>119</v>
      </c>
      <c r="AV515" s="49"/>
      <c r="AW515" s="47"/>
      <c r="AX515" s="47"/>
      <c r="AY515" s="47"/>
      <c r="AZ515" s="47"/>
      <c r="BA515" s="70"/>
      <c r="BB515" s="49"/>
      <c r="BC515" s="47"/>
      <c r="BD515" s="47"/>
      <c r="BE515" s="47"/>
      <c r="BF515" s="70"/>
      <c r="BG515" s="24" t="s">
        <v>17</v>
      </c>
      <c r="BH515" s="47"/>
      <c r="BI515" s="47"/>
      <c r="BJ515" s="48" t="s">
        <v>35</v>
      </c>
      <c r="BK515" s="64"/>
      <c r="BL515" s="201">
        <f t="shared" si="10"/>
        <v>24</v>
      </c>
    </row>
    <row r="516" spans="1:64" s="3" customFormat="1" ht="12.95" customHeight="1" x14ac:dyDescent="0.25">
      <c r="A516" s="5" t="s">
        <v>1387</v>
      </c>
      <c r="B516" s="31" t="s">
        <v>582</v>
      </c>
      <c r="C516" s="19"/>
      <c r="D516" s="25"/>
      <c r="E516" s="49"/>
      <c r="F516" s="47"/>
      <c r="G516" s="70"/>
      <c r="H516" s="50"/>
      <c r="I516" s="47"/>
      <c r="J516" s="47"/>
      <c r="K516" s="47"/>
      <c r="L516" s="47"/>
      <c r="M516" s="47"/>
      <c r="N516" s="47"/>
      <c r="O516" s="48"/>
      <c r="P516" s="49"/>
      <c r="Q516" s="47"/>
      <c r="R516" s="70"/>
      <c r="S516" s="50"/>
      <c r="T516" s="50"/>
      <c r="U516" s="50"/>
      <c r="V516" s="47"/>
      <c r="W516" s="47"/>
      <c r="X516" s="47" t="s">
        <v>117</v>
      </c>
      <c r="Y516" s="47"/>
      <c r="Z516" s="47"/>
      <c r="AA516" s="48"/>
      <c r="AB516" s="48"/>
      <c r="AC516" s="48"/>
      <c r="AD516" s="48"/>
      <c r="AE516" s="48"/>
      <c r="AF516" s="48" t="s">
        <v>92</v>
      </c>
      <c r="AG516" s="48"/>
      <c r="AH516" s="49"/>
      <c r="AI516" s="50"/>
      <c r="AJ516" s="47"/>
      <c r="AK516" s="48"/>
      <c r="AL516" s="48"/>
      <c r="AM516" s="48" t="s">
        <v>92</v>
      </c>
      <c r="AN516" s="49"/>
      <c r="AO516" s="70"/>
      <c r="AP516" s="50"/>
      <c r="AQ516" s="47"/>
      <c r="AR516" s="47"/>
      <c r="AS516" s="47"/>
      <c r="AT516" s="47" t="s">
        <v>117</v>
      </c>
      <c r="AU516" s="48" t="s">
        <v>119</v>
      </c>
      <c r="AV516" s="49"/>
      <c r="AW516" s="47"/>
      <c r="AX516" s="47"/>
      <c r="AY516" s="47"/>
      <c r="AZ516" s="47"/>
      <c r="BA516" s="70"/>
      <c r="BB516" s="49"/>
      <c r="BC516" s="47"/>
      <c r="BD516" s="47"/>
      <c r="BE516" s="47"/>
      <c r="BF516" s="70"/>
      <c r="BG516" s="19" t="s">
        <v>17</v>
      </c>
      <c r="BH516" s="47"/>
      <c r="BI516" s="47"/>
      <c r="BJ516" s="48" t="s">
        <v>35</v>
      </c>
      <c r="BK516" s="64"/>
      <c r="BL516" s="201">
        <f t="shared" si="10"/>
        <v>24</v>
      </c>
    </row>
    <row r="517" spans="1:64" s="3" customFormat="1" ht="12.95" customHeight="1" x14ac:dyDescent="0.25">
      <c r="A517" s="5" t="s">
        <v>1388</v>
      </c>
      <c r="B517" s="31" t="s">
        <v>445</v>
      </c>
      <c r="C517" s="19"/>
      <c r="D517" s="25"/>
      <c r="E517" s="23"/>
      <c r="F517" s="21"/>
      <c r="G517" s="20"/>
      <c r="H517" s="24"/>
      <c r="I517" s="21"/>
      <c r="J517" s="21"/>
      <c r="K517" s="21"/>
      <c r="L517" s="21"/>
      <c r="M517" s="21"/>
      <c r="N517" s="21"/>
      <c r="O517" s="22" t="s">
        <v>92</v>
      </c>
      <c r="P517" s="23"/>
      <c r="Q517" s="21"/>
      <c r="R517" s="20"/>
      <c r="S517" s="24"/>
      <c r="T517" s="24"/>
      <c r="U517" s="24"/>
      <c r="V517" s="21"/>
      <c r="W517" s="21"/>
      <c r="X517" s="21" t="s">
        <v>117</v>
      </c>
      <c r="Y517" s="21"/>
      <c r="Z517" s="21"/>
      <c r="AA517" s="22"/>
      <c r="AB517" s="22"/>
      <c r="AC517" s="22"/>
      <c r="AD517" s="22"/>
      <c r="AE517" s="22"/>
      <c r="AF517" s="22" t="s">
        <v>92</v>
      </c>
      <c r="AG517" s="22"/>
      <c r="AH517" s="23"/>
      <c r="AI517" s="24"/>
      <c r="AJ517" s="21"/>
      <c r="AK517" s="22"/>
      <c r="AL517" s="22"/>
      <c r="AM517" s="22" t="s">
        <v>92</v>
      </c>
      <c r="AN517" s="23"/>
      <c r="AO517" s="20"/>
      <c r="AP517" s="24"/>
      <c r="AQ517" s="21"/>
      <c r="AR517" s="21"/>
      <c r="AS517" s="21"/>
      <c r="AT517" s="21"/>
      <c r="AU517" s="22"/>
      <c r="AV517" s="23"/>
      <c r="AW517" s="21"/>
      <c r="AX517" s="21" t="s">
        <v>117</v>
      </c>
      <c r="AY517" s="21" t="s">
        <v>119</v>
      </c>
      <c r="AZ517" s="21"/>
      <c r="BA517" s="20"/>
      <c r="BB517" s="23"/>
      <c r="BC517" s="21"/>
      <c r="BD517" s="21"/>
      <c r="BE517" s="21"/>
      <c r="BF517" s="20"/>
      <c r="BG517" s="24" t="s">
        <v>17</v>
      </c>
      <c r="BH517" s="21"/>
      <c r="BI517" s="21"/>
      <c r="BJ517" s="22" t="s">
        <v>35</v>
      </c>
      <c r="BK517" s="64"/>
      <c r="BL517" s="201">
        <f t="shared" si="10"/>
        <v>24</v>
      </c>
    </row>
    <row r="518" spans="1:64" s="3" customFormat="1" ht="12.95" customHeight="1" x14ac:dyDescent="0.25">
      <c r="A518" s="5" t="s">
        <v>1389</v>
      </c>
      <c r="B518" s="31" t="s">
        <v>446</v>
      </c>
      <c r="C518" s="19"/>
      <c r="D518" s="25"/>
      <c r="E518" s="26"/>
      <c r="F518" s="21" t="s">
        <v>92</v>
      </c>
      <c r="G518" s="20"/>
      <c r="H518" s="24"/>
      <c r="I518" s="21"/>
      <c r="J518" s="21"/>
      <c r="K518" s="21"/>
      <c r="L518" s="21"/>
      <c r="M518" s="21"/>
      <c r="N518" s="21"/>
      <c r="O518" s="22"/>
      <c r="P518" s="23"/>
      <c r="Q518" s="21"/>
      <c r="R518" s="20"/>
      <c r="S518" s="24"/>
      <c r="T518" s="24"/>
      <c r="U518" s="24"/>
      <c r="V518" s="21"/>
      <c r="W518" s="21"/>
      <c r="X518" s="21" t="s">
        <v>117</v>
      </c>
      <c r="Y518" s="21"/>
      <c r="Z518" s="21"/>
      <c r="AA518" s="22"/>
      <c r="AB518" s="22"/>
      <c r="AC518" s="22"/>
      <c r="AD518" s="22"/>
      <c r="AE518" s="22"/>
      <c r="AF518" s="22" t="s">
        <v>92</v>
      </c>
      <c r="AG518" s="22"/>
      <c r="AH518" s="23"/>
      <c r="AI518" s="24"/>
      <c r="AJ518" s="21"/>
      <c r="AK518" s="22"/>
      <c r="AL518" s="22"/>
      <c r="AM518" s="22" t="s">
        <v>92</v>
      </c>
      <c r="AN518" s="23"/>
      <c r="AO518" s="20"/>
      <c r="AP518" s="24"/>
      <c r="AQ518" s="21"/>
      <c r="AR518" s="21"/>
      <c r="AS518" s="21"/>
      <c r="AT518" s="21"/>
      <c r="AU518" s="22"/>
      <c r="AV518" s="23"/>
      <c r="AW518" s="21"/>
      <c r="AX518" s="21" t="s">
        <v>117</v>
      </c>
      <c r="AY518" s="21" t="s">
        <v>119</v>
      </c>
      <c r="AZ518" s="21"/>
      <c r="BA518" s="20"/>
      <c r="BB518" s="23"/>
      <c r="BC518" s="21"/>
      <c r="BD518" s="21"/>
      <c r="BE518" s="21"/>
      <c r="BF518" s="20"/>
      <c r="BG518" s="24" t="s">
        <v>17</v>
      </c>
      <c r="BH518" s="21"/>
      <c r="BI518" s="21"/>
      <c r="BJ518" s="22" t="s">
        <v>35</v>
      </c>
      <c r="BK518" s="64"/>
      <c r="BL518" s="201">
        <f t="shared" si="10"/>
        <v>24</v>
      </c>
    </row>
    <row r="519" spans="1:64" s="3" customFormat="1" ht="12.95" customHeight="1" x14ac:dyDescent="0.25">
      <c r="A519" s="5" t="s">
        <v>1390</v>
      </c>
      <c r="B519" s="31" t="s">
        <v>854</v>
      </c>
      <c r="C519" s="19"/>
      <c r="D519" s="25"/>
      <c r="E519" s="23"/>
      <c r="F519" s="21" t="s">
        <v>92</v>
      </c>
      <c r="G519" s="20"/>
      <c r="H519" s="24"/>
      <c r="I519" s="21"/>
      <c r="J519" s="21"/>
      <c r="K519" s="21"/>
      <c r="L519" s="21"/>
      <c r="M519" s="21"/>
      <c r="N519" s="21"/>
      <c r="O519" s="22"/>
      <c r="P519" s="23"/>
      <c r="Q519" s="21"/>
      <c r="R519" s="20"/>
      <c r="S519" s="24"/>
      <c r="T519" s="24"/>
      <c r="U519" s="24"/>
      <c r="V519" s="21"/>
      <c r="W519" s="21"/>
      <c r="X519" s="21" t="s">
        <v>117</v>
      </c>
      <c r="Y519" s="21"/>
      <c r="Z519" s="21"/>
      <c r="AA519" s="22"/>
      <c r="AB519" s="22"/>
      <c r="AC519" s="22"/>
      <c r="AD519" s="22"/>
      <c r="AE519" s="22" t="s">
        <v>117</v>
      </c>
      <c r="AF519" s="22" t="s">
        <v>92</v>
      </c>
      <c r="AG519" s="22"/>
      <c r="AH519" s="23"/>
      <c r="AI519" s="24"/>
      <c r="AJ519" s="21"/>
      <c r="AK519" s="22" t="s">
        <v>117</v>
      </c>
      <c r="AL519" s="22"/>
      <c r="AM519" s="22" t="s">
        <v>119</v>
      </c>
      <c r="AN519" s="23"/>
      <c r="AO519" s="20"/>
      <c r="AP519" s="24"/>
      <c r="AQ519" s="21"/>
      <c r="AR519" s="21"/>
      <c r="AS519" s="21"/>
      <c r="AT519" s="21"/>
      <c r="AU519" s="22" t="s">
        <v>119</v>
      </c>
      <c r="AV519" s="23"/>
      <c r="AW519" s="21"/>
      <c r="AX519" s="21"/>
      <c r="AY519" s="21"/>
      <c r="AZ519" s="21"/>
      <c r="BA519" s="20"/>
      <c r="BB519" s="23"/>
      <c r="BC519" s="21"/>
      <c r="BD519" s="21"/>
      <c r="BE519" s="21"/>
      <c r="BF519" s="20"/>
      <c r="BG519" s="24" t="s">
        <v>17</v>
      </c>
      <c r="BH519" s="21"/>
      <c r="BI519" s="21"/>
      <c r="BJ519" s="22" t="s">
        <v>35</v>
      </c>
      <c r="BK519" s="64"/>
      <c r="BL519" s="201">
        <f t="shared" si="10"/>
        <v>24</v>
      </c>
    </row>
    <row r="520" spans="1:64" s="3" customFormat="1" ht="12.95" customHeight="1" x14ac:dyDescent="0.25">
      <c r="A520" s="5" t="s">
        <v>1391</v>
      </c>
      <c r="B520" s="31" t="s">
        <v>823</v>
      </c>
      <c r="C520" s="19"/>
      <c r="D520" s="25"/>
      <c r="E520" s="23"/>
      <c r="F520" s="21" t="s">
        <v>92</v>
      </c>
      <c r="G520" s="20"/>
      <c r="H520" s="24"/>
      <c r="I520" s="21"/>
      <c r="J520" s="21"/>
      <c r="K520" s="21"/>
      <c r="L520" s="21"/>
      <c r="M520" s="21"/>
      <c r="N520" s="21"/>
      <c r="O520" s="22"/>
      <c r="P520" s="23"/>
      <c r="Q520" s="21"/>
      <c r="R520" s="20"/>
      <c r="S520" s="24"/>
      <c r="T520" s="24"/>
      <c r="U520" s="24"/>
      <c r="V520" s="21"/>
      <c r="W520" s="21"/>
      <c r="X520" s="21" t="s">
        <v>117</v>
      </c>
      <c r="Y520" s="21"/>
      <c r="Z520" s="21"/>
      <c r="AA520" s="22"/>
      <c r="AB520" s="22"/>
      <c r="AC520" s="22"/>
      <c r="AD520" s="22"/>
      <c r="AE520" s="22" t="s">
        <v>117</v>
      </c>
      <c r="AF520" s="22" t="s">
        <v>92</v>
      </c>
      <c r="AG520" s="22"/>
      <c r="AH520" s="23"/>
      <c r="AI520" s="24"/>
      <c r="AJ520" s="21"/>
      <c r="AK520" s="22" t="s">
        <v>117</v>
      </c>
      <c r="AL520" s="22"/>
      <c r="AM520" s="22" t="s">
        <v>119</v>
      </c>
      <c r="AN520" s="23"/>
      <c r="AO520" s="20"/>
      <c r="AP520" s="24"/>
      <c r="AQ520" s="21"/>
      <c r="AR520" s="21"/>
      <c r="AS520" s="21"/>
      <c r="AT520" s="21"/>
      <c r="AU520" s="22" t="s">
        <v>119</v>
      </c>
      <c r="AV520" s="23"/>
      <c r="AW520" s="21"/>
      <c r="AX520" s="21"/>
      <c r="AY520" s="21"/>
      <c r="AZ520" s="21"/>
      <c r="BA520" s="20"/>
      <c r="BB520" s="23"/>
      <c r="BC520" s="21"/>
      <c r="BD520" s="21"/>
      <c r="BE520" s="21"/>
      <c r="BF520" s="20"/>
      <c r="BG520" s="24" t="s">
        <v>17</v>
      </c>
      <c r="BH520" s="21"/>
      <c r="BI520" s="21"/>
      <c r="BJ520" s="22" t="s">
        <v>35</v>
      </c>
      <c r="BK520" s="64"/>
      <c r="BL520" s="197"/>
    </row>
    <row r="521" spans="1:64" s="3" customFormat="1" ht="12.95" customHeight="1" x14ac:dyDescent="0.25">
      <c r="A521" s="5"/>
      <c r="B521" s="31"/>
      <c r="C521" s="19"/>
      <c r="D521" s="25"/>
      <c r="E521" s="23"/>
      <c r="F521" s="21"/>
      <c r="G521" s="20"/>
      <c r="H521" s="24"/>
      <c r="I521" s="21"/>
      <c r="J521" s="21"/>
      <c r="K521" s="21"/>
      <c r="L521" s="21"/>
      <c r="M521" s="21"/>
      <c r="N521" s="21"/>
      <c r="O521" s="22"/>
      <c r="P521" s="23"/>
      <c r="Q521" s="21"/>
      <c r="R521" s="20"/>
      <c r="S521" s="24"/>
      <c r="T521" s="24"/>
      <c r="U521" s="24"/>
      <c r="V521" s="21"/>
      <c r="W521" s="21"/>
      <c r="X521" s="21"/>
      <c r="Y521" s="21"/>
      <c r="Z521" s="21"/>
      <c r="AA521" s="22"/>
      <c r="AB521" s="22"/>
      <c r="AC521" s="22"/>
      <c r="AD521" s="22"/>
      <c r="AE521" s="22"/>
      <c r="AF521" s="22"/>
      <c r="AG521" s="22"/>
      <c r="AH521" s="23"/>
      <c r="AI521" s="24"/>
      <c r="AJ521" s="21"/>
      <c r="AK521" s="22"/>
      <c r="AL521" s="22"/>
      <c r="AM521" s="22"/>
      <c r="AN521" s="23"/>
      <c r="AO521" s="20"/>
      <c r="AP521" s="24"/>
      <c r="AQ521" s="21"/>
      <c r="AR521" s="21"/>
      <c r="AS521" s="21"/>
      <c r="AT521" s="21"/>
      <c r="AU521" s="22"/>
      <c r="AV521" s="23"/>
      <c r="AW521" s="21"/>
      <c r="AX521" s="21"/>
      <c r="AY521" s="21"/>
      <c r="AZ521" s="21"/>
      <c r="BA521" s="20"/>
      <c r="BB521" s="23"/>
      <c r="BC521" s="21"/>
      <c r="BD521" s="21"/>
      <c r="BE521" s="21"/>
      <c r="BF521" s="20"/>
      <c r="BG521" s="24" t="s">
        <v>17</v>
      </c>
      <c r="BH521" s="21"/>
      <c r="BI521" s="21"/>
      <c r="BJ521" s="22"/>
      <c r="BK521" s="64"/>
      <c r="BL521" s="197"/>
    </row>
    <row r="522" spans="1:64" s="3" customFormat="1" ht="12.95" customHeight="1" x14ac:dyDescent="0.25">
      <c r="A522" s="97" t="s">
        <v>87</v>
      </c>
      <c r="B522" s="128" t="s">
        <v>390</v>
      </c>
      <c r="C522" s="90"/>
      <c r="D522" s="95"/>
      <c r="E522" s="96"/>
      <c r="F522" s="93"/>
      <c r="G522" s="129"/>
      <c r="H522" s="90"/>
      <c r="I522" s="93"/>
      <c r="J522" s="93"/>
      <c r="K522" s="93"/>
      <c r="L522" s="93"/>
      <c r="M522" s="93"/>
      <c r="N522" s="93"/>
      <c r="O522" s="95"/>
      <c r="P522" s="96"/>
      <c r="Q522" s="93"/>
      <c r="R522" s="129"/>
      <c r="S522" s="90"/>
      <c r="T522" s="90"/>
      <c r="U522" s="90"/>
      <c r="V522" s="93"/>
      <c r="W522" s="93"/>
      <c r="X522" s="93"/>
      <c r="Y522" s="93"/>
      <c r="Z522" s="93"/>
      <c r="AA522" s="95"/>
      <c r="AB522" s="95"/>
      <c r="AC522" s="95"/>
      <c r="AD522" s="95"/>
      <c r="AE522" s="95"/>
      <c r="AF522" s="95"/>
      <c r="AG522" s="95"/>
      <c r="AH522" s="96"/>
      <c r="AI522" s="90"/>
      <c r="AJ522" s="93"/>
      <c r="AK522" s="95"/>
      <c r="AL522" s="95"/>
      <c r="AM522" s="95"/>
      <c r="AN522" s="96"/>
      <c r="AO522" s="129"/>
      <c r="AP522" s="90"/>
      <c r="AQ522" s="93"/>
      <c r="AR522" s="93"/>
      <c r="AS522" s="93"/>
      <c r="AT522" s="93"/>
      <c r="AU522" s="95"/>
      <c r="AV522" s="96"/>
      <c r="AW522" s="93"/>
      <c r="AX522" s="93"/>
      <c r="AY522" s="93"/>
      <c r="AZ522" s="93"/>
      <c r="BA522" s="129"/>
      <c r="BB522" s="96"/>
      <c r="BC522" s="93"/>
      <c r="BD522" s="93"/>
      <c r="BE522" s="93"/>
      <c r="BF522" s="129"/>
      <c r="BG522" s="90" t="s">
        <v>17</v>
      </c>
      <c r="BH522" s="93"/>
      <c r="BI522" s="93"/>
      <c r="BJ522" s="95"/>
      <c r="BK522" s="98"/>
      <c r="BL522" s="197" t="str">
        <f>IFERROR(VLOOKUP(BK522,#REF!,3,FALSE),"")</f>
        <v/>
      </c>
    </row>
    <row r="523" spans="1:64" s="3" customFormat="1" ht="12.95" customHeight="1" x14ac:dyDescent="0.25">
      <c r="A523" s="6"/>
      <c r="B523" s="31"/>
      <c r="C523" s="19"/>
      <c r="D523" s="25"/>
      <c r="E523" s="26"/>
      <c r="F523" s="27"/>
      <c r="G523" s="68"/>
      <c r="H523" s="19"/>
      <c r="I523" s="27"/>
      <c r="J523" s="27"/>
      <c r="K523" s="27"/>
      <c r="L523" s="27"/>
      <c r="M523" s="27"/>
      <c r="N523" s="27"/>
      <c r="O523" s="25"/>
      <c r="P523" s="26"/>
      <c r="Q523" s="27"/>
      <c r="R523" s="68"/>
      <c r="S523" s="19"/>
      <c r="T523" s="19"/>
      <c r="U523" s="19"/>
      <c r="V523" s="27"/>
      <c r="W523" s="27"/>
      <c r="X523" s="27"/>
      <c r="Y523" s="27"/>
      <c r="Z523" s="27"/>
      <c r="AA523" s="25"/>
      <c r="AB523" s="25"/>
      <c r="AC523" s="25"/>
      <c r="AD523" s="25"/>
      <c r="AE523" s="25"/>
      <c r="AF523" s="25"/>
      <c r="AG523" s="25"/>
      <c r="AH523" s="26"/>
      <c r="AI523" s="19"/>
      <c r="AJ523" s="27"/>
      <c r="AK523" s="25"/>
      <c r="AL523" s="25"/>
      <c r="AM523" s="25"/>
      <c r="AN523" s="26"/>
      <c r="AO523" s="68"/>
      <c r="AP523" s="19"/>
      <c r="AQ523" s="27"/>
      <c r="AR523" s="27"/>
      <c r="AS523" s="27"/>
      <c r="AT523" s="27"/>
      <c r="AU523" s="25"/>
      <c r="AV523" s="26"/>
      <c r="AW523" s="27"/>
      <c r="AX523" s="27"/>
      <c r="AY523" s="27"/>
      <c r="AZ523" s="27"/>
      <c r="BA523" s="68"/>
      <c r="BB523" s="26"/>
      <c r="BC523" s="27"/>
      <c r="BD523" s="27"/>
      <c r="BE523" s="27"/>
      <c r="BF523" s="68"/>
      <c r="BG523" s="19" t="s">
        <v>17</v>
      </c>
      <c r="BH523" s="27"/>
      <c r="BI523" s="27"/>
      <c r="BJ523" s="25"/>
      <c r="BK523" s="64"/>
      <c r="BL523" s="197"/>
    </row>
    <row r="524" spans="1:64" s="3" customFormat="1" ht="12.95" customHeight="1" x14ac:dyDescent="0.25">
      <c r="A524" s="6" t="s">
        <v>87</v>
      </c>
      <c r="B524" s="31" t="s">
        <v>883</v>
      </c>
      <c r="C524" s="19"/>
      <c r="D524" s="25"/>
      <c r="E524" s="26"/>
      <c r="F524" s="27"/>
      <c r="G524" s="68"/>
      <c r="H524" s="19"/>
      <c r="I524" s="27"/>
      <c r="J524" s="27"/>
      <c r="K524" s="27"/>
      <c r="L524" s="27"/>
      <c r="M524" s="27"/>
      <c r="N524" s="27"/>
      <c r="O524" s="25"/>
      <c r="P524" s="26"/>
      <c r="Q524" s="27"/>
      <c r="R524" s="68"/>
      <c r="S524" s="19"/>
      <c r="T524" s="19"/>
      <c r="U524" s="19"/>
      <c r="V524" s="27"/>
      <c r="W524" s="27"/>
      <c r="X524" s="27"/>
      <c r="Y524" s="27"/>
      <c r="Z524" s="27"/>
      <c r="AA524" s="25"/>
      <c r="AB524" s="25"/>
      <c r="AC524" s="25"/>
      <c r="AD524" s="25"/>
      <c r="AE524" s="25"/>
      <c r="AF524" s="25"/>
      <c r="AG524" s="25"/>
      <c r="AH524" s="26"/>
      <c r="AI524" s="19"/>
      <c r="AJ524" s="27"/>
      <c r="AK524" s="25"/>
      <c r="AL524" s="25"/>
      <c r="AM524" s="25"/>
      <c r="AN524" s="26"/>
      <c r="AO524" s="68"/>
      <c r="AP524" s="19"/>
      <c r="AQ524" s="27"/>
      <c r="AR524" s="27"/>
      <c r="AS524" s="27"/>
      <c r="AT524" s="27"/>
      <c r="AU524" s="25"/>
      <c r="AV524" s="26"/>
      <c r="AW524" s="27"/>
      <c r="AX524" s="27"/>
      <c r="AY524" s="27"/>
      <c r="AZ524" s="27"/>
      <c r="BA524" s="68"/>
      <c r="BB524" s="26"/>
      <c r="BC524" s="27"/>
      <c r="BD524" s="27"/>
      <c r="BE524" s="27"/>
      <c r="BF524" s="68"/>
      <c r="BG524" s="24" t="s">
        <v>17</v>
      </c>
      <c r="BH524" s="27"/>
      <c r="BI524" s="27"/>
      <c r="BJ524" s="25"/>
      <c r="BK524" s="64"/>
      <c r="BL524" s="197"/>
    </row>
    <row r="525" spans="1:64" s="3" customFormat="1" ht="12.95" customHeight="1" x14ac:dyDescent="0.25">
      <c r="A525" s="6"/>
      <c r="B525" s="31"/>
      <c r="C525" s="19"/>
      <c r="D525" s="25"/>
      <c r="E525" s="26"/>
      <c r="F525" s="27"/>
      <c r="G525" s="68"/>
      <c r="H525" s="19"/>
      <c r="I525" s="27"/>
      <c r="J525" s="27"/>
      <c r="K525" s="27"/>
      <c r="L525" s="27"/>
      <c r="M525" s="27"/>
      <c r="N525" s="27"/>
      <c r="O525" s="25"/>
      <c r="P525" s="26"/>
      <c r="Q525" s="27"/>
      <c r="R525" s="68"/>
      <c r="S525" s="19"/>
      <c r="T525" s="19"/>
      <c r="U525" s="19"/>
      <c r="V525" s="27"/>
      <c r="W525" s="27"/>
      <c r="X525" s="27"/>
      <c r="Y525" s="27"/>
      <c r="Z525" s="27"/>
      <c r="AA525" s="25"/>
      <c r="AB525" s="25"/>
      <c r="AC525" s="25"/>
      <c r="AD525" s="25"/>
      <c r="AE525" s="25"/>
      <c r="AF525" s="25"/>
      <c r="AG525" s="25"/>
      <c r="AH525" s="26"/>
      <c r="AI525" s="19"/>
      <c r="AJ525" s="27"/>
      <c r="AK525" s="25"/>
      <c r="AL525" s="25"/>
      <c r="AM525" s="25"/>
      <c r="AN525" s="26"/>
      <c r="AO525" s="68"/>
      <c r="AP525" s="19"/>
      <c r="AQ525" s="27"/>
      <c r="AR525" s="27"/>
      <c r="AS525" s="27"/>
      <c r="AT525" s="27"/>
      <c r="AU525" s="25"/>
      <c r="AV525" s="26"/>
      <c r="AW525" s="27"/>
      <c r="AX525" s="27"/>
      <c r="AY525" s="27"/>
      <c r="AZ525" s="27"/>
      <c r="BA525" s="68"/>
      <c r="BB525" s="26"/>
      <c r="BC525" s="27"/>
      <c r="BD525" s="27"/>
      <c r="BE525" s="27"/>
      <c r="BF525" s="68"/>
      <c r="BG525" s="19" t="s">
        <v>17</v>
      </c>
      <c r="BH525" s="27"/>
      <c r="BI525" s="27"/>
      <c r="BJ525" s="25"/>
      <c r="BK525" s="64"/>
      <c r="BL525" s="197"/>
    </row>
    <row r="526" spans="1:64" s="3" customFormat="1" ht="12.95" customHeight="1" x14ac:dyDescent="0.25">
      <c r="A526" s="42" t="s">
        <v>1392</v>
      </c>
      <c r="B526" s="31" t="s">
        <v>683</v>
      </c>
      <c r="C526" s="19"/>
      <c r="D526" s="25"/>
      <c r="E526" s="26"/>
      <c r="F526" s="21" t="s">
        <v>117</v>
      </c>
      <c r="G526" s="20" t="s">
        <v>119</v>
      </c>
      <c r="H526" s="24"/>
      <c r="I526" s="21"/>
      <c r="J526" s="21"/>
      <c r="K526" s="21"/>
      <c r="L526" s="21"/>
      <c r="M526" s="21"/>
      <c r="N526" s="21"/>
      <c r="O526" s="22"/>
      <c r="P526" s="23"/>
      <c r="Q526" s="21"/>
      <c r="R526" s="20"/>
      <c r="S526" s="24"/>
      <c r="T526" s="24"/>
      <c r="U526" s="24"/>
      <c r="V526" s="21"/>
      <c r="W526" s="21"/>
      <c r="X526" s="21"/>
      <c r="Y526" s="21"/>
      <c r="Z526" s="21"/>
      <c r="AA526" s="22"/>
      <c r="AB526" s="22"/>
      <c r="AC526" s="22"/>
      <c r="AD526" s="22"/>
      <c r="AE526" s="22"/>
      <c r="AF526" s="22" t="s">
        <v>119</v>
      </c>
      <c r="AG526" s="22"/>
      <c r="AH526" s="23"/>
      <c r="AI526" s="24"/>
      <c r="AJ526" s="21"/>
      <c r="AK526" s="22"/>
      <c r="AL526" s="22"/>
      <c r="AM526" s="22"/>
      <c r="AN526" s="23"/>
      <c r="AO526" s="20"/>
      <c r="AP526" s="24"/>
      <c r="AQ526" s="21"/>
      <c r="AR526" s="21" t="s">
        <v>117</v>
      </c>
      <c r="AS526" s="21" t="s">
        <v>119</v>
      </c>
      <c r="AT526" s="21"/>
      <c r="AU526" s="22"/>
      <c r="AV526" s="23"/>
      <c r="AW526" s="21"/>
      <c r="AX526" s="21"/>
      <c r="AY526" s="21"/>
      <c r="AZ526" s="21"/>
      <c r="BA526" s="20"/>
      <c r="BB526" s="23"/>
      <c r="BC526" s="21"/>
      <c r="BD526" s="21"/>
      <c r="BE526" s="21"/>
      <c r="BF526" s="20"/>
      <c r="BG526" s="24" t="s">
        <v>17</v>
      </c>
      <c r="BH526" s="21"/>
      <c r="BI526" s="21"/>
      <c r="BJ526" s="22"/>
      <c r="BK526" s="64"/>
      <c r="BL526" s="197" t="str">
        <f>IFERROR(VLOOKUP(BK526,#REF!,3,FALSE),"")</f>
        <v/>
      </c>
    </row>
    <row r="527" spans="1:64" s="3" customFormat="1" ht="12.95" customHeight="1" x14ac:dyDescent="0.25">
      <c r="A527" s="42" t="s">
        <v>1393</v>
      </c>
      <c r="B527" s="31" t="s">
        <v>753</v>
      </c>
      <c r="C527" s="19"/>
      <c r="D527" s="25"/>
      <c r="E527" s="26"/>
      <c r="F527" s="21" t="s">
        <v>117</v>
      </c>
      <c r="G527" s="20" t="s">
        <v>119</v>
      </c>
      <c r="H527" s="24"/>
      <c r="I527" s="21"/>
      <c r="J527" s="21"/>
      <c r="K527" s="21"/>
      <c r="L527" s="21"/>
      <c r="M527" s="21"/>
      <c r="N527" s="21"/>
      <c r="O527" s="22"/>
      <c r="P527" s="23"/>
      <c r="Q527" s="21"/>
      <c r="R527" s="20"/>
      <c r="S527" s="24"/>
      <c r="T527" s="24"/>
      <c r="U527" s="24"/>
      <c r="V527" s="21"/>
      <c r="W527" s="21"/>
      <c r="X527" s="21"/>
      <c r="Y527" s="21"/>
      <c r="Z527" s="21"/>
      <c r="AA527" s="22"/>
      <c r="AB527" s="22"/>
      <c r="AC527" s="22"/>
      <c r="AD527" s="22"/>
      <c r="AE527" s="22"/>
      <c r="AF527" s="22" t="s">
        <v>92</v>
      </c>
      <c r="AG527" s="22"/>
      <c r="AH527" s="23"/>
      <c r="AI527" s="24"/>
      <c r="AJ527" s="21"/>
      <c r="AK527" s="22"/>
      <c r="AL527" s="22"/>
      <c r="AM527" s="22"/>
      <c r="AN527" s="23"/>
      <c r="AO527" s="20"/>
      <c r="AP527" s="24"/>
      <c r="AQ527" s="21"/>
      <c r="AR527" s="21" t="s">
        <v>117</v>
      </c>
      <c r="AS527" s="21" t="s">
        <v>119</v>
      </c>
      <c r="AT527" s="21"/>
      <c r="AU527" s="22" t="s">
        <v>92</v>
      </c>
      <c r="AV527" s="23"/>
      <c r="AW527" s="21"/>
      <c r="AX527" s="21"/>
      <c r="AY527" s="21"/>
      <c r="AZ527" s="21"/>
      <c r="BA527" s="20"/>
      <c r="BB527" s="23"/>
      <c r="BC527" s="21"/>
      <c r="BD527" s="21"/>
      <c r="BE527" s="21"/>
      <c r="BF527" s="20"/>
      <c r="BG527" s="24" t="s">
        <v>17</v>
      </c>
      <c r="BH527" s="21"/>
      <c r="BI527" s="21"/>
      <c r="BJ527" s="22"/>
      <c r="BK527" s="64"/>
      <c r="BL527" s="197" t="str">
        <f>IFERROR(VLOOKUP(BK527,#REF!,3,FALSE),"")</f>
        <v/>
      </c>
    </row>
    <row r="528" spans="1:64" s="3" customFormat="1" ht="12.95" customHeight="1" x14ac:dyDescent="0.25">
      <c r="A528" s="42" t="s">
        <v>1394</v>
      </c>
      <c r="B528" s="31" t="s">
        <v>754</v>
      </c>
      <c r="C528" s="19"/>
      <c r="D528" s="25"/>
      <c r="E528" s="26"/>
      <c r="F528" s="21" t="s">
        <v>117</v>
      </c>
      <c r="G528" s="20" t="s">
        <v>119</v>
      </c>
      <c r="H528" s="24"/>
      <c r="I528" s="21"/>
      <c r="J528" s="21"/>
      <c r="K528" s="21"/>
      <c r="L528" s="21"/>
      <c r="M528" s="21"/>
      <c r="N528" s="21"/>
      <c r="O528" s="22"/>
      <c r="P528" s="23"/>
      <c r="Q528" s="21"/>
      <c r="R528" s="20"/>
      <c r="S528" s="24"/>
      <c r="T528" s="24"/>
      <c r="U528" s="24"/>
      <c r="V528" s="21"/>
      <c r="W528" s="21"/>
      <c r="X528" s="21"/>
      <c r="Y528" s="21"/>
      <c r="Z528" s="21"/>
      <c r="AA528" s="22"/>
      <c r="AB528" s="22"/>
      <c r="AC528" s="22"/>
      <c r="AD528" s="22"/>
      <c r="AE528" s="22"/>
      <c r="AF528" s="22" t="s">
        <v>119</v>
      </c>
      <c r="AG528" s="22"/>
      <c r="AH528" s="23"/>
      <c r="AI528" s="24"/>
      <c r="AJ528" s="21"/>
      <c r="AK528" s="22"/>
      <c r="AL528" s="22"/>
      <c r="AM528" s="22"/>
      <c r="AN528" s="23"/>
      <c r="AO528" s="20"/>
      <c r="AP528" s="24"/>
      <c r="AQ528" s="21"/>
      <c r="AR528" s="21"/>
      <c r="AS528" s="21"/>
      <c r="AT528" s="21"/>
      <c r="AU528" s="22"/>
      <c r="AV528" s="23"/>
      <c r="AW528" s="21"/>
      <c r="AX528" s="21"/>
      <c r="AY528" s="21"/>
      <c r="AZ528" s="21"/>
      <c r="BA528" s="20"/>
      <c r="BB528" s="23"/>
      <c r="BC528" s="21"/>
      <c r="BD528" s="21"/>
      <c r="BE528" s="21"/>
      <c r="BF528" s="20"/>
      <c r="BG528" s="24" t="s">
        <v>17</v>
      </c>
      <c r="BH528" s="21"/>
      <c r="BI528" s="21"/>
      <c r="BJ528" s="22"/>
      <c r="BK528" s="64"/>
      <c r="BL528" s="197" t="str">
        <f>IFERROR(VLOOKUP(BK528,#REF!,3,FALSE),"")</f>
        <v/>
      </c>
    </row>
    <row r="529" spans="1:64" s="3" customFormat="1" ht="12.75" customHeight="1" x14ac:dyDescent="0.25">
      <c r="A529" s="42" t="s">
        <v>1395</v>
      </c>
      <c r="B529" s="31" t="s">
        <v>278</v>
      </c>
      <c r="C529" s="24"/>
      <c r="D529" s="22"/>
      <c r="E529" s="23"/>
      <c r="F529" s="21"/>
      <c r="G529" s="20"/>
      <c r="H529" s="24"/>
      <c r="I529" s="21"/>
      <c r="J529" s="21"/>
      <c r="K529" s="21"/>
      <c r="L529" s="21"/>
      <c r="M529" s="21"/>
      <c r="N529" s="21"/>
      <c r="O529" s="22"/>
      <c r="P529" s="23"/>
      <c r="Q529" s="21"/>
      <c r="R529" s="20"/>
      <c r="S529" s="24"/>
      <c r="T529" s="24"/>
      <c r="U529" s="24"/>
      <c r="V529" s="21"/>
      <c r="W529" s="21"/>
      <c r="X529" s="21"/>
      <c r="Y529" s="21"/>
      <c r="Z529" s="21"/>
      <c r="AA529" s="22"/>
      <c r="AB529" s="22"/>
      <c r="AC529" s="22" t="s">
        <v>117</v>
      </c>
      <c r="AD529" s="22" t="s">
        <v>119</v>
      </c>
      <c r="AE529" s="22"/>
      <c r="AF529" s="22" t="s">
        <v>92</v>
      </c>
      <c r="AG529" s="22"/>
      <c r="AH529" s="23"/>
      <c r="AI529" s="24"/>
      <c r="AJ529" s="21"/>
      <c r="AK529" s="22"/>
      <c r="AL529" s="22"/>
      <c r="AM529" s="22" t="s">
        <v>92</v>
      </c>
      <c r="AN529" s="23"/>
      <c r="AO529" s="20"/>
      <c r="AP529" s="24"/>
      <c r="AQ529" s="21"/>
      <c r="AR529" s="21"/>
      <c r="AS529" s="21"/>
      <c r="AT529" s="21"/>
      <c r="AU529" s="22"/>
      <c r="AV529" s="23"/>
      <c r="AW529" s="21"/>
      <c r="AX529" s="21"/>
      <c r="AY529" s="21"/>
      <c r="AZ529" s="21"/>
      <c r="BA529" s="20"/>
      <c r="BB529" s="23"/>
      <c r="BC529" s="21"/>
      <c r="BD529" s="21"/>
      <c r="BE529" s="21"/>
      <c r="BF529" s="20"/>
      <c r="BG529" s="24" t="s">
        <v>17</v>
      </c>
      <c r="BH529" s="21"/>
      <c r="BI529" s="21"/>
      <c r="BJ529" s="22" t="s">
        <v>35</v>
      </c>
      <c r="BK529" s="64"/>
      <c r="BL529" s="197">
        <v>31</v>
      </c>
    </row>
    <row r="530" spans="1:64" s="3" customFormat="1" ht="12.75" customHeight="1" x14ac:dyDescent="0.25">
      <c r="A530" s="42" t="s">
        <v>1396</v>
      </c>
      <c r="B530" s="31" t="s">
        <v>279</v>
      </c>
      <c r="C530" s="24"/>
      <c r="D530" s="22"/>
      <c r="E530" s="23"/>
      <c r="F530" s="21"/>
      <c r="G530" s="20"/>
      <c r="H530" s="24"/>
      <c r="I530" s="21"/>
      <c r="J530" s="21"/>
      <c r="K530" s="21"/>
      <c r="L530" s="21"/>
      <c r="M530" s="21"/>
      <c r="N530" s="21"/>
      <c r="O530" s="22"/>
      <c r="P530" s="23"/>
      <c r="Q530" s="21"/>
      <c r="R530" s="20"/>
      <c r="S530" s="24"/>
      <c r="T530" s="24"/>
      <c r="U530" s="24"/>
      <c r="V530" s="21"/>
      <c r="W530" s="21"/>
      <c r="X530" s="21"/>
      <c r="Y530" s="21"/>
      <c r="Z530" s="21" t="s">
        <v>92</v>
      </c>
      <c r="AA530" s="22"/>
      <c r="AB530" s="22"/>
      <c r="AC530" s="22" t="s">
        <v>117</v>
      </c>
      <c r="AD530" s="22" t="s">
        <v>119</v>
      </c>
      <c r="AE530" s="22"/>
      <c r="AF530" s="22" t="s">
        <v>92</v>
      </c>
      <c r="AG530" s="22"/>
      <c r="AH530" s="23"/>
      <c r="AI530" s="24"/>
      <c r="AJ530" s="21"/>
      <c r="AK530" s="22"/>
      <c r="AL530" s="22"/>
      <c r="AM530" s="22" t="s">
        <v>92</v>
      </c>
      <c r="AN530" s="23"/>
      <c r="AO530" s="20" t="s">
        <v>92</v>
      </c>
      <c r="AP530" s="24"/>
      <c r="AQ530" s="21"/>
      <c r="AR530" s="21"/>
      <c r="AS530" s="21"/>
      <c r="AT530" s="21"/>
      <c r="AU530" s="22"/>
      <c r="AV530" s="23"/>
      <c r="AW530" s="21"/>
      <c r="AX530" s="21"/>
      <c r="AY530" s="21"/>
      <c r="AZ530" s="21"/>
      <c r="BA530" s="20"/>
      <c r="BB530" s="23"/>
      <c r="BC530" s="21"/>
      <c r="BD530" s="21"/>
      <c r="BE530" s="21"/>
      <c r="BF530" s="20"/>
      <c r="BG530" s="24" t="s">
        <v>17</v>
      </c>
      <c r="BH530" s="21"/>
      <c r="BI530" s="21"/>
      <c r="BJ530" s="22" t="s">
        <v>35</v>
      </c>
      <c r="BK530" s="64"/>
      <c r="BL530" s="197">
        <v>35</v>
      </c>
    </row>
    <row r="531" spans="1:64" s="3" customFormat="1" ht="12.75" customHeight="1" x14ac:dyDescent="0.25">
      <c r="A531" s="42" t="s">
        <v>1397</v>
      </c>
      <c r="B531" s="31" t="s">
        <v>280</v>
      </c>
      <c r="C531" s="24"/>
      <c r="D531" s="22"/>
      <c r="E531" s="23"/>
      <c r="F531" s="21"/>
      <c r="G531" s="20"/>
      <c r="H531" s="24"/>
      <c r="I531" s="21"/>
      <c r="J531" s="21"/>
      <c r="K531" s="21"/>
      <c r="L531" s="21"/>
      <c r="M531" s="21"/>
      <c r="N531" s="21"/>
      <c r="O531" s="22"/>
      <c r="P531" s="23"/>
      <c r="Q531" s="21"/>
      <c r="R531" s="20"/>
      <c r="S531" s="24"/>
      <c r="T531" s="24"/>
      <c r="U531" s="24"/>
      <c r="V531" s="21"/>
      <c r="W531" s="21"/>
      <c r="X531" s="21"/>
      <c r="Y531" s="21"/>
      <c r="Z531" s="21"/>
      <c r="AA531" s="22"/>
      <c r="AB531" s="22"/>
      <c r="AC531" s="22" t="s">
        <v>117</v>
      </c>
      <c r="AD531" s="22" t="s">
        <v>119</v>
      </c>
      <c r="AE531" s="22"/>
      <c r="AF531" s="22" t="s">
        <v>92</v>
      </c>
      <c r="AG531" s="22"/>
      <c r="AH531" s="23"/>
      <c r="AI531" s="24"/>
      <c r="AJ531" s="21"/>
      <c r="AK531" s="22"/>
      <c r="AL531" s="22"/>
      <c r="AM531" s="22" t="s">
        <v>92</v>
      </c>
      <c r="AN531" s="23"/>
      <c r="AO531" s="20"/>
      <c r="AP531" s="24"/>
      <c r="AQ531" s="21"/>
      <c r="AR531" s="21"/>
      <c r="AS531" s="21"/>
      <c r="AT531" s="21"/>
      <c r="AU531" s="22"/>
      <c r="AV531" s="23"/>
      <c r="AW531" s="21"/>
      <c r="AX531" s="21"/>
      <c r="AY531" s="21"/>
      <c r="AZ531" s="21"/>
      <c r="BA531" s="20"/>
      <c r="BB531" s="23"/>
      <c r="BC531" s="21"/>
      <c r="BD531" s="21"/>
      <c r="BE531" s="21"/>
      <c r="BF531" s="20"/>
      <c r="BG531" s="24" t="s">
        <v>17</v>
      </c>
      <c r="BH531" s="21"/>
      <c r="BI531" s="21"/>
      <c r="BJ531" s="22" t="s">
        <v>35</v>
      </c>
      <c r="BK531" s="64"/>
      <c r="BL531" s="197" t="str">
        <f>IFERROR(VLOOKUP(BK531,#REF!,3,FALSE),"")</f>
        <v/>
      </c>
    </row>
    <row r="532" spans="1:64" s="3" customFormat="1" ht="12.75" customHeight="1" x14ac:dyDescent="0.25">
      <c r="A532" s="42" t="s">
        <v>1398</v>
      </c>
      <c r="B532" s="31" t="s">
        <v>680</v>
      </c>
      <c r="C532" s="24"/>
      <c r="D532" s="22"/>
      <c r="E532" s="23"/>
      <c r="F532" s="21"/>
      <c r="G532" s="20"/>
      <c r="H532" s="24"/>
      <c r="I532" s="21"/>
      <c r="J532" s="21"/>
      <c r="K532" s="21"/>
      <c r="L532" s="21"/>
      <c r="M532" s="21"/>
      <c r="N532" s="21"/>
      <c r="O532" s="22"/>
      <c r="P532" s="23"/>
      <c r="Q532" s="21"/>
      <c r="R532" s="20"/>
      <c r="S532" s="24"/>
      <c r="T532" s="24"/>
      <c r="U532" s="24"/>
      <c r="V532" s="21"/>
      <c r="W532" s="21"/>
      <c r="X532" s="21"/>
      <c r="Y532" s="21"/>
      <c r="Z532" s="21"/>
      <c r="AA532" s="22"/>
      <c r="AB532" s="22"/>
      <c r="AC532" s="22" t="s">
        <v>117</v>
      </c>
      <c r="AD532" s="22" t="s">
        <v>119</v>
      </c>
      <c r="AE532" s="22"/>
      <c r="AF532" s="22" t="s">
        <v>92</v>
      </c>
      <c r="AG532" s="22"/>
      <c r="AH532" s="23"/>
      <c r="AI532" s="24"/>
      <c r="AJ532" s="21"/>
      <c r="AK532" s="22"/>
      <c r="AL532" s="22"/>
      <c r="AM532" s="22" t="s">
        <v>92</v>
      </c>
      <c r="AN532" s="23"/>
      <c r="AO532" s="20"/>
      <c r="AP532" s="24"/>
      <c r="AQ532" s="21"/>
      <c r="AR532" s="21"/>
      <c r="AS532" s="21"/>
      <c r="AT532" s="21" t="s">
        <v>117</v>
      </c>
      <c r="AU532" s="22" t="s">
        <v>119</v>
      </c>
      <c r="AV532" s="23"/>
      <c r="AW532" s="21"/>
      <c r="AX532" s="21"/>
      <c r="AY532" s="21"/>
      <c r="AZ532" s="21"/>
      <c r="BA532" s="20"/>
      <c r="BB532" s="23"/>
      <c r="BC532" s="21"/>
      <c r="BD532" s="21"/>
      <c r="BE532" s="21"/>
      <c r="BF532" s="20"/>
      <c r="BG532" s="24" t="s">
        <v>17</v>
      </c>
      <c r="BH532" s="21"/>
      <c r="BI532" s="21"/>
      <c r="BJ532" s="22" t="s">
        <v>35</v>
      </c>
      <c r="BK532" s="64"/>
      <c r="BL532" s="197" t="str">
        <f>IFERROR(VLOOKUP(BK532,#REF!,3,FALSE),"")</f>
        <v/>
      </c>
    </row>
    <row r="533" spans="1:64" s="3" customFormat="1" ht="12" customHeight="1" x14ac:dyDescent="0.25">
      <c r="A533" s="42" t="s">
        <v>1399</v>
      </c>
      <c r="B533" s="31" t="s">
        <v>584</v>
      </c>
      <c r="C533" s="24"/>
      <c r="D533" s="22"/>
      <c r="E533" s="23"/>
      <c r="F533" s="21"/>
      <c r="G533" s="20"/>
      <c r="H533" s="24"/>
      <c r="I533" s="21"/>
      <c r="J533" s="21"/>
      <c r="K533" s="21"/>
      <c r="L533" s="21"/>
      <c r="M533" s="21"/>
      <c r="N533" s="21"/>
      <c r="O533" s="22"/>
      <c r="P533" s="23"/>
      <c r="Q533" s="21"/>
      <c r="R533" s="20"/>
      <c r="S533" s="24"/>
      <c r="T533" s="24"/>
      <c r="U533" s="24"/>
      <c r="V533" s="21"/>
      <c r="W533" s="21"/>
      <c r="X533" s="21"/>
      <c r="Y533" s="21"/>
      <c r="Z533" s="21"/>
      <c r="AA533" s="22"/>
      <c r="AB533" s="22"/>
      <c r="AC533" s="22" t="s">
        <v>117</v>
      </c>
      <c r="AD533" s="22"/>
      <c r="AE533" s="22"/>
      <c r="AF533" s="22" t="s">
        <v>92</v>
      </c>
      <c r="AG533" s="22"/>
      <c r="AH533" s="23"/>
      <c r="AI533" s="24"/>
      <c r="AJ533" s="21"/>
      <c r="AK533" s="22"/>
      <c r="AL533" s="22"/>
      <c r="AM533" s="22" t="s">
        <v>92</v>
      </c>
      <c r="AN533" s="23"/>
      <c r="AO533" s="20"/>
      <c r="AP533" s="24"/>
      <c r="AQ533" s="21"/>
      <c r="AR533" s="21"/>
      <c r="AS533" s="21"/>
      <c r="AT533" s="21" t="s">
        <v>117</v>
      </c>
      <c r="AU533" s="22" t="s">
        <v>119</v>
      </c>
      <c r="AV533" s="23"/>
      <c r="AW533" s="21"/>
      <c r="AX533" s="21"/>
      <c r="AY533" s="21"/>
      <c r="AZ533" s="21"/>
      <c r="BA533" s="20"/>
      <c r="BB533" s="23"/>
      <c r="BC533" s="21"/>
      <c r="BD533" s="21"/>
      <c r="BE533" s="21"/>
      <c r="BF533" s="20"/>
      <c r="BG533" s="24" t="s">
        <v>17</v>
      </c>
      <c r="BH533" s="21"/>
      <c r="BI533" s="21"/>
      <c r="BJ533" s="22" t="s">
        <v>35</v>
      </c>
      <c r="BK533" s="64"/>
      <c r="BL533" s="197"/>
    </row>
    <row r="534" spans="1:64" s="3" customFormat="1" ht="12.95" customHeight="1" x14ac:dyDescent="0.25">
      <c r="A534" s="42" t="s">
        <v>1400</v>
      </c>
      <c r="B534" s="31" t="s">
        <v>587</v>
      </c>
      <c r="C534" s="24"/>
      <c r="D534" s="22"/>
      <c r="E534" s="23"/>
      <c r="F534" s="21"/>
      <c r="G534" s="20"/>
      <c r="H534" s="24"/>
      <c r="I534" s="21"/>
      <c r="J534" s="21"/>
      <c r="K534" s="21"/>
      <c r="L534" s="21"/>
      <c r="M534" s="21"/>
      <c r="N534" s="21"/>
      <c r="O534" s="22"/>
      <c r="P534" s="23"/>
      <c r="Q534" s="21"/>
      <c r="R534" s="20"/>
      <c r="S534" s="24"/>
      <c r="T534" s="24"/>
      <c r="U534" s="24"/>
      <c r="V534" s="21"/>
      <c r="W534" s="21"/>
      <c r="X534" s="21"/>
      <c r="Y534" s="21"/>
      <c r="Z534" s="21"/>
      <c r="AA534" s="22"/>
      <c r="AB534" s="22"/>
      <c r="AC534" s="22" t="s">
        <v>117</v>
      </c>
      <c r="AD534" s="22"/>
      <c r="AE534" s="22"/>
      <c r="AF534" s="22" t="s">
        <v>92</v>
      </c>
      <c r="AG534" s="22"/>
      <c r="AH534" s="23"/>
      <c r="AI534" s="24"/>
      <c r="AJ534" s="21"/>
      <c r="AK534" s="22"/>
      <c r="AL534" s="22"/>
      <c r="AM534" s="22" t="s">
        <v>92</v>
      </c>
      <c r="AN534" s="23"/>
      <c r="AO534" s="20"/>
      <c r="AP534" s="24"/>
      <c r="AQ534" s="21"/>
      <c r="AR534" s="21"/>
      <c r="AS534" s="21"/>
      <c r="AT534" s="21" t="s">
        <v>117</v>
      </c>
      <c r="AU534" s="22" t="s">
        <v>119</v>
      </c>
      <c r="AV534" s="23"/>
      <c r="AW534" s="21"/>
      <c r="AX534" s="21"/>
      <c r="AY534" s="21"/>
      <c r="AZ534" s="21"/>
      <c r="BA534" s="20"/>
      <c r="BB534" s="23"/>
      <c r="BC534" s="21"/>
      <c r="BD534" s="21"/>
      <c r="BE534" s="21"/>
      <c r="BF534" s="20"/>
      <c r="BG534" s="24" t="s">
        <v>17</v>
      </c>
      <c r="BH534" s="21"/>
      <c r="BI534" s="21"/>
      <c r="BJ534" s="22" t="s">
        <v>35</v>
      </c>
      <c r="BK534" s="64"/>
      <c r="BL534" s="197" t="str">
        <f>IFERROR(VLOOKUP(BK534,#REF!,3,FALSE),"")</f>
        <v/>
      </c>
    </row>
    <row r="535" spans="1:64" s="3" customFormat="1" ht="12.95" customHeight="1" x14ac:dyDescent="0.25">
      <c r="A535" s="42" t="s">
        <v>1401</v>
      </c>
      <c r="B535" s="31" t="s">
        <v>585</v>
      </c>
      <c r="C535" s="24"/>
      <c r="D535" s="22"/>
      <c r="E535" s="23"/>
      <c r="F535" s="21"/>
      <c r="G535" s="20"/>
      <c r="H535" s="24"/>
      <c r="I535" s="21"/>
      <c r="J535" s="21"/>
      <c r="K535" s="21"/>
      <c r="L535" s="21"/>
      <c r="M535" s="21"/>
      <c r="N535" s="21"/>
      <c r="O535" s="22"/>
      <c r="P535" s="23"/>
      <c r="Q535" s="21"/>
      <c r="R535" s="20"/>
      <c r="S535" s="24"/>
      <c r="T535" s="24"/>
      <c r="U535" s="24"/>
      <c r="V535" s="21"/>
      <c r="W535" s="21"/>
      <c r="X535" s="21"/>
      <c r="Y535" s="21"/>
      <c r="Z535" s="21"/>
      <c r="AA535" s="22"/>
      <c r="AB535" s="22"/>
      <c r="AC535" s="22" t="s">
        <v>117</v>
      </c>
      <c r="AD535" s="22"/>
      <c r="AE535" s="22"/>
      <c r="AF535" s="22" t="s">
        <v>92</v>
      </c>
      <c r="AG535" s="22"/>
      <c r="AH535" s="23"/>
      <c r="AI535" s="24"/>
      <c r="AJ535" s="21"/>
      <c r="AK535" s="22"/>
      <c r="AL535" s="22"/>
      <c r="AM535" s="22" t="s">
        <v>92</v>
      </c>
      <c r="AN535" s="23"/>
      <c r="AO535" s="20"/>
      <c r="AP535" s="24"/>
      <c r="AQ535" s="21"/>
      <c r="AR535" s="21"/>
      <c r="AS535" s="21"/>
      <c r="AT535" s="21" t="s">
        <v>117</v>
      </c>
      <c r="AU535" s="22" t="s">
        <v>119</v>
      </c>
      <c r="AV535" s="23"/>
      <c r="AW535" s="21"/>
      <c r="AX535" s="21"/>
      <c r="AY535" s="21"/>
      <c r="AZ535" s="21"/>
      <c r="BA535" s="20"/>
      <c r="BB535" s="23"/>
      <c r="BC535" s="21"/>
      <c r="BD535" s="21"/>
      <c r="BE535" s="21"/>
      <c r="BF535" s="20"/>
      <c r="BG535" s="24" t="s">
        <v>17</v>
      </c>
      <c r="BH535" s="21"/>
      <c r="BI535" s="21"/>
      <c r="BJ535" s="22" t="s">
        <v>35</v>
      </c>
      <c r="BK535" s="64"/>
      <c r="BL535" s="197" t="str">
        <f>IFERROR(VLOOKUP(BK535,#REF!,3,FALSE),"")</f>
        <v/>
      </c>
    </row>
    <row r="536" spans="1:64" s="3" customFormat="1" ht="12.95" customHeight="1" x14ac:dyDescent="0.25">
      <c r="A536" s="42" t="s">
        <v>1402</v>
      </c>
      <c r="B536" s="31" t="s">
        <v>588</v>
      </c>
      <c r="C536" s="19"/>
      <c r="D536" s="25"/>
      <c r="E536" s="26"/>
      <c r="F536" s="21"/>
      <c r="G536" s="68"/>
      <c r="H536" s="19"/>
      <c r="I536" s="27"/>
      <c r="J536" s="27"/>
      <c r="K536" s="27"/>
      <c r="L536" s="27"/>
      <c r="M536" s="27"/>
      <c r="N536" s="27"/>
      <c r="O536" s="25"/>
      <c r="P536" s="26"/>
      <c r="Q536" s="27"/>
      <c r="R536" s="68"/>
      <c r="S536" s="19"/>
      <c r="T536" s="19"/>
      <c r="U536" s="19"/>
      <c r="V536" s="27"/>
      <c r="W536" s="27"/>
      <c r="X536" s="27"/>
      <c r="Y536" s="27"/>
      <c r="Z536" s="27"/>
      <c r="AA536" s="25"/>
      <c r="AB536" s="25"/>
      <c r="AC536" s="25" t="s">
        <v>117</v>
      </c>
      <c r="AD536" s="25"/>
      <c r="AE536" s="25"/>
      <c r="AF536" s="22" t="s">
        <v>92</v>
      </c>
      <c r="AG536" s="22"/>
      <c r="AH536" s="26"/>
      <c r="AI536" s="19"/>
      <c r="AJ536" s="27"/>
      <c r="AK536" s="25"/>
      <c r="AL536" s="22"/>
      <c r="AM536" s="22" t="s">
        <v>92</v>
      </c>
      <c r="AN536" s="23"/>
      <c r="AO536" s="68"/>
      <c r="AP536" s="19"/>
      <c r="AQ536" s="27"/>
      <c r="AR536" s="27"/>
      <c r="AS536" s="27"/>
      <c r="AT536" s="21" t="s">
        <v>117</v>
      </c>
      <c r="AU536" s="22" t="s">
        <v>119</v>
      </c>
      <c r="AV536" s="26"/>
      <c r="AW536" s="27"/>
      <c r="AX536" s="27"/>
      <c r="AY536" s="27"/>
      <c r="AZ536" s="21"/>
      <c r="BA536" s="20"/>
      <c r="BB536" s="23"/>
      <c r="BC536" s="21"/>
      <c r="BD536" s="21"/>
      <c r="BE536" s="21"/>
      <c r="BF536" s="20"/>
      <c r="BG536" s="24" t="s">
        <v>17</v>
      </c>
      <c r="BH536" s="21"/>
      <c r="BI536" s="21"/>
      <c r="BJ536" s="22" t="s">
        <v>35</v>
      </c>
      <c r="BK536" s="64"/>
      <c r="BL536" s="197" t="str">
        <f>IFERROR(VLOOKUP(BK536,#REF!,3,FALSE),"")</f>
        <v/>
      </c>
    </row>
    <row r="537" spans="1:64" s="3" customFormat="1" ht="12.95" customHeight="1" x14ac:dyDescent="0.25">
      <c r="A537" s="42" t="s">
        <v>1403</v>
      </c>
      <c r="B537" s="31" t="s">
        <v>586</v>
      </c>
      <c r="C537" s="19"/>
      <c r="D537" s="25"/>
      <c r="E537" s="49"/>
      <c r="F537" s="21"/>
      <c r="G537" s="70"/>
      <c r="H537" s="50"/>
      <c r="I537" s="47"/>
      <c r="J537" s="47"/>
      <c r="K537" s="47"/>
      <c r="L537" s="47"/>
      <c r="M537" s="47"/>
      <c r="N537" s="47"/>
      <c r="O537" s="48"/>
      <c r="P537" s="49"/>
      <c r="Q537" s="47"/>
      <c r="R537" s="70"/>
      <c r="S537" s="50"/>
      <c r="T537" s="50"/>
      <c r="U537" s="50"/>
      <c r="V537" s="47"/>
      <c r="W537" s="47"/>
      <c r="X537" s="47"/>
      <c r="Y537" s="47"/>
      <c r="Z537" s="47"/>
      <c r="AA537" s="48"/>
      <c r="AB537" s="48"/>
      <c r="AC537" s="48" t="s">
        <v>117</v>
      </c>
      <c r="AD537" s="48"/>
      <c r="AE537" s="48"/>
      <c r="AF537" s="48" t="s">
        <v>92</v>
      </c>
      <c r="AG537" s="48"/>
      <c r="AH537" s="49"/>
      <c r="AI537" s="50"/>
      <c r="AJ537" s="47"/>
      <c r="AK537" s="48"/>
      <c r="AL537" s="48"/>
      <c r="AM537" s="48" t="s">
        <v>92</v>
      </c>
      <c r="AN537" s="49"/>
      <c r="AO537" s="70"/>
      <c r="AP537" s="50"/>
      <c r="AQ537" s="47"/>
      <c r="AR537" s="47"/>
      <c r="AS537" s="47"/>
      <c r="AT537" s="47" t="s">
        <v>117</v>
      </c>
      <c r="AU537" s="48" t="s">
        <v>119</v>
      </c>
      <c r="AV537" s="49"/>
      <c r="AW537" s="47"/>
      <c r="AX537" s="47"/>
      <c r="AY537" s="47"/>
      <c r="AZ537" s="47"/>
      <c r="BA537" s="70"/>
      <c r="BB537" s="49"/>
      <c r="BC537" s="47"/>
      <c r="BD537" s="47"/>
      <c r="BE537" s="47"/>
      <c r="BF537" s="70"/>
      <c r="BG537" s="50" t="s">
        <v>17</v>
      </c>
      <c r="BH537" s="47"/>
      <c r="BI537" s="47"/>
      <c r="BJ537" s="48" t="s">
        <v>35</v>
      </c>
      <c r="BK537" s="64"/>
      <c r="BL537" s="197">
        <f>25+3</f>
        <v>28</v>
      </c>
    </row>
    <row r="538" spans="1:64" s="3" customFormat="1" ht="12.95" customHeight="1" x14ac:dyDescent="0.25">
      <c r="A538" s="42" t="s">
        <v>1404</v>
      </c>
      <c r="B538" s="31" t="s">
        <v>655</v>
      </c>
      <c r="C538" s="19"/>
      <c r="D538" s="25"/>
      <c r="E538" s="23"/>
      <c r="F538" s="21" t="s">
        <v>92</v>
      </c>
      <c r="G538" s="20"/>
      <c r="H538" s="24"/>
      <c r="I538" s="21"/>
      <c r="J538" s="21"/>
      <c r="K538" s="21"/>
      <c r="L538" s="21"/>
      <c r="M538" s="21"/>
      <c r="N538" s="21"/>
      <c r="O538" s="22"/>
      <c r="P538" s="23"/>
      <c r="Q538" s="21"/>
      <c r="R538" s="20"/>
      <c r="S538" s="24"/>
      <c r="T538" s="24"/>
      <c r="U538" s="24"/>
      <c r="V538" s="21"/>
      <c r="W538" s="21"/>
      <c r="X538" s="21"/>
      <c r="Y538" s="21"/>
      <c r="Z538" s="21"/>
      <c r="AA538" s="22"/>
      <c r="AB538" s="22"/>
      <c r="AC538" s="22" t="s">
        <v>117</v>
      </c>
      <c r="AD538" s="22" t="s">
        <v>117</v>
      </c>
      <c r="AE538" s="22"/>
      <c r="AF538" s="22" t="s">
        <v>92</v>
      </c>
      <c r="AG538" s="22"/>
      <c r="AH538" s="23"/>
      <c r="AI538" s="24"/>
      <c r="AJ538" s="21"/>
      <c r="AK538" s="22"/>
      <c r="AL538" s="22"/>
      <c r="AM538" s="22" t="s">
        <v>92</v>
      </c>
      <c r="AN538" s="23"/>
      <c r="AO538" s="20"/>
      <c r="AP538" s="24"/>
      <c r="AQ538" s="21"/>
      <c r="AR538" s="21"/>
      <c r="AS538" s="21"/>
      <c r="AT538" s="21"/>
      <c r="AU538" s="22" t="s">
        <v>119</v>
      </c>
      <c r="AV538" s="23"/>
      <c r="AW538" s="21"/>
      <c r="AX538" s="21"/>
      <c r="AY538" s="21"/>
      <c r="AZ538" s="21"/>
      <c r="BA538" s="20"/>
      <c r="BB538" s="23"/>
      <c r="BC538" s="21"/>
      <c r="BD538" s="21"/>
      <c r="BE538" s="21"/>
      <c r="BF538" s="20"/>
      <c r="BG538" s="24" t="s">
        <v>17</v>
      </c>
      <c r="BH538" s="21"/>
      <c r="BI538" s="21"/>
      <c r="BJ538" s="22"/>
      <c r="BK538" s="64"/>
      <c r="BL538" s="197">
        <f>25+8</f>
        <v>33</v>
      </c>
    </row>
    <row r="539" spans="1:64" s="165" customFormat="1" ht="12.95" customHeight="1" x14ac:dyDescent="0.25">
      <c r="A539" s="157"/>
      <c r="B539" s="158" t="s">
        <v>1850</v>
      </c>
      <c r="C539" s="168"/>
      <c r="D539" s="169"/>
      <c r="E539" s="161"/>
      <c r="F539" s="162"/>
      <c r="G539" s="163"/>
      <c r="H539" s="159"/>
      <c r="I539" s="162"/>
      <c r="J539" s="162"/>
      <c r="K539" s="162"/>
      <c r="L539" s="162"/>
      <c r="M539" s="162"/>
      <c r="N539" s="162"/>
      <c r="O539" s="160"/>
      <c r="P539" s="161"/>
      <c r="Q539" s="162"/>
      <c r="R539" s="163"/>
      <c r="S539" s="159"/>
      <c r="T539" s="159"/>
      <c r="U539" s="159"/>
      <c r="V539" s="162"/>
      <c r="W539" s="162"/>
      <c r="X539" s="162"/>
      <c r="Y539" s="162"/>
      <c r="Z539" s="162"/>
      <c r="AA539" s="160"/>
      <c r="AB539" s="160"/>
      <c r="AC539" s="160"/>
      <c r="AD539" s="160"/>
      <c r="AE539" s="160"/>
      <c r="AF539" s="160"/>
      <c r="AG539" s="160"/>
      <c r="AH539" s="161"/>
      <c r="AI539" s="159"/>
      <c r="AJ539" s="162"/>
      <c r="AK539" s="160"/>
      <c r="AL539" s="160"/>
      <c r="AM539" s="160"/>
      <c r="AN539" s="161"/>
      <c r="AO539" s="163"/>
      <c r="AP539" s="159"/>
      <c r="AQ539" s="162"/>
      <c r="AR539" s="162"/>
      <c r="AS539" s="162"/>
      <c r="AT539" s="162"/>
      <c r="AU539" s="160"/>
      <c r="AV539" s="161"/>
      <c r="AW539" s="162"/>
      <c r="AX539" s="162"/>
      <c r="AY539" s="162"/>
      <c r="AZ539" s="162"/>
      <c r="BA539" s="163"/>
      <c r="BB539" s="161"/>
      <c r="BC539" s="162"/>
      <c r="BD539" s="162"/>
      <c r="BE539" s="162"/>
      <c r="BF539" s="163"/>
      <c r="BG539" s="159" t="s">
        <v>17</v>
      </c>
      <c r="BH539" s="162"/>
      <c r="BI539" s="162"/>
      <c r="BJ539" s="160"/>
      <c r="BK539" s="164"/>
      <c r="BL539" s="201">
        <f>25+3</f>
        <v>28</v>
      </c>
    </row>
    <row r="540" spans="1:64" s="3" customFormat="1" ht="12.95" customHeight="1" x14ac:dyDescent="0.25">
      <c r="A540" s="42" t="s">
        <v>1405</v>
      </c>
      <c r="B540" s="31" t="s">
        <v>281</v>
      </c>
      <c r="C540" s="19"/>
      <c r="D540" s="25"/>
      <c r="E540" s="26"/>
      <c r="F540" s="21" t="s">
        <v>92</v>
      </c>
      <c r="G540" s="20"/>
      <c r="H540" s="24"/>
      <c r="I540" s="21"/>
      <c r="J540" s="21"/>
      <c r="K540" s="21"/>
      <c r="L540" s="21"/>
      <c r="M540" s="21" t="s">
        <v>120</v>
      </c>
      <c r="N540" s="21"/>
      <c r="O540" s="22" t="s">
        <v>92</v>
      </c>
      <c r="P540" s="23"/>
      <c r="Q540" s="21"/>
      <c r="R540" s="20"/>
      <c r="S540" s="24"/>
      <c r="T540" s="24"/>
      <c r="U540" s="24"/>
      <c r="V540" s="21"/>
      <c r="W540" s="21"/>
      <c r="X540" s="21"/>
      <c r="Y540" s="21"/>
      <c r="Z540" s="21"/>
      <c r="AA540" s="22"/>
      <c r="AB540" s="22"/>
      <c r="AC540" s="22"/>
      <c r="AD540" s="22"/>
      <c r="AE540" s="22"/>
      <c r="AF540" s="22" t="s">
        <v>92</v>
      </c>
      <c r="AG540" s="22"/>
      <c r="AH540" s="23"/>
      <c r="AI540" s="24"/>
      <c r="AJ540" s="21"/>
      <c r="AK540" s="22"/>
      <c r="AL540" s="22"/>
      <c r="AM540" s="22" t="s">
        <v>92</v>
      </c>
      <c r="AN540" s="23"/>
      <c r="AO540" s="20"/>
      <c r="AP540" s="24"/>
      <c r="AQ540" s="21"/>
      <c r="AR540" s="21"/>
      <c r="AS540" s="21" t="s">
        <v>92</v>
      </c>
      <c r="AT540" s="21"/>
      <c r="AU540" s="22"/>
      <c r="AV540" s="23"/>
      <c r="AW540" s="21"/>
      <c r="AX540" s="21"/>
      <c r="AY540" s="21" t="s">
        <v>92</v>
      </c>
      <c r="AZ540" s="21"/>
      <c r="BA540" s="20"/>
      <c r="BB540" s="23"/>
      <c r="BC540" s="21"/>
      <c r="BD540" s="21"/>
      <c r="BE540" s="21" t="s">
        <v>116</v>
      </c>
      <c r="BF540" s="20" t="s">
        <v>92</v>
      </c>
      <c r="BG540" s="24" t="s">
        <v>17</v>
      </c>
      <c r="BH540" s="21"/>
      <c r="BI540" s="21"/>
      <c r="BJ540" s="22"/>
      <c r="BK540" s="64"/>
      <c r="BL540" s="197"/>
    </row>
    <row r="541" spans="1:64" s="3" customFormat="1" ht="12.95" customHeight="1" x14ac:dyDescent="0.25">
      <c r="A541" s="42" t="s">
        <v>1406</v>
      </c>
      <c r="B541" s="31" t="s">
        <v>282</v>
      </c>
      <c r="C541" s="19"/>
      <c r="D541" s="25"/>
      <c r="E541" s="26"/>
      <c r="F541" s="21"/>
      <c r="G541" s="20"/>
      <c r="H541" s="24"/>
      <c r="I541" s="21"/>
      <c r="J541" s="21"/>
      <c r="K541" s="21"/>
      <c r="L541" s="21"/>
      <c r="M541" s="21"/>
      <c r="N541" s="21"/>
      <c r="O541" s="22"/>
      <c r="P541" s="23"/>
      <c r="Q541" s="21"/>
      <c r="R541" s="20"/>
      <c r="S541" s="24"/>
      <c r="T541" s="24"/>
      <c r="U541" s="24"/>
      <c r="V541" s="21"/>
      <c r="W541" s="21"/>
      <c r="X541" s="21"/>
      <c r="Y541" s="21"/>
      <c r="Z541" s="21"/>
      <c r="AA541" s="22"/>
      <c r="AB541" s="22"/>
      <c r="AC541" s="22"/>
      <c r="AD541" s="22"/>
      <c r="AE541" s="22"/>
      <c r="AF541" s="22" t="s">
        <v>92</v>
      </c>
      <c r="AG541" s="22"/>
      <c r="AH541" s="23"/>
      <c r="AI541" s="24"/>
      <c r="AJ541" s="21"/>
      <c r="AK541" s="22"/>
      <c r="AL541" s="22"/>
      <c r="AM541" s="22" t="s">
        <v>92</v>
      </c>
      <c r="AN541" s="23"/>
      <c r="AO541" s="20"/>
      <c r="AP541" s="24"/>
      <c r="AQ541" s="21"/>
      <c r="AR541" s="21"/>
      <c r="AS541" s="21"/>
      <c r="AT541" s="21"/>
      <c r="AU541" s="22"/>
      <c r="AV541" s="23"/>
      <c r="AW541" s="21"/>
      <c r="AX541" s="21" t="s">
        <v>117</v>
      </c>
      <c r="AY541" s="21" t="s">
        <v>119</v>
      </c>
      <c r="AZ541" s="21"/>
      <c r="BA541" s="20"/>
      <c r="BB541" s="23"/>
      <c r="BC541" s="21"/>
      <c r="BD541" s="21"/>
      <c r="BE541" s="21" t="s">
        <v>116</v>
      </c>
      <c r="BF541" s="20" t="s">
        <v>92</v>
      </c>
      <c r="BG541" s="24" t="s">
        <v>17</v>
      </c>
      <c r="BH541" s="21"/>
      <c r="BI541" s="21"/>
      <c r="BJ541" s="22"/>
      <c r="BK541" s="64"/>
      <c r="BL541" s="197" t="str">
        <f>IFERROR(VLOOKUP(BK541,#REF!,3,FALSE),"")</f>
        <v/>
      </c>
    </row>
    <row r="542" spans="1:64" s="3" customFormat="1" ht="12.95" customHeight="1" x14ac:dyDescent="0.25">
      <c r="A542" s="42" t="s">
        <v>1407</v>
      </c>
      <c r="B542" s="31" t="s">
        <v>283</v>
      </c>
      <c r="C542" s="19"/>
      <c r="D542" s="25"/>
      <c r="E542" s="23"/>
      <c r="F542" s="21"/>
      <c r="G542" s="20"/>
      <c r="H542" s="24"/>
      <c r="I542" s="21"/>
      <c r="J542" s="21"/>
      <c r="K542" s="21"/>
      <c r="L542" s="21"/>
      <c r="M542" s="21"/>
      <c r="N542" s="21"/>
      <c r="O542" s="22" t="s">
        <v>92</v>
      </c>
      <c r="P542" s="23"/>
      <c r="Q542" s="21"/>
      <c r="R542" s="20"/>
      <c r="S542" s="24"/>
      <c r="T542" s="24"/>
      <c r="U542" s="24"/>
      <c r="V542" s="21"/>
      <c r="W542" s="21"/>
      <c r="X542" s="21"/>
      <c r="Y542" s="21"/>
      <c r="Z542" s="21"/>
      <c r="AA542" s="22"/>
      <c r="AB542" s="22"/>
      <c r="AC542" s="22"/>
      <c r="AD542" s="22"/>
      <c r="AE542" s="22"/>
      <c r="AF542" s="22" t="s">
        <v>92</v>
      </c>
      <c r="AG542" s="22"/>
      <c r="AH542" s="23"/>
      <c r="AI542" s="24"/>
      <c r="AJ542" s="21"/>
      <c r="AK542" s="22"/>
      <c r="AL542" s="22"/>
      <c r="AM542" s="22" t="s">
        <v>92</v>
      </c>
      <c r="AN542" s="23"/>
      <c r="AO542" s="20"/>
      <c r="AP542" s="24"/>
      <c r="AQ542" s="21"/>
      <c r="AR542" s="21"/>
      <c r="AS542" s="21"/>
      <c r="AT542" s="21"/>
      <c r="AU542" s="22"/>
      <c r="AV542" s="23"/>
      <c r="AW542" s="21"/>
      <c r="AX542" s="21" t="s">
        <v>117</v>
      </c>
      <c r="AY542" s="21" t="s">
        <v>119</v>
      </c>
      <c r="AZ542" s="21"/>
      <c r="BA542" s="20"/>
      <c r="BB542" s="23"/>
      <c r="BC542" s="21"/>
      <c r="BD542" s="21"/>
      <c r="BE542" s="21"/>
      <c r="BF542" s="20" t="s">
        <v>92</v>
      </c>
      <c r="BG542" s="24" t="s">
        <v>17</v>
      </c>
      <c r="BH542" s="21"/>
      <c r="BI542" s="21"/>
      <c r="BJ542" s="22"/>
      <c r="BK542" s="64"/>
      <c r="BL542" s="197"/>
    </row>
    <row r="543" spans="1:64" s="3" customFormat="1" ht="12.95" customHeight="1" x14ac:dyDescent="0.25">
      <c r="A543" s="42" t="s">
        <v>1408</v>
      </c>
      <c r="B543" s="31" t="s">
        <v>284</v>
      </c>
      <c r="C543" s="19"/>
      <c r="D543" s="25"/>
      <c r="E543" s="23"/>
      <c r="F543" s="21" t="s">
        <v>92</v>
      </c>
      <c r="G543" s="20"/>
      <c r="H543" s="24"/>
      <c r="I543" s="21"/>
      <c r="J543" s="21"/>
      <c r="K543" s="21"/>
      <c r="L543" s="21"/>
      <c r="M543" s="21"/>
      <c r="N543" s="21"/>
      <c r="O543" s="22"/>
      <c r="P543" s="23"/>
      <c r="Q543" s="21"/>
      <c r="R543" s="20"/>
      <c r="S543" s="24"/>
      <c r="T543" s="24"/>
      <c r="U543" s="24"/>
      <c r="V543" s="21"/>
      <c r="W543" s="21"/>
      <c r="X543" s="21"/>
      <c r="Y543" s="21"/>
      <c r="Z543" s="21"/>
      <c r="AA543" s="22"/>
      <c r="AB543" s="22"/>
      <c r="AC543" s="22"/>
      <c r="AD543" s="22"/>
      <c r="AE543" s="22" t="s">
        <v>117</v>
      </c>
      <c r="AF543" s="22" t="s">
        <v>92</v>
      </c>
      <c r="AG543" s="22"/>
      <c r="AH543" s="23"/>
      <c r="AI543" s="24"/>
      <c r="AJ543" s="21"/>
      <c r="AK543" s="22" t="s">
        <v>117</v>
      </c>
      <c r="AL543" s="22"/>
      <c r="AM543" s="22" t="s">
        <v>119</v>
      </c>
      <c r="AN543" s="23"/>
      <c r="AO543" s="20"/>
      <c r="AP543" s="24"/>
      <c r="AQ543" s="21"/>
      <c r="AR543" s="21"/>
      <c r="AS543" s="21"/>
      <c r="AT543" s="21"/>
      <c r="AU543" s="22" t="s">
        <v>119</v>
      </c>
      <c r="AV543" s="23"/>
      <c r="AW543" s="21"/>
      <c r="AX543" s="21"/>
      <c r="AY543" s="21"/>
      <c r="AZ543" s="21"/>
      <c r="BA543" s="20"/>
      <c r="BB543" s="23"/>
      <c r="BC543" s="21"/>
      <c r="BD543" s="21"/>
      <c r="BE543" s="21"/>
      <c r="BF543" s="20" t="s">
        <v>92</v>
      </c>
      <c r="BG543" s="24" t="s">
        <v>17</v>
      </c>
      <c r="BH543" s="21"/>
      <c r="BI543" s="21"/>
      <c r="BJ543" s="22" t="s">
        <v>35</v>
      </c>
      <c r="BK543" s="64"/>
      <c r="BL543" s="197" t="str">
        <f>IFERROR(VLOOKUP(BK543,#REF!,3,FALSE),"")</f>
        <v/>
      </c>
    </row>
    <row r="544" spans="1:64" s="3" customFormat="1" ht="12.95" customHeight="1" x14ac:dyDescent="0.25">
      <c r="A544" s="42" t="s">
        <v>1409</v>
      </c>
      <c r="B544" s="31" t="s">
        <v>855</v>
      </c>
      <c r="C544" s="19"/>
      <c r="D544" s="25"/>
      <c r="E544" s="23"/>
      <c r="F544" s="21" t="s">
        <v>92</v>
      </c>
      <c r="G544" s="20"/>
      <c r="H544" s="24"/>
      <c r="I544" s="21"/>
      <c r="J544" s="21"/>
      <c r="K544" s="21"/>
      <c r="L544" s="21"/>
      <c r="M544" s="21"/>
      <c r="N544" s="21"/>
      <c r="O544" s="22"/>
      <c r="P544" s="23"/>
      <c r="Q544" s="21"/>
      <c r="R544" s="20"/>
      <c r="S544" s="24"/>
      <c r="T544" s="24"/>
      <c r="U544" s="24"/>
      <c r="V544" s="21"/>
      <c r="W544" s="21"/>
      <c r="X544" s="21"/>
      <c r="Y544" s="21"/>
      <c r="Z544" s="21"/>
      <c r="AA544" s="22"/>
      <c r="AB544" s="22"/>
      <c r="AC544" s="22"/>
      <c r="AD544" s="22"/>
      <c r="AE544" s="22" t="s">
        <v>117</v>
      </c>
      <c r="AF544" s="22" t="s">
        <v>92</v>
      </c>
      <c r="AG544" s="22"/>
      <c r="AH544" s="23"/>
      <c r="AI544" s="24"/>
      <c r="AJ544" s="21"/>
      <c r="AK544" s="22" t="s">
        <v>117</v>
      </c>
      <c r="AL544" s="22"/>
      <c r="AM544" s="22" t="s">
        <v>119</v>
      </c>
      <c r="AN544" s="23"/>
      <c r="AO544" s="20"/>
      <c r="AP544" s="24"/>
      <c r="AQ544" s="21"/>
      <c r="AR544" s="21"/>
      <c r="AS544" s="21"/>
      <c r="AT544" s="21"/>
      <c r="AU544" s="22" t="s">
        <v>119</v>
      </c>
      <c r="AV544" s="23"/>
      <c r="AW544" s="21"/>
      <c r="AX544" s="21"/>
      <c r="AY544" s="21"/>
      <c r="AZ544" s="21"/>
      <c r="BA544" s="20"/>
      <c r="BB544" s="23"/>
      <c r="BC544" s="21"/>
      <c r="BD544" s="21"/>
      <c r="BE544" s="21"/>
      <c r="BF544" s="20" t="s">
        <v>92</v>
      </c>
      <c r="BG544" s="24" t="s">
        <v>17</v>
      </c>
      <c r="BH544" s="21"/>
      <c r="BI544" s="21"/>
      <c r="BJ544" s="22" t="s">
        <v>35</v>
      </c>
      <c r="BK544" s="64"/>
      <c r="BL544" s="197">
        <f>25+3</f>
        <v>28</v>
      </c>
    </row>
    <row r="545" spans="1:64" s="3" customFormat="1" ht="12.95" customHeight="1" x14ac:dyDescent="0.25">
      <c r="A545" s="42" t="s">
        <v>1410</v>
      </c>
      <c r="B545" s="31" t="s">
        <v>825</v>
      </c>
      <c r="C545" s="19"/>
      <c r="D545" s="25"/>
      <c r="E545" s="23"/>
      <c r="F545" s="21" t="s">
        <v>92</v>
      </c>
      <c r="G545" s="20"/>
      <c r="H545" s="24"/>
      <c r="I545" s="21"/>
      <c r="J545" s="21"/>
      <c r="K545" s="21"/>
      <c r="L545" s="21"/>
      <c r="M545" s="21"/>
      <c r="N545" s="21"/>
      <c r="O545" s="22"/>
      <c r="P545" s="23"/>
      <c r="Q545" s="21"/>
      <c r="R545" s="20"/>
      <c r="S545" s="24"/>
      <c r="T545" s="24"/>
      <c r="U545" s="24"/>
      <c r="V545" s="21"/>
      <c r="W545" s="21"/>
      <c r="X545" s="21"/>
      <c r="Y545" s="21"/>
      <c r="Z545" s="21"/>
      <c r="AA545" s="22"/>
      <c r="AB545" s="22"/>
      <c r="AC545" s="22"/>
      <c r="AD545" s="22"/>
      <c r="AE545" s="22" t="s">
        <v>117</v>
      </c>
      <c r="AF545" s="22" t="s">
        <v>92</v>
      </c>
      <c r="AG545" s="22"/>
      <c r="AH545" s="23"/>
      <c r="AI545" s="24"/>
      <c r="AJ545" s="21"/>
      <c r="AK545" s="22" t="s">
        <v>117</v>
      </c>
      <c r="AL545" s="22"/>
      <c r="AM545" s="22" t="s">
        <v>119</v>
      </c>
      <c r="AN545" s="23"/>
      <c r="AO545" s="20"/>
      <c r="AP545" s="24"/>
      <c r="AQ545" s="21"/>
      <c r="AR545" s="21"/>
      <c r="AS545" s="21"/>
      <c r="AT545" s="21"/>
      <c r="AU545" s="22" t="s">
        <v>119</v>
      </c>
      <c r="AV545" s="23"/>
      <c r="AW545" s="21"/>
      <c r="AX545" s="21"/>
      <c r="AY545" s="21"/>
      <c r="AZ545" s="21"/>
      <c r="BA545" s="20"/>
      <c r="BB545" s="23"/>
      <c r="BC545" s="21"/>
      <c r="BD545" s="21"/>
      <c r="BE545" s="21"/>
      <c r="BF545" s="20" t="s">
        <v>92</v>
      </c>
      <c r="BG545" s="24" t="s">
        <v>17</v>
      </c>
      <c r="BH545" s="21"/>
      <c r="BI545" s="21"/>
      <c r="BJ545" s="22"/>
      <c r="BK545" s="64"/>
      <c r="BL545" s="197" t="str">
        <f>IFERROR(VLOOKUP(BK545,#REF!,3,FALSE),"")</f>
        <v/>
      </c>
    </row>
    <row r="546" spans="1:64" s="3" customFormat="1" ht="12.95" customHeight="1" x14ac:dyDescent="0.25">
      <c r="A546" s="42"/>
      <c r="B546" s="31"/>
      <c r="C546" s="19"/>
      <c r="D546" s="25"/>
      <c r="E546" s="23"/>
      <c r="F546" s="21"/>
      <c r="G546" s="20"/>
      <c r="H546" s="24"/>
      <c r="I546" s="21"/>
      <c r="J546" s="21"/>
      <c r="K546" s="21"/>
      <c r="L546" s="21"/>
      <c r="M546" s="21"/>
      <c r="N546" s="21"/>
      <c r="O546" s="22"/>
      <c r="P546" s="23"/>
      <c r="Q546" s="21"/>
      <c r="R546" s="20"/>
      <c r="S546" s="24"/>
      <c r="T546" s="24"/>
      <c r="U546" s="24"/>
      <c r="V546" s="21"/>
      <c r="W546" s="21"/>
      <c r="X546" s="21"/>
      <c r="Y546" s="21"/>
      <c r="Z546" s="21"/>
      <c r="AA546" s="22"/>
      <c r="AB546" s="22"/>
      <c r="AC546" s="22"/>
      <c r="AD546" s="22"/>
      <c r="AE546" s="22"/>
      <c r="AF546" s="22"/>
      <c r="AG546" s="22"/>
      <c r="AH546" s="23"/>
      <c r="AI546" s="24"/>
      <c r="AJ546" s="21"/>
      <c r="AK546" s="22"/>
      <c r="AL546" s="22"/>
      <c r="AM546" s="22"/>
      <c r="AN546" s="23"/>
      <c r="AO546" s="20"/>
      <c r="AP546" s="24"/>
      <c r="AQ546" s="21"/>
      <c r="AR546" s="21"/>
      <c r="AS546" s="21"/>
      <c r="AT546" s="21"/>
      <c r="AU546" s="22"/>
      <c r="AV546" s="23"/>
      <c r="AW546" s="21"/>
      <c r="AX546" s="21"/>
      <c r="AY546" s="21"/>
      <c r="AZ546" s="21"/>
      <c r="BA546" s="20"/>
      <c r="BB546" s="23"/>
      <c r="BC546" s="21"/>
      <c r="BD546" s="21"/>
      <c r="BE546" s="21"/>
      <c r="BF546" s="20"/>
      <c r="BG546" s="24" t="s">
        <v>17</v>
      </c>
      <c r="BH546" s="21"/>
      <c r="BI546" s="21"/>
      <c r="BJ546" s="22"/>
      <c r="BK546" s="64"/>
      <c r="BL546" s="197"/>
    </row>
    <row r="547" spans="1:64" s="3" customFormat="1" ht="12.95" customHeight="1" x14ac:dyDescent="0.25">
      <c r="A547" s="6" t="s">
        <v>512</v>
      </c>
      <c r="B547" s="31" t="s">
        <v>221</v>
      </c>
      <c r="C547" s="19"/>
      <c r="D547" s="25"/>
      <c r="E547" s="26"/>
      <c r="F547" s="27"/>
      <c r="G547" s="68"/>
      <c r="H547" s="19"/>
      <c r="I547" s="27"/>
      <c r="J547" s="27"/>
      <c r="K547" s="27"/>
      <c r="L547" s="27"/>
      <c r="M547" s="27"/>
      <c r="N547" s="27"/>
      <c r="O547" s="25"/>
      <c r="P547" s="26"/>
      <c r="Q547" s="27"/>
      <c r="R547" s="68"/>
      <c r="S547" s="19"/>
      <c r="T547" s="19"/>
      <c r="U547" s="19"/>
      <c r="V547" s="27"/>
      <c r="W547" s="27"/>
      <c r="X547" s="27"/>
      <c r="Y547" s="27"/>
      <c r="Z547" s="27"/>
      <c r="AA547" s="25"/>
      <c r="AB547" s="25"/>
      <c r="AC547" s="25"/>
      <c r="AD547" s="25"/>
      <c r="AE547" s="25"/>
      <c r="AF547" s="25"/>
      <c r="AG547" s="25"/>
      <c r="AH547" s="26"/>
      <c r="AI547" s="19"/>
      <c r="AJ547" s="27"/>
      <c r="AK547" s="25"/>
      <c r="AL547" s="25"/>
      <c r="AM547" s="25"/>
      <c r="AN547" s="26"/>
      <c r="AO547" s="68"/>
      <c r="AP547" s="19"/>
      <c r="AQ547" s="27"/>
      <c r="AR547" s="27"/>
      <c r="AS547" s="27"/>
      <c r="AT547" s="27"/>
      <c r="AU547" s="25"/>
      <c r="AV547" s="26"/>
      <c r="AW547" s="27"/>
      <c r="AX547" s="27"/>
      <c r="AY547" s="27"/>
      <c r="AZ547" s="27"/>
      <c r="BA547" s="68"/>
      <c r="BB547" s="26"/>
      <c r="BC547" s="27"/>
      <c r="BD547" s="27"/>
      <c r="BE547" s="27"/>
      <c r="BF547" s="68"/>
      <c r="BG547" s="24" t="s">
        <v>17</v>
      </c>
      <c r="BH547" s="27"/>
      <c r="BI547" s="27"/>
      <c r="BJ547" s="25"/>
      <c r="BK547" s="64"/>
      <c r="BL547" s="197" t="str">
        <f>IFERROR(VLOOKUP(BK547,#REF!,3,FALSE),"")</f>
        <v/>
      </c>
    </row>
    <row r="548" spans="1:64" s="3" customFormat="1" ht="12.95" customHeight="1" x14ac:dyDescent="0.25">
      <c r="A548" s="6"/>
      <c r="B548" s="31"/>
      <c r="C548" s="19"/>
      <c r="D548" s="25"/>
      <c r="E548" s="26"/>
      <c r="F548" s="27"/>
      <c r="G548" s="68"/>
      <c r="H548" s="19"/>
      <c r="I548" s="27"/>
      <c r="J548" s="27"/>
      <c r="K548" s="27"/>
      <c r="L548" s="27"/>
      <c r="M548" s="27"/>
      <c r="N548" s="27"/>
      <c r="O548" s="25"/>
      <c r="P548" s="26"/>
      <c r="Q548" s="27"/>
      <c r="R548" s="68"/>
      <c r="S548" s="19"/>
      <c r="T548" s="19"/>
      <c r="U548" s="19"/>
      <c r="V548" s="27"/>
      <c r="W548" s="27"/>
      <c r="X548" s="27"/>
      <c r="Y548" s="27"/>
      <c r="Z548" s="27"/>
      <c r="AA548" s="25"/>
      <c r="AB548" s="25"/>
      <c r="AC548" s="25"/>
      <c r="AD548" s="25"/>
      <c r="AE548" s="25"/>
      <c r="AF548" s="25"/>
      <c r="AG548" s="25"/>
      <c r="AH548" s="26"/>
      <c r="AI548" s="19"/>
      <c r="AJ548" s="27"/>
      <c r="AK548" s="25"/>
      <c r="AL548" s="25"/>
      <c r="AM548" s="25"/>
      <c r="AN548" s="26"/>
      <c r="AO548" s="68"/>
      <c r="AP548" s="19"/>
      <c r="AQ548" s="27"/>
      <c r="AR548" s="27"/>
      <c r="AS548" s="27"/>
      <c r="AT548" s="27"/>
      <c r="AU548" s="25"/>
      <c r="AV548" s="26"/>
      <c r="AW548" s="27"/>
      <c r="AX548" s="27"/>
      <c r="AY548" s="27"/>
      <c r="AZ548" s="27"/>
      <c r="BA548" s="68"/>
      <c r="BB548" s="26"/>
      <c r="BC548" s="27"/>
      <c r="BD548" s="27"/>
      <c r="BE548" s="27"/>
      <c r="BF548" s="68"/>
      <c r="BG548" s="19" t="s">
        <v>17</v>
      </c>
      <c r="BH548" s="27"/>
      <c r="BI548" s="27"/>
      <c r="BJ548" s="25"/>
      <c r="BK548" s="64"/>
      <c r="BL548" s="197"/>
    </row>
    <row r="549" spans="1:64" s="3" customFormat="1" ht="12.95" customHeight="1" x14ac:dyDescent="0.25">
      <c r="A549" s="42" t="s">
        <v>1411</v>
      </c>
      <c r="B549" s="31" t="s">
        <v>684</v>
      </c>
      <c r="C549" s="19"/>
      <c r="D549" s="25"/>
      <c r="E549" s="26"/>
      <c r="F549" s="21" t="s">
        <v>117</v>
      </c>
      <c r="G549" s="20" t="s">
        <v>119</v>
      </c>
      <c r="H549" s="24"/>
      <c r="I549" s="21"/>
      <c r="J549" s="21"/>
      <c r="K549" s="21"/>
      <c r="L549" s="21"/>
      <c r="M549" s="21"/>
      <c r="N549" s="21"/>
      <c r="O549" s="22"/>
      <c r="P549" s="23"/>
      <c r="Q549" s="21"/>
      <c r="R549" s="20"/>
      <c r="S549" s="24"/>
      <c r="T549" s="24"/>
      <c r="U549" s="24"/>
      <c r="V549" s="21"/>
      <c r="W549" s="21"/>
      <c r="X549" s="21"/>
      <c r="Y549" s="21"/>
      <c r="Z549" s="21"/>
      <c r="AA549" s="22"/>
      <c r="AB549" s="22"/>
      <c r="AC549" s="22"/>
      <c r="AD549" s="22"/>
      <c r="AE549" s="22"/>
      <c r="AF549" s="22" t="s">
        <v>119</v>
      </c>
      <c r="AG549" s="22"/>
      <c r="AH549" s="23"/>
      <c r="AI549" s="24"/>
      <c r="AJ549" s="21"/>
      <c r="AK549" s="22"/>
      <c r="AL549" s="22"/>
      <c r="AM549" s="22"/>
      <c r="AN549" s="23"/>
      <c r="AO549" s="20"/>
      <c r="AP549" s="24"/>
      <c r="AQ549" s="21"/>
      <c r="AR549" s="21" t="s">
        <v>117</v>
      </c>
      <c r="AS549" s="21" t="s">
        <v>119</v>
      </c>
      <c r="AT549" s="21"/>
      <c r="AU549" s="22"/>
      <c r="AV549" s="23"/>
      <c r="AW549" s="21"/>
      <c r="AX549" s="21"/>
      <c r="AY549" s="21"/>
      <c r="AZ549" s="21"/>
      <c r="BA549" s="20"/>
      <c r="BB549" s="23"/>
      <c r="BC549" s="21"/>
      <c r="BD549" s="21"/>
      <c r="BE549" s="21"/>
      <c r="BF549" s="20"/>
      <c r="BG549" s="24" t="s">
        <v>17</v>
      </c>
      <c r="BH549" s="21"/>
      <c r="BI549" s="21"/>
      <c r="BJ549" s="22"/>
      <c r="BK549" s="64"/>
      <c r="BL549" s="197" t="str">
        <f>IFERROR(VLOOKUP(BK549,#REF!,3,FALSE),"")</f>
        <v/>
      </c>
    </row>
    <row r="550" spans="1:64" s="3" customFormat="1" ht="12.95" customHeight="1" x14ac:dyDescent="0.25">
      <c r="A550" s="42" t="s">
        <v>1412</v>
      </c>
      <c r="B550" s="31" t="s">
        <v>755</v>
      </c>
      <c r="C550" s="19"/>
      <c r="D550" s="25"/>
      <c r="E550" s="26"/>
      <c r="F550" s="21" t="s">
        <v>117</v>
      </c>
      <c r="G550" s="20" t="s">
        <v>119</v>
      </c>
      <c r="H550" s="24"/>
      <c r="I550" s="21"/>
      <c r="J550" s="21"/>
      <c r="K550" s="21"/>
      <c r="L550" s="21"/>
      <c r="M550" s="21"/>
      <c r="N550" s="21"/>
      <c r="O550" s="22"/>
      <c r="P550" s="23"/>
      <c r="Q550" s="21"/>
      <c r="R550" s="20"/>
      <c r="S550" s="24"/>
      <c r="T550" s="24"/>
      <c r="U550" s="24"/>
      <c r="V550" s="21"/>
      <c r="W550" s="21"/>
      <c r="X550" s="21"/>
      <c r="Y550" s="21"/>
      <c r="Z550" s="21"/>
      <c r="AA550" s="22"/>
      <c r="AB550" s="22"/>
      <c r="AC550" s="22"/>
      <c r="AD550" s="22"/>
      <c r="AE550" s="22"/>
      <c r="AF550" s="22" t="s">
        <v>92</v>
      </c>
      <c r="AG550" s="22"/>
      <c r="AH550" s="23"/>
      <c r="AI550" s="24"/>
      <c r="AJ550" s="21"/>
      <c r="AK550" s="22"/>
      <c r="AL550" s="22"/>
      <c r="AM550" s="22"/>
      <c r="AN550" s="23"/>
      <c r="AO550" s="20"/>
      <c r="AP550" s="24"/>
      <c r="AQ550" s="21"/>
      <c r="AR550" s="21" t="s">
        <v>117</v>
      </c>
      <c r="AS550" s="21" t="s">
        <v>119</v>
      </c>
      <c r="AT550" s="21"/>
      <c r="AU550" s="22" t="s">
        <v>92</v>
      </c>
      <c r="AV550" s="23"/>
      <c r="AW550" s="21"/>
      <c r="AX550" s="21"/>
      <c r="AY550" s="21"/>
      <c r="AZ550" s="21"/>
      <c r="BA550" s="20"/>
      <c r="BB550" s="23"/>
      <c r="BC550" s="21"/>
      <c r="BD550" s="21"/>
      <c r="BE550" s="21"/>
      <c r="BF550" s="20"/>
      <c r="BG550" s="24" t="s">
        <v>17</v>
      </c>
      <c r="BH550" s="21"/>
      <c r="BI550" s="21"/>
      <c r="BJ550" s="22"/>
      <c r="BK550" s="64"/>
      <c r="BL550" s="197" t="str">
        <f>IFERROR(VLOOKUP(BK550,#REF!,3,FALSE),"")</f>
        <v/>
      </c>
    </row>
    <row r="551" spans="1:64" s="3" customFormat="1" ht="12.95" customHeight="1" x14ac:dyDescent="0.25">
      <c r="A551" s="42" t="s">
        <v>1413</v>
      </c>
      <c r="B551" s="31" t="s">
        <v>756</v>
      </c>
      <c r="C551" s="19"/>
      <c r="D551" s="25"/>
      <c r="E551" s="26"/>
      <c r="F551" s="21" t="s">
        <v>117</v>
      </c>
      <c r="G551" s="20" t="s">
        <v>119</v>
      </c>
      <c r="H551" s="24"/>
      <c r="I551" s="21"/>
      <c r="J551" s="21"/>
      <c r="K551" s="21"/>
      <c r="L551" s="21"/>
      <c r="M551" s="21"/>
      <c r="N551" s="21"/>
      <c r="O551" s="22"/>
      <c r="P551" s="23"/>
      <c r="Q551" s="21"/>
      <c r="R551" s="20"/>
      <c r="S551" s="24"/>
      <c r="T551" s="24"/>
      <c r="U551" s="24"/>
      <c r="V551" s="21"/>
      <c r="W551" s="21"/>
      <c r="X551" s="21"/>
      <c r="Y551" s="21"/>
      <c r="Z551" s="21"/>
      <c r="AA551" s="22"/>
      <c r="AB551" s="22"/>
      <c r="AC551" s="22"/>
      <c r="AD551" s="22"/>
      <c r="AE551" s="22"/>
      <c r="AF551" s="22" t="s">
        <v>119</v>
      </c>
      <c r="AG551" s="22"/>
      <c r="AH551" s="23"/>
      <c r="AI551" s="24"/>
      <c r="AJ551" s="21"/>
      <c r="AK551" s="22"/>
      <c r="AL551" s="22"/>
      <c r="AM551" s="22"/>
      <c r="AN551" s="23"/>
      <c r="AO551" s="20"/>
      <c r="AP551" s="24"/>
      <c r="AQ551" s="21"/>
      <c r="AR551" s="21"/>
      <c r="AS551" s="21"/>
      <c r="AT551" s="21"/>
      <c r="AU551" s="22"/>
      <c r="AV551" s="23"/>
      <c r="AW551" s="21"/>
      <c r="AX551" s="21"/>
      <c r="AY551" s="21"/>
      <c r="AZ551" s="21"/>
      <c r="BA551" s="20"/>
      <c r="BB551" s="23"/>
      <c r="BC551" s="21"/>
      <c r="BD551" s="21"/>
      <c r="BE551" s="21"/>
      <c r="BF551" s="20"/>
      <c r="BG551" s="24" t="s">
        <v>17</v>
      </c>
      <c r="BH551" s="21"/>
      <c r="BI551" s="21"/>
      <c r="BJ551" s="22"/>
      <c r="BK551" s="64"/>
      <c r="BL551" s="197" t="str">
        <f>IFERROR(VLOOKUP(BK551,#REF!,3,FALSE),"")</f>
        <v/>
      </c>
    </row>
    <row r="552" spans="1:64" s="3" customFormat="1" ht="12.95" customHeight="1" x14ac:dyDescent="0.25">
      <c r="A552" s="42" t="s">
        <v>1414</v>
      </c>
      <c r="B552" s="31" t="s">
        <v>656</v>
      </c>
      <c r="C552" s="19"/>
      <c r="D552" s="25"/>
      <c r="E552" s="23"/>
      <c r="F552" s="21" t="s">
        <v>92</v>
      </c>
      <c r="G552" s="20"/>
      <c r="H552" s="24"/>
      <c r="I552" s="21"/>
      <c r="J552" s="21"/>
      <c r="K552" s="21"/>
      <c r="L552" s="21"/>
      <c r="M552" s="21"/>
      <c r="N552" s="21"/>
      <c r="O552" s="22"/>
      <c r="P552" s="23"/>
      <c r="Q552" s="21"/>
      <c r="R552" s="20"/>
      <c r="S552" s="24"/>
      <c r="T552" s="24"/>
      <c r="U552" s="24"/>
      <c r="V552" s="21"/>
      <c r="W552" s="21"/>
      <c r="X552" s="21"/>
      <c r="Y552" s="21"/>
      <c r="Z552" s="21"/>
      <c r="AA552" s="22"/>
      <c r="AB552" s="22"/>
      <c r="AC552" s="22" t="s">
        <v>117</v>
      </c>
      <c r="AD552" s="22" t="s">
        <v>117</v>
      </c>
      <c r="AE552" s="22"/>
      <c r="AF552" s="22" t="s">
        <v>92</v>
      </c>
      <c r="AG552" s="22"/>
      <c r="AH552" s="23"/>
      <c r="AI552" s="24"/>
      <c r="AJ552" s="21"/>
      <c r="AK552" s="22"/>
      <c r="AL552" s="22"/>
      <c r="AM552" s="22" t="s">
        <v>92</v>
      </c>
      <c r="AN552" s="23"/>
      <c r="AO552" s="20"/>
      <c r="AP552" s="24"/>
      <c r="AQ552" s="21"/>
      <c r="AR552" s="21"/>
      <c r="AS552" s="21"/>
      <c r="AT552" s="21"/>
      <c r="AU552" s="22" t="s">
        <v>119</v>
      </c>
      <c r="AV552" s="23"/>
      <c r="AW552" s="21"/>
      <c r="AX552" s="21"/>
      <c r="AY552" s="21"/>
      <c r="AZ552" s="21"/>
      <c r="BA552" s="20"/>
      <c r="BB552" s="23"/>
      <c r="BC552" s="21"/>
      <c r="BD552" s="21"/>
      <c r="BE552" s="21"/>
      <c r="BF552" s="20"/>
      <c r="BG552" s="24" t="s">
        <v>17</v>
      </c>
      <c r="BH552" s="21"/>
      <c r="BI552" s="21"/>
      <c r="BJ552" s="22"/>
      <c r="BK552" s="64"/>
      <c r="BL552" s="197">
        <f>+BL538</f>
        <v>33</v>
      </c>
    </row>
    <row r="553" spans="1:64" s="3" customFormat="1" ht="12.95" customHeight="1" x14ac:dyDescent="0.25">
      <c r="A553" s="42" t="s">
        <v>1415</v>
      </c>
      <c r="B553" s="31" t="s">
        <v>285</v>
      </c>
      <c r="C553" s="19"/>
      <c r="D553" s="25"/>
      <c r="E553" s="26"/>
      <c r="F553" s="21" t="s">
        <v>92</v>
      </c>
      <c r="G553" s="20"/>
      <c r="H553" s="24"/>
      <c r="I553" s="21"/>
      <c r="J553" s="21"/>
      <c r="K553" s="21"/>
      <c r="L553" s="21"/>
      <c r="M553" s="21" t="s">
        <v>120</v>
      </c>
      <c r="N553" s="21"/>
      <c r="O553" s="22" t="s">
        <v>92</v>
      </c>
      <c r="P553" s="23"/>
      <c r="Q553" s="21"/>
      <c r="R553" s="20"/>
      <c r="S553" s="24"/>
      <c r="T553" s="24"/>
      <c r="U553" s="24"/>
      <c r="V553" s="21"/>
      <c r="W553" s="21"/>
      <c r="X553" s="21"/>
      <c r="Y553" s="21"/>
      <c r="Z553" s="21"/>
      <c r="AA553" s="22"/>
      <c r="AB553" s="22"/>
      <c r="AC553" s="22"/>
      <c r="AD553" s="22"/>
      <c r="AE553" s="22"/>
      <c r="AF553" s="22" t="s">
        <v>92</v>
      </c>
      <c r="AG553" s="22"/>
      <c r="AH553" s="23"/>
      <c r="AI553" s="24"/>
      <c r="AJ553" s="21"/>
      <c r="AK553" s="22"/>
      <c r="AL553" s="22"/>
      <c r="AM553" s="22" t="s">
        <v>92</v>
      </c>
      <c r="AN553" s="23"/>
      <c r="AO553" s="20"/>
      <c r="AP553" s="24"/>
      <c r="AQ553" s="21"/>
      <c r="AR553" s="21"/>
      <c r="AS553" s="21" t="s">
        <v>92</v>
      </c>
      <c r="AT553" s="21"/>
      <c r="AU553" s="22"/>
      <c r="AV553" s="23"/>
      <c r="AW553" s="21"/>
      <c r="AX553" s="21"/>
      <c r="AY553" s="21" t="s">
        <v>92</v>
      </c>
      <c r="AZ553" s="21"/>
      <c r="BA553" s="20"/>
      <c r="BB553" s="23"/>
      <c r="BC553" s="21"/>
      <c r="BD553" s="21"/>
      <c r="BE553" s="21" t="s">
        <v>116</v>
      </c>
      <c r="BF553" s="20" t="s">
        <v>92</v>
      </c>
      <c r="BG553" s="24" t="s">
        <v>17</v>
      </c>
      <c r="BH553" s="21"/>
      <c r="BI553" s="21"/>
      <c r="BJ553" s="22"/>
      <c r="BK553" s="64"/>
      <c r="BL553" s="197"/>
    </row>
    <row r="554" spans="1:64" s="3" customFormat="1" ht="12.95" customHeight="1" x14ac:dyDescent="0.25">
      <c r="A554" s="42" t="s">
        <v>1416</v>
      </c>
      <c r="B554" s="31" t="s">
        <v>286</v>
      </c>
      <c r="C554" s="19"/>
      <c r="D554" s="25"/>
      <c r="E554" s="26"/>
      <c r="F554" s="21"/>
      <c r="G554" s="20"/>
      <c r="H554" s="24"/>
      <c r="I554" s="21"/>
      <c r="J554" s="21"/>
      <c r="K554" s="21"/>
      <c r="L554" s="21"/>
      <c r="M554" s="21"/>
      <c r="N554" s="21"/>
      <c r="O554" s="22"/>
      <c r="P554" s="23"/>
      <c r="Q554" s="21"/>
      <c r="R554" s="20"/>
      <c r="S554" s="24"/>
      <c r="T554" s="24"/>
      <c r="U554" s="24"/>
      <c r="V554" s="21"/>
      <c r="W554" s="21"/>
      <c r="X554" s="21"/>
      <c r="Y554" s="21"/>
      <c r="Z554" s="21"/>
      <c r="AA554" s="22"/>
      <c r="AB554" s="22"/>
      <c r="AC554" s="22"/>
      <c r="AD554" s="22"/>
      <c r="AE554" s="22"/>
      <c r="AF554" s="22" t="s">
        <v>92</v>
      </c>
      <c r="AG554" s="22"/>
      <c r="AH554" s="23"/>
      <c r="AI554" s="24"/>
      <c r="AJ554" s="21"/>
      <c r="AK554" s="22"/>
      <c r="AL554" s="22"/>
      <c r="AM554" s="22" t="s">
        <v>92</v>
      </c>
      <c r="AN554" s="23"/>
      <c r="AO554" s="20"/>
      <c r="AP554" s="24"/>
      <c r="AQ554" s="21"/>
      <c r="AR554" s="21"/>
      <c r="AS554" s="21"/>
      <c r="AT554" s="21"/>
      <c r="AU554" s="22"/>
      <c r="AV554" s="23"/>
      <c r="AW554" s="21"/>
      <c r="AX554" s="21" t="s">
        <v>117</v>
      </c>
      <c r="AY554" s="21" t="s">
        <v>119</v>
      </c>
      <c r="AZ554" s="21"/>
      <c r="BA554" s="20"/>
      <c r="BB554" s="23"/>
      <c r="BC554" s="21"/>
      <c r="BD554" s="21"/>
      <c r="BE554" s="21" t="s">
        <v>116</v>
      </c>
      <c r="BF554" s="20" t="s">
        <v>92</v>
      </c>
      <c r="BG554" s="24" t="s">
        <v>17</v>
      </c>
      <c r="BH554" s="21"/>
      <c r="BI554" s="21"/>
      <c r="BJ554" s="22"/>
      <c r="BK554" s="64"/>
      <c r="BL554" s="197" t="str">
        <f>IFERROR(VLOOKUP(BK554,#REF!,3,FALSE),"")</f>
        <v/>
      </c>
    </row>
    <row r="555" spans="1:64" s="3" customFormat="1" ht="12.95" customHeight="1" x14ac:dyDescent="0.25">
      <c r="A555" s="42" t="s">
        <v>1417</v>
      </c>
      <c r="B555" s="31" t="s">
        <v>287</v>
      </c>
      <c r="C555" s="19"/>
      <c r="D555" s="25"/>
      <c r="E555" s="23"/>
      <c r="F555" s="21"/>
      <c r="G555" s="20"/>
      <c r="H555" s="24"/>
      <c r="I555" s="21"/>
      <c r="J555" s="21"/>
      <c r="K555" s="21"/>
      <c r="L555" s="21"/>
      <c r="M555" s="21"/>
      <c r="N555" s="21"/>
      <c r="O555" s="22" t="s">
        <v>92</v>
      </c>
      <c r="P555" s="23"/>
      <c r="Q555" s="21"/>
      <c r="R555" s="20"/>
      <c r="S555" s="24"/>
      <c r="T555" s="24"/>
      <c r="U555" s="24"/>
      <c r="V555" s="21"/>
      <c r="W555" s="21"/>
      <c r="X555" s="21"/>
      <c r="Y555" s="21"/>
      <c r="Z555" s="21"/>
      <c r="AA555" s="22"/>
      <c r="AB555" s="22"/>
      <c r="AC555" s="22"/>
      <c r="AD555" s="22"/>
      <c r="AE555" s="22"/>
      <c r="AF555" s="22" t="s">
        <v>92</v>
      </c>
      <c r="AG555" s="22"/>
      <c r="AH555" s="23"/>
      <c r="AI555" s="24"/>
      <c r="AJ555" s="21"/>
      <c r="AK555" s="22"/>
      <c r="AL555" s="22"/>
      <c r="AM555" s="22" t="s">
        <v>92</v>
      </c>
      <c r="AN555" s="23"/>
      <c r="AO555" s="20"/>
      <c r="AP555" s="24"/>
      <c r="AQ555" s="21"/>
      <c r="AR555" s="21"/>
      <c r="AS555" s="21"/>
      <c r="AT555" s="21"/>
      <c r="AU555" s="22"/>
      <c r="AV555" s="23"/>
      <c r="AW555" s="21"/>
      <c r="AX555" s="21" t="s">
        <v>117</v>
      </c>
      <c r="AY555" s="21" t="s">
        <v>119</v>
      </c>
      <c r="AZ555" s="21"/>
      <c r="BA555" s="20"/>
      <c r="BB555" s="23"/>
      <c r="BC555" s="21"/>
      <c r="BD555" s="21"/>
      <c r="BE555" s="21"/>
      <c r="BF555" s="20" t="s">
        <v>92</v>
      </c>
      <c r="BG555" s="24" t="s">
        <v>17</v>
      </c>
      <c r="BH555" s="21"/>
      <c r="BI555" s="21"/>
      <c r="BJ555" s="22"/>
      <c r="BK555" s="64"/>
      <c r="BL555" s="197"/>
    </row>
    <row r="556" spans="1:64" s="3" customFormat="1" ht="12.95" customHeight="1" x14ac:dyDescent="0.25">
      <c r="A556" s="42" t="s">
        <v>1418</v>
      </c>
      <c r="B556" s="31" t="s">
        <v>288</v>
      </c>
      <c r="C556" s="19"/>
      <c r="D556" s="25"/>
      <c r="E556" s="23"/>
      <c r="F556" s="21" t="s">
        <v>92</v>
      </c>
      <c r="G556" s="20"/>
      <c r="H556" s="24"/>
      <c r="I556" s="21"/>
      <c r="J556" s="21"/>
      <c r="K556" s="21"/>
      <c r="L556" s="21"/>
      <c r="M556" s="21"/>
      <c r="N556" s="21"/>
      <c r="O556" s="22"/>
      <c r="P556" s="23"/>
      <c r="Q556" s="21"/>
      <c r="R556" s="20"/>
      <c r="S556" s="24"/>
      <c r="T556" s="24"/>
      <c r="U556" s="24"/>
      <c r="V556" s="21"/>
      <c r="W556" s="21"/>
      <c r="X556" s="21"/>
      <c r="Y556" s="21"/>
      <c r="Z556" s="21"/>
      <c r="AA556" s="22"/>
      <c r="AB556" s="22"/>
      <c r="AC556" s="22"/>
      <c r="AD556" s="22"/>
      <c r="AE556" s="22" t="s">
        <v>117</v>
      </c>
      <c r="AF556" s="22" t="s">
        <v>92</v>
      </c>
      <c r="AG556" s="22"/>
      <c r="AH556" s="23"/>
      <c r="AI556" s="24"/>
      <c r="AJ556" s="21"/>
      <c r="AK556" s="22" t="s">
        <v>117</v>
      </c>
      <c r="AL556" s="22"/>
      <c r="AM556" s="22" t="s">
        <v>119</v>
      </c>
      <c r="AN556" s="23"/>
      <c r="AO556" s="20"/>
      <c r="AP556" s="24"/>
      <c r="AQ556" s="21"/>
      <c r="AR556" s="21"/>
      <c r="AS556" s="21"/>
      <c r="AT556" s="21"/>
      <c r="AU556" s="22" t="s">
        <v>119</v>
      </c>
      <c r="AV556" s="23"/>
      <c r="AW556" s="21"/>
      <c r="AX556" s="21"/>
      <c r="AY556" s="21"/>
      <c r="AZ556" s="21"/>
      <c r="BA556" s="20"/>
      <c r="BB556" s="23"/>
      <c r="BC556" s="21"/>
      <c r="BD556" s="21"/>
      <c r="BE556" s="21"/>
      <c r="BF556" s="20" t="s">
        <v>92</v>
      </c>
      <c r="BG556" s="24" t="s">
        <v>17</v>
      </c>
      <c r="BH556" s="21"/>
      <c r="BI556" s="21"/>
      <c r="BJ556" s="22" t="s">
        <v>35</v>
      </c>
      <c r="BK556" s="64"/>
      <c r="BL556" s="197" t="str">
        <f>IFERROR(VLOOKUP(BK556,#REF!,3,FALSE),"")</f>
        <v/>
      </c>
    </row>
    <row r="557" spans="1:64" s="3" customFormat="1" ht="12.95" customHeight="1" x14ac:dyDescent="0.25">
      <c r="A557" s="42" t="s">
        <v>1419</v>
      </c>
      <c r="B557" s="31" t="s">
        <v>856</v>
      </c>
      <c r="C557" s="19"/>
      <c r="D557" s="25"/>
      <c r="E557" s="23"/>
      <c r="F557" s="21" t="s">
        <v>92</v>
      </c>
      <c r="G557" s="20"/>
      <c r="H557" s="24"/>
      <c r="I557" s="21"/>
      <c r="J557" s="21"/>
      <c r="K557" s="21"/>
      <c r="L557" s="21"/>
      <c r="M557" s="21"/>
      <c r="N557" s="21"/>
      <c r="O557" s="22"/>
      <c r="P557" s="23"/>
      <c r="Q557" s="21"/>
      <c r="R557" s="20"/>
      <c r="S557" s="24"/>
      <c r="T557" s="24"/>
      <c r="U557" s="24"/>
      <c r="V557" s="21"/>
      <c r="W557" s="21"/>
      <c r="X557" s="21"/>
      <c r="Y557" s="21"/>
      <c r="Z557" s="21"/>
      <c r="AA557" s="22"/>
      <c r="AB557" s="22"/>
      <c r="AC557" s="22"/>
      <c r="AD557" s="22"/>
      <c r="AE557" s="22" t="s">
        <v>117</v>
      </c>
      <c r="AF557" s="22" t="s">
        <v>92</v>
      </c>
      <c r="AG557" s="22"/>
      <c r="AH557" s="23"/>
      <c r="AI557" s="24"/>
      <c r="AJ557" s="21"/>
      <c r="AK557" s="22" t="s">
        <v>117</v>
      </c>
      <c r="AL557" s="22"/>
      <c r="AM557" s="22" t="s">
        <v>119</v>
      </c>
      <c r="AN557" s="23"/>
      <c r="AO557" s="20"/>
      <c r="AP557" s="24"/>
      <c r="AQ557" s="21"/>
      <c r="AR557" s="21"/>
      <c r="AS557" s="21"/>
      <c r="AT557" s="21"/>
      <c r="AU557" s="22" t="s">
        <v>119</v>
      </c>
      <c r="AV557" s="23"/>
      <c r="AW557" s="21"/>
      <c r="AX557" s="21"/>
      <c r="AY557" s="21"/>
      <c r="AZ557" s="21"/>
      <c r="BA557" s="20"/>
      <c r="BB557" s="23"/>
      <c r="BC557" s="21"/>
      <c r="BD557" s="21"/>
      <c r="BE557" s="21"/>
      <c r="BF557" s="20" t="s">
        <v>92</v>
      </c>
      <c r="BG557" s="24" t="s">
        <v>17</v>
      </c>
      <c r="BH557" s="21"/>
      <c r="BI557" s="21"/>
      <c r="BJ557" s="22" t="s">
        <v>35</v>
      </c>
      <c r="BK557" s="64"/>
      <c r="BL557" s="197">
        <f>+BL544</f>
        <v>28</v>
      </c>
    </row>
    <row r="558" spans="1:64" s="3" customFormat="1" ht="12.75" customHeight="1" x14ac:dyDescent="0.25">
      <c r="A558" s="42" t="s">
        <v>1420</v>
      </c>
      <c r="B558" s="31" t="s">
        <v>289</v>
      </c>
      <c r="C558" s="24"/>
      <c r="D558" s="22"/>
      <c r="E558" s="23"/>
      <c r="F558" s="21"/>
      <c r="G558" s="20"/>
      <c r="H558" s="24"/>
      <c r="I558" s="21"/>
      <c r="J558" s="21"/>
      <c r="K558" s="21"/>
      <c r="L558" s="21"/>
      <c r="M558" s="21"/>
      <c r="N558" s="21"/>
      <c r="O558" s="22"/>
      <c r="P558" s="23"/>
      <c r="Q558" s="21"/>
      <c r="R558" s="20"/>
      <c r="S558" s="24"/>
      <c r="T558" s="24"/>
      <c r="U558" s="24"/>
      <c r="V558" s="21"/>
      <c r="W558" s="21"/>
      <c r="X558" s="21"/>
      <c r="Y558" s="21"/>
      <c r="Z558" s="21"/>
      <c r="AA558" s="22"/>
      <c r="AB558" s="22"/>
      <c r="AC558" s="22" t="s">
        <v>117</v>
      </c>
      <c r="AD558" s="22" t="s">
        <v>119</v>
      </c>
      <c r="AE558" s="22"/>
      <c r="AF558" s="22" t="s">
        <v>92</v>
      </c>
      <c r="AG558" s="22"/>
      <c r="AH558" s="23"/>
      <c r="AI558" s="24"/>
      <c r="AJ558" s="21"/>
      <c r="AK558" s="22"/>
      <c r="AL558" s="22"/>
      <c r="AM558" s="22" t="s">
        <v>92</v>
      </c>
      <c r="AN558" s="23"/>
      <c r="AO558" s="20"/>
      <c r="AP558" s="24"/>
      <c r="AQ558" s="21"/>
      <c r="AR558" s="21"/>
      <c r="AS558" s="21"/>
      <c r="AT558" s="21"/>
      <c r="AU558" s="22"/>
      <c r="AV558" s="23"/>
      <c r="AW558" s="21"/>
      <c r="AX558" s="21"/>
      <c r="AY558" s="21"/>
      <c r="AZ558" s="21"/>
      <c r="BA558" s="20"/>
      <c r="BB558" s="23"/>
      <c r="BC558" s="21"/>
      <c r="BD558" s="21"/>
      <c r="BE558" s="21"/>
      <c r="BF558" s="20"/>
      <c r="BG558" s="24" t="s">
        <v>17</v>
      </c>
      <c r="BH558" s="21"/>
      <c r="BI558" s="21"/>
      <c r="BJ558" s="48" t="s">
        <v>35</v>
      </c>
      <c r="BK558" s="64"/>
      <c r="BL558" s="197">
        <f>+BL529</f>
        <v>31</v>
      </c>
    </row>
    <row r="559" spans="1:64" s="3" customFormat="1" ht="12.95" customHeight="1" x14ac:dyDescent="0.25">
      <c r="A559" s="42" t="s">
        <v>1421</v>
      </c>
      <c r="B559" s="31" t="s">
        <v>290</v>
      </c>
      <c r="C559" s="24"/>
      <c r="D559" s="22"/>
      <c r="E559" s="23"/>
      <c r="F559" s="21"/>
      <c r="G559" s="20"/>
      <c r="H559" s="24"/>
      <c r="I559" s="21"/>
      <c r="J559" s="21"/>
      <c r="K559" s="21"/>
      <c r="L559" s="21"/>
      <c r="M559" s="21"/>
      <c r="N559" s="21"/>
      <c r="O559" s="22"/>
      <c r="P559" s="23"/>
      <c r="Q559" s="21"/>
      <c r="R559" s="20"/>
      <c r="S559" s="24"/>
      <c r="T559" s="24"/>
      <c r="U559" s="24"/>
      <c r="V559" s="21"/>
      <c r="W559" s="21"/>
      <c r="X559" s="21"/>
      <c r="Y559" s="21"/>
      <c r="Z559" s="21"/>
      <c r="AA559" s="22"/>
      <c r="AB559" s="22"/>
      <c r="AC559" s="22" t="s">
        <v>117</v>
      </c>
      <c r="AD559" s="22" t="s">
        <v>119</v>
      </c>
      <c r="AE559" s="22"/>
      <c r="AF559" s="22" t="s">
        <v>92</v>
      </c>
      <c r="AG559" s="22"/>
      <c r="AH559" s="23"/>
      <c r="AI559" s="24"/>
      <c r="AJ559" s="21"/>
      <c r="AK559" s="22"/>
      <c r="AL559" s="22"/>
      <c r="AM559" s="22" t="s">
        <v>92</v>
      </c>
      <c r="AN559" s="23"/>
      <c r="AO559" s="20"/>
      <c r="AP559" s="24"/>
      <c r="AQ559" s="21"/>
      <c r="AR559" s="21"/>
      <c r="AS559" s="21"/>
      <c r="AT559" s="21"/>
      <c r="AU559" s="22"/>
      <c r="AV559" s="23"/>
      <c r="AW559" s="21"/>
      <c r="AX559" s="21"/>
      <c r="AY559" s="21"/>
      <c r="AZ559" s="21"/>
      <c r="BA559" s="20"/>
      <c r="BB559" s="23"/>
      <c r="BC559" s="21"/>
      <c r="BD559" s="21"/>
      <c r="BE559" s="21"/>
      <c r="BF559" s="20"/>
      <c r="BG559" s="24" t="s">
        <v>17</v>
      </c>
      <c r="BH559" s="21"/>
      <c r="BI559" s="21"/>
      <c r="BJ559" s="48" t="s">
        <v>35</v>
      </c>
      <c r="BK559" s="64"/>
      <c r="BL559" s="197">
        <f>+BL538</f>
        <v>33</v>
      </c>
    </row>
    <row r="560" spans="1:64" s="3" customFormat="1" ht="12.75" customHeight="1" x14ac:dyDescent="0.25">
      <c r="A560" s="42" t="s">
        <v>1422</v>
      </c>
      <c r="B560" s="31" t="s">
        <v>291</v>
      </c>
      <c r="C560" s="24"/>
      <c r="D560" s="22"/>
      <c r="E560" s="23"/>
      <c r="F560" s="21"/>
      <c r="G560" s="20"/>
      <c r="H560" s="24"/>
      <c r="I560" s="21"/>
      <c r="J560" s="21"/>
      <c r="K560" s="21"/>
      <c r="L560" s="21"/>
      <c r="M560" s="21"/>
      <c r="N560" s="21"/>
      <c r="O560" s="22"/>
      <c r="P560" s="23"/>
      <c r="Q560" s="21"/>
      <c r="R560" s="20"/>
      <c r="S560" s="24"/>
      <c r="T560" s="24"/>
      <c r="U560" s="24"/>
      <c r="V560" s="21"/>
      <c r="W560" s="21"/>
      <c r="X560" s="21"/>
      <c r="Y560" s="21"/>
      <c r="Z560" s="21"/>
      <c r="AA560" s="22"/>
      <c r="AB560" s="22"/>
      <c r="AC560" s="22" t="s">
        <v>117</v>
      </c>
      <c r="AD560" s="22" t="s">
        <v>119</v>
      </c>
      <c r="AE560" s="22"/>
      <c r="AF560" s="22" t="s">
        <v>92</v>
      </c>
      <c r="AG560" s="22"/>
      <c r="AH560" s="23"/>
      <c r="AI560" s="24"/>
      <c r="AJ560" s="21"/>
      <c r="AK560" s="22"/>
      <c r="AL560" s="22"/>
      <c r="AM560" s="22" t="s">
        <v>92</v>
      </c>
      <c r="AN560" s="23"/>
      <c r="AO560" s="20"/>
      <c r="AP560" s="24"/>
      <c r="AQ560" s="21"/>
      <c r="AR560" s="21"/>
      <c r="AS560" s="21"/>
      <c r="AT560" s="21"/>
      <c r="AU560" s="22"/>
      <c r="AV560" s="23"/>
      <c r="AW560" s="21"/>
      <c r="AX560" s="21"/>
      <c r="AY560" s="21"/>
      <c r="AZ560" s="21"/>
      <c r="BA560" s="20"/>
      <c r="BB560" s="23"/>
      <c r="BC560" s="21"/>
      <c r="BD560" s="21"/>
      <c r="BE560" s="21"/>
      <c r="BF560" s="20"/>
      <c r="BG560" s="24" t="s">
        <v>17</v>
      </c>
      <c r="BH560" s="21"/>
      <c r="BI560" s="21"/>
      <c r="BJ560" s="48" t="s">
        <v>35</v>
      </c>
      <c r="BK560" s="64"/>
      <c r="BL560" s="197" t="str">
        <f>IFERROR(VLOOKUP(BK560,#REF!,3,FALSE),"")</f>
        <v/>
      </c>
    </row>
    <row r="561" spans="1:64" s="3" customFormat="1" ht="12.75" customHeight="1" x14ac:dyDescent="0.25">
      <c r="A561" s="42" t="s">
        <v>1423</v>
      </c>
      <c r="B561" s="31" t="s">
        <v>590</v>
      </c>
      <c r="C561" s="24"/>
      <c r="D561" s="22"/>
      <c r="E561" s="23"/>
      <c r="F561" s="21"/>
      <c r="G561" s="20"/>
      <c r="H561" s="24"/>
      <c r="I561" s="21"/>
      <c r="J561" s="21"/>
      <c r="K561" s="21"/>
      <c r="L561" s="21"/>
      <c r="M561" s="21"/>
      <c r="N561" s="21"/>
      <c r="O561" s="22"/>
      <c r="P561" s="23"/>
      <c r="Q561" s="21"/>
      <c r="R561" s="20"/>
      <c r="S561" s="24"/>
      <c r="T561" s="24"/>
      <c r="U561" s="24"/>
      <c r="V561" s="21"/>
      <c r="W561" s="21"/>
      <c r="X561" s="21"/>
      <c r="Y561" s="21"/>
      <c r="Z561" s="21"/>
      <c r="AA561" s="22"/>
      <c r="AB561" s="22"/>
      <c r="AC561" s="22" t="s">
        <v>117</v>
      </c>
      <c r="AD561" s="22" t="s">
        <v>119</v>
      </c>
      <c r="AE561" s="22"/>
      <c r="AF561" s="22" t="s">
        <v>92</v>
      </c>
      <c r="AG561" s="22"/>
      <c r="AH561" s="23"/>
      <c r="AI561" s="24"/>
      <c r="AJ561" s="21"/>
      <c r="AK561" s="22"/>
      <c r="AL561" s="22"/>
      <c r="AM561" s="22" t="s">
        <v>92</v>
      </c>
      <c r="AN561" s="23"/>
      <c r="AO561" s="20"/>
      <c r="AP561" s="24"/>
      <c r="AQ561" s="21"/>
      <c r="AR561" s="21"/>
      <c r="AS561" s="21"/>
      <c r="AT561" s="21"/>
      <c r="AU561" s="22"/>
      <c r="AV561" s="23"/>
      <c r="AW561" s="21"/>
      <c r="AX561" s="21"/>
      <c r="AY561" s="21"/>
      <c r="AZ561" s="21"/>
      <c r="BA561" s="20"/>
      <c r="BB561" s="23"/>
      <c r="BC561" s="21"/>
      <c r="BD561" s="21"/>
      <c r="BE561" s="21"/>
      <c r="BF561" s="20"/>
      <c r="BG561" s="24" t="s">
        <v>17</v>
      </c>
      <c r="BH561" s="21"/>
      <c r="BI561" s="21"/>
      <c r="BJ561" s="48" t="s">
        <v>35</v>
      </c>
      <c r="BK561" s="64"/>
      <c r="BL561" s="197" t="str">
        <f>IFERROR(VLOOKUP(BK561,#REF!,3,FALSE),"")</f>
        <v/>
      </c>
    </row>
    <row r="562" spans="1:64" s="3" customFormat="1" ht="12.75" customHeight="1" x14ac:dyDescent="0.25">
      <c r="A562" s="42" t="s">
        <v>1424</v>
      </c>
      <c r="B562" s="31" t="s">
        <v>679</v>
      </c>
      <c r="C562" s="24"/>
      <c r="D562" s="22"/>
      <c r="E562" s="23"/>
      <c r="F562" s="21"/>
      <c r="G562" s="20"/>
      <c r="H562" s="24"/>
      <c r="I562" s="21"/>
      <c r="J562" s="21"/>
      <c r="K562" s="21"/>
      <c r="L562" s="21"/>
      <c r="M562" s="21"/>
      <c r="N562" s="21"/>
      <c r="O562" s="22"/>
      <c r="P562" s="23"/>
      <c r="Q562" s="21"/>
      <c r="R562" s="20"/>
      <c r="S562" s="24"/>
      <c r="T562" s="24"/>
      <c r="U562" s="24"/>
      <c r="V562" s="21"/>
      <c r="W562" s="21"/>
      <c r="X562" s="21"/>
      <c r="Y562" s="21"/>
      <c r="Z562" s="21"/>
      <c r="AA562" s="22"/>
      <c r="AB562" s="22"/>
      <c r="AC562" s="22" t="s">
        <v>117</v>
      </c>
      <c r="AD562" s="22" t="s">
        <v>119</v>
      </c>
      <c r="AE562" s="22"/>
      <c r="AF562" s="22" t="s">
        <v>92</v>
      </c>
      <c r="AG562" s="22"/>
      <c r="AH562" s="23"/>
      <c r="AI562" s="24"/>
      <c r="AJ562" s="21"/>
      <c r="AK562" s="22"/>
      <c r="AL562" s="22"/>
      <c r="AM562" s="22" t="s">
        <v>92</v>
      </c>
      <c r="AN562" s="23"/>
      <c r="AO562" s="20"/>
      <c r="AP562" s="24"/>
      <c r="AQ562" s="21"/>
      <c r="AR562" s="21"/>
      <c r="AS562" s="21"/>
      <c r="AT562" s="21"/>
      <c r="AU562" s="22"/>
      <c r="AV562" s="23"/>
      <c r="AW562" s="21"/>
      <c r="AX562" s="21"/>
      <c r="AY562" s="21"/>
      <c r="AZ562" s="21"/>
      <c r="BA562" s="20"/>
      <c r="BB562" s="23"/>
      <c r="BC562" s="21"/>
      <c r="BD562" s="21"/>
      <c r="BE562" s="21"/>
      <c r="BF562" s="20"/>
      <c r="BG562" s="24" t="s">
        <v>17</v>
      </c>
      <c r="BH562" s="21"/>
      <c r="BI562" s="21"/>
      <c r="BJ562" s="48" t="s">
        <v>35</v>
      </c>
      <c r="BK562" s="64"/>
      <c r="BL562" s="197" t="str">
        <f>IFERROR(VLOOKUP(BK562,#REF!,3,FALSE),"")</f>
        <v/>
      </c>
    </row>
    <row r="563" spans="1:64" s="3" customFormat="1" ht="12.95" customHeight="1" x14ac:dyDescent="0.25">
      <c r="A563" s="42" t="s">
        <v>1425</v>
      </c>
      <c r="B563" s="31" t="s">
        <v>589</v>
      </c>
      <c r="C563" s="24"/>
      <c r="D563" s="22"/>
      <c r="E563" s="23"/>
      <c r="F563" s="21"/>
      <c r="G563" s="20"/>
      <c r="H563" s="24"/>
      <c r="I563" s="21"/>
      <c r="J563" s="21"/>
      <c r="K563" s="21"/>
      <c r="L563" s="21"/>
      <c r="M563" s="21"/>
      <c r="N563" s="21"/>
      <c r="O563" s="22"/>
      <c r="P563" s="23"/>
      <c r="Q563" s="21"/>
      <c r="R563" s="20"/>
      <c r="S563" s="24"/>
      <c r="T563" s="24"/>
      <c r="U563" s="24"/>
      <c r="V563" s="21"/>
      <c r="W563" s="21"/>
      <c r="X563" s="21"/>
      <c r="Y563" s="21"/>
      <c r="Z563" s="21"/>
      <c r="AA563" s="22"/>
      <c r="AB563" s="22"/>
      <c r="AC563" s="22"/>
      <c r="AD563" s="22"/>
      <c r="AE563" s="22"/>
      <c r="AF563" s="48" t="s">
        <v>92</v>
      </c>
      <c r="AG563" s="48"/>
      <c r="AH563" s="23"/>
      <c r="AI563" s="24"/>
      <c r="AJ563" s="21"/>
      <c r="AK563" s="22"/>
      <c r="AL563" s="48"/>
      <c r="AM563" s="48" t="s">
        <v>92</v>
      </c>
      <c r="AN563" s="49"/>
      <c r="AO563" s="20"/>
      <c r="AP563" s="24"/>
      <c r="AQ563" s="21"/>
      <c r="AR563" s="21"/>
      <c r="AS563" s="21"/>
      <c r="AT563" s="21" t="s">
        <v>117</v>
      </c>
      <c r="AU563" s="22" t="s">
        <v>119</v>
      </c>
      <c r="AV563" s="23"/>
      <c r="AW563" s="21"/>
      <c r="AX563" s="21"/>
      <c r="AY563" s="21"/>
      <c r="AZ563" s="21"/>
      <c r="BA563" s="20"/>
      <c r="BB563" s="23"/>
      <c r="BC563" s="21"/>
      <c r="BD563" s="21"/>
      <c r="BE563" s="21"/>
      <c r="BF563" s="20"/>
      <c r="BG563" s="24" t="s">
        <v>17</v>
      </c>
      <c r="BH563" s="21"/>
      <c r="BI563" s="21"/>
      <c r="BJ563" s="48" t="s">
        <v>35</v>
      </c>
      <c r="BK563" s="64"/>
      <c r="BL563" s="197"/>
    </row>
    <row r="564" spans="1:64" s="3" customFormat="1" ht="12.95" customHeight="1" x14ac:dyDescent="0.25">
      <c r="A564" s="42" t="s">
        <v>1426</v>
      </c>
      <c r="B564" s="31" t="s">
        <v>591</v>
      </c>
      <c r="C564" s="24"/>
      <c r="D564" s="22"/>
      <c r="E564" s="23"/>
      <c r="F564" s="21"/>
      <c r="G564" s="20"/>
      <c r="H564" s="24"/>
      <c r="I564" s="21"/>
      <c r="J564" s="21"/>
      <c r="K564" s="21"/>
      <c r="L564" s="21"/>
      <c r="M564" s="21"/>
      <c r="N564" s="21"/>
      <c r="O564" s="22"/>
      <c r="P564" s="23"/>
      <c r="Q564" s="21"/>
      <c r="R564" s="20"/>
      <c r="S564" s="24"/>
      <c r="T564" s="24"/>
      <c r="U564" s="24"/>
      <c r="V564" s="21"/>
      <c r="W564" s="21"/>
      <c r="X564" s="21"/>
      <c r="Y564" s="21"/>
      <c r="Z564" s="21"/>
      <c r="AA564" s="22"/>
      <c r="AB564" s="22"/>
      <c r="AC564" s="22"/>
      <c r="AD564" s="22"/>
      <c r="AE564" s="22"/>
      <c r="AF564" s="22" t="s">
        <v>92</v>
      </c>
      <c r="AG564" s="22"/>
      <c r="AH564" s="23"/>
      <c r="AI564" s="24"/>
      <c r="AJ564" s="21"/>
      <c r="AK564" s="22"/>
      <c r="AL564" s="22"/>
      <c r="AM564" s="22" t="s">
        <v>92</v>
      </c>
      <c r="AN564" s="23"/>
      <c r="AO564" s="20"/>
      <c r="AP564" s="24"/>
      <c r="AQ564" s="21"/>
      <c r="AR564" s="21"/>
      <c r="AS564" s="21"/>
      <c r="AT564" s="21" t="s">
        <v>117</v>
      </c>
      <c r="AU564" s="22" t="s">
        <v>119</v>
      </c>
      <c r="AV564" s="23"/>
      <c r="AW564" s="21"/>
      <c r="AX564" s="21"/>
      <c r="AY564" s="21"/>
      <c r="AZ564" s="21"/>
      <c r="BA564" s="20"/>
      <c r="BB564" s="23"/>
      <c r="BC564" s="21"/>
      <c r="BD564" s="21"/>
      <c r="BE564" s="21"/>
      <c r="BF564" s="20"/>
      <c r="BG564" s="24" t="s">
        <v>17</v>
      </c>
      <c r="BH564" s="21"/>
      <c r="BI564" s="21"/>
      <c r="BJ564" s="48" t="s">
        <v>35</v>
      </c>
      <c r="BK564" s="64"/>
      <c r="BL564" s="197" t="str">
        <f>IFERROR(VLOOKUP(BK564,#REF!,3,FALSE),"")</f>
        <v/>
      </c>
    </row>
    <row r="565" spans="1:64" s="3" customFormat="1" ht="12.95" customHeight="1" x14ac:dyDescent="0.25">
      <c r="A565" s="42" t="s">
        <v>1427</v>
      </c>
      <c r="B565" s="31" t="s">
        <v>681</v>
      </c>
      <c r="C565" s="19"/>
      <c r="D565" s="25"/>
      <c r="E565" s="26"/>
      <c r="F565" s="27"/>
      <c r="G565" s="68"/>
      <c r="H565" s="19"/>
      <c r="I565" s="27"/>
      <c r="J565" s="27"/>
      <c r="K565" s="27"/>
      <c r="L565" s="27"/>
      <c r="M565" s="27"/>
      <c r="N565" s="27"/>
      <c r="O565" s="25"/>
      <c r="P565" s="26"/>
      <c r="Q565" s="27"/>
      <c r="R565" s="68"/>
      <c r="S565" s="19"/>
      <c r="T565" s="19"/>
      <c r="U565" s="19"/>
      <c r="V565" s="27"/>
      <c r="W565" s="27"/>
      <c r="X565" s="27"/>
      <c r="Y565" s="27"/>
      <c r="Z565" s="27"/>
      <c r="AA565" s="25"/>
      <c r="AB565" s="25"/>
      <c r="AC565" s="25"/>
      <c r="AD565" s="25"/>
      <c r="AE565" s="25"/>
      <c r="AF565" s="22" t="s">
        <v>92</v>
      </c>
      <c r="AG565" s="22"/>
      <c r="AH565" s="26"/>
      <c r="AI565" s="19"/>
      <c r="AJ565" s="27"/>
      <c r="AK565" s="25"/>
      <c r="AL565" s="22"/>
      <c r="AM565" s="22" t="s">
        <v>92</v>
      </c>
      <c r="AN565" s="23"/>
      <c r="AO565" s="68"/>
      <c r="AP565" s="19"/>
      <c r="AQ565" s="27"/>
      <c r="AR565" s="27"/>
      <c r="AS565" s="27"/>
      <c r="AT565" s="21" t="s">
        <v>117</v>
      </c>
      <c r="AU565" s="22" t="s">
        <v>119</v>
      </c>
      <c r="AV565" s="26"/>
      <c r="AW565" s="27"/>
      <c r="AX565" s="27"/>
      <c r="AY565" s="27"/>
      <c r="AZ565" s="21"/>
      <c r="BA565" s="20"/>
      <c r="BB565" s="23"/>
      <c r="BC565" s="21"/>
      <c r="BD565" s="21"/>
      <c r="BE565" s="21"/>
      <c r="BF565" s="20"/>
      <c r="BG565" s="24" t="s">
        <v>17</v>
      </c>
      <c r="BH565" s="21"/>
      <c r="BI565" s="21"/>
      <c r="BJ565" s="48" t="s">
        <v>35</v>
      </c>
      <c r="BK565" s="64"/>
      <c r="BL565" s="197" t="str">
        <f>IFERROR(VLOOKUP(BK565,#REF!,3,FALSE),"")</f>
        <v/>
      </c>
    </row>
    <row r="566" spans="1:64" s="3" customFormat="1" ht="12.95" customHeight="1" x14ac:dyDescent="0.25">
      <c r="A566" s="42" t="s">
        <v>1428</v>
      </c>
      <c r="B566" s="31" t="s">
        <v>592</v>
      </c>
      <c r="C566" s="19"/>
      <c r="D566" s="25"/>
      <c r="E566" s="49"/>
      <c r="F566" s="47"/>
      <c r="G566" s="70"/>
      <c r="H566" s="50"/>
      <c r="I566" s="47"/>
      <c r="J566" s="47"/>
      <c r="K566" s="47"/>
      <c r="L566" s="47"/>
      <c r="M566" s="47"/>
      <c r="N566" s="47"/>
      <c r="O566" s="48"/>
      <c r="P566" s="49"/>
      <c r="Q566" s="47"/>
      <c r="R566" s="70"/>
      <c r="S566" s="50"/>
      <c r="T566" s="50"/>
      <c r="U566" s="50"/>
      <c r="V566" s="47"/>
      <c r="W566" s="47"/>
      <c r="X566" s="47"/>
      <c r="Y566" s="47"/>
      <c r="Z566" s="47"/>
      <c r="AA566" s="48"/>
      <c r="AB566" s="48"/>
      <c r="AC566" s="48"/>
      <c r="AD566" s="48"/>
      <c r="AE566" s="48"/>
      <c r="AF566" s="48" t="s">
        <v>92</v>
      </c>
      <c r="AG566" s="48"/>
      <c r="AH566" s="49"/>
      <c r="AI566" s="50"/>
      <c r="AJ566" s="47"/>
      <c r="AK566" s="48"/>
      <c r="AL566" s="48"/>
      <c r="AM566" s="48" t="s">
        <v>92</v>
      </c>
      <c r="AN566" s="49"/>
      <c r="AO566" s="70"/>
      <c r="AP566" s="50"/>
      <c r="AQ566" s="47"/>
      <c r="AR566" s="47"/>
      <c r="AS566" s="47"/>
      <c r="AT566" s="47" t="s">
        <v>117</v>
      </c>
      <c r="AU566" s="48" t="s">
        <v>119</v>
      </c>
      <c r="AV566" s="49"/>
      <c r="AW566" s="47"/>
      <c r="AX566" s="47"/>
      <c r="AY566" s="47"/>
      <c r="AZ566" s="47"/>
      <c r="BA566" s="70"/>
      <c r="BB566" s="49"/>
      <c r="BC566" s="47"/>
      <c r="BD566" s="47"/>
      <c r="BE566" s="47"/>
      <c r="BF566" s="70"/>
      <c r="BG566" s="50" t="s">
        <v>17</v>
      </c>
      <c r="BH566" s="47"/>
      <c r="BI566" s="47"/>
      <c r="BJ566" s="48" t="s">
        <v>35</v>
      </c>
      <c r="BK566" s="64"/>
      <c r="BL566" s="197">
        <f>+BL537</f>
        <v>28</v>
      </c>
    </row>
    <row r="567" spans="1:64" s="3" customFormat="1" ht="12.95" customHeight="1" x14ac:dyDescent="0.25">
      <c r="A567" s="42" t="s">
        <v>1429</v>
      </c>
      <c r="B567" s="31" t="s">
        <v>826</v>
      </c>
      <c r="C567" s="19"/>
      <c r="D567" s="25"/>
      <c r="E567" s="49"/>
      <c r="F567" s="47" t="s">
        <v>92</v>
      </c>
      <c r="G567" s="70"/>
      <c r="H567" s="50"/>
      <c r="I567" s="47"/>
      <c r="J567" s="47"/>
      <c r="K567" s="47"/>
      <c r="L567" s="47"/>
      <c r="M567" s="47"/>
      <c r="N567" s="47"/>
      <c r="O567" s="48"/>
      <c r="P567" s="49"/>
      <c r="Q567" s="47"/>
      <c r="R567" s="70"/>
      <c r="S567" s="50"/>
      <c r="T567" s="50"/>
      <c r="U567" s="50"/>
      <c r="V567" s="47"/>
      <c r="W567" s="47"/>
      <c r="X567" s="47"/>
      <c r="Y567" s="47"/>
      <c r="Z567" s="47"/>
      <c r="AA567" s="48"/>
      <c r="AB567" s="48"/>
      <c r="AC567" s="48"/>
      <c r="AD567" s="48"/>
      <c r="AE567" s="48" t="s">
        <v>117</v>
      </c>
      <c r="AF567" s="48" t="s">
        <v>92</v>
      </c>
      <c r="AG567" s="48"/>
      <c r="AH567" s="49"/>
      <c r="AI567" s="50"/>
      <c r="AJ567" s="47"/>
      <c r="AK567" s="48" t="s">
        <v>117</v>
      </c>
      <c r="AL567" s="48"/>
      <c r="AM567" s="48" t="s">
        <v>119</v>
      </c>
      <c r="AN567" s="49"/>
      <c r="AO567" s="70"/>
      <c r="AP567" s="50"/>
      <c r="AQ567" s="47"/>
      <c r="AR567" s="47"/>
      <c r="AS567" s="47"/>
      <c r="AT567" s="47"/>
      <c r="AU567" s="48" t="s">
        <v>119</v>
      </c>
      <c r="AV567" s="49"/>
      <c r="AW567" s="47"/>
      <c r="AX567" s="47"/>
      <c r="AY567" s="47"/>
      <c r="AZ567" s="47"/>
      <c r="BA567" s="70"/>
      <c r="BB567" s="49"/>
      <c r="BC567" s="47"/>
      <c r="BD567" s="47"/>
      <c r="BE567" s="47"/>
      <c r="BF567" s="70" t="s">
        <v>92</v>
      </c>
      <c r="BG567" s="50" t="s">
        <v>17</v>
      </c>
      <c r="BH567" s="47"/>
      <c r="BI567" s="47"/>
      <c r="BJ567" s="48"/>
      <c r="BK567" s="64"/>
      <c r="BL567" s="197" t="str">
        <f>IFERROR(VLOOKUP(BK567,#REF!,3,FALSE),"")</f>
        <v/>
      </c>
    </row>
    <row r="568" spans="1:64" s="3" customFormat="1" ht="12.95" customHeight="1" x14ac:dyDescent="0.25">
      <c r="A568" s="42"/>
      <c r="B568" s="31"/>
      <c r="C568" s="19"/>
      <c r="D568" s="25"/>
      <c r="E568" s="49"/>
      <c r="F568" s="47"/>
      <c r="G568" s="70"/>
      <c r="H568" s="50"/>
      <c r="I568" s="47"/>
      <c r="J568" s="47"/>
      <c r="K568" s="47"/>
      <c r="L568" s="47"/>
      <c r="M568" s="47"/>
      <c r="N568" s="47"/>
      <c r="O568" s="48"/>
      <c r="P568" s="49"/>
      <c r="Q568" s="47"/>
      <c r="R568" s="70"/>
      <c r="S568" s="50"/>
      <c r="T568" s="50"/>
      <c r="U568" s="50"/>
      <c r="V568" s="47"/>
      <c r="W568" s="47"/>
      <c r="X568" s="47"/>
      <c r="Y568" s="47"/>
      <c r="Z568" s="47"/>
      <c r="AA568" s="48"/>
      <c r="AB568" s="48"/>
      <c r="AC568" s="48"/>
      <c r="AD568" s="48"/>
      <c r="AE568" s="48"/>
      <c r="AF568" s="48"/>
      <c r="AG568" s="48"/>
      <c r="AH568" s="49"/>
      <c r="AI568" s="50"/>
      <c r="AJ568" s="47"/>
      <c r="AK568" s="48"/>
      <c r="AL568" s="48"/>
      <c r="AM568" s="48"/>
      <c r="AN568" s="49"/>
      <c r="AO568" s="70"/>
      <c r="AP568" s="50"/>
      <c r="AQ568" s="47"/>
      <c r="AR568" s="47"/>
      <c r="AS568" s="47"/>
      <c r="AT568" s="47"/>
      <c r="AU568" s="48"/>
      <c r="AV568" s="49"/>
      <c r="AW568" s="47"/>
      <c r="AX568" s="47"/>
      <c r="AY568" s="47"/>
      <c r="AZ568" s="47"/>
      <c r="BA568" s="70"/>
      <c r="BB568" s="49"/>
      <c r="BC568" s="47"/>
      <c r="BD568" s="47"/>
      <c r="BE568" s="47"/>
      <c r="BF568" s="70"/>
      <c r="BG568" s="50" t="s">
        <v>17</v>
      </c>
      <c r="BH568" s="47"/>
      <c r="BI568" s="47"/>
      <c r="BJ568" s="48"/>
      <c r="BK568" s="64"/>
      <c r="BL568" s="197"/>
    </row>
    <row r="569" spans="1:64" s="3" customFormat="1" ht="12.95" customHeight="1" x14ac:dyDescent="0.25">
      <c r="A569" s="6" t="s">
        <v>513</v>
      </c>
      <c r="B569" s="31" t="s">
        <v>222</v>
      </c>
      <c r="C569" s="19"/>
      <c r="D569" s="25"/>
      <c r="E569" s="26"/>
      <c r="F569" s="27"/>
      <c r="G569" s="68"/>
      <c r="H569" s="19"/>
      <c r="I569" s="27"/>
      <c r="J569" s="27"/>
      <c r="K569" s="27"/>
      <c r="L569" s="27"/>
      <c r="M569" s="27"/>
      <c r="N569" s="27"/>
      <c r="O569" s="25"/>
      <c r="P569" s="26"/>
      <c r="Q569" s="27"/>
      <c r="R569" s="68"/>
      <c r="S569" s="19"/>
      <c r="T569" s="19"/>
      <c r="U569" s="19"/>
      <c r="V569" s="27"/>
      <c r="W569" s="27"/>
      <c r="X569" s="27"/>
      <c r="Y569" s="27"/>
      <c r="Z569" s="27"/>
      <c r="AA569" s="25"/>
      <c r="AB569" s="25"/>
      <c r="AC569" s="25"/>
      <c r="AD569" s="25"/>
      <c r="AE569" s="25"/>
      <c r="AF569" s="25"/>
      <c r="AG569" s="25"/>
      <c r="AH569" s="26"/>
      <c r="AI569" s="19"/>
      <c r="AJ569" s="27"/>
      <c r="AK569" s="25"/>
      <c r="AL569" s="25"/>
      <c r="AM569" s="25"/>
      <c r="AN569" s="26"/>
      <c r="AO569" s="68"/>
      <c r="AP569" s="19"/>
      <c r="AQ569" s="27"/>
      <c r="AR569" s="27"/>
      <c r="AS569" s="27"/>
      <c r="AT569" s="27"/>
      <c r="AU569" s="25"/>
      <c r="AV569" s="26"/>
      <c r="AW569" s="27"/>
      <c r="AX569" s="27"/>
      <c r="AY569" s="27"/>
      <c r="AZ569" s="27"/>
      <c r="BA569" s="68"/>
      <c r="BB569" s="26"/>
      <c r="BC569" s="27"/>
      <c r="BD569" s="27"/>
      <c r="BE569" s="27"/>
      <c r="BF569" s="68"/>
      <c r="BG569" s="24" t="s">
        <v>17</v>
      </c>
      <c r="BH569" s="27"/>
      <c r="BI569" s="27"/>
      <c r="BJ569" s="25"/>
      <c r="BK569" s="64"/>
      <c r="BL569" s="197" t="str">
        <f>IFERROR(VLOOKUP(BK569,#REF!,3,FALSE),"")</f>
        <v/>
      </c>
    </row>
    <row r="570" spans="1:64" s="3" customFormat="1" ht="12.95" customHeight="1" x14ac:dyDescent="0.25">
      <c r="A570" s="6"/>
      <c r="B570" s="31"/>
      <c r="C570" s="19"/>
      <c r="D570" s="25"/>
      <c r="E570" s="26"/>
      <c r="F570" s="27"/>
      <c r="G570" s="68"/>
      <c r="H570" s="19"/>
      <c r="I570" s="27"/>
      <c r="J570" s="27"/>
      <c r="K570" s="27"/>
      <c r="L570" s="27"/>
      <c r="M570" s="27"/>
      <c r="N570" s="27"/>
      <c r="O570" s="25"/>
      <c r="P570" s="26"/>
      <c r="Q570" s="27"/>
      <c r="R570" s="68"/>
      <c r="S570" s="19"/>
      <c r="T570" s="19"/>
      <c r="U570" s="19"/>
      <c r="V570" s="27"/>
      <c r="W570" s="27"/>
      <c r="X570" s="27"/>
      <c r="Y570" s="27"/>
      <c r="Z570" s="27"/>
      <c r="AA570" s="25"/>
      <c r="AB570" s="25"/>
      <c r="AC570" s="25"/>
      <c r="AD570" s="25"/>
      <c r="AE570" s="25"/>
      <c r="AF570" s="25"/>
      <c r="AG570" s="25"/>
      <c r="AH570" s="26"/>
      <c r="AI570" s="19"/>
      <c r="AJ570" s="27"/>
      <c r="AK570" s="25"/>
      <c r="AL570" s="25"/>
      <c r="AM570" s="25"/>
      <c r="AN570" s="26"/>
      <c r="AO570" s="68"/>
      <c r="AP570" s="19"/>
      <c r="AQ570" s="27"/>
      <c r="AR570" s="27"/>
      <c r="AS570" s="27"/>
      <c r="AT570" s="27"/>
      <c r="AU570" s="25"/>
      <c r="AV570" s="26"/>
      <c r="AW570" s="27"/>
      <c r="AX570" s="27"/>
      <c r="AY570" s="27"/>
      <c r="AZ570" s="27"/>
      <c r="BA570" s="68"/>
      <c r="BB570" s="26"/>
      <c r="BC570" s="27"/>
      <c r="BD570" s="27"/>
      <c r="BE570" s="27"/>
      <c r="BF570" s="68"/>
      <c r="BG570" s="19" t="s">
        <v>17</v>
      </c>
      <c r="BH570" s="27"/>
      <c r="BI570" s="27"/>
      <c r="BJ570" s="25"/>
      <c r="BK570" s="64"/>
      <c r="BL570" s="197"/>
    </row>
    <row r="571" spans="1:64" s="3" customFormat="1" ht="12.95" customHeight="1" x14ac:dyDescent="0.25">
      <c r="A571" s="42" t="s">
        <v>1430</v>
      </c>
      <c r="B571" s="31" t="s">
        <v>685</v>
      </c>
      <c r="C571" s="19"/>
      <c r="D571" s="25"/>
      <c r="E571" s="26"/>
      <c r="F571" s="21" t="s">
        <v>117</v>
      </c>
      <c r="G571" s="20" t="s">
        <v>119</v>
      </c>
      <c r="H571" s="24"/>
      <c r="I571" s="21"/>
      <c r="J571" s="21"/>
      <c r="K571" s="21"/>
      <c r="L571" s="21"/>
      <c r="M571" s="21"/>
      <c r="N571" s="21"/>
      <c r="O571" s="22"/>
      <c r="P571" s="23"/>
      <c r="Q571" s="21"/>
      <c r="R571" s="20"/>
      <c r="S571" s="24"/>
      <c r="T571" s="24"/>
      <c r="U571" s="24"/>
      <c r="V571" s="21"/>
      <c r="W571" s="21"/>
      <c r="X571" s="21"/>
      <c r="Y571" s="21"/>
      <c r="Z571" s="21"/>
      <c r="AA571" s="22"/>
      <c r="AB571" s="22"/>
      <c r="AC571" s="22"/>
      <c r="AD571" s="22"/>
      <c r="AE571" s="22"/>
      <c r="AF571" s="22" t="s">
        <v>119</v>
      </c>
      <c r="AG571" s="22"/>
      <c r="AH571" s="23"/>
      <c r="AI571" s="24"/>
      <c r="AJ571" s="21"/>
      <c r="AK571" s="22"/>
      <c r="AL571" s="22"/>
      <c r="AM571" s="22"/>
      <c r="AN571" s="23"/>
      <c r="AO571" s="20"/>
      <c r="AP571" s="24"/>
      <c r="AQ571" s="21"/>
      <c r="AR571" s="21" t="s">
        <v>117</v>
      </c>
      <c r="AS571" s="21" t="s">
        <v>119</v>
      </c>
      <c r="AT571" s="21"/>
      <c r="AU571" s="22"/>
      <c r="AV571" s="23"/>
      <c r="AW571" s="21"/>
      <c r="AX571" s="21"/>
      <c r="AY571" s="21"/>
      <c r="AZ571" s="21"/>
      <c r="BA571" s="20"/>
      <c r="BB571" s="23"/>
      <c r="BC571" s="21"/>
      <c r="BD571" s="21"/>
      <c r="BE571" s="21"/>
      <c r="BF571" s="20"/>
      <c r="BG571" s="24" t="s">
        <v>17</v>
      </c>
      <c r="BH571" s="21"/>
      <c r="BI571" s="21"/>
      <c r="BJ571" s="22"/>
      <c r="BK571" s="64"/>
      <c r="BL571" s="197" t="str">
        <f>IFERROR(VLOOKUP(BK571,#REF!,3,FALSE),"")</f>
        <v/>
      </c>
    </row>
    <row r="572" spans="1:64" s="3" customFormat="1" ht="12.95" customHeight="1" x14ac:dyDescent="0.25">
      <c r="A572" s="42" t="s">
        <v>1431</v>
      </c>
      <c r="B572" s="31" t="s">
        <v>757</v>
      </c>
      <c r="C572" s="19"/>
      <c r="D572" s="25"/>
      <c r="E572" s="26"/>
      <c r="F572" s="21" t="s">
        <v>117</v>
      </c>
      <c r="G572" s="20" t="s">
        <v>119</v>
      </c>
      <c r="H572" s="24"/>
      <c r="I572" s="21"/>
      <c r="J572" s="21"/>
      <c r="K572" s="21"/>
      <c r="L572" s="21"/>
      <c r="M572" s="21"/>
      <c r="N572" s="21"/>
      <c r="O572" s="22"/>
      <c r="P572" s="23"/>
      <c r="Q572" s="21"/>
      <c r="R572" s="20"/>
      <c r="S572" s="24"/>
      <c r="T572" s="24"/>
      <c r="U572" s="24"/>
      <c r="V572" s="21"/>
      <c r="W572" s="21"/>
      <c r="X572" s="21"/>
      <c r="Y572" s="21"/>
      <c r="Z572" s="21"/>
      <c r="AA572" s="22"/>
      <c r="AB572" s="22"/>
      <c r="AC572" s="22"/>
      <c r="AD572" s="22"/>
      <c r="AE572" s="22"/>
      <c r="AF572" s="22" t="s">
        <v>92</v>
      </c>
      <c r="AG572" s="22"/>
      <c r="AH572" s="23"/>
      <c r="AI572" s="24"/>
      <c r="AJ572" s="21"/>
      <c r="AK572" s="22"/>
      <c r="AL572" s="22"/>
      <c r="AM572" s="22"/>
      <c r="AN572" s="23"/>
      <c r="AO572" s="20"/>
      <c r="AP572" s="24"/>
      <c r="AQ572" s="21"/>
      <c r="AR572" s="21" t="s">
        <v>117</v>
      </c>
      <c r="AS572" s="21" t="s">
        <v>119</v>
      </c>
      <c r="AT572" s="21"/>
      <c r="AU572" s="22" t="s">
        <v>92</v>
      </c>
      <c r="AV572" s="23"/>
      <c r="AW572" s="21"/>
      <c r="AX572" s="21"/>
      <c r="AY572" s="21"/>
      <c r="AZ572" s="21"/>
      <c r="BA572" s="20"/>
      <c r="BB572" s="23"/>
      <c r="BC572" s="21"/>
      <c r="BD572" s="21"/>
      <c r="BE572" s="21"/>
      <c r="BF572" s="20"/>
      <c r="BG572" s="24" t="s">
        <v>17</v>
      </c>
      <c r="BH572" s="21"/>
      <c r="BI572" s="21"/>
      <c r="BJ572" s="22"/>
      <c r="BK572" s="64"/>
      <c r="BL572" s="197" t="str">
        <f>IFERROR(VLOOKUP(BK572,#REF!,3,FALSE),"")</f>
        <v/>
      </c>
    </row>
    <row r="573" spans="1:64" s="3" customFormat="1" ht="12.95" customHeight="1" x14ac:dyDescent="0.25">
      <c r="A573" s="42" t="s">
        <v>1432</v>
      </c>
      <c r="B573" s="31" t="s">
        <v>758</v>
      </c>
      <c r="C573" s="19"/>
      <c r="D573" s="25"/>
      <c r="E573" s="26"/>
      <c r="F573" s="21" t="s">
        <v>117</v>
      </c>
      <c r="G573" s="20" t="s">
        <v>119</v>
      </c>
      <c r="H573" s="24"/>
      <c r="I573" s="21"/>
      <c r="J573" s="21"/>
      <c r="K573" s="21"/>
      <c r="L573" s="21"/>
      <c r="M573" s="21"/>
      <c r="N573" s="21"/>
      <c r="O573" s="22"/>
      <c r="P573" s="23"/>
      <c r="Q573" s="21"/>
      <c r="R573" s="20"/>
      <c r="S573" s="24"/>
      <c r="T573" s="24"/>
      <c r="U573" s="24"/>
      <c r="V573" s="21"/>
      <c r="W573" s="21"/>
      <c r="X573" s="21"/>
      <c r="Y573" s="21"/>
      <c r="Z573" s="21"/>
      <c r="AA573" s="22"/>
      <c r="AB573" s="22"/>
      <c r="AC573" s="22"/>
      <c r="AD573" s="22"/>
      <c r="AE573" s="22"/>
      <c r="AF573" s="22" t="s">
        <v>119</v>
      </c>
      <c r="AG573" s="22"/>
      <c r="AH573" s="23"/>
      <c r="AI573" s="24"/>
      <c r="AJ573" s="21"/>
      <c r="AK573" s="22"/>
      <c r="AL573" s="22"/>
      <c r="AM573" s="22"/>
      <c r="AN573" s="23"/>
      <c r="AO573" s="20"/>
      <c r="AP573" s="24"/>
      <c r="AQ573" s="21"/>
      <c r="AR573" s="21"/>
      <c r="AS573" s="21"/>
      <c r="AT573" s="21"/>
      <c r="AU573" s="22"/>
      <c r="AV573" s="23"/>
      <c r="AW573" s="21"/>
      <c r="AX573" s="21"/>
      <c r="AY573" s="21"/>
      <c r="AZ573" s="21"/>
      <c r="BA573" s="20"/>
      <c r="BB573" s="23"/>
      <c r="BC573" s="21"/>
      <c r="BD573" s="21"/>
      <c r="BE573" s="21"/>
      <c r="BF573" s="20"/>
      <c r="BG573" s="24" t="s">
        <v>17</v>
      </c>
      <c r="BH573" s="21"/>
      <c r="BI573" s="21"/>
      <c r="BJ573" s="22"/>
      <c r="BK573" s="64"/>
      <c r="BL573" s="197" t="str">
        <f>IFERROR(VLOOKUP(BK573,#REF!,3,FALSE),"")</f>
        <v/>
      </c>
    </row>
    <row r="574" spans="1:64" s="3" customFormat="1" ht="12.95" customHeight="1" x14ac:dyDescent="0.25">
      <c r="A574" s="42" t="s">
        <v>1433</v>
      </c>
      <c r="B574" s="31" t="s">
        <v>657</v>
      </c>
      <c r="C574" s="19"/>
      <c r="D574" s="25"/>
      <c r="E574" s="23"/>
      <c r="F574" s="21" t="s">
        <v>92</v>
      </c>
      <c r="G574" s="20"/>
      <c r="H574" s="24"/>
      <c r="I574" s="21"/>
      <c r="J574" s="21"/>
      <c r="K574" s="21"/>
      <c r="L574" s="21"/>
      <c r="M574" s="21"/>
      <c r="N574" s="21"/>
      <c r="O574" s="22"/>
      <c r="P574" s="23"/>
      <c r="Q574" s="21"/>
      <c r="R574" s="20"/>
      <c r="S574" s="24"/>
      <c r="T574" s="24"/>
      <c r="U574" s="24"/>
      <c r="V574" s="21"/>
      <c r="W574" s="21"/>
      <c r="X574" s="21"/>
      <c r="Y574" s="21"/>
      <c r="Z574" s="21"/>
      <c r="AA574" s="22"/>
      <c r="AB574" s="22"/>
      <c r="AC574" s="22" t="s">
        <v>117</v>
      </c>
      <c r="AD574" s="22" t="s">
        <v>117</v>
      </c>
      <c r="AE574" s="22"/>
      <c r="AF574" s="22" t="s">
        <v>92</v>
      </c>
      <c r="AG574" s="22"/>
      <c r="AH574" s="23"/>
      <c r="AI574" s="24"/>
      <c r="AJ574" s="21"/>
      <c r="AK574" s="22"/>
      <c r="AL574" s="22"/>
      <c r="AM574" s="22" t="s">
        <v>92</v>
      </c>
      <c r="AN574" s="23"/>
      <c r="AO574" s="20"/>
      <c r="AP574" s="24"/>
      <c r="AQ574" s="21"/>
      <c r="AR574" s="21"/>
      <c r="AS574" s="21"/>
      <c r="AT574" s="21"/>
      <c r="AU574" s="22" t="s">
        <v>119</v>
      </c>
      <c r="AV574" s="23"/>
      <c r="AW574" s="21"/>
      <c r="AX574" s="21"/>
      <c r="AY574" s="21"/>
      <c r="AZ574" s="21"/>
      <c r="BA574" s="20"/>
      <c r="BB574" s="23"/>
      <c r="BC574" s="21"/>
      <c r="BD574" s="21"/>
      <c r="BE574" s="21"/>
      <c r="BF574" s="20"/>
      <c r="BG574" s="24" t="s">
        <v>17</v>
      </c>
      <c r="BH574" s="21"/>
      <c r="BI574" s="21"/>
      <c r="BJ574" s="22"/>
      <c r="BK574" s="64"/>
      <c r="BL574" s="197">
        <f>+BL552</f>
        <v>33</v>
      </c>
    </row>
    <row r="575" spans="1:64" s="3" customFormat="1" ht="12.95" customHeight="1" x14ac:dyDescent="0.25">
      <c r="A575" s="42" t="s">
        <v>1434</v>
      </c>
      <c r="B575" s="31" t="s">
        <v>292</v>
      </c>
      <c r="C575" s="19"/>
      <c r="D575" s="25"/>
      <c r="E575" s="26"/>
      <c r="F575" s="21" t="s">
        <v>92</v>
      </c>
      <c r="G575" s="20"/>
      <c r="H575" s="24"/>
      <c r="I575" s="21"/>
      <c r="J575" s="21"/>
      <c r="K575" s="21"/>
      <c r="L575" s="21"/>
      <c r="M575" s="21" t="s">
        <v>120</v>
      </c>
      <c r="N575" s="21"/>
      <c r="O575" s="22" t="s">
        <v>92</v>
      </c>
      <c r="P575" s="23"/>
      <c r="Q575" s="21"/>
      <c r="R575" s="20"/>
      <c r="S575" s="24"/>
      <c r="T575" s="24"/>
      <c r="U575" s="24"/>
      <c r="V575" s="21"/>
      <c r="W575" s="21"/>
      <c r="X575" s="21"/>
      <c r="Y575" s="21"/>
      <c r="Z575" s="21"/>
      <c r="AA575" s="22"/>
      <c r="AB575" s="22"/>
      <c r="AC575" s="22"/>
      <c r="AD575" s="22"/>
      <c r="AE575" s="22"/>
      <c r="AF575" s="22" t="s">
        <v>92</v>
      </c>
      <c r="AG575" s="22"/>
      <c r="AH575" s="23"/>
      <c r="AI575" s="24"/>
      <c r="AJ575" s="21"/>
      <c r="AK575" s="22"/>
      <c r="AL575" s="22"/>
      <c r="AM575" s="22" t="s">
        <v>92</v>
      </c>
      <c r="AN575" s="23"/>
      <c r="AO575" s="20"/>
      <c r="AP575" s="24"/>
      <c r="AQ575" s="21"/>
      <c r="AR575" s="21"/>
      <c r="AS575" s="21" t="s">
        <v>92</v>
      </c>
      <c r="AT575" s="21"/>
      <c r="AU575" s="22"/>
      <c r="AV575" s="23"/>
      <c r="AW575" s="21"/>
      <c r="AX575" s="21"/>
      <c r="AY575" s="21" t="s">
        <v>92</v>
      </c>
      <c r="AZ575" s="21"/>
      <c r="BA575" s="20"/>
      <c r="BB575" s="23"/>
      <c r="BC575" s="21"/>
      <c r="BD575" s="21"/>
      <c r="BE575" s="21" t="s">
        <v>116</v>
      </c>
      <c r="BF575" s="20" t="s">
        <v>92</v>
      </c>
      <c r="BG575" s="24" t="s">
        <v>17</v>
      </c>
      <c r="BH575" s="21"/>
      <c r="BI575" s="21"/>
      <c r="BJ575" s="22"/>
      <c r="BK575" s="64"/>
      <c r="BL575" s="197"/>
    </row>
    <row r="576" spans="1:64" s="3" customFormat="1" ht="12.95" customHeight="1" x14ac:dyDescent="0.25">
      <c r="A576" s="42" t="s">
        <v>1435</v>
      </c>
      <c r="B576" s="31" t="s">
        <v>293</v>
      </c>
      <c r="C576" s="19"/>
      <c r="D576" s="25"/>
      <c r="E576" s="26"/>
      <c r="F576" s="21"/>
      <c r="G576" s="20"/>
      <c r="H576" s="24"/>
      <c r="I576" s="21"/>
      <c r="J576" s="21"/>
      <c r="K576" s="21"/>
      <c r="L576" s="21"/>
      <c r="M576" s="21"/>
      <c r="N576" s="21"/>
      <c r="O576" s="22"/>
      <c r="P576" s="23"/>
      <c r="Q576" s="21"/>
      <c r="R576" s="20"/>
      <c r="S576" s="24"/>
      <c r="T576" s="24"/>
      <c r="U576" s="24"/>
      <c r="V576" s="21"/>
      <c r="W576" s="21"/>
      <c r="X576" s="21"/>
      <c r="Y576" s="21"/>
      <c r="Z576" s="21"/>
      <c r="AA576" s="22"/>
      <c r="AB576" s="22"/>
      <c r="AC576" s="22"/>
      <c r="AD576" s="22"/>
      <c r="AE576" s="22"/>
      <c r="AF576" s="22" t="s">
        <v>92</v>
      </c>
      <c r="AG576" s="22"/>
      <c r="AH576" s="23"/>
      <c r="AI576" s="24"/>
      <c r="AJ576" s="21"/>
      <c r="AK576" s="22"/>
      <c r="AL576" s="22"/>
      <c r="AM576" s="22" t="s">
        <v>92</v>
      </c>
      <c r="AN576" s="23"/>
      <c r="AO576" s="20"/>
      <c r="AP576" s="24"/>
      <c r="AQ576" s="21"/>
      <c r="AR576" s="21"/>
      <c r="AS576" s="21"/>
      <c r="AT576" s="21"/>
      <c r="AU576" s="22"/>
      <c r="AV576" s="23"/>
      <c r="AW576" s="21"/>
      <c r="AX576" s="21" t="s">
        <v>117</v>
      </c>
      <c r="AY576" s="21" t="s">
        <v>119</v>
      </c>
      <c r="AZ576" s="21"/>
      <c r="BA576" s="20"/>
      <c r="BB576" s="23"/>
      <c r="BC576" s="21"/>
      <c r="BD576" s="21"/>
      <c r="BE576" s="21" t="s">
        <v>116</v>
      </c>
      <c r="BF576" s="20" t="s">
        <v>92</v>
      </c>
      <c r="BG576" s="24" t="s">
        <v>17</v>
      </c>
      <c r="BH576" s="21"/>
      <c r="BI576" s="21"/>
      <c r="BJ576" s="22"/>
      <c r="BK576" s="64"/>
      <c r="BL576" s="197" t="str">
        <f>IFERROR(VLOOKUP(BK576,#REF!,3,FALSE),"")</f>
        <v/>
      </c>
    </row>
    <row r="577" spans="1:64" s="3" customFormat="1" ht="12.95" customHeight="1" x14ac:dyDescent="0.25">
      <c r="A577" s="42" t="s">
        <v>1436</v>
      </c>
      <c r="B577" s="31" t="s">
        <v>294</v>
      </c>
      <c r="C577" s="19"/>
      <c r="D577" s="25"/>
      <c r="E577" s="23"/>
      <c r="F577" s="21"/>
      <c r="G577" s="20"/>
      <c r="H577" s="24"/>
      <c r="I577" s="21"/>
      <c r="J577" s="21"/>
      <c r="K577" s="21"/>
      <c r="L577" s="21"/>
      <c r="M577" s="21"/>
      <c r="N577" s="21"/>
      <c r="O577" s="22" t="s">
        <v>92</v>
      </c>
      <c r="P577" s="23"/>
      <c r="Q577" s="21"/>
      <c r="R577" s="20"/>
      <c r="S577" s="24"/>
      <c r="T577" s="24"/>
      <c r="U577" s="24"/>
      <c r="V577" s="21"/>
      <c r="W577" s="21"/>
      <c r="X577" s="21"/>
      <c r="Y577" s="21"/>
      <c r="Z577" s="21"/>
      <c r="AA577" s="22"/>
      <c r="AB577" s="22"/>
      <c r="AC577" s="22"/>
      <c r="AD577" s="22"/>
      <c r="AE577" s="22"/>
      <c r="AF577" s="22" t="s">
        <v>92</v>
      </c>
      <c r="AG577" s="22"/>
      <c r="AH577" s="23"/>
      <c r="AI577" s="24"/>
      <c r="AJ577" s="21"/>
      <c r="AK577" s="22"/>
      <c r="AL577" s="22"/>
      <c r="AM577" s="22" t="s">
        <v>92</v>
      </c>
      <c r="AN577" s="23"/>
      <c r="AO577" s="20"/>
      <c r="AP577" s="24"/>
      <c r="AQ577" s="21"/>
      <c r="AR577" s="21"/>
      <c r="AS577" s="21"/>
      <c r="AT577" s="21"/>
      <c r="AU577" s="22"/>
      <c r="AV577" s="23"/>
      <c r="AW577" s="21"/>
      <c r="AX577" s="21" t="s">
        <v>117</v>
      </c>
      <c r="AY577" s="21" t="s">
        <v>119</v>
      </c>
      <c r="AZ577" s="21"/>
      <c r="BA577" s="20"/>
      <c r="BB577" s="23"/>
      <c r="BC577" s="21"/>
      <c r="BD577" s="21"/>
      <c r="BE577" s="21"/>
      <c r="BF577" s="20" t="s">
        <v>92</v>
      </c>
      <c r="BG577" s="24" t="s">
        <v>17</v>
      </c>
      <c r="BH577" s="21"/>
      <c r="BI577" s="21"/>
      <c r="BJ577" s="22"/>
      <c r="BK577" s="64"/>
      <c r="BL577" s="197"/>
    </row>
    <row r="578" spans="1:64" s="3" customFormat="1" ht="12.95" customHeight="1" x14ac:dyDescent="0.25">
      <c r="A578" s="42" t="s">
        <v>1437</v>
      </c>
      <c r="B578" s="31" t="s">
        <v>295</v>
      </c>
      <c r="C578" s="19"/>
      <c r="D578" s="25"/>
      <c r="E578" s="23"/>
      <c r="F578" s="21" t="s">
        <v>92</v>
      </c>
      <c r="G578" s="20"/>
      <c r="H578" s="24"/>
      <c r="I578" s="21"/>
      <c r="J578" s="21"/>
      <c r="K578" s="21"/>
      <c r="L578" s="21"/>
      <c r="M578" s="21"/>
      <c r="N578" s="21"/>
      <c r="O578" s="22"/>
      <c r="P578" s="23"/>
      <c r="Q578" s="21"/>
      <c r="R578" s="20"/>
      <c r="S578" s="24"/>
      <c r="T578" s="24"/>
      <c r="U578" s="24"/>
      <c r="V578" s="21"/>
      <c r="W578" s="21"/>
      <c r="X578" s="21"/>
      <c r="Y578" s="21"/>
      <c r="Z578" s="21"/>
      <c r="AA578" s="22"/>
      <c r="AB578" s="22"/>
      <c r="AC578" s="22"/>
      <c r="AD578" s="22"/>
      <c r="AE578" s="22" t="s">
        <v>117</v>
      </c>
      <c r="AF578" s="22" t="s">
        <v>92</v>
      </c>
      <c r="AG578" s="22"/>
      <c r="AH578" s="23"/>
      <c r="AI578" s="24"/>
      <c r="AJ578" s="21"/>
      <c r="AK578" s="22" t="s">
        <v>117</v>
      </c>
      <c r="AL578" s="22"/>
      <c r="AM578" s="22" t="s">
        <v>119</v>
      </c>
      <c r="AN578" s="23"/>
      <c r="AO578" s="20"/>
      <c r="AP578" s="24"/>
      <c r="AQ578" s="21"/>
      <c r="AR578" s="21"/>
      <c r="AS578" s="21"/>
      <c r="AT578" s="21"/>
      <c r="AU578" s="22" t="s">
        <v>119</v>
      </c>
      <c r="AV578" s="23"/>
      <c r="AW578" s="21"/>
      <c r="AX578" s="21"/>
      <c r="AY578" s="21"/>
      <c r="AZ578" s="21"/>
      <c r="BA578" s="20"/>
      <c r="BB578" s="23"/>
      <c r="BC578" s="21"/>
      <c r="BD578" s="21"/>
      <c r="BE578" s="21"/>
      <c r="BF578" s="20" t="s">
        <v>92</v>
      </c>
      <c r="BG578" s="24" t="s">
        <v>17</v>
      </c>
      <c r="BH578" s="21"/>
      <c r="BI578" s="21"/>
      <c r="BJ578" s="22" t="s">
        <v>35</v>
      </c>
      <c r="BK578" s="64"/>
      <c r="BL578" s="197" t="str">
        <f>IFERROR(VLOOKUP(BK578,#REF!,3,FALSE),"")</f>
        <v/>
      </c>
    </row>
    <row r="579" spans="1:64" s="3" customFormat="1" ht="12.95" customHeight="1" x14ac:dyDescent="0.25">
      <c r="A579" s="42" t="s">
        <v>1438</v>
      </c>
      <c r="B579" s="31" t="s">
        <v>857</v>
      </c>
      <c r="C579" s="19"/>
      <c r="D579" s="25"/>
      <c r="E579" s="23"/>
      <c r="F579" s="21" t="s">
        <v>92</v>
      </c>
      <c r="G579" s="20"/>
      <c r="H579" s="24"/>
      <c r="I579" s="21"/>
      <c r="J579" s="21"/>
      <c r="K579" s="21"/>
      <c r="L579" s="21"/>
      <c r="M579" s="21"/>
      <c r="N579" s="21"/>
      <c r="O579" s="22"/>
      <c r="P579" s="23"/>
      <c r="Q579" s="21"/>
      <c r="R579" s="20"/>
      <c r="S579" s="24"/>
      <c r="T579" s="24"/>
      <c r="U579" s="24"/>
      <c r="V579" s="21"/>
      <c r="W579" s="21"/>
      <c r="X579" s="21"/>
      <c r="Y579" s="21"/>
      <c r="Z579" s="21"/>
      <c r="AA579" s="22"/>
      <c r="AB579" s="22"/>
      <c r="AC579" s="22"/>
      <c r="AD579" s="22"/>
      <c r="AE579" s="22" t="s">
        <v>117</v>
      </c>
      <c r="AF579" s="22" t="s">
        <v>92</v>
      </c>
      <c r="AG579" s="22"/>
      <c r="AH579" s="23"/>
      <c r="AI579" s="24"/>
      <c r="AJ579" s="21"/>
      <c r="AK579" s="22" t="s">
        <v>117</v>
      </c>
      <c r="AL579" s="22"/>
      <c r="AM579" s="22" t="s">
        <v>119</v>
      </c>
      <c r="AN579" s="23"/>
      <c r="AO579" s="20"/>
      <c r="AP579" s="24"/>
      <c r="AQ579" s="21"/>
      <c r="AR579" s="21"/>
      <c r="AS579" s="21"/>
      <c r="AT579" s="21"/>
      <c r="AU579" s="22" t="s">
        <v>119</v>
      </c>
      <c r="AV579" s="23"/>
      <c r="AW579" s="21"/>
      <c r="AX579" s="21"/>
      <c r="AY579" s="21"/>
      <c r="AZ579" s="21"/>
      <c r="BA579" s="20"/>
      <c r="BB579" s="23"/>
      <c r="BC579" s="21"/>
      <c r="BD579" s="21"/>
      <c r="BE579" s="21"/>
      <c r="BF579" s="20" t="s">
        <v>92</v>
      </c>
      <c r="BG579" s="24" t="s">
        <v>17</v>
      </c>
      <c r="BH579" s="21"/>
      <c r="BI579" s="21"/>
      <c r="BJ579" s="22" t="s">
        <v>35</v>
      </c>
      <c r="BK579" s="64"/>
      <c r="BL579" s="197">
        <f>+BL544</f>
        <v>28</v>
      </c>
    </row>
    <row r="580" spans="1:64" s="3" customFormat="1" ht="12.75" customHeight="1" x14ac:dyDescent="0.25">
      <c r="A580" s="42" t="s">
        <v>1439</v>
      </c>
      <c r="B580" s="31" t="s">
        <v>296</v>
      </c>
      <c r="C580" s="24"/>
      <c r="D580" s="22"/>
      <c r="E580" s="23"/>
      <c r="F580" s="21"/>
      <c r="G580" s="20"/>
      <c r="H580" s="24"/>
      <c r="I580" s="21"/>
      <c r="J580" s="21"/>
      <c r="K580" s="21"/>
      <c r="L580" s="21"/>
      <c r="M580" s="21"/>
      <c r="N580" s="21"/>
      <c r="O580" s="22"/>
      <c r="P580" s="23"/>
      <c r="Q580" s="21"/>
      <c r="R580" s="20"/>
      <c r="S580" s="24"/>
      <c r="T580" s="24"/>
      <c r="U580" s="24"/>
      <c r="V580" s="21"/>
      <c r="W580" s="21"/>
      <c r="X580" s="21"/>
      <c r="Y580" s="21"/>
      <c r="Z580" s="21"/>
      <c r="AA580" s="22"/>
      <c r="AB580" s="22"/>
      <c r="AC580" s="22" t="s">
        <v>117</v>
      </c>
      <c r="AD580" s="22" t="s">
        <v>119</v>
      </c>
      <c r="AE580" s="22"/>
      <c r="AF580" s="22" t="s">
        <v>92</v>
      </c>
      <c r="AG580" s="22"/>
      <c r="AH580" s="23"/>
      <c r="AI580" s="24"/>
      <c r="AJ580" s="21"/>
      <c r="AK580" s="22"/>
      <c r="AL580" s="22"/>
      <c r="AM580" s="22" t="s">
        <v>92</v>
      </c>
      <c r="AN580" s="23"/>
      <c r="AO580" s="20"/>
      <c r="AP580" s="24"/>
      <c r="AQ580" s="21"/>
      <c r="AR580" s="21"/>
      <c r="AS580" s="21"/>
      <c r="AT580" s="21"/>
      <c r="AU580" s="22"/>
      <c r="AV580" s="23"/>
      <c r="AW580" s="21"/>
      <c r="AX580" s="21"/>
      <c r="AY580" s="21"/>
      <c r="AZ580" s="21"/>
      <c r="BA580" s="20"/>
      <c r="BB580" s="23"/>
      <c r="BC580" s="21"/>
      <c r="BD580" s="21"/>
      <c r="BE580" s="21"/>
      <c r="BF580" s="20"/>
      <c r="BG580" s="24" t="s">
        <v>17</v>
      </c>
      <c r="BH580" s="21"/>
      <c r="BI580" s="21"/>
      <c r="BJ580" s="48" t="s">
        <v>35</v>
      </c>
      <c r="BK580" s="64"/>
      <c r="BL580" s="197">
        <f>+BL558</f>
        <v>31</v>
      </c>
    </row>
    <row r="581" spans="1:64" s="3" customFormat="1" ht="12.95" customHeight="1" x14ac:dyDescent="0.25">
      <c r="A581" s="42" t="s">
        <v>1440</v>
      </c>
      <c r="B581" s="31" t="s">
        <v>297</v>
      </c>
      <c r="C581" s="24"/>
      <c r="D581" s="22"/>
      <c r="E581" s="23"/>
      <c r="F581" s="21"/>
      <c r="G581" s="20"/>
      <c r="H581" s="24"/>
      <c r="I581" s="21"/>
      <c r="J581" s="21"/>
      <c r="K581" s="21"/>
      <c r="L581" s="21"/>
      <c r="M581" s="21"/>
      <c r="N581" s="21"/>
      <c r="O581" s="22"/>
      <c r="P581" s="23"/>
      <c r="Q581" s="21"/>
      <c r="R581" s="20"/>
      <c r="S581" s="24"/>
      <c r="T581" s="24"/>
      <c r="U581" s="24"/>
      <c r="V581" s="21"/>
      <c r="W581" s="21"/>
      <c r="X581" s="21"/>
      <c r="Y581" s="21"/>
      <c r="Z581" s="21"/>
      <c r="AA581" s="22"/>
      <c r="AB581" s="22"/>
      <c r="AC581" s="22" t="s">
        <v>117</v>
      </c>
      <c r="AD581" s="22" t="s">
        <v>119</v>
      </c>
      <c r="AE581" s="22"/>
      <c r="AF581" s="22" t="s">
        <v>92</v>
      </c>
      <c r="AG581" s="22"/>
      <c r="AH581" s="23"/>
      <c r="AI581" s="24"/>
      <c r="AJ581" s="21"/>
      <c r="AK581" s="22"/>
      <c r="AL581" s="22"/>
      <c r="AM581" s="22" t="s">
        <v>92</v>
      </c>
      <c r="AN581" s="23"/>
      <c r="AO581" s="20"/>
      <c r="AP581" s="24"/>
      <c r="AQ581" s="21"/>
      <c r="AR581" s="21"/>
      <c r="AS581" s="21"/>
      <c r="AT581" s="21"/>
      <c r="AU581" s="22"/>
      <c r="AV581" s="23"/>
      <c r="AW581" s="21"/>
      <c r="AX581" s="21"/>
      <c r="AY581" s="21"/>
      <c r="AZ581" s="21"/>
      <c r="BA581" s="20"/>
      <c r="BB581" s="23"/>
      <c r="BC581" s="21"/>
      <c r="BD581" s="21"/>
      <c r="BE581" s="21"/>
      <c r="BF581" s="20"/>
      <c r="BG581" s="24" t="s">
        <v>17</v>
      </c>
      <c r="BH581" s="21"/>
      <c r="BI581" s="21"/>
      <c r="BJ581" s="48" t="s">
        <v>35</v>
      </c>
      <c r="BK581" s="64"/>
      <c r="BL581" s="197">
        <f>+BL559</f>
        <v>33</v>
      </c>
    </row>
    <row r="582" spans="1:64" s="3" customFormat="1" ht="12.95" customHeight="1" x14ac:dyDescent="0.25">
      <c r="A582" s="42" t="s">
        <v>1441</v>
      </c>
      <c r="B582" s="31" t="s">
        <v>593</v>
      </c>
      <c r="C582" s="24"/>
      <c r="D582" s="22"/>
      <c r="E582" s="23"/>
      <c r="F582" s="21"/>
      <c r="G582" s="20"/>
      <c r="H582" s="24"/>
      <c r="I582" s="21"/>
      <c r="J582" s="21"/>
      <c r="K582" s="21"/>
      <c r="L582" s="21"/>
      <c r="M582" s="21"/>
      <c r="N582" s="21"/>
      <c r="O582" s="22"/>
      <c r="P582" s="23"/>
      <c r="Q582" s="21"/>
      <c r="R582" s="20"/>
      <c r="S582" s="24"/>
      <c r="T582" s="24"/>
      <c r="U582" s="24"/>
      <c r="V582" s="21"/>
      <c r="W582" s="21"/>
      <c r="X582" s="21"/>
      <c r="Y582" s="21"/>
      <c r="Z582" s="21"/>
      <c r="AA582" s="22"/>
      <c r="AB582" s="22"/>
      <c r="AC582" s="22"/>
      <c r="AD582" s="22"/>
      <c r="AE582" s="22"/>
      <c r="AF582" s="48" t="s">
        <v>92</v>
      </c>
      <c r="AG582" s="48"/>
      <c r="AH582" s="23"/>
      <c r="AI582" s="24"/>
      <c r="AJ582" s="21"/>
      <c r="AK582" s="22"/>
      <c r="AL582" s="48"/>
      <c r="AM582" s="48" t="s">
        <v>92</v>
      </c>
      <c r="AN582" s="49"/>
      <c r="AO582" s="20"/>
      <c r="AP582" s="24"/>
      <c r="AQ582" s="21"/>
      <c r="AR582" s="21"/>
      <c r="AS582" s="21"/>
      <c r="AT582" s="21" t="s">
        <v>117</v>
      </c>
      <c r="AU582" s="22" t="s">
        <v>119</v>
      </c>
      <c r="AV582" s="23"/>
      <c r="AW582" s="21"/>
      <c r="AX582" s="21"/>
      <c r="AY582" s="21"/>
      <c r="AZ582" s="21"/>
      <c r="BA582" s="20"/>
      <c r="BB582" s="23"/>
      <c r="BC582" s="21"/>
      <c r="BD582" s="21"/>
      <c r="BE582" s="21"/>
      <c r="BF582" s="20"/>
      <c r="BG582" s="24" t="s">
        <v>17</v>
      </c>
      <c r="BH582" s="21"/>
      <c r="BI582" s="21"/>
      <c r="BJ582" s="48" t="s">
        <v>35</v>
      </c>
      <c r="BK582" s="64"/>
      <c r="BL582" s="197"/>
    </row>
    <row r="583" spans="1:64" s="3" customFormat="1" ht="12.95" customHeight="1" x14ac:dyDescent="0.25">
      <c r="A583" s="42" t="s">
        <v>1442</v>
      </c>
      <c r="B583" s="31" t="s">
        <v>682</v>
      </c>
      <c r="C583" s="24"/>
      <c r="D583" s="22"/>
      <c r="E583" s="23"/>
      <c r="F583" s="21"/>
      <c r="G583" s="20"/>
      <c r="H583" s="24"/>
      <c r="I583" s="21"/>
      <c r="J583" s="21"/>
      <c r="K583" s="21"/>
      <c r="L583" s="21"/>
      <c r="M583" s="21"/>
      <c r="N583" s="21"/>
      <c r="O583" s="22"/>
      <c r="P583" s="23"/>
      <c r="Q583" s="21"/>
      <c r="R583" s="20"/>
      <c r="S583" s="24"/>
      <c r="T583" s="24"/>
      <c r="U583" s="24"/>
      <c r="V583" s="21"/>
      <c r="W583" s="21"/>
      <c r="X583" s="21"/>
      <c r="Y583" s="21"/>
      <c r="Z583" s="21"/>
      <c r="AA583" s="22"/>
      <c r="AB583" s="22"/>
      <c r="AC583" s="22"/>
      <c r="AD583" s="22"/>
      <c r="AE583" s="22"/>
      <c r="AF583" s="22" t="s">
        <v>92</v>
      </c>
      <c r="AG583" s="22"/>
      <c r="AH583" s="23"/>
      <c r="AI583" s="24"/>
      <c r="AJ583" s="21"/>
      <c r="AK583" s="22"/>
      <c r="AL583" s="22"/>
      <c r="AM583" s="22" t="s">
        <v>92</v>
      </c>
      <c r="AN583" s="23"/>
      <c r="AO583" s="20"/>
      <c r="AP583" s="24"/>
      <c r="AQ583" s="21"/>
      <c r="AR583" s="21"/>
      <c r="AS583" s="21"/>
      <c r="AT583" s="21" t="s">
        <v>117</v>
      </c>
      <c r="AU583" s="22" t="s">
        <v>119</v>
      </c>
      <c r="AV583" s="23"/>
      <c r="AW583" s="21"/>
      <c r="AX583" s="21"/>
      <c r="AY583" s="21"/>
      <c r="AZ583" s="21"/>
      <c r="BA583" s="20"/>
      <c r="BB583" s="23"/>
      <c r="BC583" s="21"/>
      <c r="BD583" s="21"/>
      <c r="BE583" s="21"/>
      <c r="BF583" s="20"/>
      <c r="BG583" s="24" t="s">
        <v>17</v>
      </c>
      <c r="BH583" s="21"/>
      <c r="BI583" s="21"/>
      <c r="BJ583" s="48" t="s">
        <v>35</v>
      </c>
      <c r="BK583" s="64"/>
      <c r="BL583" s="197" t="str">
        <f>IFERROR(VLOOKUP(BK583,#REF!,3,FALSE),"")</f>
        <v/>
      </c>
    </row>
    <row r="584" spans="1:64" s="3" customFormat="1" ht="12.95" customHeight="1" x14ac:dyDescent="0.25">
      <c r="A584" s="42" t="s">
        <v>1443</v>
      </c>
      <c r="B584" s="31" t="s">
        <v>594</v>
      </c>
      <c r="C584" s="19"/>
      <c r="D584" s="25"/>
      <c r="E584" s="26"/>
      <c r="F584" s="27"/>
      <c r="G584" s="68"/>
      <c r="H584" s="19"/>
      <c r="I584" s="27"/>
      <c r="J584" s="27"/>
      <c r="K584" s="27"/>
      <c r="L584" s="27"/>
      <c r="M584" s="27"/>
      <c r="N584" s="27"/>
      <c r="O584" s="25"/>
      <c r="P584" s="26"/>
      <c r="Q584" s="27"/>
      <c r="R584" s="68"/>
      <c r="S584" s="19"/>
      <c r="T584" s="19"/>
      <c r="U584" s="19"/>
      <c r="V584" s="27"/>
      <c r="W584" s="27"/>
      <c r="X584" s="27"/>
      <c r="Y584" s="27"/>
      <c r="Z584" s="27"/>
      <c r="AA584" s="25"/>
      <c r="AB584" s="25"/>
      <c r="AC584" s="25"/>
      <c r="AD584" s="25"/>
      <c r="AE584" s="25"/>
      <c r="AF584" s="22" t="s">
        <v>92</v>
      </c>
      <c r="AG584" s="22"/>
      <c r="AH584" s="26"/>
      <c r="AI584" s="19"/>
      <c r="AJ584" s="27"/>
      <c r="AK584" s="25"/>
      <c r="AL584" s="22"/>
      <c r="AM584" s="22" t="s">
        <v>92</v>
      </c>
      <c r="AN584" s="23"/>
      <c r="AO584" s="68"/>
      <c r="AP584" s="19"/>
      <c r="AQ584" s="27"/>
      <c r="AR584" s="27"/>
      <c r="AS584" s="27"/>
      <c r="AT584" s="21" t="s">
        <v>117</v>
      </c>
      <c r="AU584" s="22" t="s">
        <v>119</v>
      </c>
      <c r="AV584" s="26"/>
      <c r="AW584" s="27"/>
      <c r="AX584" s="27"/>
      <c r="AY584" s="27"/>
      <c r="AZ584" s="21"/>
      <c r="BA584" s="20"/>
      <c r="BB584" s="23"/>
      <c r="BC584" s="21"/>
      <c r="BD584" s="21"/>
      <c r="BE584" s="21"/>
      <c r="BF584" s="20"/>
      <c r="BG584" s="24" t="s">
        <v>17</v>
      </c>
      <c r="BH584" s="21"/>
      <c r="BI584" s="21"/>
      <c r="BJ584" s="48" t="s">
        <v>35</v>
      </c>
      <c r="BK584" s="64"/>
      <c r="BL584" s="197" t="str">
        <f>IFERROR(VLOOKUP(BK584,#REF!,3,FALSE),"")</f>
        <v/>
      </c>
    </row>
    <row r="585" spans="1:64" s="3" customFormat="1" ht="12.95" customHeight="1" x14ac:dyDescent="0.25">
      <c r="A585" s="42" t="s">
        <v>1444</v>
      </c>
      <c r="B585" s="31" t="s">
        <v>595</v>
      </c>
      <c r="C585" s="19"/>
      <c r="D585" s="25"/>
      <c r="E585" s="49"/>
      <c r="F585" s="47"/>
      <c r="G585" s="70"/>
      <c r="H585" s="50"/>
      <c r="I585" s="47"/>
      <c r="J585" s="47"/>
      <c r="K585" s="47"/>
      <c r="L585" s="47"/>
      <c r="M585" s="47"/>
      <c r="N585" s="47"/>
      <c r="O585" s="48"/>
      <c r="P585" s="49"/>
      <c r="Q585" s="47"/>
      <c r="R585" s="70"/>
      <c r="S585" s="50"/>
      <c r="T585" s="50"/>
      <c r="U585" s="50"/>
      <c r="V585" s="47"/>
      <c r="W585" s="47"/>
      <c r="X585" s="47"/>
      <c r="Y585" s="47"/>
      <c r="Z585" s="47"/>
      <c r="AA585" s="48"/>
      <c r="AB585" s="48"/>
      <c r="AC585" s="48"/>
      <c r="AD585" s="48"/>
      <c r="AE585" s="48"/>
      <c r="AF585" s="48" t="s">
        <v>92</v>
      </c>
      <c r="AG585" s="48"/>
      <c r="AH585" s="49"/>
      <c r="AI585" s="50"/>
      <c r="AJ585" s="47"/>
      <c r="AK585" s="48"/>
      <c r="AL585" s="48"/>
      <c r="AM585" s="48" t="s">
        <v>92</v>
      </c>
      <c r="AN585" s="49"/>
      <c r="AO585" s="70"/>
      <c r="AP585" s="50"/>
      <c r="AQ585" s="47"/>
      <c r="AR585" s="47"/>
      <c r="AS585" s="47"/>
      <c r="AT585" s="47" t="s">
        <v>117</v>
      </c>
      <c r="AU585" s="48" t="s">
        <v>119</v>
      </c>
      <c r="AV585" s="49"/>
      <c r="AW585" s="47"/>
      <c r="AX585" s="47"/>
      <c r="AY585" s="47"/>
      <c r="AZ585" s="47"/>
      <c r="BA585" s="70"/>
      <c r="BB585" s="49"/>
      <c r="BC585" s="47"/>
      <c r="BD585" s="47"/>
      <c r="BE585" s="47"/>
      <c r="BF585" s="70"/>
      <c r="BG585" s="50" t="s">
        <v>17</v>
      </c>
      <c r="BH585" s="47"/>
      <c r="BI585" s="47"/>
      <c r="BJ585" s="48" t="s">
        <v>35</v>
      </c>
      <c r="BK585" s="64"/>
      <c r="BL585" s="197">
        <f>+BL566</f>
        <v>28</v>
      </c>
    </row>
    <row r="586" spans="1:64" s="3" customFormat="1" ht="12.95" customHeight="1" x14ac:dyDescent="0.25">
      <c r="A586" s="42" t="s">
        <v>1445</v>
      </c>
      <c r="B586" s="31" t="s">
        <v>827</v>
      </c>
      <c r="C586" s="19"/>
      <c r="D586" s="25"/>
      <c r="E586" s="49"/>
      <c r="F586" s="47" t="s">
        <v>92</v>
      </c>
      <c r="G586" s="70"/>
      <c r="H586" s="50"/>
      <c r="I586" s="47"/>
      <c r="J586" s="47"/>
      <c r="K586" s="47"/>
      <c r="L586" s="47"/>
      <c r="M586" s="47"/>
      <c r="N586" s="47"/>
      <c r="O586" s="48"/>
      <c r="P586" s="49"/>
      <c r="Q586" s="47"/>
      <c r="R586" s="70"/>
      <c r="S586" s="50"/>
      <c r="T586" s="50"/>
      <c r="U586" s="50"/>
      <c r="V586" s="47"/>
      <c r="W586" s="47"/>
      <c r="X586" s="47"/>
      <c r="Y586" s="47"/>
      <c r="Z586" s="47"/>
      <c r="AA586" s="48"/>
      <c r="AB586" s="48"/>
      <c r="AC586" s="48"/>
      <c r="AD586" s="48"/>
      <c r="AE586" s="48" t="s">
        <v>117</v>
      </c>
      <c r="AF586" s="48" t="s">
        <v>92</v>
      </c>
      <c r="AG586" s="48"/>
      <c r="AH586" s="49"/>
      <c r="AI586" s="50"/>
      <c r="AJ586" s="47"/>
      <c r="AK586" s="48" t="s">
        <v>117</v>
      </c>
      <c r="AL586" s="48"/>
      <c r="AM586" s="48" t="s">
        <v>119</v>
      </c>
      <c r="AN586" s="49"/>
      <c r="AO586" s="70"/>
      <c r="AP586" s="50"/>
      <c r="AQ586" s="47"/>
      <c r="AR586" s="47"/>
      <c r="AS586" s="47"/>
      <c r="AT586" s="47"/>
      <c r="AU586" s="48" t="s">
        <v>119</v>
      </c>
      <c r="AV586" s="49"/>
      <c r="AW586" s="47"/>
      <c r="AX586" s="47"/>
      <c r="AY586" s="47"/>
      <c r="AZ586" s="47"/>
      <c r="BA586" s="70"/>
      <c r="BB586" s="49"/>
      <c r="BC586" s="47"/>
      <c r="BD586" s="47"/>
      <c r="BE586" s="47"/>
      <c r="BF586" s="70" t="s">
        <v>92</v>
      </c>
      <c r="BG586" s="50" t="s">
        <v>17</v>
      </c>
      <c r="BH586" s="47"/>
      <c r="BI586" s="47"/>
      <c r="BJ586" s="48"/>
      <c r="BK586" s="64"/>
      <c r="BL586" s="197" t="str">
        <f>IFERROR(VLOOKUP(BK586,#REF!,3,FALSE),"")</f>
        <v/>
      </c>
    </row>
    <row r="587" spans="1:64" s="3" customFormat="1" ht="12.95" customHeight="1" x14ac:dyDescent="0.25">
      <c r="A587" s="42"/>
      <c r="B587" s="31"/>
      <c r="C587" s="19"/>
      <c r="D587" s="25"/>
      <c r="E587" s="49"/>
      <c r="F587" s="47"/>
      <c r="G587" s="70"/>
      <c r="H587" s="50"/>
      <c r="I587" s="47"/>
      <c r="J587" s="47"/>
      <c r="K587" s="47"/>
      <c r="L587" s="47"/>
      <c r="M587" s="47"/>
      <c r="N587" s="47"/>
      <c r="O587" s="48"/>
      <c r="P587" s="49"/>
      <c r="Q587" s="47"/>
      <c r="R587" s="70"/>
      <c r="S587" s="50"/>
      <c r="T587" s="50"/>
      <c r="U587" s="50"/>
      <c r="V587" s="47"/>
      <c r="W587" s="47"/>
      <c r="X587" s="47"/>
      <c r="Y587" s="47"/>
      <c r="Z587" s="47"/>
      <c r="AA587" s="48"/>
      <c r="AB587" s="48"/>
      <c r="AC587" s="48"/>
      <c r="AD587" s="48"/>
      <c r="AE587" s="48"/>
      <c r="AF587" s="48"/>
      <c r="AG587" s="48"/>
      <c r="AH587" s="49"/>
      <c r="AI587" s="50"/>
      <c r="AJ587" s="47"/>
      <c r="AK587" s="48"/>
      <c r="AL587" s="48"/>
      <c r="AM587" s="48"/>
      <c r="AN587" s="49"/>
      <c r="AO587" s="70"/>
      <c r="AP587" s="50"/>
      <c r="AQ587" s="47"/>
      <c r="AR587" s="47"/>
      <c r="AS587" s="47"/>
      <c r="AT587" s="47"/>
      <c r="AU587" s="48"/>
      <c r="AV587" s="49"/>
      <c r="AW587" s="47"/>
      <c r="AX587" s="47"/>
      <c r="AY587" s="47"/>
      <c r="AZ587" s="47"/>
      <c r="BA587" s="70"/>
      <c r="BB587" s="49"/>
      <c r="BC587" s="47"/>
      <c r="BD587" s="47"/>
      <c r="BE587" s="47"/>
      <c r="BF587" s="70"/>
      <c r="BG587" s="50" t="s">
        <v>17</v>
      </c>
      <c r="BH587" s="47"/>
      <c r="BI587" s="47"/>
      <c r="BJ587" s="48"/>
      <c r="BK587" s="64"/>
      <c r="BL587" s="197"/>
    </row>
    <row r="588" spans="1:64" s="3" customFormat="1" ht="12.95" customHeight="1" x14ac:dyDescent="0.25">
      <c r="A588" s="6" t="s">
        <v>514</v>
      </c>
      <c r="B588" s="31" t="s">
        <v>223</v>
      </c>
      <c r="C588" s="19"/>
      <c r="D588" s="25"/>
      <c r="E588" s="26"/>
      <c r="F588" s="27"/>
      <c r="G588" s="68"/>
      <c r="H588" s="19"/>
      <c r="I588" s="27"/>
      <c r="J588" s="27"/>
      <c r="K588" s="27"/>
      <c r="L588" s="27"/>
      <c r="M588" s="27"/>
      <c r="N588" s="27"/>
      <c r="O588" s="25"/>
      <c r="P588" s="26"/>
      <c r="Q588" s="27"/>
      <c r="R588" s="68"/>
      <c r="S588" s="19"/>
      <c r="T588" s="19"/>
      <c r="U588" s="19"/>
      <c r="V588" s="27"/>
      <c r="W588" s="27"/>
      <c r="X588" s="27"/>
      <c r="Y588" s="27"/>
      <c r="Z588" s="27"/>
      <c r="AA588" s="25"/>
      <c r="AB588" s="25"/>
      <c r="AC588" s="25"/>
      <c r="AD588" s="25"/>
      <c r="AE588" s="25"/>
      <c r="AF588" s="25"/>
      <c r="AG588" s="25"/>
      <c r="AH588" s="26"/>
      <c r="AI588" s="19"/>
      <c r="AJ588" s="27"/>
      <c r="AK588" s="25"/>
      <c r="AL588" s="25"/>
      <c r="AM588" s="25"/>
      <c r="AN588" s="26"/>
      <c r="AO588" s="68"/>
      <c r="AP588" s="19"/>
      <c r="AQ588" s="27"/>
      <c r="AR588" s="27"/>
      <c r="AS588" s="27"/>
      <c r="AT588" s="27"/>
      <c r="AU588" s="25"/>
      <c r="AV588" s="26"/>
      <c r="AW588" s="27"/>
      <c r="AX588" s="27"/>
      <c r="AY588" s="27"/>
      <c r="AZ588" s="27"/>
      <c r="BA588" s="68"/>
      <c r="BB588" s="26"/>
      <c r="BC588" s="27"/>
      <c r="BD588" s="27"/>
      <c r="BE588" s="27"/>
      <c r="BF588" s="68"/>
      <c r="BG588" s="159" t="s">
        <v>17</v>
      </c>
      <c r="BH588" s="27"/>
      <c r="BI588" s="27"/>
      <c r="BJ588" s="25"/>
      <c r="BK588" s="64"/>
      <c r="BL588" s="197" t="str">
        <f>IFERROR(VLOOKUP(BK588,#REF!,3,FALSE),"")</f>
        <v/>
      </c>
    </row>
    <row r="589" spans="1:64" s="3" customFormat="1" ht="12.95" customHeight="1" x14ac:dyDescent="0.25">
      <c r="A589" s="6"/>
      <c r="B589" s="31"/>
      <c r="C589" s="19"/>
      <c r="D589" s="25"/>
      <c r="E589" s="26"/>
      <c r="F589" s="27"/>
      <c r="G589" s="68"/>
      <c r="H589" s="19"/>
      <c r="I589" s="27"/>
      <c r="J589" s="27"/>
      <c r="K589" s="27"/>
      <c r="L589" s="27"/>
      <c r="M589" s="27"/>
      <c r="N589" s="27"/>
      <c r="O589" s="25"/>
      <c r="P589" s="26"/>
      <c r="Q589" s="27"/>
      <c r="R589" s="68"/>
      <c r="S589" s="19"/>
      <c r="T589" s="19"/>
      <c r="U589" s="19"/>
      <c r="V589" s="27"/>
      <c r="W589" s="27"/>
      <c r="X589" s="27"/>
      <c r="Y589" s="27"/>
      <c r="Z589" s="27"/>
      <c r="AA589" s="25"/>
      <c r="AB589" s="25"/>
      <c r="AC589" s="25"/>
      <c r="AD589" s="25"/>
      <c r="AE589" s="25"/>
      <c r="AF589" s="25"/>
      <c r="AG589" s="25"/>
      <c r="AH589" s="26"/>
      <c r="AI589" s="19"/>
      <c r="AJ589" s="27"/>
      <c r="AK589" s="25"/>
      <c r="AL589" s="25"/>
      <c r="AM589" s="25"/>
      <c r="AN589" s="26"/>
      <c r="AO589" s="68"/>
      <c r="AP589" s="19"/>
      <c r="AQ589" s="27"/>
      <c r="AR589" s="27"/>
      <c r="AS589" s="27"/>
      <c r="AT589" s="27"/>
      <c r="AU589" s="25"/>
      <c r="AV589" s="26"/>
      <c r="AW589" s="27"/>
      <c r="AX589" s="27"/>
      <c r="AY589" s="27"/>
      <c r="AZ589" s="27"/>
      <c r="BA589" s="68"/>
      <c r="BB589" s="26"/>
      <c r="BC589" s="27"/>
      <c r="BD589" s="27"/>
      <c r="BE589" s="27"/>
      <c r="BF589" s="68"/>
      <c r="BG589" s="19" t="s">
        <v>17</v>
      </c>
      <c r="BH589" s="27"/>
      <c r="BI589" s="27"/>
      <c r="BJ589" s="25"/>
      <c r="BK589" s="64"/>
      <c r="BL589" s="197"/>
    </row>
    <row r="590" spans="1:64" s="3" customFormat="1" ht="12.95" customHeight="1" x14ac:dyDescent="0.25">
      <c r="A590" s="42" t="s">
        <v>1446</v>
      </c>
      <c r="B590" s="31" t="s">
        <v>686</v>
      </c>
      <c r="C590" s="19"/>
      <c r="D590" s="25"/>
      <c r="E590" s="26"/>
      <c r="F590" s="21" t="s">
        <v>117</v>
      </c>
      <c r="G590" s="20" t="s">
        <v>119</v>
      </c>
      <c r="H590" s="24"/>
      <c r="I590" s="21"/>
      <c r="J590" s="21"/>
      <c r="K590" s="21"/>
      <c r="L590" s="21"/>
      <c r="M590" s="21"/>
      <c r="N590" s="21"/>
      <c r="O590" s="22"/>
      <c r="P590" s="23"/>
      <c r="Q590" s="21"/>
      <c r="R590" s="20"/>
      <c r="S590" s="24"/>
      <c r="T590" s="24"/>
      <c r="U590" s="24"/>
      <c r="V590" s="21"/>
      <c r="W590" s="21"/>
      <c r="X590" s="21"/>
      <c r="Y590" s="21"/>
      <c r="Z590" s="21"/>
      <c r="AA590" s="22"/>
      <c r="AB590" s="22"/>
      <c r="AC590" s="22"/>
      <c r="AD590" s="22"/>
      <c r="AE590" s="22"/>
      <c r="AF590" s="22" t="s">
        <v>119</v>
      </c>
      <c r="AG590" s="22"/>
      <c r="AH590" s="23"/>
      <c r="AI590" s="24"/>
      <c r="AJ590" s="21"/>
      <c r="AK590" s="22"/>
      <c r="AL590" s="22"/>
      <c r="AM590" s="22"/>
      <c r="AN590" s="23"/>
      <c r="AO590" s="20"/>
      <c r="AP590" s="24"/>
      <c r="AQ590" s="21"/>
      <c r="AR590" s="21" t="s">
        <v>117</v>
      </c>
      <c r="AS590" s="21" t="s">
        <v>119</v>
      </c>
      <c r="AT590" s="21"/>
      <c r="AU590" s="22"/>
      <c r="AV590" s="23"/>
      <c r="AW590" s="21"/>
      <c r="AX590" s="21"/>
      <c r="AY590" s="21"/>
      <c r="AZ590" s="21"/>
      <c r="BA590" s="20"/>
      <c r="BB590" s="23"/>
      <c r="BC590" s="21"/>
      <c r="BD590" s="21"/>
      <c r="BE590" s="21"/>
      <c r="BF590" s="20"/>
      <c r="BG590" s="24" t="s">
        <v>17</v>
      </c>
      <c r="BH590" s="21"/>
      <c r="BI590" s="21"/>
      <c r="BJ590" s="22"/>
      <c r="BK590" s="64"/>
      <c r="BL590" s="197" t="str">
        <f>IFERROR(VLOOKUP(BK590,#REF!,3,FALSE),"")</f>
        <v/>
      </c>
    </row>
    <row r="591" spans="1:64" s="3" customFormat="1" ht="12.95" customHeight="1" x14ac:dyDescent="0.25">
      <c r="A591" s="42" t="s">
        <v>1447</v>
      </c>
      <c r="B591" s="31" t="s">
        <v>759</v>
      </c>
      <c r="C591" s="19"/>
      <c r="D591" s="25"/>
      <c r="E591" s="26"/>
      <c r="F591" s="21" t="s">
        <v>117</v>
      </c>
      <c r="G591" s="20" t="s">
        <v>119</v>
      </c>
      <c r="H591" s="24"/>
      <c r="I591" s="21"/>
      <c r="J591" s="21"/>
      <c r="K591" s="21"/>
      <c r="L591" s="21"/>
      <c r="M591" s="21"/>
      <c r="N591" s="21"/>
      <c r="O591" s="22"/>
      <c r="P591" s="23"/>
      <c r="Q591" s="21"/>
      <c r="R591" s="20"/>
      <c r="S591" s="24"/>
      <c r="T591" s="24"/>
      <c r="U591" s="24"/>
      <c r="V591" s="21"/>
      <c r="W591" s="21"/>
      <c r="X591" s="21"/>
      <c r="Y591" s="21"/>
      <c r="Z591" s="21"/>
      <c r="AA591" s="22"/>
      <c r="AB591" s="22"/>
      <c r="AC591" s="22"/>
      <c r="AD591" s="22"/>
      <c r="AE591" s="22"/>
      <c r="AF591" s="22" t="s">
        <v>92</v>
      </c>
      <c r="AG591" s="22"/>
      <c r="AH591" s="23"/>
      <c r="AI591" s="24"/>
      <c r="AJ591" s="21"/>
      <c r="AK591" s="22"/>
      <c r="AL591" s="22"/>
      <c r="AM591" s="22"/>
      <c r="AN591" s="23"/>
      <c r="AO591" s="20"/>
      <c r="AP591" s="24"/>
      <c r="AQ591" s="21"/>
      <c r="AR591" s="21" t="s">
        <v>117</v>
      </c>
      <c r="AS591" s="21" t="s">
        <v>119</v>
      </c>
      <c r="AT591" s="21"/>
      <c r="AU591" s="22" t="s">
        <v>92</v>
      </c>
      <c r="AV591" s="23"/>
      <c r="AW591" s="21"/>
      <c r="AX591" s="21"/>
      <c r="AY591" s="21"/>
      <c r="AZ591" s="21"/>
      <c r="BA591" s="20"/>
      <c r="BB591" s="23"/>
      <c r="BC591" s="21"/>
      <c r="BD591" s="21"/>
      <c r="BE591" s="21"/>
      <c r="BF591" s="20"/>
      <c r="BG591" s="24" t="s">
        <v>17</v>
      </c>
      <c r="BH591" s="21"/>
      <c r="BI591" s="21"/>
      <c r="BJ591" s="22"/>
      <c r="BK591" s="64"/>
      <c r="BL591" s="197" t="str">
        <f>IFERROR(VLOOKUP(BK591,#REF!,3,FALSE),"")</f>
        <v/>
      </c>
    </row>
    <row r="592" spans="1:64" s="3" customFormat="1" ht="12.95" customHeight="1" x14ac:dyDescent="0.25">
      <c r="A592" s="42" t="s">
        <v>1448</v>
      </c>
      <c r="B592" s="31" t="s">
        <v>760</v>
      </c>
      <c r="C592" s="19"/>
      <c r="D592" s="25"/>
      <c r="E592" s="26"/>
      <c r="F592" s="21" t="s">
        <v>117</v>
      </c>
      <c r="G592" s="20" t="s">
        <v>119</v>
      </c>
      <c r="H592" s="24"/>
      <c r="I592" s="21"/>
      <c r="J592" s="21"/>
      <c r="K592" s="21"/>
      <c r="L592" s="21"/>
      <c r="M592" s="21"/>
      <c r="N592" s="21"/>
      <c r="O592" s="22"/>
      <c r="P592" s="23"/>
      <c r="Q592" s="21"/>
      <c r="R592" s="20"/>
      <c r="S592" s="24"/>
      <c r="T592" s="24"/>
      <c r="U592" s="24"/>
      <c r="V592" s="21"/>
      <c r="W592" s="21"/>
      <c r="X592" s="21"/>
      <c r="Y592" s="21"/>
      <c r="Z592" s="21"/>
      <c r="AA592" s="22"/>
      <c r="AB592" s="22"/>
      <c r="AC592" s="22"/>
      <c r="AD592" s="22"/>
      <c r="AE592" s="22"/>
      <c r="AF592" s="22" t="s">
        <v>119</v>
      </c>
      <c r="AG592" s="22"/>
      <c r="AH592" s="23"/>
      <c r="AI592" s="24"/>
      <c r="AJ592" s="21"/>
      <c r="AK592" s="22"/>
      <c r="AL592" s="22"/>
      <c r="AM592" s="22"/>
      <c r="AN592" s="23"/>
      <c r="AO592" s="20"/>
      <c r="AP592" s="24"/>
      <c r="AQ592" s="21"/>
      <c r="AR592" s="21"/>
      <c r="AS592" s="21"/>
      <c r="AT592" s="21"/>
      <c r="AU592" s="22"/>
      <c r="AV592" s="23"/>
      <c r="AW592" s="21"/>
      <c r="AX592" s="21"/>
      <c r="AY592" s="21"/>
      <c r="AZ592" s="21"/>
      <c r="BA592" s="20"/>
      <c r="BB592" s="23"/>
      <c r="BC592" s="21"/>
      <c r="BD592" s="21"/>
      <c r="BE592" s="21"/>
      <c r="BF592" s="20"/>
      <c r="BG592" s="24" t="s">
        <v>17</v>
      </c>
      <c r="BH592" s="21"/>
      <c r="BI592" s="21"/>
      <c r="BJ592" s="22"/>
      <c r="BK592" s="64"/>
      <c r="BL592" s="197" t="str">
        <f>IFERROR(VLOOKUP(BK592,#REF!,3,FALSE),"")</f>
        <v/>
      </c>
    </row>
    <row r="593" spans="1:64" s="3" customFormat="1" ht="12.95" customHeight="1" x14ac:dyDescent="0.25">
      <c r="A593" s="42" t="s">
        <v>1449</v>
      </c>
      <c r="B593" s="31" t="s">
        <v>658</v>
      </c>
      <c r="C593" s="19"/>
      <c r="D593" s="25"/>
      <c r="E593" s="23"/>
      <c r="F593" s="21" t="s">
        <v>92</v>
      </c>
      <c r="G593" s="20"/>
      <c r="H593" s="24"/>
      <c r="I593" s="21"/>
      <c r="J593" s="21"/>
      <c r="K593" s="21"/>
      <c r="L593" s="21"/>
      <c r="M593" s="21"/>
      <c r="N593" s="21"/>
      <c r="O593" s="22"/>
      <c r="P593" s="23"/>
      <c r="Q593" s="21"/>
      <c r="R593" s="20"/>
      <c r="S593" s="24"/>
      <c r="T593" s="24"/>
      <c r="U593" s="24"/>
      <c r="V593" s="21"/>
      <c r="W593" s="21"/>
      <c r="X593" s="21"/>
      <c r="Y593" s="21"/>
      <c r="Z593" s="21"/>
      <c r="AA593" s="22"/>
      <c r="AB593" s="22"/>
      <c r="AC593" s="22" t="s">
        <v>117</v>
      </c>
      <c r="AD593" s="22" t="s">
        <v>117</v>
      </c>
      <c r="AE593" s="22"/>
      <c r="AF593" s="22" t="s">
        <v>92</v>
      </c>
      <c r="AG593" s="22"/>
      <c r="AH593" s="23"/>
      <c r="AI593" s="24"/>
      <c r="AJ593" s="21"/>
      <c r="AK593" s="22"/>
      <c r="AL593" s="22"/>
      <c r="AM593" s="22" t="s">
        <v>92</v>
      </c>
      <c r="AN593" s="23"/>
      <c r="AO593" s="20"/>
      <c r="AP593" s="24"/>
      <c r="AQ593" s="21"/>
      <c r="AR593" s="21"/>
      <c r="AS593" s="21"/>
      <c r="AT593" s="21"/>
      <c r="AU593" s="22" t="s">
        <v>119</v>
      </c>
      <c r="AV593" s="23"/>
      <c r="AW593" s="21"/>
      <c r="AX593" s="21"/>
      <c r="AY593" s="21"/>
      <c r="AZ593" s="21"/>
      <c r="BA593" s="20"/>
      <c r="BB593" s="23"/>
      <c r="BC593" s="21"/>
      <c r="BD593" s="21"/>
      <c r="BE593" s="21"/>
      <c r="BF593" s="20"/>
      <c r="BG593" s="24" t="s">
        <v>17</v>
      </c>
      <c r="BH593" s="21"/>
      <c r="BI593" s="21"/>
      <c r="BJ593" s="22"/>
      <c r="BK593" s="64"/>
      <c r="BL593" s="197">
        <f>8+33</f>
        <v>41</v>
      </c>
    </row>
    <row r="594" spans="1:64" s="3" customFormat="1" ht="12.95" customHeight="1" x14ac:dyDescent="0.25">
      <c r="A594" s="42" t="s">
        <v>1450</v>
      </c>
      <c r="B594" s="31" t="s">
        <v>298</v>
      </c>
      <c r="C594" s="19"/>
      <c r="D594" s="25"/>
      <c r="E594" s="26"/>
      <c r="F594" s="21" t="s">
        <v>92</v>
      </c>
      <c r="G594" s="20"/>
      <c r="H594" s="24"/>
      <c r="I594" s="21"/>
      <c r="J594" s="21"/>
      <c r="K594" s="21"/>
      <c r="L594" s="21"/>
      <c r="M594" s="21" t="s">
        <v>120</v>
      </c>
      <c r="N594" s="21"/>
      <c r="O594" s="22" t="s">
        <v>92</v>
      </c>
      <c r="P594" s="23"/>
      <c r="Q594" s="21"/>
      <c r="R594" s="20"/>
      <c r="S594" s="24"/>
      <c r="T594" s="24"/>
      <c r="U594" s="24"/>
      <c r="V594" s="21"/>
      <c r="W594" s="21"/>
      <c r="X594" s="21"/>
      <c r="Y594" s="21"/>
      <c r="Z594" s="21"/>
      <c r="AA594" s="22"/>
      <c r="AB594" s="22"/>
      <c r="AC594" s="22"/>
      <c r="AD594" s="22"/>
      <c r="AE594" s="22"/>
      <c r="AF594" s="22" t="s">
        <v>92</v>
      </c>
      <c r="AG594" s="22"/>
      <c r="AH594" s="23"/>
      <c r="AI594" s="24"/>
      <c r="AJ594" s="21"/>
      <c r="AK594" s="22"/>
      <c r="AL594" s="22"/>
      <c r="AM594" s="22" t="s">
        <v>92</v>
      </c>
      <c r="AN594" s="23"/>
      <c r="AO594" s="20"/>
      <c r="AP594" s="24"/>
      <c r="AQ594" s="21"/>
      <c r="AR594" s="21"/>
      <c r="AS594" s="21" t="s">
        <v>92</v>
      </c>
      <c r="AT594" s="21"/>
      <c r="AU594" s="22"/>
      <c r="AV594" s="23"/>
      <c r="AW594" s="21"/>
      <c r="AX594" s="21"/>
      <c r="AY594" s="21" t="s">
        <v>92</v>
      </c>
      <c r="AZ594" s="21"/>
      <c r="BA594" s="20"/>
      <c r="BB594" s="23"/>
      <c r="BC594" s="21"/>
      <c r="BD594" s="21"/>
      <c r="BE594" s="21" t="s">
        <v>116</v>
      </c>
      <c r="BF594" s="20" t="s">
        <v>92</v>
      </c>
      <c r="BG594" s="24" t="s">
        <v>17</v>
      </c>
      <c r="BH594" s="21"/>
      <c r="BI594" s="21"/>
      <c r="BJ594" s="22"/>
      <c r="BK594" s="64"/>
      <c r="BL594" s="197"/>
    </row>
    <row r="595" spans="1:64" s="3" customFormat="1" ht="12.95" customHeight="1" x14ac:dyDescent="0.25">
      <c r="A595" s="42" t="s">
        <v>1451</v>
      </c>
      <c r="B595" s="31" t="s">
        <v>299</v>
      </c>
      <c r="C595" s="19"/>
      <c r="D595" s="25"/>
      <c r="E595" s="26"/>
      <c r="F595" s="21"/>
      <c r="G595" s="20"/>
      <c r="H595" s="24"/>
      <c r="I595" s="21"/>
      <c r="J595" s="21"/>
      <c r="K595" s="21"/>
      <c r="L595" s="21"/>
      <c r="M595" s="21"/>
      <c r="N595" s="21"/>
      <c r="O595" s="22"/>
      <c r="P595" s="23"/>
      <c r="Q595" s="21"/>
      <c r="R595" s="20"/>
      <c r="S595" s="24"/>
      <c r="T595" s="24"/>
      <c r="U595" s="24"/>
      <c r="V595" s="21"/>
      <c r="W595" s="21"/>
      <c r="X595" s="21"/>
      <c r="Y595" s="21"/>
      <c r="Z595" s="21"/>
      <c r="AA595" s="22"/>
      <c r="AB595" s="22"/>
      <c r="AC595" s="22"/>
      <c r="AD595" s="22"/>
      <c r="AE595" s="22"/>
      <c r="AF595" s="22" t="s">
        <v>92</v>
      </c>
      <c r="AG595" s="22"/>
      <c r="AH595" s="23"/>
      <c r="AI595" s="24"/>
      <c r="AJ595" s="21"/>
      <c r="AK595" s="22"/>
      <c r="AL595" s="22"/>
      <c r="AM595" s="22" t="s">
        <v>92</v>
      </c>
      <c r="AN595" s="23"/>
      <c r="AO595" s="20"/>
      <c r="AP595" s="24"/>
      <c r="AQ595" s="21"/>
      <c r="AR595" s="21"/>
      <c r="AS595" s="21"/>
      <c r="AT595" s="21"/>
      <c r="AU595" s="22"/>
      <c r="AV595" s="23"/>
      <c r="AW595" s="21"/>
      <c r="AX595" s="21" t="s">
        <v>117</v>
      </c>
      <c r="AY595" s="21" t="s">
        <v>119</v>
      </c>
      <c r="AZ595" s="21"/>
      <c r="BA595" s="20"/>
      <c r="BB595" s="23"/>
      <c r="BC595" s="21"/>
      <c r="BD595" s="21"/>
      <c r="BE595" s="21" t="s">
        <v>116</v>
      </c>
      <c r="BF595" s="20" t="s">
        <v>92</v>
      </c>
      <c r="BG595" s="24" t="s">
        <v>17</v>
      </c>
      <c r="BH595" s="21"/>
      <c r="BI595" s="21"/>
      <c r="BJ595" s="22"/>
      <c r="BK595" s="64"/>
      <c r="BL595" s="197" t="str">
        <f>IFERROR(VLOOKUP(BK595,#REF!,3,FALSE),"")</f>
        <v/>
      </c>
    </row>
    <row r="596" spans="1:64" s="3" customFormat="1" ht="12.95" customHeight="1" x14ac:dyDescent="0.25">
      <c r="A596" s="42" t="s">
        <v>1452</v>
      </c>
      <c r="B596" s="31" t="s">
        <v>300</v>
      </c>
      <c r="C596" s="19"/>
      <c r="D596" s="25"/>
      <c r="E596" s="23"/>
      <c r="F596" s="21"/>
      <c r="G596" s="20"/>
      <c r="H596" s="24"/>
      <c r="I596" s="21"/>
      <c r="J596" s="21"/>
      <c r="K596" s="21"/>
      <c r="L596" s="21"/>
      <c r="M596" s="21"/>
      <c r="N596" s="21"/>
      <c r="O596" s="22" t="s">
        <v>92</v>
      </c>
      <c r="P596" s="23"/>
      <c r="Q596" s="21"/>
      <c r="R596" s="20"/>
      <c r="S596" s="24"/>
      <c r="T596" s="24"/>
      <c r="U596" s="24"/>
      <c r="V596" s="21"/>
      <c r="W596" s="21"/>
      <c r="X596" s="21"/>
      <c r="Y596" s="21"/>
      <c r="Z596" s="21"/>
      <c r="AA596" s="22"/>
      <c r="AB596" s="22"/>
      <c r="AC596" s="22"/>
      <c r="AD596" s="22"/>
      <c r="AE596" s="22"/>
      <c r="AF596" s="22" t="s">
        <v>92</v>
      </c>
      <c r="AG596" s="22"/>
      <c r="AH596" s="23"/>
      <c r="AI596" s="24"/>
      <c r="AJ596" s="21"/>
      <c r="AK596" s="22"/>
      <c r="AL596" s="22"/>
      <c r="AM596" s="22" t="s">
        <v>92</v>
      </c>
      <c r="AN596" s="23"/>
      <c r="AO596" s="20"/>
      <c r="AP596" s="24"/>
      <c r="AQ596" s="21"/>
      <c r="AR596" s="21"/>
      <c r="AS596" s="21"/>
      <c r="AT596" s="21"/>
      <c r="AU596" s="22"/>
      <c r="AV596" s="23"/>
      <c r="AW596" s="21"/>
      <c r="AX596" s="21" t="s">
        <v>117</v>
      </c>
      <c r="AY596" s="21" t="s">
        <v>119</v>
      </c>
      <c r="AZ596" s="21"/>
      <c r="BA596" s="20"/>
      <c r="BB596" s="23"/>
      <c r="BC596" s="21"/>
      <c r="BD596" s="21"/>
      <c r="BE596" s="21"/>
      <c r="BF596" s="20" t="s">
        <v>92</v>
      </c>
      <c r="BG596" s="24" t="s">
        <v>17</v>
      </c>
      <c r="BH596" s="21"/>
      <c r="BI596" s="21"/>
      <c r="BJ596" s="22"/>
      <c r="BK596" s="64"/>
      <c r="BL596" s="197"/>
    </row>
    <row r="597" spans="1:64" s="3" customFormat="1" ht="12.95" customHeight="1" x14ac:dyDescent="0.25">
      <c r="A597" s="42" t="s">
        <v>1453</v>
      </c>
      <c r="B597" s="31" t="s">
        <v>301</v>
      </c>
      <c r="C597" s="19"/>
      <c r="D597" s="25"/>
      <c r="E597" s="23"/>
      <c r="F597" s="21" t="s">
        <v>92</v>
      </c>
      <c r="G597" s="20"/>
      <c r="H597" s="24"/>
      <c r="I597" s="21"/>
      <c r="J597" s="21"/>
      <c r="K597" s="21"/>
      <c r="L597" s="21"/>
      <c r="M597" s="21"/>
      <c r="N597" s="21"/>
      <c r="O597" s="22"/>
      <c r="P597" s="23"/>
      <c r="Q597" s="21"/>
      <c r="R597" s="20"/>
      <c r="S597" s="24"/>
      <c r="T597" s="24"/>
      <c r="U597" s="24"/>
      <c r="V597" s="21"/>
      <c r="W597" s="21"/>
      <c r="X597" s="21"/>
      <c r="Y597" s="21"/>
      <c r="Z597" s="21"/>
      <c r="AA597" s="22"/>
      <c r="AB597" s="22"/>
      <c r="AC597" s="22"/>
      <c r="AD597" s="22"/>
      <c r="AE597" s="22" t="s">
        <v>117</v>
      </c>
      <c r="AF597" s="22" t="s">
        <v>92</v>
      </c>
      <c r="AG597" s="22"/>
      <c r="AH597" s="23"/>
      <c r="AI597" s="24"/>
      <c r="AJ597" s="21"/>
      <c r="AK597" s="22" t="s">
        <v>117</v>
      </c>
      <c r="AL597" s="22"/>
      <c r="AM597" s="22" t="s">
        <v>119</v>
      </c>
      <c r="AN597" s="23"/>
      <c r="AO597" s="20"/>
      <c r="AP597" s="24"/>
      <c r="AQ597" s="21"/>
      <c r="AR597" s="21"/>
      <c r="AS597" s="21"/>
      <c r="AT597" s="21"/>
      <c r="AU597" s="22" t="s">
        <v>119</v>
      </c>
      <c r="AV597" s="23"/>
      <c r="AW597" s="21"/>
      <c r="AX597" s="21"/>
      <c r="AY597" s="21"/>
      <c r="AZ597" s="21"/>
      <c r="BA597" s="20"/>
      <c r="BB597" s="23"/>
      <c r="BC597" s="21"/>
      <c r="BD597" s="21"/>
      <c r="BE597" s="21"/>
      <c r="BF597" s="20" t="s">
        <v>92</v>
      </c>
      <c r="BG597" s="24" t="s">
        <v>17</v>
      </c>
      <c r="BH597" s="21"/>
      <c r="BI597" s="21"/>
      <c r="BJ597" s="22" t="s">
        <v>35</v>
      </c>
      <c r="BK597" s="64"/>
      <c r="BL597" s="197" t="str">
        <f>IFERROR(VLOOKUP(BK597,#REF!,3,FALSE),"")</f>
        <v/>
      </c>
    </row>
    <row r="598" spans="1:64" s="3" customFormat="1" ht="12.95" customHeight="1" x14ac:dyDescent="0.25">
      <c r="A598" s="42" t="s">
        <v>1454</v>
      </c>
      <c r="B598" s="31" t="s">
        <v>858</v>
      </c>
      <c r="C598" s="19"/>
      <c r="D598" s="25"/>
      <c r="E598" s="23"/>
      <c r="F598" s="21" t="s">
        <v>92</v>
      </c>
      <c r="G598" s="20"/>
      <c r="H598" s="24"/>
      <c r="I598" s="21"/>
      <c r="J598" s="21"/>
      <c r="K598" s="21"/>
      <c r="L598" s="21"/>
      <c r="M598" s="21"/>
      <c r="N598" s="21"/>
      <c r="O598" s="22"/>
      <c r="P598" s="23"/>
      <c r="Q598" s="21"/>
      <c r="R598" s="20"/>
      <c r="S598" s="24"/>
      <c r="T598" s="24"/>
      <c r="U598" s="24"/>
      <c r="V598" s="21"/>
      <c r="W598" s="21"/>
      <c r="X598" s="21"/>
      <c r="Y598" s="21"/>
      <c r="Z598" s="21"/>
      <c r="AA598" s="22"/>
      <c r="AB598" s="22"/>
      <c r="AC598" s="22"/>
      <c r="AD598" s="22"/>
      <c r="AE598" s="22" t="s">
        <v>117</v>
      </c>
      <c r="AF598" s="22" t="s">
        <v>92</v>
      </c>
      <c r="AG598" s="22"/>
      <c r="AH598" s="23"/>
      <c r="AI598" s="24"/>
      <c r="AJ598" s="21"/>
      <c r="AK598" s="22" t="s">
        <v>117</v>
      </c>
      <c r="AL598" s="22"/>
      <c r="AM598" s="22" t="s">
        <v>119</v>
      </c>
      <c r="AN598" s="23"/>
      <c r="AO598" s="20"/>
      <c r="AP598" s="24"/>
      <c r="AQ598" s="21"/>
      <c r="AR598" s="21"/>
      <c r="AS598" s="21"/>
      <c r="AT598" s="21"/>
      <c r="AU598" s="22" t="s">
        <v>119</v>
      </c>
      <c r="AV598" s="23"/>
      <c r="AW598" s="21"/>
      <c r="AX598" s="21"/>
      <c r="AY598" s="21"/>
      <c r="AZ598" s="21"/>
      <c r="BA598" s="20"/>
      <c r="BB598" s="23"/>
      <c r="BC598" s="21"/>
      <c r="BD598" s="21"/>
      <c r="BE598" s="21"/>
      <c r="BF598" s="20" t="s">
        <v>92</v>
      </c>
      <c r="BG598" s="24" t="s">
        <v>17</v>
      </c>
      <c r="BH598" s="21"/>
      <c r="BI598" s="21"/>
      <c r="BJ598" s="22" t="s">
        <v>35</v>
      </c>
      <c r="BK598" s="64"/>
      <c r="BL598" s="197">
        <f>3+33</f>
        <v>36</v>
      </c>
    </row>
    <row r="599" spans="1:64" s="3" customFormat="1" ht="12.95" customHeight="1" x14ac:dyDescent="0.25">
      <c r="A599" s="42" t="s">
        <v>1455</v>
      </c>
      <c r="B599" s="31" t="s">
        <v>302</v>
      </c>
      <c r="C599" s="24"/>
      <c r="D599" s="22"/>
      <c r="E599" s="23"/>
      <c r="F599" s="21"/>
      <c r="G599" s="20"/>
      <c r="H599" s="24"/>
      <c r="I599" s="21"/>
      <c r="J599" s="21"/>
      <c r="K599" s="21"/>
      <c r="L599" s="21"/>
      <c r="M599" s="21"/>
      <c r="N599" s="21"/>
      <c r="O599" s="22"/>
      <c r="P599" s="23"/>
      <c r="Q599" s="21"/>
      <c r="R599" s="20"/>
      <c r="S599" s="24"/>
      <c r="T599" s="24"/>
      <c r="U599" s="24"/>
      <c r="V599" s="21"/>
      <c r="W599" s="21"/>
      <c r="X599" s="21"/>
      <c r="Y599" s="21"/>
      <c r="Z599" s="21"/>
      <c r="AA599" s="22"/>
      <c r="AB599" s="22"/>
      <c r="AC599" s="22" t="s">
        <v>117</v>
      </c>
      <c r="AD599" s="22" t="s">
        <v>119</v>
      </c>
      <c r="AE599" s="22"/>
      <c r="AF599" s="22" t="s">
        <v>92</v>
      </c>
      <c r="AG599" s="22"/>
      <c r="AH599" s="23"/>
      <c r="AI599" s="24"/>
      <c r="AJ599" s="21"/>
      <c r="AK599" s="22"/>
      <c r="AL599" s="22"/>
      <c r="AM599" s="22" t="s">
        <v>92</v>
      </c>
      <c r="AN599" s="23"/>
      <c r="AO599" s="20"/>
      <c r="AP599" s="24"/>
      <c r="AQ599" s="21"/>
      <c r="AR599" s="21"/>
      <c r="AS599" s="21"/>
      <c r="AT599" s="21"/>
      <c r="AU599" s="22"/>
      <c r="AV599" s="23"/>
      <c r="AW599" s="21"/>
      <c r="AX599" s="21"/>
      <c r="AY599" s="21"/>
      <c r="AZ599" s="21"/>
      <c r="BA599" s="20"/>
      <c r="BB599" s="23"/>
      <c r="BC599" s="21"/>
      <c r="BD599" s="21"/>
      <c r="BE599" s="21"/>
      <c r="BF599" s="20"/>
      <c r="BG599" s="24" t="s">
        <v>17</v>
      </c>
      <c r="BH599" s="21"/>
      <c r="BI599" s="21"/>
      <c r="BJ599" s="48" t="s">
        <v>35</v>
      </c>
      <c r="BK599" s="64"/>
      <c r="BL599" s="197">
        <f>33+6</f>
        <v>39</v>
      </c>
    </row>
    <row r="600" spans="1:64" s="3" customFormat="1" ht="12.95" customHeight="1" x14ac:dyDescent="0.25">
      <c r="A600" s="42" t="s">
        <v>1456</v>
      </c>
      <c r="B600" s="31" t="s">
        <v>597</v>
      </c>
      <c r="C600" s="24"/>
      <c r="D600" s="22"/>
      <c r="E600" s="23"/>
      <c r="F600" s="21"/>
      <c r="G600" s="20"/>
      <c r="H600" s="24"/>
      <c r="I600" s="21"/>
      <c r="J600" s="21"/>
      <c r="K600" s="21"/>
      <c r="L600" s="21"/>
      <c r="M600" s="21"/>
      <c r="N600" s="21"/>
      <c r="O600" s="22"/>
      <c r="P600" s="23"/>
      <c r="Q600" s="21"/>
      <c r="R600" s="20"/>
      <c r="S600" s="24"/>
      <c r="T600" s="24"/>
      <c r="U600" s="24"/>
      <c r="V600" s="21"/>
      <c r="W600" s="21"/>
      <c r="X600" s="21"/>
      <c r="Y600" s="21"/>
      <c r="Z600" s="21"/>
      <c r="AA600" s="22"/>
      <c r="AB600" s="22"/>
      <c r="AC600" s="22" t="s">
        <v>117</v>
      </c>
      <c r="AD600" s="22" t="s">
        <v>119</v>
      </c>
      <c r="AE600" s="22"/>
      <c r="AF600" s="22" t="s">
        <v>92</v>
      </c>
      <c r="AG600" s="22"/>
      <c r="AH600" s="23"/>
      <c r="AI600" s="24"/>
      <c r="AJ600" s="21"/>
      <c r="AK600" s="22"/>
      <c r="AL600" s="22"/>
      <c r="AM600" s="22" t="s">
        <v>92</v>
      </c>
      <c r="AN600" s="23"/>
      <c r="AO600" s="20"/>
      <c r="AP600" s="24"/>
      <c r="AQ600" s="21"/>
      <c r="AR600" s="21"/>
      <c r="AS600" s="21"/>
      <c r="AT600" s="21"/>
      <c r="AU600" s="22"/>
      <c r="AV600" s="23"/>
      <c r="AW600" s="21"/>
      <c r="AX600" s="21"/>
      <c r="AY600" s="21"/>
      <c r="AZ600" s="21"/>
      <c r="BA600" s="20"/>
      <c r="BB600" s="23"/>
      <c r="BC600" s="21"/>
      <c r="BD600" s="21"/>
      <c r="BE600" s="21"/>
      <c r="BF600" s="20"/>
      <c r="BG600" s="24" t="s">
        <v>17</v>
      </c>
      <c r="BH600" s="21"/>
      <c r="BI600" s="21"/>
      <c r="BJ600" s="48" t="s">
        <v>35</v>
      </c>
      <c r="BK600" s="64"/>
      <c r="BL600" s="197" t="str">
        <f>IFERROR(VLOOKUP(BK600,#REF!,3,FALSE),"")</f>
        <v/>
      </c>
    </row>
    <row r="601" spans="1:64" s="3" customFormat="1" ht="12.75" customHeight="1" x14ac:dyDescent="0.25">
      <c r="A601" s="42" t="s">
        <v>1457</v>
      </c>
      <c r="B601" s="31" t="s">
        <v>599</v>
      </c>
      <c r="C601" s="24"/>
      <c r="D601" s="22"/>
      <c r="E601" s="23"/>
      <c r="F601" s="21"/>
      <c r="G601" s="20"/>
      <c r="H601" s="24"/>
      <c r="I601" s="21"/>
      <c r="J601" s="21"/>
      <c r="K601" s="21"/>
      <c r="L601" s="21"/>
      <c r="M601" s="21"/>
      <c r="N601" s="21"/>
      <c r="O601" s="22"/>
      <c r="P601" s="23"/>
      <c r="Q601" s="21"/>
      <c r="R601" s="20"/>
      <c r="S601" s="24"/>
      <c r="T601" s="24"/>
      <c r="U601" s="24"/>
      <c r="V601" s="21"/>
      <c r="W601" s="21"/>
      <c r="X601" s="21"/>
      <c r="Y601" s="21"/>
      <c r="Z601" s="21"/>
      <c r="AA601" s="22"/>
      <c r="AB601" s="22"/>
      <c r="AC601" s="22" t="s">
        <v>117</v>
      </c>
      <c r="AD601" s="22" t="s">
        <v>119</v>
      </c>
      <c r="AE601" s="22"/>
      <c r="AF601" s="22" t="s">
        <v>92</v>
      </c>
      <c r="AG601" s="22"/>
      <c r="AH601" s="23"/>
      <c r="AI601" s="24"/>
      <c r="AJ601" s="21"/>
      <c r="AK601" s="22"/>
      <c r="AL601" s="22"/>
      <c r="AM601" s="22" t="s">
        <v>92</v>
      </c>
      <c r="AN601" s="23"/>
      <c r="AO601" s="20"/>
      <c r="AP601" s="24"/>
      <c r="AQ601" s="21"/>
      <c r="AR601" s="21"/>
      <c r="AS601" s="21"/>
      <c r="AT601" s="21"/>
      <c r="AU601" s="22"/>
      <c r="AV601" s="23"/>
      <c r="AW601" s="21"/>
      <c r="AX601" s="21"/>
      <c r="AY601" s="21"/>
      <c r="AZ601" s="21"/>
      <c r="BA601" s="20"/>
      <c r="BB601" s="23"/>
      <c r="BC601" s="21"/>
      <c r="BD601" s="21"/>
      <c r="BE601" s="21"/>
      <c r="BF601" s="20"/>
      <c r="BG601" s="24" t="s">
        <v>17</v>
      </c>
      <c r="BH601" s="21"/>
      <c r="BI601" s="21"/>
      <c r="BJ601" s="48" t="s">
        <v>35</v>
      </c>
      <c r="BK601" s="64"/>
      <c r="BL601" s="197" t="str">
        <f>IFERROR(VLOOKUP(BK601,#REF!,3,FALSE),"")</f>
        <v/>
      </c>
    </row>
    <row r="602" spans="1:64" s="3" customFormat="1" ht="12.95" customHeight="1" x14ac:dyDescent="0.25">
      <c r="A602" s="42" t="s">
        <v>1458</v>
      </c>
      <c r="B602" s="31" t="s">
        <v>596</v>
      </c>
      <c r="C602" s="24"/>
      <c r="D602" s="22"/>
      <c r="E602" s="23"/>
      <c r="F602" s="21"/>
      <c r="G602" s="20"/>
      <c r="H602" s="24"/>
      <c r="I602" s="21"/>
      <c r="J602" s="21"/>
      <c r="K602" s="21"/>
      <c r="L602" s="21"/>
      <c r="M602" s="21"/>
      <c r="N602" s="21"/>
      <c r="O602" s="22"/>
      <c r="P602" s="23"/>
      <c r="Q602" s="21"/>
      <c r="R602" s="20"/>
      <c r="S602" s="24"/>
      <c r="T602" s="24"/>
      <c r="U602" s="24"/>
      <c r="V602" s="21"/>
      <c r="W602" s="21"/>
      <c r="X602" s="21"/>
      <c r="Y602" s="21"/>
      <c r="Z602" s="21"/>
      <c r="AA602" s="22"/>
      <c r="AB602" s="22"/>
      <c r="AC602" s="22"/>
      <c r="AD602" s="22"/>
      <c r="AE602" s="22"/>
      <c r="AF602" s="22" t="s">
        <v>92</v>
      </c>
      <c r="AG602" s="22"/>
      <c r="AH602" s="23"/>
      <c r="AI602" s="24"/>
      <c r="AJ602" s="21"/>
      <c r="AK602" s="22"/>
      <c r="AL602" s="22"/>
      <c r="AM602" s="22" t="s">
        <v>92</v>
      </c>
      <c r="AN602" s="23"/>
      <c r="AO602" s="20"/>
      <c r="AP602" s="24"/>
      <c r="AQ602" s="21"/>
      <c r="AR602" s="21"/>
      <c r="AS602" s="21"/>
      <c r="AT602" s="21" t="s">
        <v>117</v>
      </c>
      <c r="AU602" s="22" t="s">
        <v>119</v>
      </c>
      <c r="AV602" s="23"/>
      <c r="AW602" s="21"/>
      <c r="AX602" s="21"/>
      <c r="AY602" s="21"/>
      <c r="AZ602" s="21"/>
      <c r="BA602" s="20"/>
      <c r="BB602" s="23"/>
      <c r="BC602" s="21"/>
      <c r="BD602" s="21"/>
      <c r="BE602" s="21"/>
      <c r="BF602" s="20"/>
      <c r="BG602" s="24" t="s">
        <v>17</v>
      </c>
      <c r="BH602" s="21"/>
      <c r="BI602" s="21"/>
      <c r="BJ602" s="48" t="s">
        <v>35</v>
      </c>
      <c r="BK602" s="64"/>
      <c r="BL602" s="197" t="str">
        <f>IFERROR(VLOOKUP(BK602,#REF!,3,FALSE),"")</f>
        <v/>
      </c>
    </row>
    <row r="603" spans="1:64" s="3" customFormat="1" ht="12.95" customHeight="1" x14ac:dyDescent="0.25">
      <c r="A603" s="42" t="s">
        <v>1459</v>
      </c>
      <c r="B603" s="31" t="s">
        <v>598</v>
      </c>
      <c r="C603" s="19"/>
      <c r="D603" s="25"/>
      <c r="E603" s="26"/>
      <c r="F603" s="27"/>
      <c r="G603" s="68"/>
      <c r="H603" s="19"/>
      <c r="I603" s="27"/>
      <c r="J603" s="27"/>
      <c r="K603" s="27"/>
      <c r="L603" s="27"/>
      <c r="M603" s="27"/>
      <c r="N603" s="27"/>
      <c r="O603" s="25"/>
      <c r="P603" s="26"/>
      <c r="Q603" s="27"/>
      <c r="R603" s="68"/>
      <c r="S603" s="19"/>
      <c r="T603" s="19"/>
      <c r="U603" s="19"/>
      <c r="V603" s="27"/>
      <c r="W603" s="27"/>
      <c r="X603" s="27"/>
      <c r="Y603" s="27"/>
      <c r="Z603" s="27"/>
      <c r="AA603" s="25"/>
      <c r="AB603" s="25"/>
      <c r="AC603" s="25"/>
      <c r="AD603" s="25"/>
      <c r="AE603" s="25"/>
      <c r="AF603" s="22" t="s">
        <v>92</v>
      </c>
      <c r="AG603" s="22"/>
      <c r="AH603" s="26"/>
      <c r="AI603" s="19"/>
      <c r="AJ603" s="27"/>
      <c r="AK603" s="25"/>
      <c r="AL603" s="22"/>
      <c r="AM603" s="22" t="s">
        <v>92</v>
      </c>
      <c r="AN603" s="23"/>
      <c r="AO603" s="68"/>
      <c r="AP603" s="19"/>
      <c r="AQ603" s="27"/>
      <c r="AR603" s="27"/>
      <c r="AS603" s="27"/>
      <c r="AT603" s="21" t="s">
        <v>117</v>
      </c>
      <c r="AU603" s="22" t="s">
        <v>119</v>
      </c>
      <c r="AV603" s="26"/>
      <c r="AW603" s="27"/>
      <c r="AX603" s="27"/>
      <c r="AY603" s="27"/>
      <c r="AZ603" s="21"/>
      <c r="BA603" s="20"/>
      <c r="BB603" s="23"/>
      <c r="BC603" s="21"/>
      <c r="BD603" s="21"/>
      <c r="BE603" s="21"/>
      <c r="BF603" s="20"/>
      <c r="BG603" s="24" t="s">
        <v>17</v>
      </c>
      <c r="BH603" s="21"/>
      <c r="BI603" s="21"/>
      <c r="BJ603" s="48" t="s">
        <v>35</v>
      </c>
      <c r="BK603" s="64"/>
      <c r="BL603" s="197" t="str">
        <f>IFERROR(VLOOKUP(BK603,#REF!,3,FALSE),"")</f>
        <v/>
      </c>
    </row>
    <row r="604" spans="1:64" s="3" customFormat="1" ht="12.95" customHeight="1" x14ac:dyDescent="0.25">
      <c r="A604" s="42" t="s">
        <v>1460</v>
      </c>
      <c r="B604" s="31" t="s">
        <v>600</v>
      </c>
      <c r="C604" s="19"/>
      <c r="D604" s="25"/>
      <c r="E604" s="49"/>
      <c r="F604" s="47"/>
      <c r="G604" s="70"/>
      <c r="H604" s="50"/>
      <c r="I604" s="47"/>
      <c r="J604" s="47"/>
      <c r="K604" s="47"/>
      <c r="L604" s="47"/>
      <c r="M604" s="47"/>
      <c r="N604" s="47"/>
      <c r="O604" s="48"/>
      <c r="P604" s="49"/>
      <c r="Q604" s="47"/>
      <c r="R604" s="70"/>
      <c r="S604" s="50"/>
      <c r="T604" s="50"/>
      <c r="U604" s="50"/>
      <c r="V604" s="47"/>
      <c r="W604" s="47"/>
      <c r="X604" s="47"/>
      <c r="Y604" s="47"/>
      <c r="Z604" s="47"/>
      <c r="AA604" s="48"/>
      <c r="AB604" s="48"/>
      <c r="AC604" s="48"/>
      <c r="AD604" s="48"/>
      <c r="AE604" s="48"/>
      <c r="AF604" s="48" t="s">
        <v>92</v>
      </c>
      <c r="AG604" s="48"/>
      <c r="AH604" s="49"/>
      <c r="AI604" s="50"/>
      <c r="AJ604" s="47"/>
      <c r="AK604" s="48"/>
      <c r="AL604" s="48"/>
      <c r="AM604" s="48" t="s">
        <v>92</v>
      </c>
      <c r="AN604" s="49"/>
      <c r="AO604" s="70"/>
      <c r="AP604" s="50"/>
      <c r="AQ604" s="47"/>
      <c r="AR604" s="47"/>
      <c r="AS604" s="47"/>
      <c r="AT604" s="47" t="s">
        <v>117</v>
      </c>
      <c r="AU604" s="48" t="s">
        <v>119</v>
      </c>
      <c r="AV604" s="49"/>
      <c r="AW604" s="47"/>
      <c r="AX604" s="47"/>
      <c r="AY604" s="47"/>
      <c r="AZ604" s="47"/>
      <c r="BA604" s="70"/>
      <c r="BB604" s="49"/>
      <c r="BC604" s="47"/>
      <c r="BD604" s="47"/>
      <c r="BE604" s="47"/>
      <c r="BF604" s="70"/>
      <c r="BG604" s="50" t="s">
        <v>17</v>
      </c>
      <c r="BH604" s="47"/>
      <c r="BI604" s="47"/>
      <c r="BJ604" s="48" t="s">
        <v>35</v>
      </c>
      <c r="BK604" s="64"/>
      <c r="BL604" s="197">
        <f>33+3</f>
        <v>36</v>
      </c>
    </row>
    <row r="605" spans="1:64" s="3" customFormat="1" ht="12.95" customHeight="1" x14ac:dyDescent="0.25">
      <c r="A605" s="42" t="s">
        <v>1461</v>
      </c>
      <c r="B605" s="31" t="s">
        <v>828</v>
      </c>
      <c r="C605" s="19"/>
      <c r="D605" s="25"/>
      <c r="E605" s="49"/>
      <c r="F605" s="47" t="s">
        <v>92</v>
      </c>
      <c r="G605" s="70"/>
      <c r="H605" s="50"/>
      <c r="I605" s="47"/>
      <c r="J605" s="47"/>
      <c r="K605" s="47"/>
      <c r="L605" s="47"/>
      <c r="M605" s="47"/>
      <c r="N605" s="47"/>
      <c r="O605" s="48"/>
      <c r="P605" s="49"/>
      <c r="Q605" s="47"/>
      <c r="R605" s="70"/>
      <c r="S605" s="50"/>
      <c r="T605" s="50"/>
      <c r="U605" s="50"/>
      <c r="V605" s="47"/>
      <c r="W605" s="47"/>
      <c r="X605" s="47"/>
      <c r="Y605" s="47"/>
      <c r="Z605" s="47"/>
      <c r="AA605" s="48"/>
      <c r="AB605" s="48"/>
      <c r="AC605" s="48"/>
      <c r="AD605" s="48"/>
      <c r="AE605" s="48" t="s">
        <v>117</v>
      </c>
      <c r="AF605" s="48" t="s">
        <v>92</v>
      </c>
      <c r="AG605" s="48"/>
      <c r="AH605" s="49"/>
      <c r="AI605" s="50"/>
      <c r="AJ605" s="47"/>
      <c r="AK605" s="48" t="s">
        <v>117</v>
      </c>
      <c r="AL605" s="48"/>
      <c r="AM605" s="48" t="s">
        <v>119</v>
      </c>
      <c r="AN605" s="49"/>
      <c r="AO605" s="70"/>
      <c r="AP605" s="50"/>
      <c r="AQ605" s="47"/>
      <c r="AR605" s="47"/>
      <c r="AS605" s="47"/>
      <c r="AT605" s="47"/>
      <c r="AU605" s="48" t="s">
        <v>119</v>
      </c>
      <c r="AV605" s="49"/>
      <c r="AW605" s="47"/>
      <c r="AX605" s="47"/>
      <c r="AY605" s="47"/>
      <c r="AZ605" s="47"/>
      <c r="BA605" s="70"/>
      <c r="BB605" s="49"/>
      <c r="BC605" s="47"/>
      <c r="BD605" s="47"/>
      <c r="BE605" s="47"/>
      <c r="BF605" s="70" t="s">
        <v>92</v>
      </c>
      <c r="BG605" s="50" t="s">
        <v>17</v>
      </c>
      <c r="BH605" s="47"/>
      <c r="BI605" s="47"/>
      <c r="BJ605" s="48"/>
      <c r="BK605" s="64"/>
      <c r="BL605" s="197" t="str">
        <f>IFERROR(VLOOKUP(BK605,#REF!,3,FALSE),"")</f>
        <v/>
      </c>
    </row>
    <row r="606" spans="1:64" s="3" customFormat="1" ht="12.95" customHeight="1" x14ac:dyDescent="0.25">
      <c r="A606" s="42"/>
      <c r="B606" s="31"/>
      <c r="C606" s="19"/>
      <c r="D606" s="25"/>
      <c r="E606" s="49"/>
      <c r="F606" s="47"/>
      <c r="G606" s="70"/>
      <c r="H606" s="50"/>
      <c r="I606" s="47"/>
      <c r="J606" s="47"/>
      <c r="K606" s="47"/>
      <c r="L606" s="47"/>
      <c r="M606" s="47"/>
      <c r="N606" s="47"/>
      <c r="O606" s="48"/>
      <c r="P606" s="49"/>
      <c r="Q606" s="47"/>
      <c r="R606" s="70"/>
      <c r="S606" s="50"/>
      <c r="T606" s="50"/>
      <c r="U606" s="50"/>
      <c r="V606" s="47"/>
      <c r="W606" s="47"/>
      <c r="X606" s="47"/>
      <c r="Y606" s="47"/>
      <c r="Z606" s="47"/>
      <c r="AA606" s="48"/>
      <c r="AB606" s="48"/>
      <c r="AC606" s="48"/>
      <c r="AD606" s="48"/>
      <c r="AE606" s="48"/>
      <c r="AF606" s="48"/>
      <c r="AG606" s="48"/>
      <c r="AH606" s="49"/>
      <c r="AI606" s="50"/>
      <c r="AJ606" s="47"/>
      <c r="AK606" s="48"/>
      <c r="AL606" s="48"/>
      <c r="AM606" s="48"/>
      <c r="AN606" s="49"/>
      <c r="AO606" s="70"/>
      <c r="AP606" s="50"/>
      <c r="AQ606" s="47"/>
      <c r="AR606" s="47"/>
      <c r="AS606" s="47"/>
      <c r="AT606" s="47"/>
      <c r="AU606" s="48"/>
      <c r="AV606" s="49"/>
      <c r="AW606" s="47"/>
      <c r="AX606" s="47"/>
      <c r="AY606" s="47"/>
      <c r="AZ606" s="47"/>
      <c r="BA606" s="70"/>
      <c r="BB606" s="49"/>
      <c r="BC606" s="47"/>
      <c r="BD606" s="47"/>
      <c r="BE606" s="47"/>
      <c r="BF606" s="70"/>
      <c r="BG606" s="50" t="s">
        <v>17</v>
      </c>
      <c r="BH606" s="47"/>
      <c r="BI606" s="47"/>
      <c r="BJ606" s="48"/>
      <c r="BK606" s="64"/>
      <c r="BL606" s="197"/>
    </row>
    <row r="607" spans="1:64" s="3" customFormat="1" ht="12.95" customHeight="1" x14ac:dyDescent="0.25">
      <c r="A607" s="6" t="s">
        <v>515</v>
      </c>
      <c r="B607" s="31" t="s">
        <v>303</v>
      </c>
      <c r="C607" s="19"/>
      <c r="D607" s="25"/>
      <c r="E607" s="26"/>
      <c r="F607" s="27"/>
      <c r="G607" s="68"/>
      <c r="H607" s="19"/>
      <c r="I607" s="27"/>
      <c r="J607" s="27"/>
      <c r="K607" s="27"/>
      <c r="L607" s="27"/>
      <c r="M607" s="27"/>
      <c r="N607" s="27"/>
      <c r="O607" s="25"/>
      <c r="P607" s="26"/>
      <c r="Q607" s="27"/>
      <c r="R607" s="68"/>
      <c r="S607" s="19"/>
      <c r="T607" s="19"/>
      <c r="U607" s="19"/>
      <c r="V607" s="27"/>
      <c r="W607" s="27"/>
      <c r="X607" s="27"/>
      <c r="Y607" s="27"/>
      <c r="Z607" s="27"/>
      <c r="AA607" s="25"/>
      <c r="AB607" s="25"/>
      <c r="AC607" s="25"/>
      <c r="AD607" s="25"/>
      <c r="AE607" s="25"/>
      <c r="AF607" s="25"/>
      <c r="AG607" s="25"/>
      <c r="AH607" s="26"/>
      <c r="AI607" s="19"/>
      <c r="AJ607" s="27"/>
      <c r="AK607" s="25"/>
      <c r="AL607" s="25"/>
      <c r="AM607" s="25"/>
      <c r="AN607" s="26"/>
      <c r="AO607" s="68"/>
      <c r="AP607" s="19"/>
      <c r="AQ607" s="27"/>
      <c r="AR607" s="27"/>
      <c r="AS607" s="27"/>
      <c r="AT607" s="27"/>
      <c r="AU607" s="25"/>
      <c r="AV607" s="26"/>
      <c r="AW607" s="27"/>
      <c r="AX607" s="27"/>
      <c r="AY607" s="27"/>
      <c r="AZ607" s="27"/>
      <c r="BA607" s="68"/>
      <c r="BB607" s="26"/>
      <c r="BC607" s="27"/>
      <c r="BD607" s="27"/>
      <c r="BE607" s="27"/>
      <c r="BF607" s="68"/>
      <c r="BG607" s="24" t="s">
        <v>17</v>
      </c>
      <c r="BH607" s="27"/>
      <c r="BI607" s="27"/>
      <c r="BJ607" s="25"/>
      <c r="BK607" s="64"/>
      <c r="BL607" s="197" t="str">
        <f>IFERROR(VLOOKUP(BK607,#REF!,3,FALSE),"")</f>
        <v/>
      </c>
    </row>
    <row r="608" spans="1:64" s="3" customFormat="1" ht="12.95" customHeight="1" x14ac:dyDescent="0.25">
      <c r="A608" s="6"/>
      <c r="B608" s="31"/>
      <c r="C608" s="19"/>
      <c r="D608" s="25"/>
      <c r="E608" s="26"/>
      <c r="F608" s="27"/>
      <c r="G608" s="68"/>
      <c r="H608" s="19"/>
      <c r="I608" s="27"/>
      <c r="J608" s="27"/>
      <c r="K608" s="27"/>
      <c r="L608" s="27"/>
      <c r="M608" s="27"/>
      <c r="N608" s="27"/>
      <c r="O608" s="25"/>
      <c r="P608" s="26"/>
      <c r="Q608" s="27"/>
      <c r="R608" s="68"/>
      <c r="S608" s="19"/>
      <c r="T608" s="19"/>
      <c r="U608" s="19"/>
      <c r="V608" s="27"/>
      <c r="W608" s="27"/>
      <c r="X608" s="27"/>
      <c r="Y608" s="27"/>
      <c r="Z608" s="27"/>
      <c r="AA608" s="25"/>
      <c r="AB608" s="25"/>
      <c r="AC608" s="25"/>
      <c r="AD608" s="25"/>
      <c r="AE608" s="25"/>
      <c r="AF608" s="25"/>
      <c r="AG608" s="25"/>
      <c r="AH608" s="26"/>
      <c r="AI608" s="19"/>
      <c r="AJ608" s="27"/>
      <c r="AK608" s="25"/>
      <c r="AL608" s="25"/>
      <c r="AM608" s="25"/>
      <c r="AN608" s="26"/>
      <c r="AO608" s="68"/>
      <c r="AP608" s="19"/>
      <c r="AQ608" s="27"/>
      <c r="AR608" s="27"/>
      <c r="AS608" s="27"/>
      <c r="AT608" s="27"/>
      <c r="AU608" s="25"/>
      <c r="AV608" s="26"/>
      <c r="AW608" s="27"/>
      <c r="AX608" s="27"/>
      <c r="AY608" s="27"/>
      <c r="AZ608" s="27"/>
      <c r="BA608" s="68"/>
      <c r="BB608" s="26"/>
      <c r="BC608" s="27"/>
      <c r="BD608" s="27"/>
      <c r="BE608" s="27"/>
      <c r="BF608" s="68"/>
      <c r="BG608" s="19" t="s">
        <v>17</v>
      </c>
      <c r="BH608" s="27"/>
      <c r="BI608" s="27"/>
      <c r="BJ608" s="25"/>
      <c r="BK608" s="64"/>
      <c r="BL608" s="197"/>
    </row>
    <row r="609" spans="1:64" s="3" customFormat="1" ht="12.95" customHeight="1" x14ac:dyDescent="0.25">
      <c r="A609" s="42" t="s">
        <v>1462</v>
      </c>
      <c r="B609" s="31" t="s">
        <v>687</v>
      </c>
      <c r="C609" s="19"/>
      <c r="D609" s="25"/>
      <c r="E609" s="26"/>
      <c r="F609" s="21" t="s">
        <v>117</v>
      </c>
      <c r="G609" s="20" t="s">
        <v>119</v>
      </c>
      <c r="H609" s="24"/>
      <c r="I609" s="21"/>
      <c r="J609" s="21"/>
      <c r="K609" s="21"/>
      <c r="L609" s="21"/>
      <c r="M609" s="21"/>
      <c r="N609" s="21"/>
      <c r="O609" s="22"/>
      <c r="P609" s="23"/>
      <c r="Q609" s="21"/>
      <c r="R609" s="20"/>
      <c r="S609" s="24"/>
      <c r="T609" s="24"/>
      <c r="U609" s="24"/>
      <c r="V609" s="21"/>
      <c r="W609" s="21"/>
      <c r="X609" s="21"/>
      <c r="Y609" s="21"/>
      <c r="Z609" s="21"/>
      <c r="AA609" s="22"/>
      <c r="AB609" s="22"/>
      <c r="AC609" s="22"/>
      <c r="AD609" s="22"/>
      <c r="AE609" s="22"/>
      <c r="AF609" s="22" t="s">
        <v>119</v>
      </c>
      <c r="AG609" s="22"/>
      <c r="AH609" s="23"/>
      <c r="AI609" s="24"/>
      <c r="AJ609" s="21"/>
      <c r="AK609" s="22"/>
      <c r="AL609" s="22"/>
      <c r="AM609" s="22"/>
      <c r="AN609" s="23"/>
      <c r="AO609" s="20"/>
      <c r="AP609" s="24"/>
      <c r="AQ609" s="21"/>
      <c r="AR609" s="21" t="s">
        <v>117</v>
      </c>
      <c r="AS609" s="21" t="s">
        <v>119</v>
      </c>
      <c r="AT609" s="21"/>
      <c r="AU609" s="22"/>
      <c r="AV609" s="23"/>
      <c r="AW609" s="21"/>
      <c r="AX609" s="21"/>
      <c r="AY609" s="21"/>
      <c r="AZ609" s="21"/>
      <c r="BA609" s="20"/>
      <c r="BB609" s="23"/>
      <c r="BC609" s="21"/>
      <c r="BD609" s="21"/>
      <c r="BE609" s="21"/>
      <c r="BF609" s="20"/>
      <c r="BG609" s="24" t="s">
        <v>17</v>
      </c>
      <c r="BH609" s="21"/>
      <c r="BI609" s="21"/>
      <c r="BJ609" s="22"/>
      <c r="BK609" s="64"/>
      <c r="BL609" s="197" t="str">
        <f>IFERROR(VLOOKUP(BK609,#REF!,3,FALSE),"")</f>
        <v/>
      </c>
    </row>
    <row r="610" spans="1:64" s="3" customFormat="1" ht="12.95" customHeight="1" x14ac:dyDescent="0.25">
      <c r="A610" s="42" t="s">
        <v>1463</v>
      </c>
      <c r="B610" s="31" t="s">
        <v>761</v>
      </c>
      <c r="C610" s="19"/>
      <c r="D610" s="25"/>
      <c r="E610" s="26"/>
      <c r="F610" s="21" t="s">
        <v>117</v>
      </c>
      <c r="G610" s="20" t="s">
        <v>119</v>
      </c>
      <c r="H610" s="24"/>
      <c r="I610" s="21"/>
      <c r="J610" s="21"/>
      <c r="K610" s="21"/>
      <c r="L610" s="21"/>
      <c r="M610" s="21"/>
      <c r="N610" s="21"/>
      <c r="O610" s="22"/>
      <c r="P610" s="23"/>
      <c r="Q610" s="21"/>
      <c r="R610" s="20"/>
      <c r="S610" s="24"/>
      <c r="T610" s="24"/>
      <c r="U610" s="24"/>
      <c r="V610" s="21"/>
      <c r="W610" s="21"/>
      <c r="X610" s="21"/>
      <c r="Y610" s="21"/>
      <c r="Z610" s="21"/>
      <c r="AA610" s="22"/>
      <c r="AB610" s="22"/>
      <c r="AC610" s="22"/>
      <c r="AD610" s="22"/>
      <c r="AE610" s="22"/>
      <c r="AF610" s="22" t="s">
        <v>92</v>
      </c>
      <c r="AG610" s="22"/>
      <c r="AH610" s="23"/>
      <c r="AI610" s="24"/>
      <c r="AJ610" s="21"/>
      <c r="AK610" s="22"/>
      <c r="AL610" s="22"/>
      <c r="AM610" s="22"/>
      <c r="AN610" s="23"/>
      <c r="AO610" s="20"/>
      <c r="AP610" s="24"/>
      <c r="AQ610" s="21"/>
      <c r="AR610" s="21" t="s">
        <v>117</v>
      </c>
      <c r="AS610" s="21" t="s">
        <v>119</v>
      </c>
      <c r="AT610" s="21"/>
      <c r="AU610" s="22" t="s">
        <v>92</v>
      </c>
      <c r="AV610" s="23"/>
      <c r="AW610" s="21"/>
      <c r="AX610" s="21"/>
      <c r="AY610" s="21"/>
      <c r="AZ610" s="21"/>
      <c r="BA610" s="20"/>
      <c r="BB610" s="23"/>
      <c r="BC610" s="21"/>
      <c r="BD610" s="21"/>
      <c r="BE610" s="21"/>
      <c r="BF610" s="20"/>
      <c r="BG610" s="24" t="s">
        <v>17</v>
      </c>
      <c r="BH610" s="21"/>
      <c r="BI610" s="21"/>
      <c r="BJ610" s="22"/>
      <c r="BK610" s="64"/>
      <c r="BL610" s="197" t="str">
        <f>IFERROR(VLOOKUP(BK610,#REF!,3,FALSE),"")</f>
        <v/>
      </c>
    </row>
    <row r="611" spans="1:64" s="3" customFormat="1" ht="12.95" customHeight="1" x14ac:dyDescent="0.25">
      <c r="A611" s="42" t="s">
        <v>1464</v>
      </c>
      <c r="B611" s="31" t="s">
        <v>762</v>
      </c>
      <c r="C611" s="19"/>
      <c r="D611" s="25"/>
      <c r="E611" s="26"/>
      <c r="F611" s="21" t="s">
        <v>117</v>
      </c>
      <c r="G611" s="20" t="s">
        <v>119</v>
      </c>
      <c r="H611" s="24"/>
      <c r="I611" s="21"/>
      <c r="J611" s="21"/>
      <c r="K611" s="21"/>
      <c r="L611" s="21"/>
      <c r="M611" s="21"/>
      <c r="N611" s="21"/>
      <c r="O611" s="22"/>
      <c r="P611" s="23"/>
      <c r="Q611" s="21"/>
      <c r="R611" s="20"/>
      <c r="S611" s="24"/>
      <c r="T611" s="24"/>
      <c r="U611" s="24"/>
      <c r="V611" s="21"/>
      <c r="W611" s="21"/>
      <c r="X611" s="21"/>
      <c r="Y611" s="21"/>
      <c r="Z611" s="21"/>
      <c r="AA611" s="22"/>
      <c r="AB611" s="22"/>
      <c r="AC611" s="22"/>
      <c r="AD611" s="22"/>
      <c r="AE611" s="22"/>
      <c r="AF611" s="22" t="s">
        <v>119</v>
      </c>
      <c r="AG611" s="22"/>
      <c r="AH611" s="23"/>
      <c r="AI611" s="24"/>
      <c r="AJ611" s="21"/>
      <c r="AK611" s="22"/>
      <c r="AL611" s="22"/>
      <c r="AM611" s="22"/>
      <c r="AN611" s="23"/>
      <c r="AO611" s="20"/>
      <c r="AP611" s="24"/>
      <c r="AQ611" s="21"/>
      <c r="AR611" s="21"/>
      <c r="AS611" s="21"/>
      <c r="AT611" s="21"/>
      <c r="AU611" s="22"/>
      <c r="AV611" s="23"/>
      <c r="AW611" s="21"/>
      <c r="AX611" s="21"/>
      <c r="AY611" s="21"/>
      <c r="AZ611" s="21"/>
      <c r="BA611" s="20"/>
      <c r="BB611" s="23"/>
      <c r="BC611" s="21"/>
      <c r="BD611" s="21"/>
      <c r="BE611" s="21"/>
      <c r="BF611" s="20"/>
      <c r="BG611" s="24" t="s">
        <v>17</v>
      </c>
      <c r="BH611" s="21"/>
      <c r="BI611" s="21"/>
      <c r="BJ611" s="22"/>
      <c r="BK611" s="64"/>
      <c r="BL611" s="197" t="str">
        <f>IFERROR(VLOOKUP(BK611,#REF!,3,FALSE),"")</f>
        <v/>
      </c>
    </row>
    <row r="612" spans="1:64" s="3" customFormat="1" ht="12.95" customHeight="1" x14ac:dyDescent="0.25">
      <c r="A612" s="42" t="s">
        <v>1465</v>
      </c>
      <c r="B612" s="31" t="s">
        <v>659</v>
      </c>
      <c r="C612" s="19"/>
      <c r="D612" s="25"/>
      <c r="E612" s="23"/>
      <c r="F612" s="21" t="s">
        <v>92</v>
      </c>
      <c r="G612" s="20"/>
      <c r="H612" s="24"/>
      <c r="I612" s="21"/>
      <c r="J612" s="21"/>
      <c r="K612" s="21"/>
      <c r="L612" s="21"/>
      <c r="M612" s="21"/>
      <c r="N612" s="21"/>
      <c r="O612" s="22"/>
      <c r="P612" s="23"/>
      <c r="Q612" s="21"/>
      <c r="R612" s="20"/>
      <c r="S612" s="24"/>
      <c r="T612" s="24"/>
      <c r="U612" s="24"/>
      <c r="V612" s="21"/>
      <c r="W612" s="21"/>
      <c r="X612" s="21"/>
      <c r="Y612" s="21"/>
      <c r="Z612" s="21"/>
      <c r="AA612" s="22"/>
      <c r="AB612" s="22"/>
      <c r="AC612" s="22" t="s">
        <v>117</v>
      </c>
      <c r="AD612" s="22" t="s">
        <v>117</v>
      </c>
      <c r="AE612" s="22"/>
      <c r="AF612" s="22" t="s">
        <v>92</v>
      </c>
      <c r="AG612" s="22"/>
      <c r="AH612" s="23"/>
      <c r="AI612" s="24"/>
      <c r="AJ612" s="21"/>
      <c r="AK612" s="22"/>
      <c r="AL612" s="22"/>
      <c r="AM612" s="22" t="s">
        <v>92</v>
      </c>
      <c r="AN612" s="23"/>
      <c r="AO612" s="20"/>
      <c r="AP612" s="24"/>
      <c r="AQ612" s="21"/>
      <c r="AR612" s="21"/>
      <c r="AS612" s="21"/>
      <c r="AT612" s="21"/>
      <c r="AU612" s="22" t="s">
        <v>119</v>
      </c>
      <c r="AV612" s="23"/>
      <c r="AW612" s="21"/>
      <c r="AX612" s="21"/>
      <c r="AY612" s="21"/>
      <c r="AZ612" s="21"/>
      <c r="BA612" s="20"/>
      <c r="BB612" s="23"/>
      <c r="BC612" s="21"/>
      <c r="BD612" s="21"/>
      <c r="BE612" s="21"/>
      <c r="BF612" s="20"/>
      <c r="BG612" s="24" t="s">
        <v>17</v>
      </c>
      <c r="BH612" s="21"/>
      <c r="BI612" s="21"/>
      <c r="BJ612" s="22"/>
      <c r="BK612" s="64"/>
      <c r="BL612" s="197">
        <f>8+38</f>
        <v>46</v>
      </c>
    </row>
    <row r="613" spans="1:64" s="3" customFormat="1" ht="12.95" customHeight="1" x14ac:dyDescent="0.25">
      <c r="A613" s="42" t="s">
        <v>1466</v>
      </c>
      <c r="B613" s="31" t="s">
        <v>304</v>
      </c>
      <c r="C613" s="19"/>
      <c r="D613" s="25"/>
      <c r="E613" s="26"/>
      <c r="F613" s="21" t="s">
        <v>92</v>
      </c>
      <c r="G613" s="20"/>
      <c r="H613" s="24"/>
      <c r="I613" s="21"/>
      <c r="J613" s="21"/>
      <c r="K613" s="21"/>
      <c r="L613" s="21"/>
      <c r="M613" s="21" t="s">
        <v>120</v>
      </c>
      <c r="N613" s="21"/>
      <c r="O613" s="22" t="s">
        <v>92</v>
      </c>
      <c r="P613" s="23"/>
      <c r="Q613" s="21"/>
      <c r="R613" s="20"/>
      <c r="S613" s="24"/>
      <c r="T613" s="24"/>
      <c r="U613" s="24"/>
      <c r="V613" s="21"/>
      <c r="W613" s="21"/>
      <c r="X613" s="21"/>
      <c r="Y613" s="21"/>
      <c r="Z613" s="21"/>
      <c r="AA613" s="22"/>
      <c r="AB613" s="22"/>
      <c r="AC613" s="22"/>
      <c r="AD613" s="22"/>
      <c r="AE613" s="22"/>
      <c r="AF613" s="22" t="s">
        <v>92</v>
      </c>
      <c r="AG613" s="22"/>
      <c r="AH613" s="23"/>
      <c r="AI613" s="24"/>
      <c r="AJ613" s="21"/>
      <c r="AK613" s="22"/>
      <c r="AL613" s="22"/>
      <c r="AM613" s="22" t="s">
        <v>92</v>
      </c>
      <c r="AN613" s="23"/>
      <c r="AO613" s="20"/>
      <c r="AP613" s="24"/>
      <c r="AQ613" s="21"/>
      <c r="AR613" s="21"/>
      <c r="AS613" s="21" t="s">
        <v>92</v>
      </c>
      <c r="AT613" s="21"/>
      <c r="AU613" s="22"/>
      <c r="AV613" s="23"/>
      <c r="AW613" s="21"/>
      <c r="AX613" s="21"/>
      <c r="AY613" s="21" t="s">
        <v>92</v>
      </c>
      <c r="AZ613" s="21"/>
      <c r="BA613" s="20"/>
      <c r="BB613" s="23"/>
      <c r="BC613" s="21"/>
      <c r="BD613" s="21"/>
      <c r="BE613" s="21" t="s">
        <v>116</v>
      </c>
      <c r="BF613" s="20" t="s">
        <v>92</v>
      </c>
      <c r="BG613" s="24" t="s">
        <v>17</v>
      </c>
      <c r="BH613" s="21"/>
      <c r="BI613" s="21"/>
      <c r="BJ613" s="22"/>
      <c r="BK613" s="64"/>
      <c r="BL613" s="197"/>
    </row>
    <row r="614" spans="1:64" s="3" customFormat="1" ht="12.95" customHeight="1" x14ac:dyDescent="0.25">
      <c r="A614" s="42" t="s">
        <v>1467</v>
      </c>
      <c r="B614" s="31" t="s">
        <v>305</v>
      </c>
      <c r="C614" s="19"/>
      <c r="D614" s="25"/>
      <c r="E614" s="26"/>
      <c r="F614" s="21"/>
      <c r="G614" s="20"/>
      <c r="H614" s="24"/>
      <c r="I614" s="21"/>
      <c r="J614" s="21"/>
      <c r="K614" s="21"/>
      <c r="L614" s="21"/>
      <c r="M614" s="21"/>
      <c r="N614" s="21"/>
      <c r="O614" s="22"/>
      <c r="P614" s="23"/>
      <c r="Q614" s="21"/>
      <c r="R614" s="20"/>
      <c r="S614" s="24"/>
      <c r="T614" s="24"/>
      <c r="U614" s="24"/>
      <c r="V614" s="21"/>
      <c r="W614" s="21"/>
      <c r="X614" s="21"/>
      <c r="Y614" s="21"/>
      <c r="Z614" s="21"/>
      <c r="AA614" s="22"/>
      <c r="AB614" s="22"/>
      <c r="AC614" s="22"/>
      <c r="AD614" s="22"/>
      <c r="AE614" s="22"/>
      <c r="AF614" s="22" t="s">
        <v>92</v>
      </c>
      <c r="AG614" s="22"/>
      <c r="AH614" s="23"/>
      <c r="AI614" s="24"/>
      <c r="AJ614" s="21"/>
      <c r="AK614" s="22"/>
      <c r="AL614" s="22"/>
      <c r="AM614" s="22" t="s">
        <v>92</v>
      </c>
      <c r="AN614" s="23"/>
      <c r="AO614" s="20"/>
      <c r="AP614" s="24"/>
      <c r="AQ614" s="21"/>
      <c r="AR614" s="21"/>
      <c r="AS614" s="21"/>
      <c r="AT614" s="21"/>
      <c r="AU614" s="22"/>
      <c r="AV614" s="23"/>
      <c r="AW614" s="21"/>
      <c r="AX614" s="21" t="s">
        <v>117</v>
      </c>
      <c r="AY614" s="21" t="s">
        <v>119</v>
      </c>
      <c r="AZ614" s="21"/>
      <c r="BA614" s="20"/>
      <c r="BB614" s="23"/>
      <c r="BC614" s="21"/>
      <c r="BD614" s="21"/>
      <c r="BE614" s="21" t="s">
        <v>116</v>
      </c>
      <c r="BF614" s="20" t="s">
        <v>92</v>
      </c>
      <c r="BG614" s="24" t="s">
        <v>17</v>
      </c>
      <c r="BH614" s="21"/>
      <c r="BI614" s="21"/>
      <c r="BJ614" s="22"/>
      <c r="BK614" s="64"/>
      <c r="BL614" s="197" t="str">
        <f>IFERROR(VLOOKUP(BK614,#REF!,3,FALSE),"")</f>
        <v/>
      </c>
    </row>
    <row r="615" spans="1:64" s="3" customFormat="1" ht="12.95" customHeight="1" x14ac:dyDescent="0.25">
      <c r="A615" s="42" t="s">
        <v>1468</v>
      </c>
      <c r="B615" s="31" t="s">
        <v>306</v>
      </c>
      <c r="C615" s="19"/>
      <c r="D615" s="25"/>
      <c r="E615" s="23"/>
      <c r="F615" s="21"/>
      <c r="G615" s="20"/>
      <c r="H615" s="24"/>
      <c r="I615" s="21"/>
      <c r="J615" s="21"/>
      <c r="K615" s="21"/>
      <c r="L615" s="21"/>
      <c r="M615" s="21"/>
      <c r="N615" s="21"/>
      <c r="O615" s="22" t="s">
        <v>92</v>
      </c>
      <c r="P615" s="23"/>
      <c r="Q615" s="21"/>
      <c r="R615" s="20"/>
      <c r="S615" s="24"/>
      <c r="T615" s="24"/>
      <c r="U615" s="24"/>
      <c r="V615" s="21"/>
      <c r="W615" s="21"/>
      <c r="X615" s="21"/>
      <c r="Y615" s="21"/>
      <c r="Z615" s="21"/>
      <c r="AA615" s="22"/>
      <c r="AB615" s="22"/>
      <c r="AC615" s="22"/>
      <c r="AD615" s="22"/>
      <c r="AE615" s="22"/>
      <c r="AF615" s="22" t="s">
        <v>92</v>
      </c>
      <c r="AG615" s="22"/>
      <c r="AH615" s="23"/>
      <c r="AI615" s="24"/>
      <c r="AJ615" s="21"/>
      <c r="AK615" s="22"/>
      <c r="AL615" s="22"/>
      <c r="AM615" s="22" t="s">
        <v>92</v>
      </c>
      <c r="AN615" s="23"/>
      <c r="AO615" s="20"/>
      <c r="AP615" s="24"/>
      <c r="AQ615" s="21"/>
      <c r="AR615" s="21"/>
      <c r="AS615" s="21"/>
      <c r="AT615" s="21"/>
      <c r="AU615" s="22"/>
      <c r="AV615" s="23"/>
      <c r="AW615" s="21"/>
      <c r="AX615" s="21" t="s">
        <v>117</v>
      </c>
      <c r="AY615" s="21" t="s">
        <v>119</v>
      </c>
      <c r="AZ615" s="21"/>
      <c r="BA615" s="20"/>
      <c r="BB615" s="23"/>
      <c r="BC615" s="21"/>
      <c r="BD615" s="21"/>
      <c r="BE615" s="21"/>
      <c r="BF615" s="20" t="s">
        <v>92</v>
      </c>
      <c r="BG615" s="24" t="s">
        <v>17</v>
      </c>
      <c r="BH615" s="21"/>
      <c r="BI615" s="21"/>
      <c r="BJ615" s="22"/>
      <c r="BK615" s="64"/>
      <c r="BL615" s="197"/>
    </row>
    <row r="616" spans="1:64" s="3" customFormat="1" ht="12.95" customHeight="1" x14ac:dyDescent="0.25">
      <c r="A616" s="42" t="s">
        <v>1469</v>
      </c>
      <c r="B616" s="31" t="s">
        <v>307</v>
      </c>
      <c r="C616" s="19"/>
      <c r="D616" s="25"/>
      <c r="E616" s="23"/>
      <c r="F616" s="21" t="s">
        <v>92</v>
      </c>
      <c r="G616" s="20"/>
      <c r="H616" s="24"/>
      <c r="I616" s="21"/>
      <c r="J616" s="21"/>
      <c r="K616" s="21"/>
      <c r="L616" s="21"/>
      <c r="M616" s="21"/>
      <c r="N616" s="21"/>
      <c r="O616" s="22"/>
      <c r="P616" s="23"/>
      <c r="Q616" s="21"/>
      <c r="R616" s="20"/>
      <c r="S616" s="24"/>
      <c r="T616" s="24"/>
      <c r="U616" s="24"/>
      <c r="V616" s="21"/>
      <c r="W616" s="21"/>
      <c r="X616" s="21"/>
      <c r="Y616" s="21"/>
      <c r="Z616" s="21"/>
      <c r="AA616" s="22"/>
      <c r="AB616" s="22"/>
      <c r="AC616" s="22"/>
      <c r="AD616" s="22"/>
      <c r="AE616" s="22" t="s">
        <v>117</v>
      </c>
      <c r="AF616" s="22" t="s">
        <v>92</v>
      </c>
      <c r="AG616" s="22"/>
      <c r="AH616" s="23"/>
      <c r="AI616" s="24"/>
      <c r="AJ616" s="21"/>
      <c r="AK616" s="22" t="s">
        <v>117</v>
      </c>
      <c r="AL616" s="22"/>
      <c r="AM616" s="22" t="s">
        <v>119</v>
      </c>
      <c r="AN616" s="23"/>
      <c r="AO616" s="20"/>
      <c r="AP616" s="24"/>
      <c r="AQ616" s="21"/>
      <c r="AR616" s="21"/>
      <c r="AS616" s="21"/>
      <c r="AT616" s="21"/>
      <c r="AU616" s="22" t="s">
        <v>119</v>
      </c>
      <c r="AV616" s="23"/>
      <c r="AW616" s="21"/>
      <c r="AX616" s="21"/>
      <c r="AY616" s="21"/>
      <c r="AZ616" s="21"/>
      <c r="BA616" s="20"/>
      <c r="BB616" s="23"/>
      <c r="BC616" s="21"/>
      <c r="BD616" s="21"/>
      <c r="BE616" s="21"/>
      <c r="BF616" s="20" t="s">
        <v>92</v>
      </c>
      <c r="BG616" s="24" t="s">
        <v>17</v>
      </c>
      <c r="BH616" s="21"/>
      <c r="BI616" s="21"/>
      <c r="BJ616" s="22" t="s">
        <v>35</v>
      </c>
      <c r="BK616" s="64"/>
      <c r="BL616" s="197" t="str">
        <f>IFERROR(VLOOKUP(BK616,#REF!,3,FALSE),"")</f>
        <v/>
      </c>
    </row>
    <row r="617" spans="1:64" s="3" customFormat="1" ht="12.95" customHeight="1" x14ac:dyDescent="0.25">
      <c r="A617" s="42" t="s">
        <v>1470</v>
      </c>
      <c r="B617" s="31" t="s">
        <v>859</v>
      </c>
      <c r="C617" s="19"/>
      <c r="D617" s="25"/>
      <c r="E617" s="23"/>
      <c r="F617" s="21" t="s">
        <v>92</v>
      </c>
      <c r="G617" s="20"/>
      <c r="H617" s="24"/>
      <c r="I617" s="21"/>
      <c r="J617" s="21"/>
      <c r="K617" s="21"/>
      <c r="L617" s="21"/>
      <c r="M617" s="21"/>
      <c r="N617" s="21"/>
      <c r="O617" s="22"/>
      <c r="P617" s="23"/>
      <c r="Q617" s="21"/>
      <c r="R617" s="20"/>
      <c r="S617" s="24"/>
      <c r="T617" s="24"/>
      <c r="U617" s="24"/>
      <c r="V617" s="21"/>
      <c r="W617" s="21"/>
      <c r="X617" s="21"/>
      <c r="Y617" s="21"/>
      <c r="Z617" s="21"/>
      <c r="AA617" s="22"/>
      <c r="AB617" s="22"/>
      <c r="AC617" s="22"/>
      <c r="AD617" s="22"/>
      <c r="AE617" s="22" t="s">
        <v>117</v>
      </c>
      <c r="AF617" s="22" t="s">
        <v>92</v>
      </c>
      <c r="AG617" s="22"/>
      <c r="AH617" s="23"/>
      <c r="AI617" s="24"/>
      <c r="AJ617" s="21"/>
      <c r="AK617" s="22" t="s">
        <v>117</v>
      </c>
      <c r="AL617" s="22"/>
      <c r="AM617" s="22" t="s">
        <v>119</v>
      </c>
      <c r="AN617" s="23"/>
      <c r="AO617" s="20"/>
      <c r="AP617" s="24"/>
      <c r="AQ617" s="21"/>
      <c r="AR617" s="21"/>
      <c r="AS617" s="21"/>
      <c r="AT617" s="21"/>
      <c r="AU617" s="22" t="s">
        <v>119</v>
      </c>
      <c r="AV617" s="23"/>
      <c r="AW617" s="21"/>
      <c r="AX617" s="21"/>
      <c r="AY617" s="21"/>
      <c r="AZ617" s="21"/>
      <c r="BA617" s="20"/>
      <c r="BB617" s="23"/>
      <c r="BC617" s="21"/>
      <c r="BD617" s="21"/>
      <c r="BE617" s="21"/>
      <c r="BF617" s="20" t="s">
        <v>92</v>
      </c>
      <c r="BG617" s="24" t="s">
        <v>17</v>
      </c>
      <c r="BH617" s="21"/>
      <c r="BI617" s="21"/>
      <c r="BJ617" s="22" t="s">
        <v>35</v>
      </c>
      <c r="BK617" s="64"/>
      <c r="BL617" s="197">
        <f>33+3</f>
        <v>36</v>
      </c>
    </row>
    <row r="618" spans="1:64" s="3" customFormat="1" ht="12.95" customHeight="1" x14ac:dyDescent="0.25">
      <c r="A618" s="42" t="s">
        <v>1471</v>
      </c>
      <c r="B618" s="31" t="s">
        <v>308</v>
      </c>
      <c r="C618" s="24"/>
      <c r="D618" s="22"/>
      <c r="E618" s="23"/>
      <c r="F618" s="21"/>
      <c r="G618" s="20"/>
      <c r="H618" s="24"/>
      <c r="I618" s="21"/>
      <c r="J618" s="21"/>
      <c r="K618" s="21"/>
      <c r="L618" s="21"/>
      <c r="M618" s="21"/>
      <c r="N618" s="21"/>
      <c r="O618" s="22"/>
      <c r="P618" s="23"/>
      <c r="Q618" s="21"/>
      <c r="R618" s="20"/>
      <c r="S618" s="24"/>
      <c r="T618" s="24"/>
      <c r="U618" s="24"/>
      <c r="V618" s="21"/>
      <c r="W618" s="21"/>
      <c r="X618" s="21"/>
      <c r="Y618" s="21"/>
      <c r="Z618" s="21"/>
      <c r="AA618" s="22"/>
      <c r="AB618" s="22"/>
      <c r="AC618" s="22" t="s">
        <v>117</v>
      </c>
      <c r="AD618" s="22" t="s">
        <v>119</v>
      </c>
      <c r="AE618" s="22"/>
      <c r="AF618" s="22" t="s">
        <v>92</v>
      </c>
      <c r="AG618" s="22"/>
      <c r="AH618" s="23"/>
      <c r="AI618" s="24"/>
      <c r="AJ618" s="21"/>
      <c r="AK618" s="22"/>
      <c r="AL618" s="22"/>
      <c r="AM618" s="22" t="s">
        <v>92</v>
      </c>
      <c r="AN618" s="23"/>
      <c r="AO618" s="20"/>
      <c r="AP618" s="24"/>
      <c r="AQ618" s="21"/>
      <c r="AR618" s="21"/>
      <c r="AS618" s="21"/>
      <c r="AT618" s="21"/>
      <c r="AU618" s="22"/>
      <c r="AV618" s="23"/>
      <c r="AW618" s="21"/>
      <c r="AX618" s="21"/>
      <c r="AY618" s="21"/>
      <c r="AZ618" s="21"/>
      <c r="BA618" s="20"/>
      <c r="BB618" s="23"/>
      <c r="BC618" s="21"/>
      <c r="BD618" s="21"/>
      <c r="BE618" s="21"/>
      <c r="BF618" s="20"/>
      <c r="BG618" s="24" t="s">
        <v>17</v>
      </c>
      <c r="BH618" s="21"/>
      <c r="BI618" s="21"/>
      <c r="BJ618" s="48" t="s">
        <v>35</v>
      </c>
      <c r="BK618" s="64"/>
      <c r="BL618" s="197">
        <f>6+33</f>
        <v>39</v>
      </c>
    </row>
    <row r="619" spans="1:64" s="3" customFormat="1" ht="12.95" customHeight="1" x14ac:dyDescent="0.25">
      <c r="A619" s="42" t="s">
        <v>1472</v>
      </c>
      <c r="B619" s="31" t="s">
        <v>309</v>
      </c>
      <c r="C619" s="24"/>
      <c r="D619" s="22"/>
      <c r="E619" s="23"/>
      <c r="F619" s="21"/>
      <c r="G619" s="20"/>
      <c r="H619" s="24"/>
      <c r="I619" s="21"/>
      <c r="J619" s="21"/>
      <c r="K619" s="21"/>
      <c r="L619" s="21"/>
      <c r="M619" s="21"/>
      <c r="N619" s="21"/>
      <c r="O619" s="22"/>
      <c r="P619" s="23"/>
      <c r="Q619" s="21"/>
      <c r="R619" s="20"/>
      <c r="S619" s="24"/>
      <c r="T619" s="24"/>
      <c r="U619" s="24"/>
      <c r="V619" s="21"/>
      <c r="W619" s="21"/>
      <c r="X619" s="21"/>
      <c r="Y619" s="21"/>
      <c r="Z619" s="21"/>
      <c r="AA619" s="22"/>
      <c r="AB619" s="22"/>
      <c r="AC619" s="22" t="s">
        <v>117</v>
      </c>
      <c r="AD619" s="22" t="s">
        <v>119</v>
      </c>
      <c r="AE619" s="22"/>
      <c r="AF619" s="22" t="s">
        <v>92</v>
      </c>
      <c r="AG619" s="22"/>
      <c r="AH619" s="23"/>
      <c r="AI619" s="24"/>
      <c r="AJ619" s="21"/>
      <c r="AK619" s="22"/>
      <c r="AL619" s="22"/>
      <c r="AM619" s="22" t="s">
        <v>92</v>
      </c>
      <c r="AN619" s="23"/>
      <c r="AO619" s="20"/>
      <c r="AP619" s="24"/>
      <c r="AQ619" s="21"/>
      <c r="AR619" s="21"/>
      <c r="AS619" s="21"/>
      <c r="AT619" s="21"/>
      <c r="AU619" s="22"/>
      <c r="AV619" s="23"/>
      <c r="AW619" s="21"/>
      <c r="AX619" s="21"/>
      <c r="AY619" s="21"/>
      <c r="AZ619" s="21"/>
      <c r="BA619" s="20"/>
      <c r="BB619" s="23"/>
      <c r="BC619" s="21"/>
      <c r="BD619" s="21"/>
      <c r="BE619" s="21"/>
      <c r="BF619" s="20"/>
      <c r="BG619" s="24" t="s">
        <v>17</v>
      </c>
      <c r="BH619" s="21"/>
      <c r="BI619" s="21"/>
      <c r="BJ619" s="48" t="s">
        <v>35</v>
      </c>
      <c r="BK619" s="64"/>
      <c r="BL619" s="197" t="str">
        <f>IFERROR(VLOOKUP(BK619,#REF!,3,FALSE),"")</f>
        <v/>
      </c>
    </row>
    <row r="620" spans="1:64" s="3" customFormat="1" ht="12.75" customHeight="1" x14ac:dyDescent="0.25">
      <c r="A620" s="42" t="s">
        <v>1473</v>
      </c>
      <c r="B620" s="31" t="s">
        <v>310</v>
      </c>
      <c r="C620" s="24"/>
      <c r="D620" s="22"/>
      <c r="E620" s="23"/>
      <c r="F620" s="21"/>
      <c r="G620" s="20"/>
      <c r="H620" s="24"/>
      <c r="I620" s="21"/>
      <c r="J620" s="21"/>
      <c r="K620" s="21"/>
      <c r="L620" s="21"/>
      <c r="M620" s="21"/>
      <c r="N620" s="21"/>
      <c r="O620" s="22"/>
      <c r="P620" s="23"/>
      <c r="Q620" s="21"/>
      <c r="R620" s="20"/>
      <c r="S620" s="24"/>
      <c r="T620" s="24"/>
      <c r="U620" s="24"/>
      <c r="V620" s="21"/>
      <c r="W620" s="21"/>
      <c r="X620" s="21"/>
      <c r="Y620" s="21"/>
      <c r="Z620" s="21"/>
      <c r="AA620" s="22"/>
      <c r="AB620" s="22"/>
      <c r="AC620" s="22" t="s">
        <v>117</v>
      </c>
      <c r="AD620" s="22" t="s">
        <v>119</v>
      </c>
      <c r="AE620" s="22"/>
      <c r="AF620" s="22" t="s">
        <v>92</v>
      </c>
      <c r="AG620" s="22"/>
      <c r="AH620" s="23"/>
      <c r="AI620" s="24"/>
      <c r="AJ620" s="21"/>
      <c r="AK620" s="22"/>
      <c r="AL620" s="22"/>
      <c r="AM620" s="22" t="s">
        <v>92</v>
      </c>
      <c r="AN620" s="23"/>
      <c r="AO620" s="20"/>
      <c r="AP620" s="24"/>
      <c r="AQ620" s="21"/>
      <c r="AR620" s="21"/>
      <c r="AS620" s="21"/>
      <c r="AT620" s="21"/>
      <c r="AU620" s="22"/>
      <c r="AV620" s="23"/>
      <c r="AW620" s="21"/>
      <c r="AX620" s="21"/>
      <c r="AY620" s="21"/>
      <c r="AZ620" s="21"/>
      <c r="BA620" s="20"/>
      <c r="BB620" s="23"/>
      <c r="BC620" s="21"/>
      <c r="BD620" s="21"/>
      <c r="BE620" s="21"/>
      <c r="BF620" s="20"/>
      <c r="BG620" s="24" t="s">
        <v>17</v>
      </c>
      <c r="BH620" s="21"/>
      <c r="BI620" s="21"/>
      <c r="BJ620" s="48" t="s">
        <v>35</v>
      </c>
      <c r="BK620" s="64"/>
      <c r="BL620" s="197" t="str">
        <f>IFERROR(VLOOKUP(BK620,#REF!,3,FALSE),"")</f>
        <v/>
      </c>
    </row>
    <row r="621" spans="1:64" s="3" customFormat="1" ht="12.75" customHeight="1" x14ac:dyDescent="0.25">
      <c r="A621" s="42" t="s">
        <v>1474</v>
      </c>
      <c r="B621" s="31" t="s">
        <v>601</v>
      </c>
      <c r="C621" s="24"/>
      <c r="D621" s="22"/>
      <c r="E621" s="23"/>
      <c r="F621" s="21"/>
      <c r="G621" s="20"/>
      <c r="H621" s="24"/>
      <c r="I621" s="21"/>
      <c r="J621" s="21"/>
      <c r="K621" s="21"/>
      <c r="L621" s="21"/>
      <c r="M621" s="21"/>
      <c r="N621" s="21"/>
      <c r="O621" s="22"/>
      <c r="P621" s="23"/>
      <c r="Q621" s="21"/>
      <c r="R621" s="20"/>
      <c r="S621" s="24"/>
      <c r="T621" s="24"/>
      <c r="U621" s="24"/>
      <c r="V621" s="21"/>
      <c r="W621" s="21"/>
      <c r="X621" s="21"/>
      <c r="Y621" s="21"/>
      <c r="Z621" s="21"/>
      <c r="AA621" s="22"/>
      <c r="AB621" s="22"/>
      <c r="AC621" s="22" t="s">
        <v>117</v>
      </c>
      <c r="AD621" s="22" t="s">
        <v>119</v>
      </c>
      <c r="AE621" s="22"/>
      <c r="AF621" s="22" t="s">
        <v>92</v>
      </c>
      <c r="AG621" s="22"/>
      <c r="AH621" s="23"/>
      <c r="AI621" s="24"/>
      <c r="AJ621" s="21"/>
      <c r="AK621" s="22"/>
      <c r="AL621" s="22"/>
      <c r="AM621" s="22" t="s">
        <v>92</v>
      </c>
      <c r="AN621" s="23"/>
      <c r="AO621" s="20"/>
      <c r="AP621" s="24"/>
      <c r="AQ621" s="21"/>
      <c r="AR621" s="21"/>
      <c r="AS621" s="21"/>
      <c r="AT621" s="21"/>
      <c r="AU621" s="22"/>
      <c r="AV621" s="23"/>
      <c r="AW621" s="21"/>
      <c r="AX621" s="21"/>
      <c r="AY621" s="21"/>
      <c r="AZ621" s="21"/>
      <c r="BA621" s="20"/>
      <c r="BB621" s="23"/>
      <c r="BC621" s="21"/>
      <c r="BD621" s="21"/>
      <c r="BE621" s="21"/>
      <c r="BF621" s="20"/>
      <c r="BG621" s="24" t="s">
        <v>17</v>
      </c>
      <c r="BH621" s="21"/>
      <c r="BI621" s="21"/>
      <c r="BJ621" s="48" t="s">
        <v>35</v>
      </c>
      <c r="BK621" s="64"/>
      <c r="BL621" s="197" t="str">
        <f>IFERROR(VLOOKUP(BK621,#REF!,3,FALSE),"")</f>
        <v/>
      </c>
    </row>
    <row r="622" spans="1:64" s="3" customFormat="1" ht="12.95" customHeight="1" x14ac:dyDescent="0.25">
      <c r="A622" s="42" t="s">
        <v>1475</v>
      </c>
      <c r="B622" s="31" t="s">
        <v>829</v>
      </c>
      <c r="C622" s="19"/>
      <c r="D622" s="25"/>
      <c r="E622" s="49"/>
      <c r="F622" s="47" t="s">
        <v>92</v>
      </c>
      <c r="G622" s="70"/>
      <c r="H622" s="50"/>
      <c r="I622" s="47"/>
      <c r="J622" s="47"/>
      <c r="K622" s="47"/>
      <c r="L622" s="47"/>
      <c r="M622" s="47"/>
      <c r="N622" s="47"/>
      <c r="O622" s="48"/>
      <c r="P622" s="49"/>
      <c r="Q622" s="47"/>
      <c r="R622" s="70"/>
      <c r="S622" s="50"/>
      <c r="T622" s="50"/>
      <c r="U622" s="50"/>
      <c r="V622" s="47"/>
      <c r="W622" s="47"/>
      <c r="X622" s="47"/>
      <c r="Y622" s="47"/>
      <c r="Z622" s="47"/>
      <c r="AA622" s="48"/>
      <c r="AB622" s="48"/>
      <c r="AC622" s="48"/>
      <c r="AD622" s="48"/>
      <c r="AE622" s="48" t="s">
        <v>117</v>
      </c>
      <c r="AF622" s="48" t="s">
        <v>92</v>
      </c>
      <c r="AG622" s="48"/>
      <c r="AH622" s="49"/>
      <c r="AI622" s="50"/>
      <c r="AJ622" s="47"/>
      <c r="AK622" s="48" t="s">
        <v>117</v>
      </c>
      <c r="AL622" s="48"/>
      <c r="AM622" s="48" t="s">
        <v>119</v>
      </c>
      <c r="AN622" s="49"/>
      <c r="AO622" s="70"/>
      <c r="AP622" s="50"/>
      <c r="AQ622" s="47"/>
      <c r="AR622" s="47"/>
      <c r="AS622" s="47"/>
      <c r="AT622" s="47"/>
      <c r="AU622" s="48" t="s">
        <v>119</v>
      </c>
      <c r="AV622" s="49"/>
      <c r="AW622" s="47"/>
      <c r="AX622" s="47"/>
      <c r="AY622" s="47"/>
      <c r="AZ622" s="47"/>
      <c r="BA622" s="70"/>
      <c r="BB622" s="49"/>
      <c r="BC622" s="47"/>
      <c r="BD622" s="47"/>
      <c r="BE622" s="47"/>
      <c r="BF622" s="70" t="s">
        <v>92</v>
      </c>
      <c r="BG622" s="50" t="s">
        <v>17</v>
      </c>
      <c r="BH622" s="47"/>
      <c r="BI622" s="47"/>
      <c r="BJ622" s="48"/>
      <c r="BK622" s="64"/>
      <c r="BL622" s="197" t="str">
        <f>IFERROR(VLOOKUP(BK622,#REF!,3,FALSE),"")</f>
        <v/>
      </c>
    </row>
    <row r="623" spans="1:64" s="3" customFormat="1" ht="12.95" customHeight="1" x14ac:dyDescent="0.25">
      <c r="A623" s="42"/>
      <c r="B623" s="31"/>
      <c r="C623" s="19"/>
      <c r="D623" s="25"/>
      <c r="E623" s="49"/>
      <c r="F623" s="47"/>
      <c r="G623" s="70"/>
      <c r="H623" s="50"/>
      <c r="I623" s="47"/>
      <c r="J623" s="47"/>
      <c r="K623" s="47"/>
      <c r="L623" s="47"/>
      <c r="M623" s="47"/>
      <c r="N623" s="47"/>
      <c r="O623" s="48"/>
      <c r="P623" s="49"/>
      <c r="Q623" s="47"/>
      <c r="R623" s="70"/>
      <c r="S623" s="50"/>
      <c r="T623" s="50"/>
      <c r="U623" s="50"/>
      <c r="V623" s="47"/>
      <c r="W623" s="47"/>
      <c r="X623" s="47"/>
      <c r="Y623" s="47"/>
      <c r="Z623" s="47"/>
      <c r="AA623" s="48"/>
      <c r="AB623" s="48"/>
      <c r="AC623" s="48"/>
      <c r="AD623" s="48"/>
      <c r="AE623" s="48"/>
      <c r="AF623" s="48"/>
      <c r="AG623" s="48"/>
      <c r="AH623" s="49"/>
      <c r="AI623" s="50"/>
      <c r="AJ623" s="47"/>
      <c r="AK623" s="48"/>
      <c r="AL623" s="48"/>
      <c r="AM623" s="48"/>
      <c r="AN623" s="49"/>
      <c r="AO623" s="70"/>
      <c r="AP623" s="50"/>
      <c r="AQ623" s="47"/>
      <c r="AR623" s="47"/>
      <c r="AS623" s="47"/>
      <c r="AT623" s="47"/>
      <c r="AU623" s="48"/>
      <c r="AV623" s="49"/>
      <c r="AW623" s="47"/>
      <c r="AX623" s="47"/>
      <c r="AY623" s="47"/>
      <c r="AZ623" s="47"/>
      <c r="BA623" s="70"/>
      <c r="BB623" s="49"/>
      <c r="BC623" s="47"/>
      <c r="BD623" s="47"/>
      <c r="BE623" s="47"/>
      <c r="BF623" s="70"/>
      <c r="BG623" s="50" t="s">
        <v>17</v>
      </c>
      <c r="BH623" s="47"/>
      <c r="BI623" s="47"/>
      <c r="BJ623" s="48"/>
      <c r="BK623" s="64"/>
      <c r="BL623" s="197"/>
    </row>
    <row r="624" spans="1:64" s="3" customFormat="1" ht="12.95" customHeight="1" x14ac:dyDescent="0.25">
      <c r="A624" s="6" t="s">
        <v>516</v>
      </c>
      <c r="B624" s="31" t="s">
        <v>224</v>
      </c>
      <c r="C624" s="19"/>
      <c r="D624" s="25"/>
      <c r="E624" s="26"/>
      <c r="F624" s="27"/>
      <c r="G624" s="68"/>
      <c r="H624" s="19"/>
      <c r="I624" s="27"/>
      <c r="J624" s="27"/>
      <c r="K624" s="27"/>
      <c r="L624" s="27"/>
      <c r="M624" s="27"/>
      <c r="N624" s="27"/>
      <c r="O624" s="25"/>
      <c r="P624" s="26"/>
      <c r="Q624" s="27"/>
      <c r="R624" s="68"/>
      <c r="S624" s="19"/>
      <c r="T624" s="19"/>
      <c r="U624" s="19"/>
      <c r="V624" s="27"/>
      <c r="W624" s="27"/>
      <c r="X624" s="27"/>
      <c r="Y624" s="27"/>
      <c r="Z624" s="27"/>
      <c r="AA624" s="25"/>
      <c r="AB624" s="25"/>
      <c r="AC624" s="25"/>
      <c r="AD624" s="25"/>
      <c r="AE624" s="25"/>
      <c r="AF624" s="25"/>
      <c r="AG624" s="25"/>
      <c r="AH624" s="26"/>
      <c r="AI624" s="19"/>
      <c r="AJ624" s="27"/>
      <c r="AK624" s="25"/>
      <c r="AL624" s="25"/>
      <c r="AM624" s="25"/>
      <c r="AN624" s="26"/>
      <c r="AO624" s="68"/>
      <c r="AP624" s="19"/>
      <c r="AQ624" s="27"/>
      <c r="AR624" s="27"/>
      <c r="AS624" s="27"/>
      <c r="AT624" s="27"/>
      <c r="AU624" s="25"/>
      <c r="AV624" s="26"/>
      <c r="AW624" s="27"/>
      <c r="AX624" s="27"/>
      <c r="AY624" s="27"/>
      <c r="AZ624" s="27"/>
      <c r="BA624" s="68"/>
      <c r="BB624" s="26"/>
      <c r="BC624" s="27"/>
      <c r="BD624" s="27"/>
      <c r="BE624" s="27"/>
      <c r="BF624" s="68"/>
      <c r="BG624" s="24" t="s">
        <v>17</v>
      </c>
      <c r="BH624" s="27"/>
      <c r="BI624" s="27"/>
      <c r="BJ624" s="25"/>
      <c r="BK624" s="64"/>
      <c r="BL624" s="197" t="str">
        <f>IFERROR(VLOOKUP(BK624,#REF!,3,FALSE),"")</f>
        <v/>
      </c>
    </row>
    <row r="625" spans="1:64" s="3" customFormat="1" ht="12.95" customHeight="1" x14ac:dyDescent="0.25">
      <c r="A625" s="6"/>
      <c r="B625" s="31"/>
      <c r="C625" s="19"/>
      <c r="D625" s="25"/>
      <c r="E625" s="26"/>
      <c r="F625" s="27"/>
      <c r="G625" s="68"/>
      <c r="H625" s="19"/>
      <c r="I625" s="27"/>
      <c r="J625" s="27"/>
      <c r="K625" s="27"/>
      <c r="L625" s="27"/>
      <c r="M625" s="27"/>
      <c r="N625" s="27"/>
      <c r="O625" s="25"/>
      <c r="P625" s="26"/>
      <c r="Q625" s="27"/>
      <c r="R625" s="68"/>
      <c r="S625" s="19"/>
      <c r="T625" s="19"/>
      <c r="U625" s="19"/>
      <c r="V625" s="27"/>
      <c r="W625" s="27"/>
      <c r="X625" s="27"/>
      <c r="Y625" s="27"/>
      <c r="Z625" s="27"/>
      <c r="AA625" s="25"/>
      <c r="AB625" s="25"/>
      <c r="AC625" s="25"/>
      <c r="AD625" s="25"/>
      <c r="AE625" s="25"/>
      <c r="AF625" s="25"/>
      <c r="AG625" s="25"/>
      <c r="AH625" s="26"/>
      <c r="AI625" s="19"/>
      <c r="AJ625" s="27"/>
      <c r="AK625" s="25"/>
      <c r="AL625" s="25"/>
      <c r="AM625" s="25"/>
      <c r="AN625" s="26"/>
      <c r="AO625" s="68"/>
      <c r="AP625" s="19"/>
      <c r="AQ625" s="27"/>
      <c r="AR625" s="27"/>
      <c r="AS625" s="27"/>
      <c r="AT625" s="27"/>
      <c r="AU625" s="25"/>
      <c r="AV625" s="26"/>
      <c r="AW625" s="27"/>
      <c r="AX625" s="27"/>
      <c r="AY625" s="27"/>
      <c r="AZ625" s="27"/>
      <c r="BA625" s="68"/>
      <c r="BB625" s="26"/>
      <c r="BC625" s="27"/>
      <c r="BD625" s="27"/>
      <c r="BE625" s="27"/>
      <c r="BF625" s="68"/>
      <c r="BG625" s="19" t="s">
        <v>17</v>
      </c>
      <c r="BH625" s="27"/>
      <c r="BI625" s="27"/>
      <c r="BJ625" s="25"/>
      <c r="BK625" s="64"/>
      <c r="BL625" s="197"/>
    </row>
    <row r="626" spans="1:64" s="3" customFormat="1" ht="12.95" customHeight="1" x14ac:dyDescent="0.25">
      <c r="A626" s="42" t="s">
        <v>1476</v>
      </c>
      <c r="B626" s="31" t="s">
        <v>688</v>
      </c>
      <c r="C626" s="19"/>
      <c r="D626" s="25"/>
      <c r="E626" s="26"/>
      <c r="F626" s="21" t="s">
        <v>117</v>
      </c>
      <c r="G626" s="20" t="s">
        <v>119</v>
      </c>
      <c r="H626" s="24"/>
      <c r="I626" s="21"/>
      <c r="J626" s="21"/>
      <c r="K626" s="21"/>
      <c r="L626" s="21"/>
      <c r="M626" s="21"/>
      <c r="N626" s="21"/>
      <c r="O626" s="22"/>
      <c r="P626" s="23"/>
      <c r="Q626" s="21"/>
      <c r="R626" s="20"/>
      <c r="S626" s="24"/>
      <c r="T626" s="24"/>
      <c r="U626" s="24"/>
      <c r="V626" s="21"/>
      <c r="W626" s="21"/>
      <c r="X626" s="21"/>
      <c r="Y626" s="21"/>
      <c r="Z626" s="21"/>
      <c r="AA626" s="22"/>
      <c r="AB626" s="22"/>
      <c r="AC626" s="22"/>
      <c r="AD626" s="22"/>
      <c r="AE626" s="22"/>
      <c r="AF626" s="22" t="s">
        <v>119</v>
      </c>
      <c r="AG626" s="22"/>
      <c r="AH626" s="23"/>
      <c r="AI626" s="24"/>
      <c r="AJ626" s="21"/>
      <c r="AK626" s="22"/>
      <c r="AL626" s="22"/>
      <c r="AM626" s="22"/>
      <c r="AN626" s="23"/>
      <c r="AO626" s="20"/>
      <c r="AP626" s="24"/>
      <c r="AQ626" s="21"/>
      <c r="AR626" s="21" t="s">
        <v>117</v>
      </c>
      <c r="AS626" s="21" t="s">
        <v>119</v>
      </c>
      <c r="AT626" s="21"/>
      <c r="AU626" s="22"/>
      <c r="AV626" s="23"/>
      <c r="AW626" s="21"/>
      <c r="AX626" s="21"/>
      <c r="AY626" s="21"/>
      <c r="AZ626" s="21"/>
      <c r="BA626" s="20"/>
      <c r="BB626" s="23"/>
      <c r="BC626" s="21"/>
      <c r="BD626" s="21"/>
      <c r="BE626" s="21"/>
      <c r="BF626" s="20"/>
      <c r="BG626" s="24" t="s">
        <v>17</v>
      </c>
      <c r="BH626" s="21"/>
      <c r="BI626" s="21"/>
      <c r="BJ626" s="22"/>
      <c r="BK626" s="64"/>
      <c r="BL626" s="197" t="str">
        <f>IFERROR(VLOOKUP(BK626,#REF!,3,FALSE),"")</f>
        <v/>
      </c>
    </row>
    <row r="627" spans="1:64" s="3" customFormat="1" ht="12.95" customHeight="1" x14ac:dyDescent="0.25">
      <c r="A627" s="42" t="s">
        <v>1477</v>
      </c>
      <c r="B627" s="31" t="s">
        <v>763</v>
      </c>
      <c r="C627" s="19"/>
      <c r="D627" s="25"/>
      <c r="E627" s="26"/>
      <c r="F627" s="21" t="s">
        <v>117</v>
      </c>
      <c r="G627" s="20" t="s">
        <v>119</v>
      </c>
      <c r="H627" s="24"/>
      <c r="I627" s="21"/>
      <c r="J627" s="21"/>
      <c r="K627" s="21"/>
      <c r="L627" s="21"/>
      <c r="M627" s="21"/>
      <c r="N627" s="21"/>
      <c r="O627" s="22"/>
      <c r="P627" s="23"/>
      <c r="Q627" s="21"/>
      <c r="R627" s="20"/>
      <c r="S627" s="24"/>
      <c r="T627" s="24"/>
      <c r="U627" s="24"/>
      <c r="V627" s="21"/>
      <c r="W627" s="21"/>
      <c r="X627" s="21"/>
      <c r="Y627" s="21"/>
      <c r="Z627" s="21"/>
      <c r="AA627" s="22"/>
      <c r="AB627" s="22"/>
      <c r="AC627" s="22"/>
      <c r="AD627" s="22"/>
      <c r="AE627" s="22"/>
      <c r="AF627" s="22" t="s">
        <v>92</v>
      </c>
      <c r="AG627" s="22"/>
      <c r="AH627" s="23"/>
      <c r="AI627" s="24"/>
      <c r="AJ627" s="21"/>
      <c r="AK627" s="22"/>
      <c r="AL627" s="22"/>
      <c r="AM627" s="22"/>
      <c r="AN627" s="23"/>
      <c r="AO627" s="20"/>
      <c r="AP627" s="24"/>
      <c r="AQ627" s="21"/>
      <c r="AR627" s="21" t="s">
        <v>117</v>
      </c>
      <c r="AS627" s="21" t="s">
        <v>119</v>
      </c>
      <c r="AT627" s="21"/>
      <c r="AU627" s="22" t="s">
        <v>92</v>
      </c>
      <c r="AV627" s="23"/>
      <c r="AW627" s="21"/>
      <c r="AX627" s="21"/>
      <c r="AY627" s="21"/>
      <c r="AZ627" s="21"/>
      <c r="BA627" s="20"/>
      <c r="BB627" s="23"/>
      <c r="BC627" s="21"/>
      <c r="BD627" s="21"/>
      <c r="BE627" s="21"/>
      <c r="BF627" s="20"/>
      <c r="BG627" s="24" t="s">
        <v>17</v>
      </c>
      <c r="BH627" s="21"/>
      <c r="BI627" s="21"/>
      <c r="BJ627" s="22"/>
      <c r="BK627" s="64"/>
      <c r="BL627" s="197" t="str">
        <f>IFERROR(VLOOKUP(BK627,#REF!,3,FALSE),"")</f>
        <v/>
      </c>
    </row>
    <row r="628" spans="1:64" s="3" customFormat="1" ht="12.95" customHeight="1" x14ac:dyDescent="0.25">
      <c r="A628" s="42" t="s">
        <v>1478</v>
      </c>
      <c r="B628" s="31" t="s">
        <v>764</v>
      </c>
      <c r="C628" s="19"/>
      <c r="D628" s="25"/>
      <c r="E628" s="26"/>
      <c r="F628" s="21" t="s">
        <v>117</v>
      </c>
      <c r="G628" s="20" t="s">
        <v>119</v>
      </c>
      <c r="H628" s="24"/>
      <c r="I628" s="21"/>
      <c r="J628" s="21"/>
      <c r="K628" s="21"/>
      <c r="L628" s="21"/>
      <c r="M628" s="21"/>
      <c r="N628" s="21"/>
      <c r="O628" s="22"/>
      <c r="P628" s="23"/>
      <c r="Q628" s="21"/>
      <c r="R628" s="20"/>
      <c r="S628" s="24"/>
      <c r="T628" s="24"/>
      <c r="U628" s="24"/>
      <c r="V628" s="21"/>
      <c r="W628" s="21"/>
      <c r="X628" s="21"/>
      <c r="Y628" s="21"/>
      <c r="Z628" s="21"/>
      <c r="AA628" s="22"/>
      <c r="AB628" s="22"/>
      <c r="AC628" s="22"/>
      <c r="AD628" s="22"/>
      <c r="AE628" s="22"/>
      <c r="AF628" s="22" t="s">
        <v>119</v>
      </c>
      <c r="AG628" s="22"/>
      <c r="AH628" s="23"/>
      <c r="AI628" s="24"/>
      <c r="AJ628" s="21"/>
      <c r="AK628" s="22"/>
      <c r="AL628" s="22"/>
      <c r="AM628" s="22"/>
      <c r="AN628" s="23"/>
      <c r="AO628" s="20"/>
      <c r="AP628" s="24"/>
      <c r="AQ628" s="21"/>
      <c r="AR628" s="21"/>
      <c r="AS628" s="21"/>
      <c r="AT628" s="21"/>
      <c r="AU628" s="22"/>
      <c r="AV628" s="23"/>
      <c r="AW628" s="21"/>
      <c r="AX628" s="21"/>
      <c r="AY628" s="21"/>
      <c r="AZ628" s="21"/>
      <c r="BA628" s="20"/>
      <c r="BB628" s="23"/>
      <c r="BC628" s="21"/>
      <c r="BD628" s="21"/>
      <c r="BE628" s="21"/>
      <c r="BF628" s="20"/>
      <c r="BG628" s="24" t="s">
        <v>17</v>
      </c>
      <c r="BH628" s="21"/>
      <c r="BI628" s="21"/>
      <c r="BJ628" s="22"/>
      <c r="BK628" s="64"/>
      <c r="BL628" s="197" t="str">
        <f>IFERROR(VLOOKUP(BK628,#REF!,3,FALSE),"")</f>
        <v/>
      </c>
    </row>
    <row r="629" spans="1:64" s="3" customFormat="1" ht="12.95" customHeight="1" x14ac:dyDescent="0.25">
      <c r="A629" s="42" t="s">
        <v>1479</v>
      </c>
      <c r="B629" s="31" t="s">
        <v>660</v>
      </c>
      <c r="C629" s="19"/>
      <c r="D629" s="25"/>
      <c r="E629" s="23"/>
      <c r="F629" s="21" t="s">
        <v>92</v>
      </c>
      <c r="G629" s="20"/>
      <c r="H629" s="24"/>
      <c r="I629" s="21"/>
      <c r="J629" s="21"/>
      <c r="K629" s="21"/>
      <c r="L629" s="21"/>
      <c r="M629" s="21"/>
      <c r="N629" s="21"/>
      <c r="O629" s="22"/>
      <c r="P629" s="23"/>
      <c r="Q629" s="21"/>
      <c r="R629" s="20"/>
      <c r="S629" s="24"/>
      <c r="T629" s="24"/>
      <c r="U629" s="24"/>
      <c r="V629" s="21"/>
      <c r="W629" s="21"/>
      <c r="X629" s="21"/>
      <c r="Y629" s="21"/>
      <c r="Z629" s="21"/>
      <c r="AA629" s="22"/>
      <c r="AB629" s="22"/>
      <c r="AC629" s="22" t="s">
        <v>117</v>
      </c>
      <c r="AD629" s="22" t="s">
        <v>117</v>
      </c>
      <c r="AE629" s="22"/>
      <c r="AF629" s="22" t="s">
        <v>92</v>
      </c>
      <c r="AG629" s="22"/>
      <c r="AH629" s="23"/>
      <c r="AI629" s="24"/>
      <c r="AJ629" s="21"/>
      <c r="AK629" s="22"/>
      <c r="AL629" s="22"/>
      <c r="AM629" s="22" t="s">
        <v>92</v>
      </c>
      <c r="AN629" s="23"/>
      <c r="AO629" s="20"/>
      <c r="AP629" s="24"/>
      <c r="AQ629" s="21"/>
      <c r="AR629" s="21"/>
      <c r="AS629" s="21"/>
      <c r="AT629" s="21"/>
      <c r="AU629" s="22" t="s">
        <v>119</v>
      </c>
      <c r="AV629" s="23"/>
      <c r="AW629" s="21"/>
      <c r="AX629" s="21"/>
      <c r="AY629" s="21"/>
      <c r="AZ629" s="21"/>
      <c r="BA629" s="20"/>
      <c r="BB629" s="23"/>
      <c r="BC629" s="21"/>
      <c r="BD629" s="21"/>
      <c r="BE629" s="21"/>
      <c r="BF629" s="20"/>
      <c r="BG629" s="24" t="s">
        <v>17</v>
      </c>
      <c r="BH629" s="21"/>
      <c r="BI629" s="21"/>
      <c r="BJ629" s="22"/>
      <c r="BK629" s="64"/>
      <c r="BL629" s="197">
        <f>+BL612</f>
        <v>46</v>
      </c>
    </row>
    <row r="630" spans="1:64" s="3" customFormat="1" ht="12.95" customHeight="1" x14ac:dyDescent="0.25">
      <c r="A630" s="42" t="s">
        <v>1480</v>
      </c>
      <c r="B630" s="31" t="s">
        <v>311</v>
      </c>
      <c r="C630" s="19"/>
      <c r="D630" s="25"/>
      <c r="E630" s="26"/>
      <c r="F630" s="21" t="s">
        <v>92</v>
      </c>
      <c r="G630" s="20"/>
      <c r="H630" s="24"/>
      <c r="I630" s="21"/>
      <c r="J630" s="21"/>
      <c r="K630" s="21"/>
      <c r="L630" s="21"/>
      <c r="M630" s="21" t="s">
        <v>120</v>
      </c>
      <c r="N630" s="21"/>
      <c r="O630" s="22" t="s">
        <v>92</v>
      </c>
      <c r="P630" s="23"/>
      <c r="Q630" s="21"/>
      <c r="R630" s="20"/>
      <c r="S630" s="24"/>
      <c r="T630" s="24"/>
      <c r="U630" s="24"/>
      <c r="V630" s="21"/>
      <c r="W630" s="21"/>
      <c r="X630" s="21"/>
      <c r="Y630" s="21"/>
      <c r="Z630" s="21"/>
      <c r="AA630" s="22"/>
      <c r="AB630" s="22"/>
      <c r="AC630" s="22"/>
      <c r="AD630" s="22"/>
      <c r="AE630" s="22"/>
      <c r="AF630" s="22" t="s">
        <v>92</v>
      </c>
      <c r="AG630" s="22"/>
      <c r="AH630" s="23"/>
      <c r="AI630" s="24"/>
      <c r="AJ630" s="21"/>
      <c r="AK630" s="22"/>
      <c r="AL630" s="22"/>
      <c r="AM630" s="22" t="s">
        <v>92</v>
      </c>
      <c r="AN630" s="23"/>
      <c r="AO630" s="20"/>
      <c r="AP630" s="24"/>
      <c r="AQ630" s="21"/>
      <c r="AR630" s="21"/>
      <c r="AS630" s="21" t="s">
        <v>92</v>
      </c>
      <c r="AT630" s="21"/>
      <c r="AU630" s="22"/>
      <c r="AV630" s="23"/>
      <c r="AW630" s="21"/>
      <c r="AX630" s="21"/>
      <c r="AY630" s="21" t="s">
        <v>92</v>
      </c>
      <c r="AZ630" s="21"/>
      <c r="BA630" s="20"/>
      <c r="BB630" s="23"/>
      <c r="BC630" s="21"/>
      <c r="BD630" s="21"/>
      <c r="BE630" s="21" t="s">
        <v>116</v>
      </c>
      <c r="BF630" s="20" t="s">
        <v>92</v>
      </c>
      <c r="BG630" s="24" t="s">
        <v>17</v>
      </c>
      <c r="BH630" s="21"/>
      <c r="BI630" s="21"/>
      <c r="BJ630" s="22"/>
      <c r="BK630" s="64"/>
      <c r="BL630" s="197"/>
    </row>
    <row r="631" spans="1:64" s="3" customFormat="1" ht="12.95" customHeight="1" x14ac:dyDescent="0.25">
      <c r="A631" s="42" t="s">
        <v>1481</v>
      </c>
      <c r="B631" s="31" t="s">
        <v>312</v>
      </c>
      <c r="C631" s="19"/>
      <c r="D631" s="25"/>
      <c r="E631" s="26"/>
      <c r="F631" s="21"/>
      <c r="G631" s="20"/>
      <c r="H631" s="24"/>
      <c r="I631" s="21"/>
      <c r="J631" s="21"/>
      <c r="K631" s="21"/>
      <c r="L631" s="21"/>
      <c r="M631" s="21"/>
      <c r="N631" s="21"/>
      <c r="O631" s="22"/>
      <c r="P631" s="23"/>
      <c r="Q631" s="21"/>
      <c r="R631" s="20"/>
      <c r="S631" s="24"/>
      <c r="T631" s="24"/>
      <c r="U631" s="24"/>
      <c r="V631" s="21"/>
      <c r="W631" s="21"/>
      <c r="X631" s="21"/>
      <c r="Y631" s="21"/>
      <c r="Z631" s="21"/>
      <c r="AA631" s="22"/>
      <c r="AB631" s="22"/>
      <c r="AC631" s="22"/>
      <c r="AD631" s="22"/>
      <c r="AE631" s="22"/>
      <c r="AF631" s="22" t="s">
        <v>92</v>
      </c>
      <c r="AG631" s="22"/>
      <c r="AH631" s="23"/>
      <c r="AI631" s="24"/>
      <c r="AJ631" s="21"/>
      <c r="AK631" s="22"/>
      <c r="AL631" s="22"/>
      <c r="AM631" s="22" t="s">
        <v>92</v>
      </c>
      <c r="AN631" s="23"/>
      <c r="AO631" s="20"/>
      <c r="AP631" s="24"/>
      <c r="AQ631" s="21"/>
      <c r="AR631" s="21"/>
      <c r="AS631" s="21"/>
      <c r="AT631" s="21"/>
      <c r="AU631" s="22"/>
      <c r="AV631" s="23"/>
      <c r="AW631" s="21"/>
      <c r="AX631" s="21" t="s">
        <v>117</v>
      </c>
      <c r="AY631" s="21" t="s">
        <v>119</v>
      </c>
      <c r="AZ631" s="21"/>
      <c r="BA631" s="20"/>
      <c r="BB631" s="23"/>
      <c r="BC631" s="21"/>
      <c r="BD631" s="21"/>
      <c r="BE631" s="21" t="s">
        <v>116</v>
      </c>
      <c r="BF631" s="20" t="s">
        <v>92</v>
      </c>
      <c r="BG631" s="24" t="s">
        <v>17</v>
      </c>
      <c r="BH631" s="21"/>
      <c r="BI631" s="21"/>
      <c r="BJ631" s="22"/>
      <c r="BK631" s="64"/>
      <c r="BL631" s="197" t="str">
        <f>IFERROR(VLOOKUP(BK631,#REF!,3,FALSE),"")</f>
        <v/>
      </c>
    </row>
    <row r="632" spans="1:64" s="3" customFormat="1" ht="12.95" customHeight="1" x14ac:dyDescent="0.25">
      <c r="A632" s="42" t="s">
        <v>1482</v>
      </c>
      <c r="B632" s="31" t="s">
        <v>313</v>
      </c>
      <c r="C632" s="19"/>
      <c r="D632" s="25"/>
      <c r="E632" s="23"/>
      <c r="F632" s="21"/>
      <c r="G632" s="20"/>
      <c r="H632" s="24"/>
      <c r="I632" s="21"/>
      <c r="J632" s="21"/>
      <c r="K632" s="21"/>
      <c r="L632" s="21"/>
      <c r="M632" s="21"/>
      <c r="N632" s="21"/>
      <c r="O632" s="22" t="s">
        <v>92</v>
      </c>
      <c r="P632" s="23"/>
      <c r="Q632" s="21"/>
      <c r="R632" s="20"/>
      <c r="S632" s="24"/>
      <c r="T632" s="24"/>
      <c r="U632" s="24"/>
      <c r="V632" s="21"/>
      <c r="W632" s="21"/>
      <c r="X632" s="21"/>
      <c r="Y632" s="21"/>
      <c r="Z632" s="21"/>
      <c r="AA632" s="22"/>
      <c r="AB632" s="22"/>
      <c r="AC632" s="22"/>
      <c r="AD632" s="22"/>
      <c r="AE632" s="22"/>
      <c r="AF632" s="22" t="s">
        <v>92</v>
      </c>
      <c r="AG632" s="22"/>
      <c r="AH632" s="23"/>
      <c r="AI632" s="24"/>
      <c r="AJ632" s="21"/>
      <c r="AK632" s="22"/>
      <c r="AL632" s="22"/>
      <c r="AM632" s="22" t="s">
        <v>92</v>
      </c>
      <c r="AN632" s="23"/>
      <c r="AO632" s="20"/>
      <c r="AP632" s="24"/>
      <c r="AQ632" s="21"/>
      <c r="AR632" s="21"/>
      <c r="AS632" s="21"/>
      <c r="AT632" s="21"/>
      <c r="AU632" s="22"/>
      <c r="AV632" s="23"/>
      <c r="AW632" s="21"/>
      <c r="AX632" s="21" t="s">
        <v>117</v>
      </c>
      <c r="AY632" s="21" t="s">
        <v>119</v>
      </c>
      <c r="AZ632" s="21"/>
      <c r="BA632" s="20"/>
      <c r="BB632" s="23"/>
      <c r="BC632" s="21"/>
      <c r="BD632" s="21"/>
      <c r="BE632" s="21"/>
      <c r="BF632" s="20" t="s">
        <v>92</v>
      </c>
      <c r="BG632" s="24" t="s">
        <v>17</v>
      </c>
      <c r="BH632" s="21"/>
      <c r="BI632" s="21"/>
      <c r="BJ632" s="22"/>
      <c r="BK632" s="64"/>
      <c r="BL632" s="197"/>
    </row>
    <row r="633" spans="1:64" s="3" customFormat="1" ht="12.95" customHeight="1" x14ac:dyDescent="0.25">
      <c r="A633" s="42" t="s">
        <v>1483</v>
      </c>
      <c r="B633" s="31" t="s">
        <v>314</v>
      </c>
      <c r="C633" s="19"/>
      <c r="D633" s="25"/>
      <c r="E633" s="23"/>
      <c r="F633" s="21" t="s">
        <v>92</v>
      </c>
      <c r="G633" s="20"/>
      <c r="H633" s="24"/>
      <c r="I633" s="21"/>
      <c r="J633" s="21"/>
      <c r="K633" s="21"/>
      <c r="L633" s="21"/>
      <c r="M633" s="21"/>
      <c r="N633" s="21"/>
      <c r="O633" s="22"/>
      <c r="P633" s="23"/>
      <c r="Q633" s="21"/>
      <c r="R633" s="20"/>
      <c r="S633" s="24"/>
      <c r="T633" s="24"/>
      <c r="U633" s="24"/>
      <c r="V633" s="21"/>
      <c r="W633" s="21"/>
      <c r="X633" s="21"/>
      <c r="Y633" s="21"/>
      <c r="Z633" s="21"/>
      <c r="AA633" s="22"/>
      <c r="AB633" s="22"/>
      <c r="AC633" s="22"/>
      <c r="AD633" s="22"/>
      <c r="AE633" s="22" t="s">
        <v>117</v>
      </c>
      <c r="AF633" s="22" t="s">
        <v>92</v>
      </c>
      <c r="AG633" s="22"/>
      <c r="AH633" s="23"/>
      <c r="AI633" s="24"/>
      <c r="AJ633" s="21"/>
      <c r="AK633" s="22" t="s">
        <v>117</v>
      </c>
      <c r="AL633" s="22"/>
      <c r="AM633" s="22" t="s">
        <v>119</v>
      </c>
      <c r="AN633" s="23"/>
      <c r="AO633" s="20"/>
      <c r="AP633" s="24"/>
      <c r="AQ633" s="21"/>
      <c r="AR633" s="21"/>
      <c r="AS633" s="21"/>
      <c r="AT633" s="21"/>
      <c r="AU633" s="22" t="s">
        <v>119</v>
      </c>
      <c r="AV633" s="23"/>
      <c r="AW633" s="21"/>
      <c r="AX633" s="21"/>
      <c r="AY633" s="21"/>
      <c r="AZ633" s="21"/>
      <c r="BA633" s="20"/>
      <c r="BB633" s="23"/>
      <c r="BC633" s="21"/>
      <c r="BD633" s="21"/>
      <c r="BE633" s="21"/>
      <c r="BF633" s="20" t="s">
        <v>92</v>
      </c>
      <c r="BG633" s="24" t="s">
        <v>17</v>
      </c>
      <c r="BH633" s="21"/>
      <c r="BI633" s="21"/>
      <c r="BJ633" s="22" t="s">
        <v>35</v>
      </c>
      <c r="BK633" s="64"/>
      <c r="BL633" s="197" t="str">
        <f>IFERROR(VLOOKUP(BK633,#REF!,3,FALSE),"")</f>
        <v/>
      </c>
    </row>
    <row r="634" spans="1:64" s="3" customFormat="1" ht="12.95" customHeight="1" x14ac:dyDescent="0.25">
      <c r="A634" s="42" t="s">
        <v>1484</v>
      </c>
      <c r="B634" s="31" t="s">
        <v>860</v>
      </c>
      <c r="C634" s="19"/>
      <c r="D634" s="25"/>
      <c r="E634" s="23"/>
      <c r="F634" s="21" t="s">
        <v>92</v>
      </c>
      <c r="G634" s="20"/>
      <c r="H634" s="24"/>
      <c r="I634" s="21"/>
      <c r="J634" s="21"/>
      <c r="K634" s="21"/>
      <c r="L634" s="21"/>
      <c r="M634" s="21"/>
      <c r="N634" s="21"/>
      <c r="O634" s="22"/>
      <c r="P634" s="23"/>
      <c r="Q634" s="21"/>
      <c r="R634" s="20"/>
      <c r="S634" s="24"/>
      <c r="T634" s="24"/>
      <c r="U634" s="24"/>
      <c r="V634" s="21"/>
      <c r="W634" s="21"/>
      <c r="X634" s="21"/>
      <c r="Y634" s="21"/>
      <c r="Z634" s="21"/>
      <c r="AA634" s="22"/>
      <c r="AB634" s="22"/>
      <c r="AC634" s="22"/>
      <c r="AD634" s="22"/>
      <c r="AE634" s="22" t="s">
        <v>117</v>
      </c>
      <c r="AF634" s="22" t="s">
        <v>92</v>
      </c>
      <c r="AG634" s="22"/>
      <c r="AH634" s="23"/>
      <c r="AI634" s="24"/>
      <c r="AJ634" s="21"/>
      <c r="AK634" s="22" t="s">
        <v>117</v>
      </c>
      <c r="AL634" s="22"/>
      <c r="AM634" s="22" t="s">
        <v>119</v>
      </c>
      <c r="AN634" s="23"/>
      <c r="AO634" s="20"/>
      <c r="AP634" s="24"/>
      <c r="AQ634" s="21"/>
      <c r="AR634" s="21"/>
      <c r="AS634" s="21"/>
      <c r="AT634" s="21"/>
      <c r="AU634" s="22" t="s">
        <v>119</v>
      </c>
      <c r="AV634" s="23"/>
      <c r="AW634" s="21"/>
      <c r="AX634" s="21"/>
      <c r="AY634" s="21"/>
      <c r="AZ634" s="21"/>
      <c r="BA634" s="20"/>
      <c r="BB634" s="23"/>
      <c r="BC634" s="21"/>
      <c r="BD634" s="21"/>
      <c r="BE634" s="21"/>
      <c r="BF634" s="20" t="s">
        <v>92</v>
      </c>
      <c r="BG634" s="24" t="s">
        <v>17</v>
      </c>
      <c r="BH634" s="21"/>
      <c r="BI634" s="21"/>
      <c r="BJ634" s="22" t="s">
        <v>35</v>
      </c>
      <c r="BK634" s="64"/>
      <c r="BL634" s="197">
        <f>+BL617</f>
        <v>36</v>
      </c>
    </row>
    <row r="635" spans="1:64" s="3" customFormat="1" ht="12.95" customHeight="1" x14ac:dyDescent="0.25">
      <c r="A635" s="42" t="s">
        <v>1485</v>
      </c>
      <c r="B635" s="31" t="s">
        <v>315</v>
      </c>
      <c r="C635" s="24"/>
      <c r="D635" s="22"/>
      <c r="E635" s="23"/>
      <c r="F635" s="21"/>
      <c r="G635" s="20"/>
      <c r="H635" s="24"/>
      <c r="I635" s="21"/>
      <c r="J635" s="21"/>
      <c r="K635" s="21"/>
      <c r="L635" s="21"/>
      <c r="M635" s="21"/>
      <c r="N635" s="21"/>
      <c r="O635" s="22"/>
      <c r="P635" s="23"/>
      <c r="Q635" s="21"/>
      <c r="R635" s="20"/>
      <c r="S635" s="24"/>
      <c r="T635" s="24"/>
      <c r="U635" s="24"/>
      <c r="V635" s="21"/>
      <c r="W635" s="21"/>
      <c r="X635" s="21"/>
      <c r="Y635" s="21"/>
      <c r="Z635" s="21"/>
      <c r="AA635" s="22"/>
      <c r="AB635" s="22"/>
      <c r="AC635" s="22" t="s">
        <v>117</v>
      </c>
      <c r="AD635" s="22" t="s">
        <v>119</v>
      </c>
      <c r="AE635" s="22"/>
      <c r="AF635" s="22" t="s">
        <v>92</v>
      </c>
      <c r="AG635" s="22"/>
      <c r="AH635" s="23"/>
      <c r="AI635" s="24"/>
      <c r="AJ635" s="21"/>
      <c r="AK635" s="22"/>
      <c r="AL635" s="22"/>
      <c r="AM635" s="22" t="s">
        <v>92</v>
      </c>
      <c r="AN635" s="23"/>
      <c r="AO635" s="20"/>
      <c r="AP635" s="24"/>
      <c r="AQ635" s="21"/>
      <c r="AR635" s="21"/>
      <c r="AS635" s="21"/>
      <c r="AT635" s="21"/>
      <c r="AU635" s="22"/>
      <c r="AV635" s="23"/>
      <c r="AW635" s="21"/>
      <c r="AX635" s="21"/>
      <c r="AY635" s="21"/>
      <c r="AZ635" s="21"/>
      <c r="BA635" s="20"/>
      <c r="BB635" s="23"/>
      <c r="BC635" s="21"/>
      <c r="BD635" s="21"/>
      <c r="BE635" s="21"/>
      <c r="BF635" s="20"/>
      <c r="BG635" s="24" t="s">
        <v>17</v>
      </c>
      <c r="BH635" s="21"/>
      <c r="BI635" s="21"/>
      <c r="BJ635" s="48" t="s">
        <v>35</v>
      </c>
      <c r="BK635" s="64"/>
      <c r="BL635" s="197">
        <f>+BL618</f>
        <v>39</v>
      </c>
    </row>
    <row r="636" spans="1:64" s="3" customFormat="1" ht="12.75" customHeight="1" x14ac:dyDescent="0.25">
      <c r="A636" s="42" t="s">
        <v>1486</v>
      </c>
      <c r="B636" s="31" t="s">
        <v>316</v>
      </c>
      <c r="C636" s="24"/>
      <c r="D636" s="22"/>
      <c r="E636" s="23"/>
      <c r="F636" s="21"/>
      <c r="G636" s="20"/>
      <c r="H636" s="24"/>
      <c r="I636" s="21"/>
      <c r="J636" s="21"/>
      <c r="K636" s="21"/>
      <c r="L636" s="21"/>
      <c r="M636" s="21"/>
      <c r="N636" s="21"/>
      <c r="O636" s="22"/>
      <c r="P636" s="23"/>
      <c r="Q636" s="21"/>
      <c r="R636" s="20"/>
      <c r="S636" s="24"/>
      <c r="T636" s="24"/>
      <c r="U636" s="24"/>
      <c r="V636" s="21"/>
      <c r="W636" s="21"/>
      <c r="X636" s="21"/>
      <c r="Y636" s="21"/>
      <c r="Z636" s="21"/>
      <c r="AA636" s="22"/>
      <c r="AB636" s="22"/>
      <c r="AC636" s="22" t="s">
        <v>117</v>
      </c>
      <c r="AD636" s="22" t="s">
        <v>119</v>
      </c>
      <c r="AE636" s="22"/>
      <c r="AF636" s="22" t="s">
        <v>92</v>
      </c>
      <c r="AG636" s="22"/>
      <c r="AH636" s="23"/>
      <c r="AI636" s="24"/>
      <c r="AJ636" s="21"/>
      <c r="AK636" s="22"/>
      <c r="AL636" s="22"/>
      <c r="AM636" s="22" t="s">
        <v>92</v>
      </c>
      <c r="AN636" s="23"/>
      <c r="AO636" s="20"/>
      <c r="AP636" s="24"/>
      <c r="AQ636" s="21"/>
      <c r="AR636" s="21"/>
      <c r="AS636" s="21"/>
      <c r="AT636" s="21"/>
      <c r="AU636" s="22"/>
      <c r="AV636" s="23"/>
      <c r="AW636" s="21"/>
      <c r="AX636" s="21"/>
      <c r="AY636" s="21"/>
      <c r="AZ636" s="21"/>
      <c r="BA636" s="20"/>
      <c r="BB636" s="23"/>
      <c r="BC636" s="21"/>
      <c r="BD636" s="21"/>
      <c r="BE636" s="21"/>
      <c r="BF636" s="20"/>
      <c r="BG636" s="24" t="s">
        <v>17</v>
      </c>
      <c r="BH636" s="21"/>
      <c r="BI636" s="21"/>
      <c r="BJ636" s="48" t="s">
        <v>35</v>
      </c>
      <c r="BK636" s="64"/>
      <c r="BL636" s="197" t="str">
        <f>IFERROR(VLOOKUP(BK636,#REF!,3,FALSE),"")</f>
        <v/>
      </c>
    </row>
    <row r="637" spans="1:64" s="3" customFormat="1" ht="12.75" customHeight="1" x14ac:dyDescent="0.25">
      <c r="A637" s="42" t="s">
        <v>1487</v>
      </c>
      <c r="B637" s="31" t="s">
        <v>602</v>
      </c>
      <c r="C637" s="24"/>
      <c r="D637" s="22"/>
      <c r="E637" s="23"/>
      <c r="F637" s="21"/>
      <c r="G637" s="20"/>
      <c r="H637" s="24"/>
      <c r="I637" s="21"/>
      <c r="J637" s="21"/>
      <c r="K637" s="21"/>
      <c r="L637" s="21"/>
      <c r="M637" s="21"/>
      <c r="N637" s="21"/>
      <c r="O637" s="22"/>
      <c r="P637" s="23"/>
      <c r="Q637" s="21"/>
      <c r="R637" s="20"/>
      <c r="S637" s="24"/>
      <c r="T637" s="24"/>
      <c r="U637" s="24"/>
      <c r="V637" s="21"/>
      <c r="W637" s="21"/>
      <c r="X637" s="21"/>
      <c r="Y637" s="21"/>
      <c r="Z637" s="21"/>
      <c r="AA637" s="22"/>
      <c r="AB637" s="22"/>
      <c r="AC637" s="22" t="s">
        <v>117</v>
      </c>
      <c r="AD637" s="22" t="s">
        <v>119</v>
      </c>
      <c r="AE637" s="22"/>
      <c r="AF637" s="22" t="s">
        <v>92</v>
      </c>
      <c r="AG637" s="22"/>
      <c r="AH637" s="23"/>
      <c r="AI637" s="24"/>
      <c r="AJ637" s="21"/>
      <c r="AK637" s="22"/>
      <c r="AL637" s="22"/>
      <c r="AM637" s="22" t="s">
        <v>92</v>
      </c>
      <c r="AN637" s="23"/>
      <c r="AO637" s="20"/>
      <c r="AP637" s="24"/>
      <c r="AQ637" s="21"/>
      <c r="AR637" s="21"/>
      <c r="AS637" s="21"/>
      <c r="AT637" s="21"/>
      <c r="AU637" s="22"/>
      <c r="AV637" s="23"/>
      <c r="AW637" s="21"/>
      <c r="AX637" s="21"/>
      <c r="AY637" s="21"/>
      <c r="AZ637" s="21"/>
      <c r="BA637" s="20"/>
      <c r="BB637" s="23"/>
      <c r="BC637" s="21"/>
      <c r="BD637" s="21"/>
      <c r="BE637" s="21"/>
      <c r="BF637" s="20"/>
      <c r="BG637" s="24" t="s">
        <v>17</v>
      </c>
      <c r="BH637" s="21"/>
      <c r="BI637" s="21"/>
      <c r="BJ637" s="48" t="s">
        <v>35</v>
      </c>
      <c r="BK637" s="64"/>
      <c r="BL637" s="197" t="str">
        <f>IFERROR(VLOOKUP(BK637,#REF!,3,FALSE),"")</f>
        <v/>
      </c>
    </row>
    <row r="638" spans="1:64" s="3" customFormat="1" ht="12.95" customHeight="1" x14ac:dyDescent="0.25">
      <c r="A638" s="42" t="s">
        <v>1488</v>
      </c>
      <c r="B638" s="31" t="s">
        <v>830</v>
      </c>
      <c r="C638" s="19"/>
      <c r="D638" s="25"/>
      <c r="E638" s="49"/>
      <c r="F638" s="47" t="s">
        <v>92</v>
      </c>
      <c r="G638" s="70"/>
      <c r="H638" s="50"/>
      <c r="I638" s="47"/>
      <c r="J638" s="47"/>
      <c r="K638" s="47"/>
      <c r="L638" s="47"/>
      <c r="M638" s="47"/>
      <c r="N638" s="47"/>
      <c r="O638" s="48"/>
      <c r="P638" s="49"/>
      <c r="Q638" s="47"/>
      <c r="R638" s="70"/>
      <c r="S638" s="50"/>
      <c r="T638" s="50"/>
      <c r="U638" s="50"/>
      <c r="V638" s="47"/>
      <c r="W638" s="47"/>
      <c r="X638" s="47"/>
      <c r="Y638" s="47"/>
      <c r="Z638" s="47"/>
      <c r="AA638" s="48"/>
      <c r="AB638" s="48"/>
      <c r="AC638" s="48"/>
      <c r="AD638" s="48"/>
      <c r="AE638" s="48" t="s">
        <v>117</v>
      </c>
      <c r="AF638" s="48" t="s">
        <v>92</v>
      </c>
      <c r="AG638" s="48"/>
      <c r="AH638" s="49"/>
      <c r="AI638" s="50"/>
      <c r="AJ638" s="47"/>
      <c r="AK638" s="48" t="s">
        <v>117</v>
      </c>
      <c r="AL638" s="48"/>
      <c r="AM638" s="48" t="s">
        <v>119</v>
      </c>
      <c r="AN638" s="49"/>
      <c r="AO638" s="70"/>
      <c r="AP638" s="50"/>
      <c r="AQ638" s="47"/>
      <c r="AR638" s="47"/>
      <c r="AS638" s="47"/>
      <c r="AT638" s="47"/>
      <c r="AU638" s="48" t="s">
        <v>119</v>
      </c>
      <c r="AV638" s="49"/>
      <c r="AW638" s="47"/>
      <c r="AX638" s="47"/>
      <c r="AY638" s="47"/>
      <c r="AZ638" s="47"/>
      <c r="BA638" s="70"/>
      <c r="BB638" s="49"/>
      <c r="BC638" s="47"/>
      <c r="BD638" s="47"/>
      <c r="BE638" s="47"/>
      <c r="BF638" s="70" t="s">
        <v>92</v>
      </c>
      <c r="BG638" s="50" t="s">
        <v>17</v>
      </c>
      <c r="BH638" s="47"/>
      <c r="BI638" s="47"/>
      <c r="BJ638" s="48"/>
      <c r="BK638" s="64"/>
      <c r="BL638" s="197" t="str">
        <f>IFERROR(VLOOKUP(BK638,#REF!,3,FALSE),"")</f>
        <v/>
      </c>
    </row>
    <row r="639" spans="1:64" s="3" customFormat="1" ht="12.95" customHeight="1" x14ac:dyDescent="0.25">
      <c r="A639" s="42"/>
      <c r="B639" s="31"/>
      <c r="C639" s="19"/>
      <c r="D639" s="25"/>
      <c r="E639" s="49"/>
      <c r="F639" s="47"/>
      <c r="G639" s="70"/>
      <c r="H639" s="50"/>
      <c r="I639" s="47"/>
      <c r="J639" s="47"/>
      <c r="K639" s="47"/>
      <c r="L639" s="47"/>
      <c r="M639" s="47"/>
      <c r="N639" s="47"/>
      <c r="O639" s="48"/>
      <c r="P639" s="49"/>
      <c r="Q639" s="47"/>
      <c r="R639" s="70"/>
      <c r="S639" s="50"/>
      <c r="T639" s="50"/>
      <c r="U639" s="50"/>
      <c r="V639" s="47"/>
      <c r="W639" s="47"/>
      <c r="X639" s="47"/>
      <c r="Y639" s="47"/>
      <c r="Z639" s="47"/>
      <c r="AA639" s="48"/>
      <c r="AB639" s="48"/>
      <c r="AC639" s="48"/>
      <c r="AD639" s="48"/>
      <c r="AE639" s="48"/>
      <c r="AF639" s="48"/>
      <c r="AG639" s="48"/>
      <c r="AH639" s="49"/>
      <c r="AI639" s="50"/>
      <c r="AJ639" s="47"/>
      <c r="AK639" s="48"/>
      <c r="AL639" s="48"/>
      <c r="AM639" s="48"/>
      <c r="AN639" s="49"/>
      <c r="AO639" s="70"/>
      <c r="AP639" s="50"/>
      <c r="AQ639" s="47"/>
      <c r="AR639" s="47"/>
      <c r="AS639" s="47"/>
      <c r="AT639" s="47"/>
      <c r="AU639" s="48"/>
      <c r="AV639" s="49"/>
      <c r="AW639" s="47"/>
      <c r="AX639" s="47"/>
      <c r="AY639" s="47"/>
      <c r="AZ639" s="47"/>
      <c r="BA639" s="70"/>
      <c r="BB639" s="49"/>
      <c r="BC639" s="47"/>
      <c r="BD639" s="47"/>
      <c r="BE639" s="47"/>
      <c r="BF639" s="70"/>
      <c r="BG639" s="50" t="s">
        <v>17</v>
      </c>
      <c r="BH639" s="47"/>
      <c r="BI639" s="47"/>
      <c r="BJ639" s="48"/>
      <c r="BK639" s="64"/>
      <c r="BL639" s="197"/>
    </row>
    <row r="640" spans="1:64" s="3" customFormat="1" ht="12.95" customHeight="1" x14ac:dyDescent="0.25">
      <c r="A640" s="6" t="s">
        <v>517</v>
      </c>
      <c r="B640" s="31" t="s">
        <v>225</v>
      </c>
      <c r="C640" s="19"/>
      <c r="D640" s="25"/>
      <c r="E640" s="26"/>
      <c r="F640" s="27"/>
      <c r="G640" s="68"/>
      <c r="H640" s="19"/>
      <c r="I640" s="27"/>
      <c r="J640" s="27"/>
      <c r="K640" s="27"/>
      <c r="L640" s="27"/>
      <c r="M640" s="27"/>
      <c r="N640" s="27"/>
      <c r="O640" s="25"/>
      <c r="P640" s="26"/>
      <c r="Q640" s="27"/>
      <c r="R640" s="68"/>
      <c r="S640" s="19"/>
      <c r="T640" s="19"/>
      <c r="U640" s="19"/>
      <c r="V640" s="27"/>
      <c r="W640" s="27"/>
      <c r="X640" s="27"/>
      <c r="Y640" s="27"/>
      <c r="Z640" s="27"/>
      <c r="AA640" s="25"/>
      <c r="AB640" s="25"/>
      <c r="AC640" s="25"/>
      <c r="AD640" s="25"/>
      <c r="AE640" s="25"/>
      <c r="AF640" s="25"/>
      <c r="AG640" s="25"/>
      <c r="AH640" s="26"/>
      <c r="AI640" s="19"/>
      <c r="AJ640" s="27"/>
      <c r="AK640" s="25"/>
      <c r="AL640" s="25"/>
      <c r="AM640" s="25"/>
      <c r="AN640" s="26"/>
      <c r="AO640" s="68"/>
      <c r="AP640" s="19"/>
      <c r="AQ640" s="27"/>
      <c r="AR640" s="27"/>
      <c r="AS640" s="27"/>
      <c r="AT640" s="27"/>
      <c r="AU640" s="25"/>
      <c r="AV640" s="26"/>
      <c r="AW640" s="27"/>
      <c r="AX640" s="27"/>
      <c r="AY640" s="27"/>
      <c r="AZ640" s="27"/>
      <c r="BA640" s="68"/>
      <c r="BB640" s="26"/>
      <c r="BC640" s="27"/>
      <c r="BD640" s="27"/>
      <c r="BE640" s="27"/>
      <c r="BF640" s="68"/>
      <c r="BG640" s="24" t="s">
        <v>17</v>
      </c>
      <c r="BH640" s="27"/>
      <c r="BI640" s="27"/>
      <c r="BJ640" s="25"/>
      <c r="BK640" s="64"/>
      <c r="BL640" s="197" t="str">
        <f>IFERROR(VLOOKUP(BK640,#REF!,3,FALSE),"")</f>
        <v/>
      </c>
    </row>
    <row r="641" spans="1:64" s="3" customFormat="1" ht="12.95" customHeight="1" x14ac:dyDescent="0.25">
      <c r="A641" s="6"/>
      <c r="B641" s="31"/>
      <c r="C641" s="19"/>
      <c r="D641" s="25"/>
      <c r="E641" s="26"/>
      <c r="F641" s="27"/>
      <c r="G641" s="68"/>
      <c r="H641" s="19"/>
      <c r="I641" s="27"/>
      <c r="J641" s="27"/>
      <c r="K641" s="27"/>
      <c r="L641" s="27"/>
      <c r="M641" s="27"/>
      <c r="N641" s="27"/>
      <c r="O641" s="25"/>
      <c r="P641" s="26"/>
      <c r="Q641" s="27"/>
      <c r="R641" s="68"/>
      <c r="S641" s="19"/>
      <c r="T641" s="19"/>
      <c r="U641" s="19"/>
      <c r="V641" s="27"/>
      <c r="W641" s="27"/>
      <c r="X641" s="27"/>
      <c r="Y641" s="27"/>
      <c r="Z641" s="27"/>
      <c r="AA641" s="25"/>
      <c r="AB641" s="25"/>
      <c r="AC641" s="25"/>
      <c r="AD641" s="25"/>
      <c r="AE641" s="25"/>
      <c r="AF641" s="25"/>
      <c r="AG641" s="25"/>
      <c r="AH641" s="26"/>
      <c r="AI641" s="19"/>
      <c r="AJ641" s="27"/>
      <c r="AK641" s="25"/>
      <c r="AL641" s="25"/>
      <c r="AM641" s="25"/>
      <c r="AN641" s="26"/>
      <c r="AO641" s="68"/>
      <c r="AP641" s="19"/>
      <c r="AQ641" s="27"/>
      <c r="AR641" s="27"/>
      <c r="AS641" s="27"/>
      <c r="AT641" s="27"/>
      <c r="AU641" s="25"/>
      <c r="AV641" s="26"/>
      <c r="AW641" s="27"/>
      <c r="AX641" s="27"/>
      <c r="AY641" s="27"/>
      <c r="AZ641" s="27"/>
      <c r="BA641" s="68"/>
      <c r="BB641" s="26"/>
      <c r="BC641" s="27"/>
      <c r="BD641" s="27"/>
      <c r="BE641" s="27"/>
      <c r="BF641" s="68"/>
      <c r="BG641" s="19" t="s">
        <v>17</v>
      </c>
      <c r="BH641" s="27"/>
      <c r="BI641" s="27"/>
      <c r="BJ641" s="25"/>
      <c r="BK641" s="64"/>
      <c r="BL641" s="197"/>
    </row>
    <row r="642" spans="1:64" s="3" customFormat="1" ht="12.95" customHeight="1" x14ac:dyDescent="0.25">
      <c r="A642" s="42" t="s">
        <v>1489</v>
      </c>
      <c r="B642" s="31" t="s">
        <v>689</v>
      </c>
      <c r="C642" s="19"/>
      <c r="D642" s="25"/>
      <c r="E642" s="26"/>
      <c r="F642" s="21" t="s">
        <v>117</v>
      </c>
      <c r="G642" s="20" t="s">
        <v>119</v>
      </c>
      <c r="H642" s="24"/>
      <c r="I642" s="21"/>
      <c r="J642" s="21"/>
      <c r="K642" s="21"/>
      <c r="L642" s="21"/>
      <c r="M642" s="21"/>
      <c r="N642" s="21"/>
      <c r="O642" s="22"/>
      <c r="P642" s="23"/>
      <c r="Q642" s="21"/>
      <c r="R642" s="20"/>
      <c r="S642" s="24"/>
      <c r="T642" s="24"/>
      <c r="U642" s="24"/>
      <c r="V642" s="21"/>
      <c r="W642" s="21"/>
      <c r="X642" s="21"/>
      <c r="Y642" s="21"/>
      <c r="Z642" s="21"/>
      <c r="AA642" s="22"/>
      <c r="AB642" s="22"/>
      <c r="AC642" s="22"/>
      <c r="AD642" s="22"/>
      <c r="AE642" s="22"/>
      <c r="AF642" s="22" t="s">
        <v>119</v>
      </c>
      <c r="AG642" s="22"/>
      <c r="AH642" s="23"/>
      <c r="AI642" s="24"/>
      <c r="AJ642" s="21"/>
      <c r="AK642" s="22"/>
      <c r="AL642" s="22"/>
      <c r="AM642" s="22"/>
      <c r="AN642" s="23"/>
      <c r="AO642" s="20"/>
      <c r="AP642" s="24"/>
      <c r="AQ642" s="21"/>
      <c r="AR642" s="21" t="s">
        <v>117</v>
      </c>
      <c r="AS642" s="21" t="s">
        <v>119</v>
      </c>
      <c r="AT642" s="21"/>
      <c r="AU642" s="22"/>
      <c r="AV642" s="23"/>
      <c r="AW642" s="21"/>
      <c r="AX642" s="21"/>
      <c r="AY642" s="21"/>
      <c r="AZ642" s="21"/>
      <c r="BA642" s="20"/>
      <c r="BB642" s="23"/>
      <c r="BC642" s="21"/>
      <c r="BD642" s="21"/>
      <c r="BE642" s="21"/>
      <c r="BF642" s="20"/>
      <c r="BG642" s="24" t="s">
        <v>17</v>
      </c>
      <c r="BH642" s="21"/>
      <c r="BI642" s="21"/>
      <c r="BJ642" s="22"/>
      <c r="BK642" s="64"/>
      <c r="BL642" s="197" t="str">
        <f>IFERROR(VLOOKUP(BK642,#REF!,3,FALSE),"")</f>
        <v/>
      </c>
    </row>
    <row r="643" spans="1:64" s="3" customFormat="1" ht="12.95" customHeight="1" x14ac:dyDescent="0.25">
      <c r="A643" s="42" t="s">
        <v>1490</v>
      </c>
      <c r="B643" s="31" t="s">
        <v>765</v>
      </c>
      <c r="C643" s="19"/>
      <c r="D643" s="25"/>
      <c r="E643" s="26"/>
      <c r="F643" s="21" t="s">
        <v>117</v>
      </c>
      <c r="G643" s="20" t="s">
        <v>119</v>
      </c>
      <c r="H643" s="24"/>
      <c r="I643" s="21"/>
      <c r="J643" s="21"/>
      <c r="K643" s="21"/>
      <c r="L643" s="21"/>
      <c r="M643" s="21"/>
      <c r="N643" s="21"/>
      <c r="O643" s="22"/>
      <c r="P643" s="23"/>
      <c r="Q643" s="21"/>
      <c r="R643" s="20"/>
      <c r="S643" s="24"/>
      <c r="T643" s="24"/>
      <c r="U643" s="24"/>
      <c r="V643" s="21"/>
      <c r="W643" s="21"/>
      <c r="X643" s="21"/>
      <c r="Y643" s="21"/>
      <c r="Z643" s="21"/>
      <c r="AA643" s="22"/>
      <c r="AB643" s="22"/>
      <c r="AC643" s="22"/>
      <c r="AD643" s="22"/>
      <c r="AE643" s="22"/>
      <c r="AF643" s="22" t="s">
        <v>92</v>
      </c>
      <c r="AG643" s="22"/>
      <c r="AH643" s="23"/>
      <c r="AI643" s="24"/>
      <c r="AJ643" s="21"/>
      <c r="AK643" s="22"/>
      <c r="AL643" s="22"/>
      <c r="AM643" s="22"/>
      <c r="AN643" s="23"/>
      <c r="AO643" s="20"/>
      <c r="AP643" s="24"/>
      <c r="AQ643" s="21"/>
      <c r="AR643" s="21" t="s">
        <v>117</v>
      </c>
      <c r="AS643" s="21" t="s">
        <v>119</v>
      </c>
      <c r="AT643" s="21"/>
      <c r="AU643" s="22" t="s">
        <v>92</v>
      </c>
      <c r="AV643" s="23"/>
      <c r="AW643" s="21"/>
      <c r="AX643" s="21"/>
      <c r="AY643" s="21"/>
      <c r="AZ643" s="21"/>
      <c r="BA643" s="20"/>
      <c r="BB643" s="23"/>
      <c r="BC643" s="21"/>
      <c r="BD643" s="21"/>
      <c r="BE643" s="21"/>
      <c r="BF643" s="20"/>
      <c r="BG643" s="24" t="s">
        <v>17</v>
      </c>
      <c r="BH643" s="21"/>
      <c r="BI643" s="21"/>
      <c r="BJ643" s="22"/>
      <c r="BK643" s="64"/>
      <c r="BL643" s="197" t="str">
        <f>IFERROR(VLOOKUP(BK643,#REF!,3,FALSE),"")</f>
        <v/>
      </c>
    </row>
    <row r="644" spans="1:64" s="3" customFormat="1" ht="12.95" customHeight="1" x14ac:dyDescent="0.25">
      <c r="A644" s="42" t="s">
        <v>1491</v>
      </c>
      <c r="B644" s="31" t="s">
        <v>766</v>
      </c>
      <c r="C644" s="19"/>
      <c r="D644" s="25"/>
      <c r="E644" s="26"/>
      <c r="F644" s="21" t="s">
        <v>117</v>
      </c>
      <c r="G644" s="20" t="s">
        <v>119</v>
      </c>
      <c r="H644" s="24"/>
      <c r="I644" s="21"/>
      <c r="J644" s="21"/>
      <c r="K644" s="21"/>
      <c r="L644" s="21"/>
      <c r="M644" s="21"/>
      <c r="N644" s="21"/>
      <c r="O644" s="22"/>
      <c r="P644" s="23"/>
      <c r="Q644" s="21"/>
      <c r="R644" s="20"/>
      <c r="S644" s="24"/>
      <c r="T644" s="24"/>
      <c r="U644" s="24"/>
      <c r="V644" s="21"/>
      <c r="W644" s="21"/>
      <c r="X644" s="21"/>
      <c r="Y644" s="21"/>
      <c r="Z644" s="21"/>
      <c r="AA644" s="22"/>
      <c r="AB644" s="22"/>
      <c r="AC644" s="22"/>
      <c r="AD644" s="22"/>
      <c r="AE644" s="22"/>
      <c r="AF644" s="22" t="s">
        <v>119</v>
      </c>
      <c r="AG644" s="22"/>
      <c r="AH644" s="23"/>
      <c r="AI644" s="24"/>
      <c r="AJ644" s="21"/>
      <c r="AK644" s="22"/>
      <c r="AL644" s="22"/>
      <c r="AM644" s="22"/>
      <c r="AN644" s="23"/>
      <c r="AO644" s="20"/>
      <c r="AP644" s="24"/>
      <c r="AQ644" s="21"/>
      <c r="AR644" s="21"/>
      <c r="AS644" s="21"/>
      <c r="AT644" s="21"/>
      <c r="AU644" s="22"/>
      <c r="AV644" s="23"/>
      <c r="AW644" s="21"/>
      <c r="AX644" s="21"/>
      <c r="AY644" s="21"/>
      <c r="AZ644" s="21"/>
      <c r="BA644" s="20"/>
      <c r="BB644" s="23"/>
      <c r="BC644" s="21"/>
      <c r="BD644" s="21"/>
      <c r="BE644" s="21"/>
      <c r="BF644" s="20"/>
      <c r="BG644" s="24" t="s">
        <v>17</v>
      </c>
      <c r="BH644" s="21"/>
      <c r="BI644" s="21"/>
      <c r="BJ644" s="22"/>
      <c r="BK644" s="64"/>
      <c r="BL644" s="197" t="str">
        <f>IFERROR(VLOOKUP(BK644,#REF!,3,FALSE),"")</f>
        <v/>
      </c>
    </row>
    <row r="645" spans="1:64" s="3" customFormat="1" ht="12.95" customHeight="1" x14ac:dyDescent="0.25">
      <c r="A645" s="42" t="s">
        <v>1492</v>
      </c>
      <c r="B645" s="31" t="s">
        <v>661</v>
      </c>
      <c r="C645" s="19"/>
      <c r="D645" s="25"/>
      <c r="E645" s="23"/>
      <c r="F645" s="21" t="s">
        <v>92</v>
      </c>
      <c r="G645" s="20"/>
      <c r="H645" s="24"/>
      <c r="I645" s="21"/>
      <c r="J645" s="21"/>
      <c r="K645" s="21"/>
      <c r="L645" s="21"/>
      <c r="M645" s="21"/>
      <c r="N645" s="21"/>
      <c r="O645" s="22"/>
      <c r="P645" s="23"/>
      <c r="Q645" s="21"/>
      <c r="R645" s="20"/>
      <c r="S645" s="24"/>
      <c r="T645" s="24"/>
      <c r="U645" s="24"/>
      <c r="V645" s="21"/>
      <c r="W645" s="21"/>
      <c r="X645" s="21"/>
      <c r="Y645" s="21"/>
      <c r="Z645" s="21"/>
      <c r="AA645" s="22"/>
      <c r="AB645" s="22"/>
      <c r="AC645" s="22" t="s">
        <v>117</v>
      </c>
      <c r="AD645" s="22" t="s">
        <v>117</v>
      </c>
      <c r="AE645" s="22"/>
      <c r="AF645" s="22" t="s">
        <v>92</v>
      </c>
      <c r="AG645" s="22"/>
      <c r="AH645" s="23"/>
      <c r="AI645" s="24"/>
      <c r="AJ645" s="21"/>
      <c r="AK645" s="22"/>
      <c r="AL645" s="22"/>
      <c r="AM645" s="22" t="s">
        <v>92</v>
      </c>
      <c r="AN645" s="23"/>
      <c r="AO645" s="20"/>
      <c r="AP645" s="24"/>
      <c r="AQ645" s="21"/>
      <c r="AR645" s="21"/>
      <c r="AS645" s="21"/>
      <c r="AT645" s="21"/>
      <c r="AU645" s="22" t="s">
        <v>119</v>
      </c>
      <c r="AV645" s="23"/>
      <c r="AW645" s="21"/>
      <c r="AX645" s="21"/>
      <c r="AY645" s="21"/>
      <c r="AZ645" s="21"/>
      <c r="BA645" s="20"/>
      <c r="BB645" s="23"/>
      <c r="BC645" s="21"/>
      <c r="BD645" s="21"/>
      <c r="BE645" s="21"/>
      <c r="BF645" s="20"/>
      <c r="BG645" s="24" t="s">
        <v>17</v>
      </c>
      <c r="BH645" s="21"/>
      <c r="BI645" s="21"/>
      <c r="BJ645" s="22"/>
      <c r="BK645" s="64"/>
      <c r="BL645" s="197">
        <f>8+33</f>
        <v>41</v>
      </c>
    </row>
    <row r="646" spans="1:64" s="3" customFormat="1" ht="12.95" customHeight="1" x14ac:dyDescent="0.25">
      <c r="A646" s="42" t="s">
        <v>1493</v>
      </c>
      <c r="B646" s="31" t="s">
        <v>323</v>
      </c>
      <c r="C646" s="19"/>
      <c r="D646" s="25"/>
      <c r="E646" s="26"/>
      <c r="F646" s="21" t="s">
        <v>92</v>
      </c>
      <c r="G646" s="20"/>
      <c r="H646" s="24"/>
      <c r="I646" s="21"/>
      <c r="J646" s="21"/>
      <c r="K646" s="21"/>
      <c r="L646" s="21"/>
      <c r="M646" s="21" t="s">
        <v>120</v>
      </c>
      <c r="N646" s="21"/>
      <c r="O646" s="22" t="s">
        <v>92</v>
      </c>
      <c r="P646" s="23"/>
      <c r="Q646" s="21"/>
      <c r="R646" s="20"/>
      <c r="S646" s="24"/>
      <c r="T646" s="24"/>
      <c r="U646" s="24"/>
      <c r="V646" s="21"/>
      <c r="W646" s="21"/>
      <c r="X646" s="21"/>
      <c r="Y646" s="21"/>
      <c r="Z646" s="21"/>
      <c r="AA646" s="22"/>
      <c r="AB646" s="22"/>
      <c r="AC646" s="22"/>
      <c r="AD646" s="22"/>
      <c r="AE646" s="22"/>
      <c r="AF646" s="22" t="s">
        <v>92</v>
      </c>
      <c r="AG646" s="22"/>
      <c r="AH646" s="23"/>
      <c r="AI646" s="24"/>
      <c r="AJ646" s="21"/>
      <c r="AK646" s="22"/>
      <c r="AL646" s="22"/>
      <c r="AM646" s="22" t="s">
        <v>92</v>
      </c>
      <c r="AN646" s="23"/>
      <c r="AO646" s="20"/>
      <c r="AP646" s="24"/>
      <c r="AQ646" s="21"/>
      <c r="AR646" s="21"/>
      <c r="AS646" s="21" t="s">
        <v>92</v>
      </c>
      <c r="AT646" s="21"/>
      <c r="AU646" s="22"/>
      <c r="AV646" s="23"/>
      <c r="AW646" s="21"/>
      <c r="AX646" s="21"/>
      <c r="AY646" s="21" t="s">
        <v>92</v>
      </c>
      <c r="AZ646" s="21"/>
      <c r="BA646" s="20"/>
      <c r="BB646" s="23"/>
      <c r="BC646" s="21"/>
      <c r="BD646" s="21"/>
      <c r="BE646" s="21" t="s">
        <v>116</v>
      </c>
      <c r="BF646" s="20" t="s">
        <v>92</v>
      </c>
      <c r="BG646" s="24" t="s">
        <v>17</v>
      </c>
      <c r="BH646" s="21"/>
      <c r="BI646" s="21"/>
      <c r="BJ646" s="22"/>
      <c r="BK646" s="64"/>
      <c r="BL646" s="197"/>
    </row>
    <row r="647" spans="1:64" s="3" customFormat="1" ht="12.95" customHeight="1" x14ac:dyDescent="0.25">
      <c r="A647" s="42" t="s">
        <v>1494</v>
      </c>
      <c r="B647" s="31" t="s">
        <v>324</v>
      </c>
      <c r="C647" s="19"/>
      <c r="D647" s="25"/>
      <c r="E647" s="26"/>
      <c r="F647" s="21"/>
      <c r="G647" s="20"/>
      <c r="H647" s="24"/>
      <c r="I647" s="21"/>
      <c r="J647" s="21"/>
      <c r="K647" s="21"/>
      <c r="L647" s="21"/>
      <c r="M647" s="21"/>
      <c r="N647" s="21"/>
      <c r="O647" s="22"/>
      <c r="P647" s="23"/>
      <c r="Q647" s="21"/>
      <c r="R647" s="20"/>
      <c r="S647" s="24"/>
      <c r="T647" s="24"/>
      <c r="U647" s="24"/>
      <c r="V647" s="21"/>
      <c r="W647" s="21"/>
      <c r="X647" s="21"/>
      <c r="Y647" s="21"/>
      <c r="Z647" s="21"/>
      <c r="AA647" s="22"/>
      <c r="AB647" s="22"/>
      <c r="AC647" s="22"/>
      <c r="AD647" s="22"/>
      <c r="AE647" s="22"/>
      <c r="AF647" s="22" t="s">
        <v>92</v>
      </c>
      <c r="AG647" s="22"/>
      <c r="AH647" s="23"/>
      <c r="AI647" s="24"/>
      <c r="AJ647" s="21"/>
      <c r="AK647" s="22"/>
      <c r="AL647" s="22"/>
      <c r="AM647" s="22" t="s">
        <v>92</v>
      </c>
      <c r="AN647" s="23"/>
      <c r="AO647" s="20"/>
      <c r="AP647" s="24"/>
      <c r="AQ647" s="21"/>
      <c r="AR647" s="21"/>
      <c r="AS647" s="21"/>
      <c r="AT647" s="21"/>
      <c r="AU647" s="22"/>
      <c r="AV647" s="23"/>
      <c r="AW647" s="21"/>
      <c r="AX647" s="21" t="s">
        <v>117</v>
      </c>
      <c r="AY647" s="21" t="s">
        <v>119</v>
      </c>
      <c r="AZ647" s="21"/>
      <c r="BA647" s="20"/>
      <c r="BB647" s="23"/>
      <c r="BC647" s="21"/>
      <c r="BD647" s="21"/>
      <c r="BE647" s="21" t="s">
        <v>116</v>
      </c>
      <c r="BF647" s="20" t="s">
        <v>92</v>
      </c>
      <c r="BG647" s="24" t="s">
        <v>17</v>
      </c>
      <c r="BH647" s="21"/>
      <c r="BI647" s="21"/>
      <c r="BJ647" s="22"/>
      <c r="BK647" s="64"/>
      <c r="BL647" s="197" t="str">
        <f>IFERROR(VLOOKUP(BK647,#REF!,3,FALSE),"")</f>
        <v/>
      </c>
    </row>
    <row r="648" spans="1:64" s="3" customFormat="1" ht="12.95" customHeight="1" x14ac:dyDescent="0.25">
      <c r="A648" s="42" t="s">
        <v>1495</v>
      </c>
      <c r="B648" s="31" t="s">
        <v>325</v>
      </c>
      <c r="C648" s="19"/>
      <c r="D648" s="25"/>
      <c r="E648" s="23"/>
      <c r="F648" s="21"/>
      <c r="G648" s="20"/>
      <c r="H648" s="24"/>
      <c r="I648" s="21"/>
      <c r="J648" s="21"/>
      <c r="K648" s="21"/>
      <c r="L648" s="21"/>
      <c r="M648" s="21"/>
      <c r="N648" s="21"/>
      <c r="O648" s="22" t="s">
        <v>92</v>
      </c>
      <c r="P648" s="23"/>
      <c r="Q648" s="21"/>
      <c r="R648" s="20"/>
      <c r="S648" s="24"/>
      <c r="T648" s="24"/>
      <c r="U648" s="24"/>
      <c r="V648" s="21"/>
      <c r="W648" s="21"/>
      <c r="X648" s="21"/>
      <c r="Y648" s="21"/>
      <c r="Z648" s="21"/>
      <c r="AA648" s="22"/>
      <c r="AB648" s="22"/>
      <c r="AC648" s="22"/>
      <c r="AD648" s="22"/>
      <c r="AE648" s="22"/>
      <c r="AF648" s="22" t="s">
        <v>92</v>
      </c>
      <c r="AG648" s="22"/>
      <c r="AH648" s="23"/>
      <c r="AI648" s="24"/>
      <c r="AJ648" s="21"/>
      <c r="AK648" s="22"/>
      <c r="AL648" s="22"/>
      <c r="AM648" s="22" t="s">
        <v>92</v>
      </c>
      <c r="AN648" s="23"/>
      <c r="AO648" s="20"/>
      <c r="AP648" s="24"/>
      <c r="AQ648" s="21"/>
      <c r="AR648" s="21"/>
      <c r="AS648" s="21"/>
      <c r="AT648" s="21"/>
      <c r="AU648" s="22"/>
      <c r="AV648" s="23"/>
      <c r="AW648" s="21"/>
      <c r="AX648" s="21" t="s">
        <v>117</v>
      </c>
      <c r="AY648" s="21" t="s">
        <v>119</v>
      </c>
      <c r="AZ648" s="21"/>
      <c r="BA648" s="20"/>
      <c r="BB648" s="23"/>
      <c r="BC648" s="21"/>
      <c r="BD648" s="21"/>
      <c r="BE648" s="21"/>
      <c r="BF648" s="20" t="s">
        <v>92</v>
      </c>
      <c r="BG648" s="24" t="s">
        <v>17</v>
      </c>
      <c r="BH648" s="21"/>
      <c r="BI648" s="21"/>
      <c r="BJ648" s="22"/>
      <c r="BK648" s="64"/>
      <c r="BL648" s="197"/>
    </row>
    <row r="649" spans="1:64" s="3" customFormat="1" ht="12.95" customHeight="1" x14ac:dyDescent="0.25">
      <c r="A649" s="42" t="s">
        <v>1496</v>
      </c>
      <c r="B649" s="31" t="s">
        <v>326</v>
      </c>
      <c r="C649" s="19"/>
      <c r="D649" s="25"/>
      <c r="E649" s="23"/>
      <c r="F649" s="21" t="s">
        <v>92</v>
      </c>
      <c r="G649" s="20"/>
      <c r="H649" s="24"/>
      <c r="I649" s="21"/>
      <c r="J649" s="21"/>
      <c r="K649" s="21"/>
      <c r="L649" s="21"/>
      <c r="M649" s="21"/>
      <c r="N649" s="21"/>
      <c r="O649" s="22"/>
      <c r="P649" s="23"/>
      <c r="Q649" s="21"/>
      <c r="R649" s="20"/>
      <c r="S649" s="24"/>
      <c r="T649" s="24"/>
      <c r="U649" s="24"/>
      <c r="V649" s="21"/>
      <c r="W649" s="21"/>
      <c r="X649" s="21"/>
      <c r="Y649" s="21"/>
      <c r="Z649" s="21"/>
      <c r="AA649" s="22"/>
      <c r="AB649" s="22"/>
      <c r="AC649" s="22"/>
      <c r="AD649" s="22"/>
      <c r="AE649" s="22" t="s">
        <v>117</v>
      </c>
      <c r="AF649" s="22" t="s">
        <v>92</v>
      </c>
      <c r="AG649" s="22"/>
      <c r="AH649" s="23"/>
      <c r="AI649" s="24"/>
      <c r="AJ649" s="21"/>
      <c r="AK649" s="22" t="s">
        <v>117</v>
      </c>
      <c r="AL649" s="22"/>
      <c r="AM649" s="22" t="s">
        <v>119</v>
      </c>
      <c r="AN649" s="23"/>
      <c r="AO649" s="20"/>
      <c r="AP649" s="24"/>
      <c r="AQ649" s="21"/>
      <c r="AR649" s="21"/>
      <c r="AS649" s="21"/>
      <c r="AT649" s="21"/>
      <c r="AU649" s="22" t="s">
        <v>119</v>
      </c>
      <c r="AV649" s="23"/>
      <c r="AW649" s="21"/>
      <c r="AX649" s="21"/>
      <c r="AY649" s="21"/>
      <c r="AZ649" s="21"/>
      <c r="BA649" s="20"/>
      <c r="BB649" s="23"/>
      <c r="BC649" s="21"/>
      <c r="BD649" s="21"/>
      <c r="BE649" s="21"/>
      <c r="BF649" s="20" t="s">
        <v>92</v>
      </c>
      <c r="BG649" s="24" t="s">
        <v>17</v>
      </c>
      <c r="BH649" s="21"/>
      <c r="BI649" s="21"/>
      <c r="BJ649" s="22" t="s">
        <v>35</v>
      </c>
      <c r="BK649" s="64"/>
      <c r="BL649" s="197" t="str">
        <f>IFERROR(VLOOKUP(BK649,#REF!,3,FALSE),"")</f>
        <v/>
      </c>
    </row>
    <row r="650" spans="1:64" s="3" customFormat="1" ht="12.95" customHeight="1" x14ac:dyDescent="0.25">
      <c r="A650" s="42" t="s">
        <v>1497</v>
      </c>
      <c r="B650" s="31" t="s">
        <v>861</v>
      </c>
      <c r="C650" s="19"/>
      <c r="D650" s="25"/>
      <c r="E650" s="23"/>
      <c r="F650" s="21" t="s">
        <v>92</v>
      </c>
      <c r="G650" s="20"/>
      <c r="H650" s="24"/>
      <c r="I650" s="21"/>
      <c r="J650" s="21"/>
      <c r="K650" s="21"/>
      <c r="L650" s="21"/>
      <c r="M650" s="21"/>
      <c r="N650" s="21"/>
      <c r="O650" s="22"/>
      <c r="P650" s="23"/>
      <c r="Q650" s="21"/>
      <c r="R650" s="20"/>
      <c r="S650" s="24"/>
      <c r="T650" s="24"/>
      <c r="U650" s="24"/>
      <c r="V650" s="21"/>
      <c r="W650" s="21"/>
      <c r="X650" s="21"/>
      <c r="Y650" s="21"/>
      <c r="Z650" s="21"/>
      <c r="AA650" s="22"/>
      <c r="AB650" s="22"/>
      <c r="AC650" s="22"/>
      <c r="AD650" s="22"/>
      <c r="AE650" s="22" t="s">
        <v>117</v>
      </c>
      <c r="AF650" s="22" t="s">
        <v>92</v>
      </c>
      <c r="AG650" s="22"/>
      <c r="AH650" s="23"/>
      <c r="AI650" s="24"/>
      <c r="AJ650" s="21"/>
      <c r="AK650" s="22" t="s">
        <v>117</v>
      </c>
      <c r="AL650" s="22"/>
      <c r="AM650" s="22" t="s">
        <v>119</v>
      </c>
      <c r="AN650" s="23"/>
      <c r="AO650" s="20"/>
      <c r="AP650" s="24"/>
      <c r="AQ650" s="21"/>
      <c r="AR650" s="21"/>
      <c r="AS650" s="21"/>
      <c r="AT650" s="21"/>
      <c r="AU650" s="22" t="s">
        <v>119</v>
      </c>
      <c r="AV650" s="23"/>
      <c r="AW650" s="21"/>
      <c r="AX650" s="21"/>
      <c r="AY650" s="21"/>
      <c r="AZ650" s="21"/>
      <c r="BA650" s="20"/>
      <c r="BB650" s="23"/>
      <c r="BC650" s="21"/>
      <c r="BD650" s="21"/>
      <c r="BE650" s="21"/>
      <c r="BF650" s="20" t="s">
        <v>92</v>
      </c>
      <c r="BG650" s="24" t="s">
        <v>17</v>
      </c>
      <c r="BH650" s="21"/>
      <c r="BI650" s="21"/>
      <c r="BJ650" s="22"/>
      <c r="BK650" s="64"/>
      <c r="BL650" s="197">
        <f>3+33</f>
        <v>36</v>
      </c>
    </row>
    <row r="651" spans="1:64" s="3" customFormat="1" ht="12.95" customHeight="1" x14ac:dyDescent="0.25">
      <c r="A651" s="42" t="s">
        <v>1498</v>
      </c>
      <c r="B651" s="31" t="s">
        <v>327</v>
      </c>
      <c r="C651" s="24"/>
      <c r="D651" s="22"/>
      <c r="E651" s="23"/>
      <c r="F651" s="21"/>
      <c r="G651" s="20"/>
      <c r="H651" s="24"/>
      <c r="I651" s="21"/>
      <c r="J651" s="21"/>
      <c r="K651" s="21"/>
      <c r="L651" s="21"/>
      <c r="M651" s="21"/>
      <c r="N651" s="21"/>
      <c r="O651" s="22"/>
      <c r="P651" s="23"/>
      <c r="Q651" s="21"/>
      <c r="R651" s="20"/>
      <c r="S651" s="24"/>
      <c r="T651" s="24"/>
      <c r="U651" s="24"/>
      <c r="V651" s="21"/>
      <c r="W651" s="21"/>
      <c r="X651" s="21"/>
      <c r="Y651" s="21"/>
      <c r="Z651" s="21"/>
      <c r="AA651" s="22"/>
      <c r="AB651" s="22"/>
      <c r="AC651" s="22" t="s">
        <v>117</v>
      </c>
      <c r="AD651" s="22" t="s">
        <v>119</v>
      </c>
      <c r="AE651" s="22"/>
      <c r="AF651" s="22" t="s">
        <v>92</v>
      </c>
      <c r="AG651" s="22"/>
      <c r="AH651" s="23"/>
      <c r="AI651" s="24"/>
      <c r="AJ651" s="21"/>
      <c r="AK651" s="22"/>
      <c r="AL651" s="22"/>
      <c r="AM651" s="22" t="s">
        <v>92</v>
      </c>
      <c r="AN651" s="23"/>
      <c r="AO651" s="20"/>
      <c r="AP651" s="24"/>
      <c r="AQ651" s="21"/>
      <c r="AR651" s="21"/>
      <c r="AS651" s="21"/>
      <c r="AT651" s="21"/>
      <c r="AU651" s="22"/>
      <c r="AV651" s="23"/>
      <c r="AW651" s="21"/>
      <c r="AX651" s="21"/>
      <c r="AY651" s="21"/>
      <c r="AZ651" s="21"/>
      <c r="BA651" s="20"/>
      <c r="BB651" s="23"/>
      <c r="BC651" s="21"/>
      <c r="BD651" s="21"/>
      <c r="BE651" s="21"/>
      <c r="BF651" s="20"/>
      <c r="BG651" s="24" t="s">
        <v>17</v>
      </c>
      <c r="BH651" s="21"/>
      <c r="BI651" s="21"/>
      <c r="BJ651" s="48" t="s">
        <v>35</v>
      </c>
      <c r="BK651" s="64"/>
      <c r="BL651" s="197">
        <f>10+33</f>
        <v>43</v>
      </c>
    </row>
    <row r="652" spans="1:64" s="3" customFormat="1" ht="12.95" customHeight="1" x14ac:dyDescent="0.25">
      <c r="A652" s="42" t="s">
        <v>1499</v>
      </c>
      <c r="B652" s="31" t="s">
        <v>831</v>
      </c>
      <c r="C652" s="19"/>
      <c r="D652" s="25"/>
      <c r="E652" s="49"/>
      <c r="F652" s="47" t="s">
        <v>92</v>
      </c>
      <c r="G652" s="70"/>
      <c r="H652" s="50"/>
      <c r="I652" s="47"/>
      <c r="J652" s="47"/>
      <c r="K652" s="47"/>
      <c r="L652" s="47"/>
      <c r="M652" s="47"/>
      <c r="N652" s="47"/>
      <c r="O652" s="48"/>
      <c r="P652" s="49"/>
      <c r="Q652" s="47"/>
      <c r="R652" s="70"/>
      <c r="S652" s="50"/>
      <c r="T652" s="50"/>
      <c r="U652" s="50"/>
      <c r="V652" s="47"/>
      <c r="W652" s="47"/>
      <c r="X652" s="47"/>
      <c r="Y652" s="47"/>
      <c r="Z652" s="47"/>
      <c r="AA652" s="48"/>
      <c r="AB652" s="48"/>
      <c r="AC652" s="48"/>
      <c r="AD652" s="48"/>
      <c r="AE652" s="48" t="s">
        <v>117</v>
      </c>
      <c r="AF652" s="48" t="s">
        <v>92</v>
      </c>
      <c r="AG652" s="48"/>
      <c r="AH652" s="49"/>
      <c r="AI652" s="50"/>
      <c r="AJ652" s="47"/>
      <c r="AK652" s="48" t="s">
        <v>117</v>
      </c>
      <c r="AL652" s="48"/>
      <c r="AM652" s="48" t="s">
        <v>119</v>
      </c>
      <c r="AN652" s="49"/>
      <c r="AO652" s="70"/>
      <c r="AP652" s="50"/>
      <c r="AQ652" s="47"/>
      <c r="AR652" s="47"/>
      <c r="AS652" s="47"/>
      <c r="AT652" s="47"/>
      <c r="AU652" s="48" t="s">
        <v>119</v>
      </c>
      <c r="AV652" s="49"/>
      <c r="AW652" s="47"/>
      <c r="AX652" s="47"/>
      <c r="AY652" s="47"/>
      <c r="AZ652" s="47"/>
      <c r="BA652" s="70"/>
      <c r="BB652" s="49"/>
      <c r="BC652" s="47"/>
      <c r="BD652" s="47"/>
      <c r="BE652" s="47"/>
      <c r="BF652" s="70" t="s">
        <v>92</v>
      </c>
      <c r="BG652" s="50" t="s">
        <v>17</v>
      </c>
      <c r="BH652" s="47"/>
      <c r="BI652" s="47"/>
      <c r="BJ652" s="48"/>
      <c r="BK652" s="64"/>
      <c r="BL652" s="197" t="str">
        <f>IFERROR(VLOOKUP(BK652,#REF!,3,FALSE),"")</f>
        <v/>
      </c>
    </row>
    <row r="653" spans="1:64" s="3" customFormat="1" ht="12.95" customHeight="1" x14ac:dyDescent="0.25">
      <c r="A653" s="42"/>
      <c r="B653" s="31"/>
      <c r="C653" s="19"/>
      <c r="D653" s="25"/>
      <c r="E653" s="49"/>
      <c r="F653" s="47"/>
      <c r="G653" s="70"/>
      <c r="H653" s="50"/>
      <c r="I653" s="47"/>
      <c r="J653" s="47"/>
      <c r="K653" s="47"/>
      <c r="L653" s="47"/>
      <c r="M653" s="47"/>
      <c r="N653" s="47"/>
      <c r="O653" s="48"/>
      <c r="P653" s="49"/>
      <c r="Q653" s="47"/>
      <c r="R653" s="70"/>
      <c r="S653" s="50"/>
      <c r="T653" s="50"/>
      <c r="U653" s="50"/>
      <c r="V653" s="47"/>
      <c r="W653" s="47"/>
      <c r="X653" s="47"/>
      <c r="Y653" s="47"/>
      <c r="Z653" s="47"/>
      <c r="AA653" s="48"/>
      <c r="AB653" s="48"/>
      <c r="AC653" s="48"/>
      <c r="AD653" s="48"/>
      <c r="AE653" s="48"/>
      <c r="AF653" s="48"/>
      <c r="AG653" s="48"/>
      <c r="AH653" s="49"/>
      <c r="AI653" s="50"/>
      <c r="AJ653" s="47"/>
      <c r="AK653" s="48"/>
      <c r="AL653" s="48"/>
      <c r="AM653" s="48"/>
      <c r="AN653" s="49"/>
      <c r="AO653" s="70"/>
      <c r="AP653" s="50"/>
      <c r="AQ653" s="47"/>
      <c r="AR653" s="47"/>
      <c r="AS653" s="47"/>
      <c r="AT653" s="47"/>
      <c r="AU653" s="48"/>
      <c r="AV653" s="49"/>
      <c r="AW653" s="47"/>
      <c r="AX653" s="47"/>
      <c r="AY653" s="47"/>
      <c r="AZ653" s="47"/>
      <c r="BA653" s="70"/>
      <c r="BB653" s="49"/>
      <c r="BC653" s="47"/>
      <c r="BD653" s="47"/>
      <c r="BE653" s="47"/>
      <c r="BF653" s="70"/>
      <c r="BG653" s="50" t="s">
        <v>17</v>
      </c>
      <c r="BH653" s="47"/>
      <c r="BI653" s="47"/>
      <c r="BJ653" s="48"/>
      <c r="BK653" s="64"/>
      <c r="BL653" s="197"/>
    </row>
    <row r="654" spans="1:64" s="3" customFormat="1" ht="12.95" customHeight="1" x14ac:dyDescent="0.25">
      <c r="A654" s="6" t="s">
        <v>518</v>
      </c>
      <c r="B654" s="31" t="s">
        <v>226</v>
      </c>
      <c r="C654" s="19"/>
      <c r="D654" s="25"/>
      <c r="E654" s="26"/>
      <c r="F654" s="27"/>
      <c r="G654" s="68"/>
      <c r="H654" s="19"/>
      <c r="I654" s="27"/>
      <c r="J654" s="27"/>
      <c r="K654" s="27"/>
      <c r="L654" s="27"/>
      <c r="M654" s="27"/>
      <c r="N654" s="27"/>
      <c r="O654" s="25"/>
      <c r="P654" s="26"/>
      <c r="Q654" s="27"/>
      <c r="R654" s="68"/>
      <c r="S654" s="19"/>
      <c r="T654" s="19"/>
      <c r="U654" s="19"/>
      <c r="V654" s="27"/>
      <c r="W654" s="27"/>
      <c r="X654" s="27"/>
      <c r="Y654" s="27"/>
      <c r="Z654" s="27"/>
      <c r="AA654" s="25"/>
      <c r="AB654" s="25"/>
      <c r="AC654" s="25"/>
      <c r="AD654" s="25"/>
      <c r="AE654" s="25"/>
      <c r="AF654" s="25"/>
      <c r="AG654" s="25"/>
      <c r="AH654" s="26"/>
      <c r="AI654" s="19"/>
      <c r="AJ654" s="27"/>
      <c r="AK654" s="25"/>
      <c r="AL654" s="25"/>
      <c r="AM654" s="25"/>
      <c r="AN654" s="26"/>
      <c r="AO654" s="68"/>
      <c r="AP654" s="19"/>
      <c r="AQ654" s="27"/>
      <c r="AR654" s="27"/>
      <c r="AS654" s="27"/>
      <c r="AT654" s="27"/>
      <c r="AU654" s="25"/>
      <c r="AV654" s="26"/>
      <c r="AW654" s="27"/>
      <c r="AX654" s="27"/>
      <c r="AY654" s="27"/>
      <c r="AZ654" s="27"/>
      <c r="BA654" s="68"/>
      <c r="BB654" s="26"/>
      <c r="BC654" s="27"/>
      <c r="BD654" s="27"/>
      <c r="BE654" s="27"/>
      <c r="BF654" s="68"/>
      <c r="BG654" s="24" t="s">
        <v>17</v>
      </c>
      <c r="BH654" s="27"/>
      <c r="BI654" s="27"/>
      <c r="BJ654" s="25"/>
      <c r="BK654" s="64"/>
      <c r="BL654" s="197" t="str">
        <f>IFERROR(VLOOKUP(BK654,#REF!,3,FALSE),"")</f>
        <v/>
      </c>
    </row>
    <row r="655" spans="1:64" s="3" customFormat="1" ht="12.95" customHeight="1" x14ac:dyDescent="0.25">
      <c r="A655" s="6"/>
      <c r="B655" s="31"/>
      <c r="C655" s="19"/>
      <c r="D655" s="25"/>
      <c r="E655" s="26"/>
      <c r="F655" s="27"/>
      <c r="G655" s="68"/>
      <c r="H655" s="19"/>
      <c r="I655" s="27"/>
      <c r="J655" s="27"/>
      <c r="K655" s="27"/>
      <c r="L655" s="27"/>
      <c r="M655" s="27"/>
      <c r="N655" s="27"/>
      <c r="O655" s="25"/>
      <c r="P655" s="26"/>
      <c r="Q655" s="27"/>
      <c r="R655" s="68"/>
      <c r="S655" s="19"/>
      <c r="T655" s="19"/>
      <c r="U655" s="19"/>
      <c r="V655" s="27"/>
      <c r="W655" s="27"/>
      <c r="X655" s="27"/>
      <c r="Y655" s="27"/>
      <c r="Z655" s="27"/>
      <c r="AA655" s="25"/>
      <c r="AB655" s="25"/>
      <c r="AC655" s="25"/>
      <c r="AD655" s="25"/>
      <c r="AE655" s="25"/>
      <c r="AF655" s="25"/>
      <c r="AG655" s="25"/>
      <c r="AH655" s="26"/>
      <c r="AI655" s="19"/>
      <c r="AJ655" s="27"/>
      <c r="AK655" s="25"/>
      <c r="AL655" s="25"/>
      <c r="AM655" s="25"/>
      <c r="AN655" s="26"/>
      <c r="AO655" s="68"/>
      <c r="AP655" s="19"/>
      <c r="AQ655" s="27"/>
      <c r="AR655" s="27"/>
      <c r="AS655" s="27"/>
      <c r="AT655" s="27"/>
      <c r="AU655" s="25"/>
      <c r="AV655" s="26"/>
      <c r="AW655" s="27"/>
      <c r="AX655" s="27"/>
      <c r="AY655" s="27"/>
      <c r="AZ655" s="27"/>
      <c r="BA655" s="68"/>
      <c r="BB655" s="26"/>
      <c r="BC655" s="27"/>
      <c r="BD655" s="27"/>
      <c r="BE655" s="27"/>
      <c r="BF655" s="68"/>
      <c r="BG655" s="19" t="s">
        <v>17</v>
      </c>
      <c r="BH655" s="27"/>
      <c r="BI655" s="27"/>
      <c r="BJ655" s="25"/>
      <c r="BK655" s="64"/>
      <c r="BL655" s="197"/>
    </row>
    <row r="656" spans="1:64" s="3" customFormat="1" ht="12.95" customHeight="1" x14ac:dyDescent="0.25">
      <c r="A656" s="42" t="s">
        <v>1500</v>
      </c>
      <c r="B656" s="31" t="s">
        <v>690</v>
      </c>
      <c r="C656" s="19"/>
      <c r="D656" s="25"/>
      <c r="E656" s="26"/>
      <c r="F656" s="21" t="s">
        <v>117</v>
      </c>
      <c r="G656" s="20" t="s">
        <v>119</v>
      </c>
      <c r="H656" s="24"/>
      <c r="I656" s="21"/>
      <c r="J656" s="21"/>
      <c r="K656" s="21"/>
      <c r="L656" s="21"/>
      <c r="M656" s="21"/>
      <c r="N656" s="21"/>
      <c r="O656" s="22"/>
      <c r="P656" s="23"/>
      <c r="Q656" s="21"/>
      <c r="R656" s="20"/>
      <c r="S656" s="24"/>
      <c r="T656" s="24"/>
      <c r="U656" s="24"/>
      <c r="V656" s="21"/>
      <c r="W656" s="21"/>
      <c r="X656" s="21"/>
      <c r="Y656" s="21"/>
      <c r="Z656" s="21"/>
      <c r="AA656" s="22"/>
      <c r="AB656" s="22"/>
      <c r="AC656" s="22"/>
      <c r="AD656" s="22"/>
      <c r="AE656" s="22"/>
      <c r="AF656" s="22" t="s">
        <v>119</v>
      </c>
      <c r="AG656" s="22"/>
      <c r="AH656" s="23"/>
      <c r="AI656" s="24"/>
      <c r="AJ656" s="21"/>
      <c r="AK656" s="22"/>
      <c r="AL656" s="22"/>
      <c r="AM656" s="22"/>
      <c r="AN656" s="23"/>
      <c r="AO656" s="20"/>
      <c r="AP656" s="24"/>
      <c r="AQ656" s="21"/>
      <c r="AR656" s="21" t="s">
        <v>117</v>
      </c>
      <c r="AS656" s="21" t="s">
        <v>119</v>
      </c>
      <c r="AT656" s="21"/>
      <c r="AU656" s="22"/>
      <c r="AV656" s="23"/>
      <c r="AW656" s="21"/>
      <c r="AX656" s="21"/>
      <c r="AY656" s="21"/>
      <c r="AZ656" s="21"/>
      <c r="BA656" s="20"/>
      <c r="BB656" s="23"/>
      <c r="BC656" s="21"/>
      <c r="BD656" s="21"/>
      <c r="BE656" s="21"/>
      <c r="BF656" s="20"/>
      <c r="BG656" s="24" t="s">
        <v>17</v>
      </c>
      <c r="BH656" s="21"/>
      <c r="BI656" s="21"/>
      <c r="BJ656" s="22"/>
      <c r="BK656" s="64"/>
      <c r="BL656" s="197" t="str">
        <f>IFERROR(VLOOKUP(BK656,#REF!,3,FALSE),"")</f>
        <v/>
      </c>
    </row>
    <row r="657" spans="1:64" s="3" customFormat="1" ht="12.95" customHeight="1" x14ac:dyDescent="0.25">
      <c r="A657" s="42" t="s">
        <v>1501</v>
      </c>
      <c r="B657" s="31" t="s">
        <v>767</v>
      </c>
      <c r="C657" s="19"/>
      <c r="D657" s="25"/>
      <c r="E657" s="26"/>
      <c r="F657" s="21" t="s">
        <v>117</v>
      </c>
      <c r="G657" s="20" t="s">
        <v>119</v>
      </c>
      <c r="H657" s="24"/>
      <c r="I657" s="21"/>
      <c r="J657" s="21"/>
      <c r="K657" s="21"/>
      <c r="L657" s="21"/>
      <c r="M657" s="21"/>
      <c r="N657" s="21"/>
      <c r="O657" s="22"/>
      <c r="P657" s="23"/>
      <c r="Q657" s="21"/>
      <c r="R657" s="20"/>
      <c r="S657" s="24"/>
      <c r="T657" s="24"/>
      <c r="U657" s="24"/>
      <c r="V657" s="21"/>
      <c r="W657" s="21"/>
      <c r="X657" s="21"/>
      <c r="Y657" s="21"/>
      <c r="Z657" s="21"/>
      <c r="AA657" s="22"/>
      <c r="AB657" s="22"/>
      <c r="AC657" s="22"/>
      <c r="AD657" s="22"/>
      <c r="AE657" s="22"/>
      <c r="AF657" s="22" t="s">
        <v>92</v>
      </c>
      <c r="AG657" s="22"/>
      <c r="AH657" s="23"/>
      <c r="AI657" s="24"/>
      <c r="AJ657" s="21"/>
      <c r="AK657" s="22"/>
      <c r="AL657" s="22"/>
      <c r="AM657" s="22"/>
      <c r="AN657" s="23"/>
      <c r="AO657" s="20"/>
      <c r="AP657" s="24"/>
      <c r="AQ657" s="21"/>
      <c r="AR657" s="21" t="s">
        <v>117</v>
      </c>
      <c r="AS657" s="21" t="s">
        <v>119</v>
      </c>
      <c r="AT657" s="21"/>
      <c r="AU657" s="22" t="s">
        <v>92</v>
      </c>
      <c r="AV657" s="23"/>
      <c r="AW657" s="21"/>
      <c r="AX657" s="21"/>
      <c r="AY657" s="21"/>
      <c r="AZ657" s="21"/>
      <c r="BA657" s="20"/>
      <c r="BB657" s="23"/>
      <c r="BC657" s="21"/>
      <c r="BD657" s="21"/>
      <c r="BE657" s="21"/>
      <c r="BF657" s="20"/>
      <c r="BG657" s="24" t="s">
        <v>17</v>
      </c>
      <c r="BH657" s="21"/>
      <c r="BI657" s="21"/>
      <c r="BJ657" s="22"/>
      <c r="BK657" s="64"/>
      <c r="BL657" s="197" t="str">
        <f>IFERROR(VLOOKUP(BK657,#REF!,3,FALSE),"")</f>
        <v/>
      </c>
    </row>
    <row r="658" spans="1:64" s="3" customFormat="1" ht="12.95" customHeight="1" x14ac:dyDescent="0.25">
      <c r="A658" s="42" t="s">
        <v>1502</v>
      </c>
      <c r="B658" s="31" t="s">
        <v>768</v>
      </c>
      <c r="C658" s="19"/>
      <c r="D658" s="25"/>
      <c r="E658" s="26"/>
      <c r="F658" s="21" t="s">
        <v>117</v>
      </c>
      <c r="G658" s="20" t="s">
        <v>119</v>
      </c>
      <c r="H658" s="24"/>
      <c r="I658" s="21"/>
      <c r="J658" s="21"/>
      <c r="K658" s="21"/>
      <c r="L658" s="21"/>
      <c r="M658" s="21"/>
      <c r="N658" s="21"/>
      <c r="O658" s="22"/>
      <c r="P658" s="23"/>
      <c r="Q658" s="21"/>
      <c r="R658" s="20"/>
      <c r="S658" s="24"/>
      <c r="T658" s="24"/>
      <c r="U658" s="24"/>
      <c r="V658" s="21"/>
      <c r="W658" s="21"/>
      <c r="X658" s="21"/>
      <c r="Y658" s="21"/>
      <c r="Z658" s="21"/>
      <c r="AA658" s="22"/>
      <c r="AB658" s="22"/>
      <c r="AC658" s="22"/>
      <c r="AD658" s="22"/>
      <c r="AE658" s="22"/>
      <c r="AF658" s="22" t="s">
        <v>119</v>
      </c>
      <c r="AG658" s="22"/>
      <c r="AH658" s="23"/>
      <c r="AI658" s="24"/>
      <c r="AJ658" s="21"/>
      <c r="AK658" s="22"/>
      <c r="AL658" s="22"/>
      <c r="AM658" s="22"/>
      <c r="AN658" s="23"/>
      <c r="AO658" s="20"/>
      <c r="AP658" s="24"/>
      <c r="AQ658" s="21"/>
      <c r="AR658" s="21"/>
      <c r="AS658" s="21"/>
      <c r="AT658" s="21"/>
      <c r="AU658" s="22"/>
      <c r="AV658" s="23"/>
      <c r="AW658" s="21"/>
      <c r="AX658" s="21"/>
      <c r="AY658" s="21"/>
      <c r="AZ658" s="21"/>
      <c r="BA658" s="20"/>
      <c r="BB658" s="23"/>
      <c r="BC658" s="21"/>
      <c r="BD658" s="21"/>
      <c r="BE658" s="21"/>
      <c r="BF658" s="20"/>
      <c r="BG658" s="24" t="s">
        <v>17</v>
      </c>
      <c r="BH658" s="21"/>
      <c r="BI658" s="21"/>
      <c r="BJ658" s="22"/>
      <c r="BK658" s="64"/>
      <c r="BL658" s="197" t="str">
        <f>IFERROR(VLOOKUP(BK658,#REF!,3,FALSE),"")</f>
        <v/>
      </c>
    </row>
    <row r="659" spans="1:64" s="3" customFormat="1" ht="12.95" customHeight="1" x14ac:dyDescent="0.25">
      <c r="A659" s="42" t="s">
        <v>1503</v>
      </c>
      <c r="B659" s="31" t="s">
        <v>662</v>
      </c>
      <c r="C659" s="19"/>
      <c r="D659" s="25"/>
      <c r="E659" s="23"/>
      <c r="F659" s="21" t="s">
        <v>92</v>
      </c>
      <c r="G659" s="20"/>
      <c r="H659" s="24"/>
      <c r="I659" s="21"/>
      <c r="J659" s="21"/>
      <c r="K659" s="21"/>
      <c r="L659" s="21"/>
      <c r="M659" s="21"/>
      <c r="N659" s="21"/>
      <c r="O659" s="22"/>
      <c r="P659" s="23"/>
      <c r="Q659" s="21"/>
      <c r="R659" s="20"/>
      <c r="S659" s="24"/>
      <c r="T659" s="24"/>
      <c r="U659" s="24"/>
      <c r="V659" s="21"/>
      <c r="W659" s="21"/>
      <c r="X659" s="21"/>
      <c r="Y659" s="21"/>
      <c r="Z659" s="21"/>
      <c r="AA659" s="22"/>
      <c r="AB659" s="22"/>
      <c r="AC659" s="22" t="s">
        <v>117</v>
      </c>
      <c r="AD659" s="22" t="s">
        <v>117</v>
      </c>
      <c r="AE659" s="22"/>
      <c r="AF659" s="22" t="s">
        <v>92</v>
      </c>
      <c r="AG659" s="22"/>
      <c r="AH659" s="23"/>
      <c r="AI659" s="24"/>
      <c r="AJ659" s="21"/>
      <c r="AK659" s="22"/>
      <c r="AL659" s="22"/>
      <c r="AM659" s="22" t="s">
        <v>92</v>
      </c>
      <c r="AN659" s="23"/>
      <c r="AO659" s="20"/>
      <c r="AP659" s="24"/>
      <c r="AQ659" s="21"/>
      <c r="AR659" s="21"/>
      <c r="AS659" s="21"/>
      <c r="AT659" s="21"/>
      <c r="AU659" s="22" t="s">
        <v>119</v>
      </c>
      <c r="AV659" s="23"/>
      <c r="AW659" s="21"/>
      <c r="AX659" s="21"/>
      <c r="AY659" s="21"/>
      <c r="AZ659" s="21"/>
      <c r="BA659" s="20"/>
      <c r="BB659" s="23"/>
      <c r="BC659" s="21"/>
      <c r="BD659" s="21"/>
      <c r="BE659" s="21"/>
      <c r="BF659" s="20"/>
      <c r="BG659" s="24" t="s">
        <v>17</v>
      </c>
      <c r="BH659" s="21"/>
      <c r="BI659" s="21"/>
      <c r="BJ659" s="22"/>
      <c r="BK659" s="64"/>
      <c r="BL659" s="197">
        <f>8+33</f>
        <v>41</v>
      </c>
    </row>
    <row r="660" spans="1:64" s="3" customFormat="1" ht="12.95" customHeight="1" x14ac:dyDescent="0.25">
      <c r="A660" s="42" t="s">
        <v>1504</v>
      </c>
      <c r="B660" s="31" t="s">
        <v>317</v>
      </c>
      <c r="C660" s="19"/>
      <c r="D660" s="25"/>
      <c r="E660" s="26"/>
      <c r="F660" s="21" t="s">
        <v>92</v>
      </c>
      <c r="G660" s="20"/>
      <c r="H660" s="24"/>
      <c r="I660" s="21"/>
      <c r="J660" s="21"/>
      <c r="K660" s="21"/>
      <c r="L660" s="21"/>
      <c r="M660" s="21" t="s">
        <v>120</v>
      </c>
      <c r="N660" s="21"/>
      <c r="O660" s="22" t="s">
        <v>92</v>
      </c>
      <c r="P660" s="23"/>
      <c r="Q660" s="21"/>
      <c r="R660" s="20"/>
      <c r="S660" s="24"/>
      <c r="T660" s="24"/>
      <c r="U660" s="24"/>
      <c r="V660" s="21"/>
      <c r="W660" s="21"/>
      <c r="X660" s="21"/>
      <c r="Y660" s="21"/>
      <c r="Z660" s="21"/>
      <c r="AA660" s="22"/>
      <c r="AB660" s="22"/>
      <c r="AC660" s="22"/>
      <c r="AD660" s="22"/>
      <c r="AE660" s="22"/>
      <c r="AF660" s="22" t="s">
        <v>92</v>
      </c>
      <c r="AG660" s="22"/>
      <c r="AH660" s="23"/>
      <c r="AI660" s="24"/>
      <c r="AJ660" s="21"/>
      <c r="AK660" s="22"/>
      <c r="AL660" s="22"/>
      <c r="AM660" s="22" t="s">
        <v>92</v>
      </c>
      <c r="AN660" s="23"/>
      <c r="AO660" s="20"/>
      <c r="AP660" s="24"/>
      <c r="AQ660" s="21"/>
      <c r="AR660" s="21"/>
      <c r="AS660" s="21" t="s">
        <v>92</v>
      </c>
      <c r="AT660" s="21"/>
      <c r="AU660" s="22"/>
      <c r="AV660" s="23"/>
      <c r="AW660" s="21"/>
      <c r="AX660" s="21"/>
      <c r="AY660" s="21" t="s">
        <v>92</v>
      </c>
      <c r="AZ660" s="21"/>
      <c r="BA660" s="20"/>
      <c r="BB660" s="23"/>
      <c r="BC660" s="21"/>
      <c r="BD660" s="21"/>
      <c r="BE660" s="21" t="s">
        <v>116</v>
      </c>
      <c r="BF660" s="20" t="s">
        <v>92</v>
      </c>
      <c r="BG660" s="24" t="s">
        <v>17</v>
      </c>
      <c r="BH660" s="21"/>
      <c r="BI660" s="21"/>
      <c r="BJ660" s="22"/>
      <c r="BK660" s="64"/>
      <c r="BL660" s="197"/>
    </row>
    <row r="661" spans="1:64" s="3" customFormat="1" ht="12.95" customHeight="1" x14ac:dyDescent="0.25">
      <c r="A661" s="42" t="s">
        <v>1505</v>
      </c>
      <c r="B661" s="31" t="s">
        <v>318</v>
      </c>
      <c r="C661" s="19"/>
      <c r="D661" s="25"/>
      <c r="E661" s="26"/>
      <c r="F661" s="21"/>
      <c r="G661" s="20"/>
      <c r="H661" s="24"/>
      <c r="I661" s="21"/>
      <c r="J661" s="21"/>
      <c r="K661" s="21"/>
      <c r="L661" s="21"/>
      <c r="M661" s="21"/>
      <c r="N661" s="21"/>
      <c r="O661" s="22"/>
      <c r="P661" s="23"/>
      <c r="Q661" s="21"/>
      <c r="R661" s="20"/>
      <c r="S661" s="24"/>
      <c r="T661" s="24"/>
      <c r="U661" s="24"/>
      <c r="V661" s="21"/>
      <c r="W661" s="21"/>
      <c r="X661" s="21"/>
      <c r="Y661" s="21"/>
      <c r="Z661" s="21"/>
      <c r="AA661" s="22"/>
      <c r="AB661" s="22"/>
      <c r="AC661" s="22"/>
      <c r="AD661" s="22"/>
      <c r="AE661" s="22"/>
      <c r="AF661" s="22" t="s">
        <v>92</v>
      </c>
      <c r="AG661" s="22"/>
      <c r="AH661" s="23"/>
      <c r="AI661" s="24"/>
      <c r="AJ661" s="21"/>
      <c r="AK661" s="22"/>
      <c r="AL661" s="22"/>
      <c r="AM661" s="22" t="s">
        <v>92</v>
      </c>
      <c r="AN661" s="23"/>
      <c r="AO661" s="20"/>
      <c r="AP661" s="24"/>
      <c r="AQ661" s="21"/>
      <c r="AR661" s="21"/>
      <c r="AS661" s="21"/>
      <c r="AT661" s="21"/>
      <c r="AU661" s="22"/>
      <c r="AV661" s="23"/>
      <c r="AW661" s="21"/>
      <c r="AX661" s="21" t="s">
        <v>117</v>
      </c>
      <c r="AY661" s="21" t="s">
        <v>119</v>
      </c>
      <c r="AZ661" s="21"/>
      <c r="BA661" s="20"/>
      <c r="BB661" s="23"/>
      <c r="BC661" s="21"/>
      <c r="BD661" s="21"/>
      <c r="BE661" s="21" t="s">
        <v>116</v>
      </c>
      <c r="BF661" s="20" t="s">
        <v>92</v>
      </c>
      <c r="BG661" s="24" t="s">
        <v>17</v>
      </c>
      <c r="BH661" s="21"/>
      <c r="BI661" s="21"/>
      <c r="BJ661" s="22"/>
      <c r="BK661" s="64"/>
      <c r="BL661" s="197" t="str">
        <f>IFERROR(VLOOKUP(BK661,#REF!,3,FALSE),"")</f>
        <v/>
      </c>
    </row>
    <row r="662" spans="1:64" s="3" customFormat="1" ht="12.95" customHeight="1" x14ac:dyDescent="0.25">
      <c r="A662" s="42" t="s">
        <v>1506</v>
      </c>
      <c r="B662" s="31" t="s">
        <v>319</v>
      </c>
      <c r="C662" s="19"/>
      <c r="D662" s="25"/>
      <c r="E662" s="23"/>
      <c r="F662" s="21"/>
      <c r="G662" s="20"/>
      <c r="H662" s="24"/>
      <c r="I662" s="21"/>
      <c r="J662" s="21"/>
      <c r="K662" s="21"/>
      <c r="L662" s="21"/>
      <c r="M662" s="21"/>
      <c r="N662" s="21"/>
      <c r="O662" s="22" t="s">
        <v>92</v>
      </c>
      <c r="P662" s="23"/>
      <c r="Q662" s="21"/>
      <c r="R662" s="20"/>
      <c r="S662" s="24"/>
      <c r="T662" s="24"/>
      <c r="U662" s="24"/>
      <c r="V662" s="21"/>
      <c r="W662" s="21"/>
      <c r="X662" s="21"/>
      <c r="Y662" s="21"/>
      <c r="Z662" s="21"/>
      <c r="AA662" s="22"/>
      <c r="AB662" s="22"/>
      <c r="AC662" s="22"/>
      <c r="AD662" s="22"/>
      <c r="AE662" s="22"/>
      <c r="AF662" s="22" t="s">
        <v>92</v>
      </c>
      <c r="AG662" s="22"/>
      <c r="AH662" s="23"/>
      <c r="AI662" s="24"/>
      <c r="AJ662" s="21"/>
      <c r="AK662" s="22"/>
      <c r="AL662" s="22"/>
      <c r="AM662" s="22" t="s">
        <v>92</v>
      </c>
      <c r="AN662" s="23"/>
      <c r="AO662" s="20"/>
      <c r="AP662" s="24"/>
      <c r="AQ662" s="21"/>
      <c r="AR662" s="21"/>
      <c r="AS662" s="21"/>
      <c r="AT662" s="21"/>
      <c r="AU662" s="22"/>
      <c r="AV662" s="23"/>
      <c r="AW662" s="21"/>
      <c r="AX662" s="21" t="s">
        <v>117</v>
      </c>
      <c r="AY662" s="21" t="s">
        <v>119</v>
      </c>
      <c r="AZ662" s="21"/>
      <c r="BA662" s="20"/>
      <c r="BB662" s="23"/>
      <c r="BC662" s="21"/>
      <c r="BD662" s="21"/>
      <c r="BE662" s="21"/>
      <c r="BF662" s="20" t="s">
        <v>92</v>
      </c>
      <c r="BG662" s="24" t="s">
        <v>17</v>
      </c>
      <c r="BH662" s="21"/>
      <c r="BI662" s="21"/>
      <c r="BJ662" s="22"/>
      <c r="BK662" s="64"/>
      <c r="BL662" s="197"/>
    </row>
    <row r="663" spans="1:64" s="3" customFormat="1" ht="12.95" customHeight="1" x14ac:dyDescent="0.25">
      <c r="A663" s="42" t="s">
        <v>1507</v>
      </c>
      <c r="B663" s="31" t="s">
        <v>320</v>
      </c>
      <c r="C663" s="19"/>
      <c r="D663" s="25"/>
      <c r="E663" s="23"/>
      <c r="F663" s="21" t="s">
        <v>92</v>
      </c>
      <c r="G663" s="20"/>
      <c r="H663" s="24"/>
      <c r="I663" s="21"/>
      <c r="J663" s="21"/>
      <c r="K663" s="21"/>
      <c r="L663" s="21"/>
      <c r="M663" s="21"/>
      <c r="N663" s="21"/>
      <c r="O663" s="22"/>
      <c r="P663" s="23"/>
      <c r="Q663" s="21"/>
      <c r="R663" s="20"/>
      <c r="S663" s="24"/>
      <c r="T663" s="24"/>
      <c r="U663" s="24"/>
      <c r="V663" s="21"/>
      <c r="W663" s="21"/>
      <c r="X663" s="21"/>
      <c r="Y663" s="21"/>
      <c r="Z663" s="21"/>
      <c r="AA663" s="22"/>
      <c r="AB663" s="22"/>
      <c r="AC663" s="22"/>
      <c r="AD663" s="22"/>
      <c r="AE663" s="22" t="s">
        <v>117</v>
      </c>
      <c r="AF663" s="22" t="s">
        <v>92</v>
      </c>
      <c r="AG663" s="22"/>
      <c r="AH663" s="23"/>
      <c r="AI663" s="24"/>
      <c r="AJ663" s="21"/>
      <c r="AK663" s="22"/>
      <c r="AL663" s="22"/>
      <c r="AM663" s="22" t="s">
        <v>119</v>
      </c>
      <c r="AN663" s="23"/>
      <c r="AO663" s="20"/>
      <c r="AP663" s="24"/>
      <c r="AQ663" s="21"/>
      <c r="AR663" s="21"/>
      <c r="AS663" s="21"/>
      <c r="AT663" s="21"/>
      <c r="AU663" s="22" t="s">
        <v>119</v>
      </c>
      <c r="AV663" s="23"/>
      <c r="AW663" s="21"/>
      <c r="AX663" s="21"/>
      <c r="AY663" s="21"/>
      <c r="AZ663" s="21"/>
      <c r="BA663" s="20"/>
      <c r="BB663" s="23"/>
      <c r="BC663" s="21"/>
      <c r="BD663" s="21"/>
      <c r="BE663" s="21"/>
      <c r="BF663" s="20" t="s">
        <v>92</v>
      </c>
      <c r="BG663" s="24" t="s">
        <v>17</v>
      </c>
      <c r="BH663" s="21"/>
      <c r="BI663" s="21"/>
      <c r="BJ663" s="22" t="s">
        <v>35</v>
      </c>
      <c r="BK663" s="64"/>
      <c r="BL663" s="197" t="str">
        <f>IFERROR(VLOOKUP(BK663,#REF!,3,FALSE),"")</f>
        <v/>
      </c>
    </row>
    <row r="664" spans="1:64" s="3" customFormat="1" ht="12.95" customHeight="1" x14ac:dyDescent="0.25">
      <c r="A664" s="42" t="s">
        <v>1508</v>
      </c>
      <c r="B664" s="31" t="s">
        <v>862</v>
      </c>
      <c r="C664" s="19"/>
      <c r="D664" s="25"/>
      <c r="E664" s="23"/>
      <c r="F664" s="21" t="s">
        <v>92</v>
      </c>
      <c r="G664" s="20"/>
      <c r="H664" s="24"/>
      <c r="I664" s="21"/>
      <c r="J664" s="21"/>
      <c r="K664" s="21"/>
      <c r="L664" s="21"/>
      <c r="M664" s="21"/>
      <c r="N664" s="21"/>
      <c r="O664" s="22"/>
      <c r="P664" s="23"/>
      <c r="Q664" s="21"/>
      <c r="R664" s="20"/>
      <c r="S664" s="24"/>
      <c r="T664" s="24"/>
      <c r="U664" s="24"/>
      <c r="V664" s="21"/>
      <c r="W664" s="21"/>
      <c r="X664" s="21"/>
      <c r="Y664" s="21"/>
      <c r="Z664" s="21"/>
      <c r="AA664" s="22"/>
      <c r="AB664" s="22"/>
      <c r="AC664" s="22"/>
      <c r="AD664" s="22"/>
      <c r="AE664" s="22" t="s">
        <v>117</v>
      </c>
      <c r="AF664" s="22" t="s">
        <v>92</v>
      </c>
      <c r="AG664" s="22"/>
      <c r="AH664" s="23"/>
      <c r="AI664" s="24"/>
      <c r="AJ664" s="21"/>
      <c r="AK664" s="22"/>
      <c r="AL664" s="22"/>
      <c r="AM664" s="22" t="s">
        <v>119</v>
      </c>
      <c r="AN664" s="23"/>
      <c r="AO664" s="20"/>
      <c r="AP664" s="24"/>
      <c r="AQ664" s="21"/>
      <c r="AR664" s="21"/>
      <c r="AS664" s="21"/>
      <c r="AT664" s="21"/>
      <c r="AU664" s="22" t="s">
        <v>119</v>
      </c>
      <c r="AV664" s="23"/>
      <c r="AW664" s="21"/>
      <c r="AX664" s="21"/>
      <c r="AY664" s="21"/>
      <c r="AZ664" s="21"/>
      <c r="BA664" s="20"/>
      <c r="BB664" s="23"/>
      <c r="BC664" s="21"/>
      <c r="BD664" s="21"/>
      <c r="BE664" s="21"/>
      <c r="BF664" s="20" t="s">
        <v>92</v>
      </c>
      <c r="BG664" s="24" t="s">
        <v>17</v>
      </c>
      <c r="BH664" s="21"/>
      <c r="BI664" s="21"/>
      <c r="BJ664" s="22"/>
      <c r="BK664" s="64"/>
      <c r="BL664" s="197">
        <f>3+33</f>
        <v>36</v>
      </c>
    </row>
    <row r="665" spans="1:64" s="3" customFormat="1" ht="12.95" customHeight="1" x14ac:dyDescent="0.25">
      <c r="A665" s="42" t="s">
        <v>1509</v>
      </c>
      <c r="B665" s="31" t="s">
        <v>321</v>
      </c>
      <c r="C665" s="24"/>
      <c r="D665" s="22"/>
      <c r="E665" s="23"/>
      <c r="F665" s="21"/>
      <c r="G665" s="20"/>
      <c r="H665" s="24"/>
      <c r="I665" s="21"/>
      <c r="J665" s="21"/>
      <c r="K665" s="21"/>
      <c r="L665" s="21"/>
      <c r="M665" s="21"/>
      <c r="N665" s="21"/>
      <c r="O665" s="22"/>
      <c r="P665" s="23"/>
      <c r="Q665" s="21"/>
      <c r="R665" s="20"/>
      <c r="S665" s="24"/>
      <c r="T665" s="24"/>
      <c r="U665" s="24"/>
      <c r="V665" s="21"/>
      <c r="W665" s="21"/>
      <c r="X665" s="21"/>
      <c r="Y665" s="21"/>
      <c r="Z665" s="21"/>
      <c r="AA665" s="22"/>
      <c r="AB665" s="22"/>
      <c r="AC665" s="22" t="s">
        <v>117</v>
      </c>
      <c r="AD665" s="22" t="s">
        <v>119</v>
      </c>
      <c r="AE665" s="22"/>
      <c r="AF665" s="22" t="s">
        <v>92</v>
      </c>
      <c r="AG665" s="22"/>
      <c r="AH665" s="23"/>
      <c r="AI665" s="24"/>
      <c r="AJ665" s="21"/>
      <c r="AK665" s="22"/>
      <c r="AL665" s="22"/>
      <c r="AM665" s="22" t="s">
        <v>92</v>
      </c>
      <c r="AN665" s="23"/>
      <c r="AO665" s="20"/>
      <c r="AP665" s="24"/>
      <c r="AQ665" s="21"/>
      <c r="AR665" s="21"/>
      <c r="AS665" s="21"/>
      <c r="AT665" s="21"/>
      <c r="AU665" s="22"/>
      <c r="AV665" s="23"/>
      <c r="AW665" s="21"/>
      <c r="AX665" s="21"/>
      <c r="AY665" s="21"/>
      <c r="AZ665" s="21"/>
      <c r="BA665" s="20"/>
      <c r="BB665" s="23"/>
      <c r="BC665" s="21"/>
      <c r="BD665" s="21"/>
      <c r="BE665" s="21"/>
      <c r="BF665" s="20"/>
      <c r="BG665" s="24" t="s">
        <v>17</v>
      </c>
      <c r="BH665" s="21"/>
      <c r="BI665" s="21"/>
      <c r="BJ665" s="48" t="s">
        <v>35</v>
      </c>
      <c r="BK665" s="64"/>
      <c r="BL665" s="197">
        <f>10+33</f>
        <v>43</v>
      </c>
    </row>
    <row r="666" spans="1:64" s="3" customFormat="1" ht="12.75" customHeight="1" x14ac:dyDescent="0.25">
      <c r="A666" s="42" t="s">
        <v>1510</v>
      </c>
      <c r="B666" s="31" t="s">
        <v>322</v>
      </c>
      <c r="C666" s="24"/>
      <c r="D666" s="22"/>
      <c r="E666" s="23"/>
      <c r="F666" s="21"/>
      <c r="G666" s="20"/>
      <c r="H666" s="24"/>
      <c r="I666" s="21"/>
      <c r="J666" s="21"/>
      <c r="K666" s="21"/>
      <c r="L666" s="21"/>
      <c r="M666" s="21"/>
      <c r="N666" s="21"/>
      <c r="O666" s="22"/>
      <c r="P666" s="23"/>
      <c r="Q666" s="21"/>
      <c r="R666" s="20"/>
      <c r="S666" s="24"/>
      <c r="T666" s="24"/>
      <c r="U666" s="24"/>
      <c r="V666" s="21"/>
      <c r="W666" s="21"/>
      <c r="X666" s="21"/>
      <c r="Y666" s="21"/>
      <c r="Z666" s="21"/>
      <c r="AA666" s="22"/>
      <c r="AB666" s="22"/>
      <c r="AC666" s="22" t="s">
        <v>117</v>
      </c>
      <c r="AD666" s="22" t="s">
        <v>119</v>
      </c>
      <c r="AE666" s="22"/>
      <c r="AF666" s="22" t="s">
        <v>92</v>
      </c>
      <c r="AG666" s="22"/>
      <c r="AH666" s="23"/>
      <c r="AI666" s="24"/>
      <c r="AJ666" s="21"/>
      <c r="AK666" s="22"/>
      <c r="AL666" s="22"/>
      <c r="AM666" s="22" t="s">
        <v>92</v>
      </c>
      <c r="AN666" s="23"/>
      <c r="AO666" s="20"/>
      <c r="AP666" s="24"/>
      <c r="AQ666" s="21"/>
      <c r="AR666" s="21"/>
      <c r="AS666" s="21"/>
      <c r="AT666" s="21"/>
      <c r="AU666" s="22"/>
      <c r="AV666" s="23"/>
      <c r="AW666" s="21"/>
      <c r="AX666" s="21"/>
      <c r="AY666" s="21"/>
      <c r="AZ666" s="21"/>
      <c r="BA666" s="20"/>
      <c r="BB666" s="23"/>
      <c r="BC666" s="21"/>
      <c r="BD666" s="21"/>
      <c r="BE666" s="21"/>
      <c r="BF666" s="20"/>
      <c r="BG666" s="24" t="s">
        <v>17</v>
      </c>
      <c r="BH666" s="21"/>
      <c r="BI666" s="21"/>
      <c r="BJ666" s="48" t="s">
        <v>35</v>
      </c>
      <c r="BK666" s="64"/>
      <c r="BL666" s="197" t="str">
        <f>IFERROR(VLOOKUP(BK666,#REF!,3,FALSE),"")</f>
        <v/>
      </c>
    </row>
    <row r="667" spans="1:64" s="3" customFormat="1" ht="12.75" customHeight="1" x14ac:dyDescent="0.25">
      <c r="A667" s="42" t="s">
        <v>1511</v>
      </c>
      <c r="B667" s="31" t="s">
        <v>603</v>
      </c>
      <c r="C667" s="24"/>
      <c r="D667" s="22"/>
      <c r="E667" s="23"/>
      <c r="F667" s="21"/>
      <c r="G667" s="20"/>
      <c r="H667" s="24"/>
      <c r="I667" s="21"/>
      <c r="J667" s="21"/>
      <c r="K667" s="21"/>
      <c r="L667" s="21"/>
      <c r="M667" s="21"/>
      <c r="N667" s="21"/>
      <c r="O667" s="22"/>
      <c r="P667" s="23"/>
      <c r="Q667" s="21"/>
      <c r="R667" s="20"/>
      <c r="S667" s="24"/>
      <c r="T667" s="24"/>
      <c r="U667" s="24"/>
      <c r="V667" s="21"/>
      <c r="W667" s="21"/>
      <c r="X667" s="21"/>
      <c r="Y667" s="21"/>
      <c r="Z667" s="21"/>
      <c r="AA667" s="22"/>
      <c r="AB667" s="22"/>
      <c r="AC667" s="22" t="s">
        <v>117</v>
      </c>
      <c r="AD667" s="22" t="s">
        <v>119</v>
      </c>
      <c r="AE667" s="22"/>
      <c r="AF667" s="22" t="s">
        <v>92</v>
      </c>
      <c r="AG667" s="22"/>
      <c r="AH667" s="23"/>
      <c r="AI667" s="24"/>
      <c r="AJ667" s="21"/>
      <c r="AK667" s="22"/>
      <c r="AL667" s="22"/>
      <c r="AM667" s="22" t="s">
        <v>92</v>
      </c>
      <c r="AN667" s="23"/>
      <c r="AO667" s="20"/>
      <c r="AP667" s="24"/>
      <c r="AQ667" s="21"/>
      <c r="AR667" s="21"/>
      <c r="AS667" s="21"/>
      <c r="AT667" s="21"/>
      <c r="AU667" s="22"/>
      <c r="AV667" s="23"/>
      <c r="AW667" s="21"/>
      <c r="AX667" s="21"/>
      <c r="AY667" s="21"/>
      <c r="AZ667" s="21"/>
      <c r="BA667" s="20"/>
      <c r="BB667" s="23"/>
      <c r="BC667" s="21"/>
      <c r="BD667" s="21"/>
      <c r="BE667" s="21"/>
      <c r="BF667" s="20"/>
      <c r="BG667" s="24" t="s">
        <v>17</v>
      </c>
      <c r="BH667" s="21"/>
      <c r="BI667" s="21"/>
      <c r="BJ667" s="48" t="s">
        <v>35</v>
      </c>
      <c r="BK667" s="64"/>
      <c r="BL667" s="197" t="str">
        <f>IFERROR(VLOOKUP(BK667,#REF!,3,FALSE),"")</f>
        <v/>
      </c>
    </row>
    <row r="668" spans="1:64" s="3" customFormat="1" ht="12.75" customHeight="1" x14ac:dyDescent="0.25">
      <c r="A668" s="42" t="s">
        <v>1512</v>
      </c>
      <c r="B668" s="31" t="s">
        <v>604</v>
      </c>
      <c r="C668" s="19"/>
      <c r="D668" s="25"/>
      <c r="E668" s="26"/>
      <c r="F668" s="27"/>
      <c r="G668" s="68"/>
      <c r="H668" s="19"/>
      <c r="I668" s="27"/>
      <c r="J668" s="27"/>
      <c r="K668" s="27"/>
      <c r="L668" s="27"/>
      <c r="M668" s="27"/>
      <c r="N668" s="27"/>
      <c r="O668" s="25"/>
      <c r="P668" s="26"/>
      <c r="Q668" s="27"/>
      <c r="R668" s="68"/>
      <c r="S668" s="19"/>
      <c r="T668" s="19"/>
      <c r="U668" s="19"/>
      <c r="V668" s="27"/>
      <c r="W668" s="27"/>
      <c r="X668" s="27"/>
      <c r="Y668" s="27"/>
      <c r="Z668" s="27"/>
      <c r="AA668" s="25"/>
      <c r="AB668" s="25"/>
      <c r="AC668" s="25"/>
      <c r="AD668" s="25"/>
      <c r="AE668" s="25"/>
      <c r="AF668" s="22" t="s">
        <v>92</v>
      </c>
      <c r="AG668" s="22"/>
      <c r="AH668" s="26"/>
      <c r="AI668" s="19"/>
      <c r="AJ668" s="27"/>
      <c r="AK668" s="25"/>
      <c r="AL668" s="22"/>
      <c r="AM668" s="22" t="s">
        <v>92</v>
      </c>
      <c r="AN668" s="23"/>
      <c r="AO668" s="68"/>
      <c r="AP668" s="19"/>
      <c r="AQ668" s="27"/>
      <c r="AR668" s="27"/>
      <c r="AS668" s="27"/>
      <c r="AT668" s="21" t="s">
        <v>117</v>
      </c>
      <c r="AU668" s="22" t="s">
        <v>119</v>
      </c>
      <c r="AV668" s="26"/>
      <c r="AW668" s="27"/>
      <c r="AX668" s="27"/>
      <c r="AY668" s="27"/>
      <c r="AZ668" s="21"/>
      <c r="BA668" s="20"/>
      <c r="BB668" s="23"/>
      <c r="BC668" s="21"/>
      <c r="BD668" s="21"/>
      <c r="BE668" s="21"/>
      <c r="BF668" s="20"/>
      <c r="BG668" s="24" t="s">
        <v>17</v>
      </c>
      <c r="BH668" s="21"/>
      <c r="BI668" s="21"/>
      <c r="BJ668" s="48" t="s">
        <v>35</v>
      </c>
      <c r="BK668" s="64"/>
      <c r="BL668" s="197" t="str">
        <f>IFERROR(VLOOKUP(BK668,#REF!,3,FALSE),"")</f>
        <v/>
      </c>
    </row>
    <row r="669" spans="1:64" s="3" customFormat="1" ht="12.95" customHeight="1" x14ac:dyDescent="0.25">
      <c r="A669" s="42" t="s">
        <v>1513</v>
      </c>
      <c r="B669" s="31" t="s">
        <v>605</v>
      </c>
      <c r="C669" s="19"/>
      <c r="D669" s="25"/>
      <c r="E669" s="49"/>
      <c r="F669" s="47"/>
      <c r="G669" s="70"/>
      <c r="H669" s="50"/>
      <c r="I669" s="47"/>
      <c r="J669" s="47"/>
      <c r="K669" s="47"/>
      <c r="L669" s="47"/>
      <c r="M669" s="47"/>
      <c r="N669" s="47"/>
      <c r="O669" s="48"/>
      <c r="P669" s="49"/>
      <c r="Q669" s="47"/>
      <c r="R669" s="70"/>
      <c r="S669" s="50"/>
      <c r="T669" s="50"/>
      <c r="U669" s="50"/>
      <c r="V669" s="47"/>
      <c r="W669" s="47"/>
      <c r="X669" s="47"/>
      <c r="Y669" s="47"/>
      <c r="Z669" s="47"/>
      <c r="AA669" s="48"/>
      <c r="AB669" s="48"/>
      <c r="AC669" s="48"/>
      <c r="AD669" s="48"/>
      <c r="AE669" s="48"/>
      <c r="AF669" s="48" t="s">
        <v>92</v>
      </c>
      <c r="AG669" s="48"/>
      <c r="AH669" s="49"/>
      <c r="AI669" s="50"/>
      <c r="AJ669" s="47"/>
      <c r="AK669" s="48"/>
      <c r="AL669" s="48"/>
      <c r="AM669" s="48" t="s">
        <v>92</v>
      </c>
      <c r="AN669" s="49"/>
      <c r="AO669" s="70"/>
      <c r="AP669" s="50"/>
      <c r="AQ669" s="47"/>
      <c r="AR669" s="47"/>
      <c r="AS669" s="47"/>
      <c r="AT669" s="47" t="s">
        <v>117</v>
      </c>
      <c r="AU669" s="48" t="s">
        <v>119</v>
      </c>
      <c r="AV669" s="49"/>
      <c r="AW669" s="47"/>
      <c r="AX669" s="47"/>
      <c r="AY669" s="47"/>
      <c r="AZ669" s="47"/>
      <c r="BA669" s="70"/>
      <c r="BB669" s="49"/>
      <c r="BC669" s="47"/>
      <c r="BD669" s="47"/>
      <c r="BE669" s="47"/>
      <c r="BF669" s="70"/>
      <c r="BG669" s="50" t="s">
        <v>17</v>
      </c>
      <c r="BH669" s="47"/>
      <c r="BI669" s="47"/>
      <c r="BJ669" s="48" t="s">
        <v>35</v>
      </c>
      <c r="BK669" s="64"/>
      <c r="BL669" s="197">
        <f>3+33</f>
        <v>36</v>
      </c>
    </row>
    <row r="670" spans="1:64" s="3" customFormat="1" ht="12.95" customHeight="1" x14ac:dyDescent="0.25">
      <c r="A670" s="42" t="s">
        <v>1514</v>
      </c>
      <c r="B670" s="31" t="s">
        <v>832</v>
      </c>
      <c r="C670" s="19"/>
      <c r="D670" s="25"/>
      <c r="E670" s="49"/>
      <c r="F670" s="47" t="s">
        <v>92</v>
      </c>
      <c r="G670" s="70"/>
      <c r="H670" s="50"/>
      <c r="I670" s="47"/>
      <c r="J670" s="47"/>
      <c r="K670" s="47"/>
      <c r="L670" s="47"/>
      <c r="M670" s="47"/>
      <c r="N670" s="47"/>
      <c r="O670" s="48"/>
      <c r="P670" s="49"/>
      <c r="Q670" s="47"/>
      <c r="R670" s="70"/>
      <c r="S670" s="50"/>
      <c r="T670" s="50"/>
      <c r="U670" s="50"/>
      <c r="V670" s="47"/>
      <c r="W670" s="47"/>
      <c r="X670" s="47"/>
      <c r="Y670" s="47"/>
      <c r="Z670" s="47"/>
      <c r="AA670" s="48"/>
      <c r="AB670" s="48"/>
      <c r="AC670" s="48"/>
      <c r="AD670" s="48"/>
      <c r="AE670" s="48" t="s">
        <v>117</v>
      </c>
      <c r="AF670" s="48" t="s">
        <v>92</v>
      </c>
      <c r="AG670" s="48"/>
      <c r="AH670" s="49"/>
      <c r="AI670" s="50"/>
      <c r="AJ670" s="47"/>
      <c r="AK670" s="48" t="s">
        <v>117</v>
      </c>
      <c r="AL670" s="48"/>
      <c r="AM670" s="48" t="s">
        <v>119</v>
      </c>
      <c r="AN670" s="49"/>
      <c r="AO670" s="70"/>
      <c r="AP670" s="50"/>
      <c r="AQ670" s="47"/>
      <c r="AR670" s="47"/>
      <c r="AS670" s="47"/>
      <c r="AT670" s="47"/>
      <c r="AU670" s="48" t="s">
        <v>119</v>
      </c>
      <c r="AV670" s="49"/>
      <c r="AW670" s="47"/>
      <c r="AX670" s="47"/>
      <c r="AY670" s="47"/>
      <c r="AZ670" s="47"/>
      <c r="BA670" s="70"/>
      <c r="BB670" s="49"/>
      <c r="BC670" s="47"/>
      <c r="BD670" s="47"/>
      <c r="BE670" s="47"/>
      <c r="BF670" s="70" t="s">
        <v>92</v>
      </c>
      <c r="BG670" s="50" t="s">
        <v>17</v>
      </c>
      <c r="BH670" s="47"/>
      <c r="BI670" s="47"/>
      <c r="BJ670" s="48"/>
      <c r="BK670" s="64"/>
      <c r="BL670" s="197" t="str">
        <f>IFERROR(VLOOKUP(BK670,#REF!,3,FALSE),"")</f>
        <v/>
      </c>
    </row>
    <row r="671" spans="1:64" s="3" customFormat="1" ht="12.95" customHeight="1" x14ac:dyDescent="0.25">
      <c r="A671" s="42"/>
      <c r="B671" s="31"/>
      <c r="C671" s="19"/>
      <c r="D671" s="25"/>
      <c r="E671" s="49"/>
      <c r="F671" s="47"/>
      <c r="G671" s="70"/>
      <c r="H671" s="50"/>
      <c r="I671" s="47"/>
      <c r="J671" s="47"/>
      <c r="K671" s="47"/>
      <c r="L671" s="47"/>
      <c r="M671" s="47"/>
      <c r="N671" s="47"/>
      <c r="O671" s="48"/>
      <c r="P671" s="49"/>
      <c r="Q671" s="47"/>
      <c r="R671" s="70"/>
      <c r="S671" s="50"/>
      <c r="T671" s="50"/>
      <c r="U671" s="50"/>
      <c r="V671" s="47"/>
      <c r="W671" s="47"/>
      <c r="X671" s="47"/>
      <c r="Y671" s="47"/>
      <c r="Z671" s="47"/>
      <c r="AA671" s="48"/>
      <c r="AB671" s="48"/>
      <c r="AC671" s="48"/>
      <c r="AD671" s="48"/>
      <c r="AE671" s="48"/>
      <c r="AF671" s="48"/>
      <c r="AG671" s="48"/>
      <c r="AH671" s="49"/>
      <c r="AI671" s="50"/>
      <c r="AJ671" s="47"/>
      <c r="AK671" s="48"/>
      <c r="AL671" s="48"/>
      <c r="AM671" s="48"/>
      <c r="AN671" s="49"/>
      <c r="AO671" s="70"/>
      <c r="AP671" s="50"/>
      <c r="AQ671" s="47"/>
      <c r="AR671" s="47"/>
      <c r="AS671" s="47"/>
      <c r="AT671" s="47"/>
      <c r="AU671" s="48"/>
      <c r="AV671" s="49"/>
      <c r="AW671" s="47"/>
      <c r="AX671" s="47"/>
      <c r="AY671" s="47"/>
      <c r="AZ671" s="47"/>
      <c r="BA671" s="70"/>
      <c r="BB671" s="49"/>
      <c r="BC671" s="47"/>
      <c r="BD671" s="47"/>
      <c r="BE671" s="47"/>
      <c r="BF671" s="70"/>
      <c r="BG671" s="50" t="s">
        <v>17</v>
      </c>
      <c r="BH671" s="47"/>
      <c r="BI671" s="47"/>
      <c r="BJ671" s="48"/>
      <c r="BK671" s="64"/>
      <c r="BL671" s="197"/>
    </row>
    <row r="672" spans="1:64" s="3" customFormat="1" ht="12.95" customHeight="1" x14ac:dyDescent="0.25">
      <c r="A672" s="6" t="s">
        <v>519</v>
      </c>
      <c r="B672" s="31" t="s">
        <v>227</v>
      </c>
      <c r="C672" s="19"/>
      <c r="D672" s="25"/>
      <c r="E672" s="26"/>
      <c r="F672" s="27"/>
      <c r="G672" s="68"/>
      <c r="H672" s="19"/>
      <c r="I672" s="27"/>
      <c r="J672" s="27"/>
      <c r="K672" s="27"/>
      <c r="L672" s="27"/>
      <c r="M672" s="27"/>
      <c r="N672" s="27"/>
      <c r="O672" s="25"/>
      <c r="P672" s="26"/>
      <c r="Q672" s="27"/>
      <c r="R672" s="68"/>
      <c r="S672" s="19"/>
      <c r="T672" s="19"/>
      <c r="U672" s="19"/>
      <c r="V672" s="27"/>
      <c r="W672" s="27"/>
      <c r="X672" s="27"/>
      <c r="Y672" s="27"/>
      <c r="Z672" s="27"/>
      <c r="AA672" s="25"/>
      <c r="AB672" s="25"/>
      <c r="AC672" s="25"/>
      <c r="AD672" s="25"/>
      <c r="AE672" s="25"/>
      <c r="AF672" s="25"/>
      <c r="AG672" s="25"/>
      <c r="AH672" s="26"/>
      <c r="AI672" s="19"/>
      <c r="AJ672" s="27"/>
      <c r="AK672" s="25"/>
      <c r="AL672" s="25"/>
      <c r="AM672" s="25"/>
      <c r="AN672" s="26"/>
      <c r="AO672" s="68"/>
      <c r="AP672" s="19"/>
      <c r="AQ672" s="27"/>
      <c r="AR672" s="27"/>
      <c r="AS672" s="27"/>
      <c r="AT672" s="27"/>
      <c r="AU672" s="25"/>
      <c r="AV672" s="26"/>
      <c r="AW672" s="27"/>
      <c r="AX672" s="27"/>
      <c r="AY672" s="27"/>
      <c r="AZ672" s="27"/>
      <c r="BA672" s="68"/>
      <c r="BB672" s="26"/>
      <c r="BC672" s="27"/>
      <c r="BD672" s="27"/>
      <c r="BE672" s="27"/>
      <c r="BF672" s="68"/>
      <c r="BG672" s="24" t="s">
        <v>17</v>
      </c>
      <c r="BH672" s="27"/>
      <c r="BI672" s="27"/>
      <c r="BJ672" s="25"/>
      <c r="BK672" s="64"/>
      <c r="BL672" s="197" t="str">
        <f>IFERROR(VLOOKUP(BK672,#REF!,3,FALSE),"")</f>
        <v/>
      </c>
    </row>
    <row r="673" spans="1:64" s="3" customFormat="1" ht="12.95" customHeight="1" x14ac:dyDescent="0.25">
      <c r="A673" s="6"/>
      <c r="B673" s="31"/>
      <c r="C673" s="19"/>
      <c r="D673" s="25"/>
      <c r="E673" s="26"/>
      <c r="F673" s="27"/>
      <c r="G673" s="68"/>
      <c r="H673" s="19"/>
      <c r="I673" s="27"/>
      <c r="J673" s="27"/>
      <c r="K673" s="27"/>
      <c r="L673" s="27"/>
      <c r="M673" s="27"/>
      <c r="N673" s="27"/>
      <c r="O673" s="25"/>
      <c r="P673" s="26"/>
      <c r="Q673" s="27"/>
      <c r="R673" s="68"/>
      <c r="S673" s="19"/>
      <c r="T673" s="19"/>
      <c r="U673" s="19"/>
      <c r="V673" s="27"/>
      <c r="W673" s="27"/>
      <c r="X673" s="27"/>
      <c r="Y673" s="27"/>
      <c r="Z673" s="27"/>
      <c r="AA673" s="25"/>
      <c r="AB673" s="25"/>
      <c r="AC673" s="25"/>
      <c r="AD673" s="25"/>
      <c r="AE673" s="25"/>
      <c r="AF673" s="25"/>
      <c r="AG673" s="25"/>
      <c r="AH673" s="26"/>
      <c r="AI673" s="19"/>
      <c r="AJ673" s="27"/>
      <c r="AK673" s="25"/>
      <c r="AL673" s="25"/>
      <c r="AM673" s="25"/>
      <c r="AN673" s="26"/>
      <c r="AO673" s="68"/>
      <c r="AP673" s="19"/>
      <c r="AQ673" s="27"/>
      <c r="AR673" s="27"/>
      <c r="AS673" s="27"/>
      <c r="AT673" s="27"/>
      <c r="AU673" s="25"/>
      <c r="AV673" s="26"/>
      <c r="AW673" s="27"/>
      <c r="AX673" s="27"/>
      <c r="AY673" s="27"/>
      <c r="AZ673" s="27"/>
      <c r="BA673" s="68"/>
      <c r="BB673" s="26"/>
      <c r="BC673" s="27"/>
      <c r="BD673" s="27"/>
      <c r="BE673" s="27"/>
      <c r="BF673" s="68"/>
      <c r="BG673" s="19" t="s">
        <v>17</v>
      </c>
      <c r="BH673" s="27"/>
      <c r="BI673" s="27"/>
      <c r="BJ673" s="25"/>
      <c r="BK673" s="64"/>
      <c r="BL673" s="197"/>
    </row>
    <row r="674" spans="1:64" s="3" customFormat="1" ht="12.95" customHeight="1" x14ac:dyDescent="0.25">
      <c r="A674" s="42" t="s">
        <v>1515</v>
      </c>
      <c r="B674" s="31" t="s">
        <v>691</v>
      </c>
      <c r="C674" s="19"/>
      <c r="D674" s="25"/>
      <c r="E674" s="26"/>
      <c r="F674" s="21" t="s">
        <v>117</v>
      </c>
      <c r="G674" s="20" t="s">
        <v>119</v>
      </c>
      <c r="H674" s="24"/>
      <c r="I674" s="21"/>
      <c r="J674" s="21"/>
      <c r="K674" s="21"/>
      <c r="L674" s="21"/>
      <c r="M674" s="21"/>
      <c r="N674" s="21"/>
      <c r="O674" s="22"/>
      <c r="P674" s="23"/>
      <c r="Q674" s="21"/>
      <c r="R674" s="20"/>
      <c r="S674" s="24"/>
      <c r="T674" s="24"/>
      <c r="U674" s="24"/>
      <c r="V674" s="21"/>
      <c r="W674" s="21"/>
      <c r="X674" s="21"/>
      <c r="Y674" s="21"/>
      <c r="Z674" s="21"/>
      <c r="AA674" s="22"/>
      <c r="AB674" s="22"/>
      <c r="AC674" s="22"/>
      <c r="AD674" s="22"/>
      <c r="AE674" s="22"/>
      <c r="AF674" s="22" t="s">
        <v>119</v>
      </c>
      <c r="AG674" s="22"/>
      <c r="AH674" s="23"/>
      <c r="AI674" s="24"/>
      <c r="AJ674" s="21"/>
      <c r="AK674" s="22"/>
      <c r="AL674" s="22"/>
      <c r="AM674" s="22"/>
      <c r="AN674" s="23"/>
      <c r="AO674" s="20"/>
      <c r="AP674" s="24"/>
      <c r="AQ674" s="21"/>
      <c r="AR674" s="21" t="s">
        <v>117</v>
      </c>
      <c r="AS674" s="21" t="s">
        <v>119</v>
      </c>
      <c r="AT674" s="21"/>
      <c r="AU674" s="22"/>
      <c r="AV674" s="23"/>
      <c r="AW674" s="21"/>
      <c r="AX674" s="21"/>
      <c r="AY674" s="21"/>
      <c r="AZ674" s="21"/>
      <c r="BA674" s="20"/>
      <c r="BB674" s="23"/>
      <c r="BC674" s="21"/>
      <c r="BD674" s="21"/>
      <c r="BE674" s="21"/>
      <c r="BF674" s="20"/>
      <c r="BG674" s="24" t="s">
        <v>17</v>
      </c>
      <c r="BH674" s="21"/>
      <c r="BI674" s="21"/>
      <c r="BJ674" s="22"/>
      <c r="BK674" s="64"/>
      <c r="BL674" s="197" t="str">
        <f>IFERROR(VLOOKUP(BK674,#REF!,3,FALSE),"")</f>
        <v/>
      </c>
    </row>
    <row r="675" spans="1:64" s="3" customFormat="1" ht="12.95" customHeight="1" x14ac:dyDescent="0.25">
      <c r="A675" s="42" t="s">
        <v>1516</v>
      </c>
      <c r="B675" s="31" t="s">
        <v>769</v>
      </c>
      <c r="C675" s="19"/>
      <c r="D675" s="25"/>
      <c r="E675" s="26"/>
      <c r="F675" s="21" t="s">
        <v>117</v>
      </c>
      <c r="G675" s="20" t="s">
        <v>119</v>
      </c>
      <c r="H675" s="24"/>
      <c r="I675" s="21"/>
      <c r="J675" s="21"/>
      <c r="K675" s="21"/>
      <c r="L675" s="21"/>
      <c r="M675" s="21"/>
      <c r="N675" s="21"/>
      <c r="O675" s="22"/>
      <c r="P675" s="23"/>
      <c r="Q675" s="21"/>
      <c r="R675" s="20"/>
      <c r="S675" s="24"/>
      <c r="T675" s="24"/>
      <c r="U675" s="24"/>
      <c r="V675" s="21"/>
      <c r="W675" s="21"/>
      <c r="X675" s="21"/>
      <c r="Y675" s="21"/>
      <c r="Z675" s="21"/>
      <c r="AA675" s="22"/>
      <c r="AB675" s="22"/>
      <c r="AC675" s="22"/>
      <c r="AD675" s="22"/>
      <c r="AE675" s="22"/>
      <c r="AF675" s="22" t="s">
        <v>92</v>
      </c>
      <c r="AG675" s="22"/>
      <c r="AH675" s="23"/>
      <c r="AI675" s="24"/>
      <c r="AJ675" s="21"/>
      <c r="AK675" s="22"/>
      <c r="AL675" s="22"/>
      <c r="AM675" s="22"/>
      <c r="AN675" s="23"/>
      <c r="AO675" s="20"/>
      <c r="AP675" s="24"/>
      <c r="AQ675" s="21"/>
      <c r="AR675" s="21" t="s">
        <v>117</v>
      </c>
      <c r="AS675" s="21" t="s">
        <v>119</v>
      </c>
      <c r="AT675" s="21"/>
      <c r="AU675" s="22" t="s">
        <v>92</v>
      </c>
      <c r="AV675" s="23"/>
      <c r="AW675" s="21"/>
      <c r="AX675" s="21"/>
      <c r="AY675" s="21"/>
      <c r="AZ675" s="21"/>
      <c r="BA675" s="20"/>
      <c r="BB675" s="23"/>
      <c r="BC675" s="21"/>
      <c r="BD675" s="21"/>
      <c r="BE675" s="21"/>
      <c r="BF675" s="20"/>
      <c r="BG675" s="24" t="s">
        <v>17</v>
      </c>
      <c r="BH675" s="21"/>
      <c r="BI675" s="21"/>
      <c r="BJ675" s="22"/>
      <c r="BK675" s="64"/>
      <c r="BL675" s="197" t="str">
        <f>IFERROR(VLOOKUP(BK675,#REF!,3,FALSE),"")</f>
        <v/>
      </c>
    </row>
    <row r="676" spans="1:64" s="3" customFormat="1" ht="12.95" customHeight="1" x14ac:dyDescent="0.25">
      <c r="A676" s="42" t="s">
        <v>1517</v>
      </c>
      <c r="B676" s="31" t="s">
        <v>770</v>
      </c>
      <c r="C676" s="19"/>
      <c r="D676" s="25"/>
      <c r="E676" s="26"/>
      <c r="F676" s="21" t="s">
        <v>117</v>
      </c>
      <c r="G676" s="20" t="s">
        <v>119</v>
      </c>
      <c r="H676" s="24"/>
      <c r="I676" s="21"/>
      <c r="J676" s="21"/>
      <c r="K676" s="21"/>
      <c r="L676" s="21"/>
      <c r="M676" s="21"/>
      <c r="N676" s="21"/>
      <c r="O676" s="22"/>
      <c r="P676" s="23"/>
      <c r="Q676" s="21"/>
      <c r="R676" s="20"/>
      <c r="S676" s="24"/>
      <c r="T676" s="24"/>
      <c r="U676" s="24"/>
      <c r="V676" s="21"/>
      <c r="W676" s="21"/>
      <c r="X676" s="21"/>
      <c r="Y676" s="21"/>
      <c r="Z676" s="21"/>
      <c r="AA676" s="22"/>
      <c r="AB676" s="22"/>
      <c r="AC676" s="22"/>
      <c r="AD676" s="22"/>
      <c r="AE676" s="22"/>
      <c r="AF676" s="22" t="s">
        <v>119</v>
      </c>
      <c r="AG676" s="22"/>
      <c r="AH676" s="23"/>
      <c r="AI676" s="24"/>
      <c r="AJ676" s="21"/>
      <c r="AK676" s="22"/>
      <c r="AL676" s="22"/>
      <c r="AM676" s="22"/>
      <c r="AN676" s="23"/>
      <c r="AO676" s="20"/>
      <c r="AP676" s="24"/>
      <c r="AQ676" s="21"/>
      <c r="AR676" s="21"/>
      <c r="AS676" s="21"/>
      <c r="AT676" s="21"/>
      <c r="AU676" s="22"/>
      <c r="AV676" s="23"/>
      <c r="AW676" s="21"/>
      <c r="AX676" s="21"/>
      <c r="AY676" s="21"/>
      <c r="AZ676" s="21"/>
      <c r="BA676" s="20"/>
      <c r="BB676" s="23"/>
      <c r="BC676" s="21"/>
      <c r="BD676" s="21"/>
      <c r="BE676" s="21"/>
      <c r="BF676" s="20"/>
      <c r="BG676" s="24" t="s">
        <v>17</v>
      </c>
      <c r="BH676" s="21"/>
      <c r="BI676" s="21"/>
      <c r="BJ676" s="22"/>
      <c r="BK676" s="64"/>
      <c r="BL676" s="197" t="str">
        <f>IFERROR(VLOOKUP(BK676,#REF!,3,FALSE),"")</f>
        <v/>
      </c>
    </row>
    <row r="677" spans="1:64" s="3" customFormat="1" ht="12.95" customHeight="1" x14ac:dyDescent="0.25">
      <c r="A677" s="42" t="s">
        <v>1518</v>
      </c>
      <c r="B677" s="31" t="s">
        <v>663</v>
      </c>
      <c r="C677" s="19"/>
      <c r="D677" s="25"/>
      <c r="E677" s="23"/>
      <c r="F677" s="21" t="s">
        <v>92</v>
      </c>
      <c r="G677" s="20"/>
      <c r="H677" s="24"/>
      <c r="I677" s="21"/>
      <c r="J677" s="21"/>
      <c r="K677" s="21"/>
      <c r="L677" s="21"/>
      <c r="M677" s="21"/>
      <c r="N677" s="21"/>
      <c r="O677" s="22"/>
      <c r="P677" s="23"/>
      <c r="Q677" s="21"/>
      <c r="R677" s="20"/>
      <c r="S677" s="24"/>
      <c r="T677" s="24"/>
      <c r="U677" s="24"/>
      <c r="V677" s="21"/>
      <c r="W677" s="21"/>
      <c r="X677" s="21"/>
      <c r="Y677" s="21"/>
      <c r="Z677" s="21"/>
      <c r="AA677" s="22"/>
      <c r="AB677" s="22"/>
      <c r="AC677" s="22" t="s">
        <v>117</v>
      </c>
      <c r="AD677" s="22" t="s">
        <v>117</v>
      </c>
      <c r="AE677" s="22"/>
      <c r="AF677" s="22" t="s">
        <v>92</v>
      </c>
      <c r="AG677" s="22"/>
      <c r="AH677" s="23"/>
      <c r="AI677" s="24"/>
      <c r="AJ677" s="21"/>
      <c r="AK677" s="22"/>
      <c r="AL677" s="22"/>
      <c r="AM677" s="22" t="s">
        <v>92</v>
      </c>
      <c r="AN677" s="23"/>
      <c r="AO677" s="20"/>
      <c r="AP677" s="24"/>
      <c r="AQ677" s="21"/>
      <c r="AR677" s="21"/>
      <c r="AS677" s="21"/>
      <c r="AT677" s="21"/>
      <c r="AU677" s="22" t="s">
        <v>119</v>
      </c>
      <c r="AV677" s="23"/>
      <c r="AW677" s="21"/>
      <c r="AX677" s="21"/>
      <c r="AY677" s="21"/>
      <c r="AZ677" s="21"/>
      <c r="BA677" s="20"/>
      <c r="BB677" s="23"/>
      <c r="BC677" s="21"/>
      <c r="BD677" s="21"/>
      <c r="BE677" s="21"/>
      <c r="BF677" s="20"/>
      <c r="BG677" s="24" t="s">
        <v>17</v>
      </c>
      <c r="BH677" s="21"/>
      <c r="BI677" s="21"/>
      <c r="BJ677" s="22"/>
      <c r="BK677" s="64"/>
      <c r="BL677" s="197">
        <f>+BL659</f>
        <v>41</v>
      </c>
    </row>
    <row r="678" spans="1:64" s="3" customFormat="1" ht="12.95" customHeight="1" x14ac:dyDescent="0.25">
      <c r="A678" s="42" t="s">
        <v>1519</v>
      </c>
      <c r="B678" s="31" t="s">
        <v>328</v>
      </c>
      <c r="C678" s="19"/>
      <c r="D678" s="25"/>
      <c r="E678" s="26"/>
      <c r="F678" s="21" t="s">
        <v>92</v>
      </c>
      <c r="G678" s="20"/>
      <c r="H678" s="24"/>
      <c r="I678" s="21"/>
      <c r="J678" s="21"/>
      <c r="K678" s="21"/>
      <c r="L678" s="21"/>
      <c r="M678" s="21" t="s">
        <v>120</v>
      </c>
      <c r="N678" s="21"/>
      <c r="O678" s="22" t="s">
        <v>92</v>
      </c>
      <c r="P678" s="23"/>
      <c r="Q678" s="21"/>
      <c r="R678" s="20"/>
      <c r="S678" s="24"/>
      <c r="T678" s="24"/>
      <c r="U678" s="24"/>
      <c r="V678" s="21"/>
      <c r="W678" s="21"/>
      <c r="X678" s="21"/>
      <c r="Y678" s="21"/>
      <c r="Z678" s="21"/>
      <c r="AA678" s="22"/>
      <c r="AB678" s="22"/>
      <c r="AC678" s="22"/>
      <c r="AD678" s="22"/>
      <c r="AE678" s="22"/>
      <c r="AF678" s="22" t="s">
        <v>92</v>
      </c>
      <c r="AG678" s="22"/>
      <c r="AH678" s="23"/>
      <c r="AI678" s="24"/>
      <c r="AJ678" s="21"/>
      <c r="AK678" s="22"/>
      <c r="AL678" s="22"/>
      <c r="AM678" s="22" t="s">
        <v>92</v>
      </c>
      <c r="AN678" s="23"/>
      <c r="AO678" s="20"/>
      <c r="AP678" s="24"/>
      <c r="AQ678" s="21"/>
      <c r="AR678" s="21"/>
      <c r="AS678" s="21" t="s">
        <v>92</v>
      </c>
      <c r="AT678" s="21"/>
      <c r="AU678" s="22"/>
      <c r="AV678" s="23"/>
      <c r="AW678" s="21"/>
      <c r="AX678" s="21"/>
      <c r="AY678" s="21" t="s">
        <v>92</v>
      </c>
      <c r="AZ678" s="21"/>
      <c r="BA678" s="20"/>
      <c r="BB678" s="23"/>
      <c r="BC678" s="21"/>
      <c r="BD678" s="21"/>
      <c r="BE678" s="21" t="s">
        <v>116</v>
      </c>
      <c r="BF678" s="20" t="s">
        <v>92</v>
      </c>
      <c r="BG678" s="24" t="s">
        <v>17</v>
      </c>
      <c r="BH678" s="21"/>
      <c r="BI678" s="21"/>
      <c r="BJ678" s="22"/>
      <c r="BK678" s="64"/>
      <c r="BL678" s="197">
        <f t="shared" ref="BL678:BL687" si="11">+BL660</f>
        <v>0</v>
      </c>
    </row>
    <row r="679" spans="1:64" s="3" customFormat="1" ht="12.95" customHeight="1" x14ac:dyDescent="0.25">
      <c r="A679" s="42" t="s">
        <v>1520</v>
      </c>
      <c r="B679" s="31" t="s">
        <v>329</v>
      </c>
      <c r="C679" s="19"/>
      <c r="D679" s="25"/>
      <c r="E679" s="26"/>
      <c r="F679" s="21"/>
      <c r="G679" s="20"/>
      <c r="H679" s="24"/>
      <c r="I679" s="21"/>
      <c r="J679" s="21"/>
      <c r="K679" s="21"/>
      <c r="L679" s="21"/>
      <c r="M679" s="21"/>
      <c r="N679" s="21"/>
      <c r="O679" s="22"/>
      <c r="P679" s="23"/>
      <c r="Q679" s="21"/>
      <c r="R679" s="20"/>
      <c r="S679" s="24"/>
      <c r="T679" s="24"/>
      <c r="U679" s="24"/>
      <c r="V679" s="21"/>
      <c r="W679" s="21"/>
      <c r="X679" s="21"/>
      <c r="Y679" s="21"/>
      <c r="Z679" s="21"/>
      <c r="AA679" s="22"/>
      <c r="AB679" s="22"/>
      <c r="AC679" s="22"/>
      <c r="AD679" s="22"/>
      <c r="AE679" s="22"/>
      <c r="AF679" s="22" t="s">
        <v>92</v>
      </c>
      <c r="AG679" s="22"/>
      <c r="AH679" s="23"/>
      <c r="AI679" s="24"/>
      <c r="AJ679" s="21"/>
      <c r="AK679" s="22"/>
      <c r="AL679" s="22"/>
      <c r="AM679" s="22" t="s">
        <v>92</v>
      </c>
      <c r="AN679" s="23"/>
      <c r="AO679" s="20"/>
      <c r="AP679" s="24"/>
      <c r="AQ679" s="21"/>
      <c r="AR679" s="21"/>
      <c r="AS679" s="21"/>
      <c r="AT679" s="21"/>
      <c r="AU679" s="22"/>
      <c r="AV679" s="23"/>
      <c r="AW679" s="21"/>
      <c r="AX679" s="21" t="s">
        <v>117</v>
      </c>
      <c r="AY679" s="21" t="s">
        <v>119</v>
      </c>
      <c r="AZ679" s="21"/>
      <c r="BA679" s="20"/>
      <c r="BB679" s="23"/>
      <c r="BC679" s="21"/>
      <c r="BD679" s="21"/>
      <c r="BE679" s="21" t="s">
        <v>116</v>
      </c>
      <c r="BF679" s="20" t="s">
        <v>92</v>
      </c>
      <c r="BG679" s="24" t="s">
        <v>17</v>
      </c>
      <c r="BH679" s="21"/>
      <c r="BI679" s="21"/>
      <c r="BJ679" s="22"/>
      <c r="BK679" s="64"/>
      <c r="BL679" s="197" t="str">
        <f t="shared" si="11"/>
        <v/>
      </c>
    </row>
    <row r="680" spans="1:64" s="3" customFormat="1" ht="12.95" customHeight="1" x14ac:dyDescent="0.25">
      <c r="A680" s="42" t="s">
        <v>1521</v>
      </c>
      <c r="B680" s="31" t="s">
        <v>330</v>
      </c>
      <c r="C680" s="19"/>
      <c r="D680" s="25"/>
      <c r="E680" s="23"/>
      <c r="F680" s="21"/>
      <c r="G680" s="20"/>
      <c r="H680" s="24"/>
      <c r="I680" s="21"/>
      <c r="J680" s="21"/>
      <c r="K680" s="21"/>
      <c r="L680" s="21"/>
      <c r="M680" s="21"/>
      <c r="N680" s="21"/>
      <c r="O680" s="22" t="s">
        <v>92</v>
      </c>
      <c r="P680" s="23"/>
      <c r="Q680" s="21"/>
      <c r="R680" s="20"/>
      <c r="S680" s="24"/>
      <c r="T680" s="24"/>
      <c r="U680" s="24"/>
      <c r="V680" s="21"/>
      <c r="W680" s="21"/>
      <c r="X680" s="21"/>
      <c r="Y680" s="21"/>
      <c r="Z680" s="21"/>
      <c r="AA680" s="22"/>
      <c r="AB680" s="22"/>
      <c r="AC680" s="22"/>
      <c r="AD680" s="22"/>
      <c r="AE680" s="22"/>
      <c r="AF680" s="22" t="s">
        <v>92</v>
      </c>
      <c r="AG680" s="22"/>
      <c r="AH680" s="23"/>
      <c r="AI680" s="24"/>
      <c r="AJ680" s="21"/>
      <c r="AK680" s="22"/>
      <c r="AL680" s="22"/>
      <c r="AM680" s="22" t="s">
        <v>92</v>
      </c>
      <c r="AN680" s="23"/>
      <c r="AO680" s="20"/>
      <c r="AP680" s="24"/>
      <c r="AQ680" s="21"/>
      <c r="AR680" s="21"/>
      <c r="AS680" s="21"/>
      <c r="AT680" s="21"/>
      <c r="AU680" s="22"/>
      <c r="AV680" s="23"/>
      <c r="AW680" s="21"/>
      <c r="AX680" s="21" t="s">
        <v>117</v>
      </c>
      <c r="AY680" s="21" t="s">
        <v>119</v>
      </c>
      <c r="AZ680" s="21"/>
      <c r="BA680" s="20"/>
      <c r="BB680" s="23"/>
      <c r="BC680" s="21"/>
      <c r="BD680" s="21"/>
      <c r="BE680" s="21"/>
      <c r="BF680" s="20" t="s">
        <v>92</v>
      </c>
      <c r="BG680" s="24" t="s">
        <v>17</v>
      </c>
      <c r="BH680" s="21"/>
      <c r="BI680" s="21"/>
      <c r="BJ680" s="22"/>
      <c r="BK680" s="64"/>
      <c r="BL680" s="197">
        <f t="shared" si="11"/>
        <v>0</v>
      </c>
    </row>
    <row r="681" spans="1:64" s="3" customFormat="1" ht="12.95" customHeight="1" x14ac:dyDescent="0.25">
      <c r="A681" s="42" t="s">
        <v>1522</v>
      </c>
      <c r="B681" s="31" t="s">
        <v>331</v>
      </c>
      <c r="C681" s="19"/>
      <c r="D681" s="25"/>
      <c r="E681" s="23"/>
      <c r="F681" s="21" t="s">
        <v>92</v>
      </c>
      <c r="G681" s="20"/>
      <c r="H681" s="24"/>
      <c r="I681" s="21"/>
      <c r="J681" s="21"/>
      <c r="K681" s="21"/>
      <c r="L681" s="21"/>
      <c r="M681" s="21"/>
      <c r="N681" s="21"/>
      <c r="O681" s="22"/>
      <c r="P681" s="23"/>
      <c r="Q681" s="21"/>
      <c r="R681" s="20"/>
      <c r="S681" s="24"/>
      <c r="T681" s="24"/>
      <c r="U681" s="24"/>
      <c r="V681" s="21"/>
      <c r="W681" s="21"/>
      <c r="X681" s="21"/>
      <c r="Y681" s="21"/>
      <c r="Z681" s="21"/>
      <c r="AA681" s="22"/>
      <c r="AB681" s="22"/>
      <c r="AC681" s="22"/>
      <c r="AD681" s="22"/>
      <c r="AE681" s="22" t="s">
        <v>117</v>
      </c>
      <c r="AF681" s="22" t="s">
        <v>92</v>
      </c>
      <c r="AG681" s="22"/>
      <c r="AH681" s="23"/>
      <c r="AI681" s="24"/>
      <c r="AJ681" s="21"/>
      <c r="AK681" s="22" t="s">
        <v>117</v>
      </c>
      <c r="AL681" s="22"/>
      <c r="AM681" s="22" t="s">
        <v>119</v>
      </c>
      <c r="AN681" s="23"/>
      <c r="AO681" s="20"/>
      <c r="AP681" s="24"/>
      <c r="AQ681" s="21"/>
      <c r="AR681" s="21"/>
      <c r="AS681" s="21"/>
      <c r="AT681" s="21"/>
      <c r="AU681" s="22" t="s">
        <v>119</v>
      </c>
      <c r="AV681" s="23"/>
      <c r="AW681" s="21"/>
      <c r="AX681" s="21"/>
      <c r="AY681" s="21"/>
      <c r="AZ681" s="21"/>
      <c r="BA681" s="20"/>
      <c r="BB681" s="23"/>
      <c r="BC681" s="21"/>
      <c r="BD681" s="21"/>
      <c r="BE681" s="21"/>
      <c r="BF681" s="20" t="s">
        <v>92</v>
      </c>
      <c r="BG681" s="24" t="s">
        <v>17</v>
      </c>
      <c r="BH681" s="21"/>
      <c r="BI681" s="21"/>
      <c r="BJ681" s="22" t="s">
        <v>35</v>
      </c>
      <c r="BK681" s="64"/>
      <c r="BL681" s="197" t="str">
        <f t="shared" si="11"/>
        <v/>
      </c>
    </row>
    <row r="682" spans="1:64" s="3" customFormat="1" ht="12.95" customHeight="1" x14ac:dyDescent="0.25">
      <c r="A682" s="42" t="s">
        <v>1523</v>
      </c>
      <c r="B682" s="31" t="s">
        <v>863</v>
      </c>
      <c r="C682" s="19"/>
      <c r="D682" s="25"/>
      <c r="E682" s="23"/>
      <c r="F682" s="21" t="s">
        <v>92</v>
      </c>
      <c r="G682" s="20"/>
      <c r="H682" s="24"/>
      <c r="I682" s="21"/>
      <c r="J682" s="21"/>
      <c r="K682" s="21"/>
      <c r="L682" s="21"/>
      <c r="M682" s="21"/>
      <c r="N682" s="21"/>
      <c r="O682" s="22"/>
      <c r="P682" s="23"/>
      <c r="Q682" s="21"/>
      <c r="R682" s="20"/>
      <c r="S682" s="24"/>
      <c r="T682" s="24"/>
      <c r="U682" s="24"/>
      <c r="V682" s="21"/>
      <c r="W682" s="21"/>
      <c r="X682" s="21"/>
      <c r="Y682" s="21"/>
      <c r="Z682" s="21"/>
      <c r="AA682" s="22"/>
      <c r="AB682" s="22"/>
      <c r="AC682" s="22"/>
      <c r="AD682" s="22"/>
      <c r="AE682" s="22" t="s">
        <v>117</v>
      </c>
      <c r="AF682" s="22" t="s">
        <v>92</v>
      </c>
      <c r="AG682" s="22"/>
      <c r="AH682" s="23"/>
      <c r="AI682" s="24"/>
      <c r="AJ682" s="21"/>
      <c r="AK682" s="22" t="s">
        <v>117</v>
      </c>
      <c r="AL682" s="22"/>
      <c r="AM682" s="22" t="s">
        <v>119</v>
      </c>
      <c r="AN682" s="23"/>
      <c r="AO682" s="20"/>
      <c r="AP682" s="24"/>
      <c r="AQ682" s="21"/>
      <c r="AR682" s="21"/>
      <c r="AS682" s="21"/>
      <c r="AT682" s="21"/>
      <c r="AU682" s="22" t="s">
        <v>119</v>
      </c>
      <c r="AV682" s="23"/>
      <c r="AW682" s="21"/>
      <c r="AX682" s="21"/>
      <c r="AY682" s="21"/>
      <c r="AZ682" s="21"/>
      <c r="BA682" s="20"/>
      <c r="BB682" s="23"/>
      <c r="BC682" s="21"/>
      <c r="BD682" s="21"/>
      <c r="BE682" s="21"/>
      <c r="BF682" s="20" t="s">
        <v>92</v>
      </c>
      <c r="BG682" s="24" t="s">
        <v>17</v>
      </c>
      <c r="BH682" s="21"/>
      <c r="BI682" s="21"/>
      <c r="BJ682" s="22"/>
      <c r="BK682" s="64"/>
      <c r="BL682" s="197">
        <f t="shared" si="11"/>
        <v>36</v>
      </c>
    </row>
    <row r="683" spans="1:64" s="3" customFormat="1" ht="12.95" customHeight="1" x14ac:dyDescent="0.25">
      <c r="A683" s="42" t="s">
        <v>1524</v>
      </c>
      <c r="B683" s="31" t="s">
        <v>332</v>
      </c>
      <c r="C683" s="24"/>
      <c r="D683" s="22"/>
      <c r="E683" s="23"/>
      <c r="F683" s="21"/>
      <c r="G683" s="20"/>
      <c r="H683" s="24"/>
      <c r="I683" s="21"/>
      <c r="J683" s="21"/>
      <c r="K683" s="21"/>
      <c r="L683" s="21"/>
      <c r="M683" s="21"/>
      <c r="N683" s="21"/>
      <c r="O683" s="22"/>
      <c r="P683" s="23"/>
      <c r="Q683" s="21"/>
      <c r="R683" s="20"/>
      <c r="S683" s="24"/>
      <c r="T683" s="24"/>
      <c r="U683" s="24"/>
      <c r="V683" s="21"/>
      <c r="W683" s="21"/>
      <c r="X683" s="21"/>
      <c r="Y683" s="21"/>
      <c r="Z683" s="21"/>
      <c r="AA683" s="22"/>
      <c r="AB683" s="22"/>
      <c r="AC683" s="22" t="s">
        <v>117</v>
      </c>
      <c r="AD683" s="22" t="s">
        <v>119</v>
      </c>
      <c r="AE683" s="22"/>
      <c r="AF683" s="22" t="s">
        <v>92</v>
      </c>
      <c r="AG683" s="22"/>
      <c r="AH683" s="23"/>
      <c r="AI683" s="24"/>
      <c r="AJ683" s="21"/>
      <c r="AK683" s="22"/>
      <c r="AL683" s="22"/>
      <c r="AM683" s="22" t="s">
        <v>92</v>
      </c>
      <c r="AN683" s="23"/>
      <c r="AO683" s="20"/>
      <c r="AP683" s="24"/>
      <c r="AQ683" s="21"/>
      <c r="AR683" s="21"/>
      <c r="AS683" s="21"/>
      <c r="AT683" s="21"/>
      <c r="AU683" s="22"/>
      <c r="AV683" s="23"/>
      <c r="AW683" s="21"/>
      <c r="AX683" s="21"/>
      <c r="AY683" s="21"/>
      <c r="AZ683" s="21"/>
      <c r="BA683" s="20"/>
      <c r="BB683" s="23"/>
      <c r="BC683" s="21"/>
      <c r="BD683" s="21"/>
      <c r="BE683" s="21"/>
      <c r="BF683" s="20"/>
      <c r="BG683" s="24" t="s">
        <v>17</v>
      </c>
      <c r="BH683" s="21"/>
      <c r="BI683" s="21"/>
      <c r="BJ683" s="48" t="s">
        <v>35</v>
      </c>
      <c r="BK683" s="64"/>
      <c r="BL683" s="197">
        <f t="shared" si="11"/>
        <v>43</v>
      </c>
    </row>
    <row r="684" spans="1:64" s="3" customFormat="1" ht="12.75" customHeight="1" x14ac:dyDescent="0.25">
      <c r="A684" s="42" t="s">
        <v>1525</v>
      </c>
      <c r="B684" s="31" t="s">
        <v>333</v>
      </c>
      <c r="C684" s="24"/>
      <c r="D684" s="22"/>
      <c r="E684" s="23"/>
      <c r="F684" s="21"/>
      <c r="G684" s="20"/>
      <c r="H684" s="24"/>
      <c r="I684" s="21"/>
      <c r="J684" s="21"/>
      <c r="K684" s="21"/>
      <c r="L684" s="21"/>
      <c r="M684" s="21"/>
      <c r="N684" s="21"/>
      <c r="O684" s="22"/>
      <c r="P684" s="23"/>
      <c r="Q684" s="21"/>
      <c r="R684" s="20"/>
      <c r="S684" s="24"/>
      <c r="T684" s="24"/>
      <c r="U684" s="24"/>
      <c r="V684" s="21"/>
      <c r="W684" s="21"/>
      <c r="X684" s="21"/>
      <c r="Y684" s="21"/>
      <c r="Z684" s="21"/>
      <c r="AA684" s="22"/>
      <c r="AB684" s="22"/>
      <c r="AC684" s="22" t="s">
        <v>117</v>
      </c>
      <c r="AD684" s="22" t="s">
        <v>119</v>
      </c>
      <c r="AE684" s="22"/>
      <c r="AF684" s="22" t="s">
        <v>92</v>
      </c>
      <c r="AG684" s="22"/>
      <c r="AH684" s="23"/>
      <c r="AI684" s="24"/>
      <c r="AJ684" s="21"/>
      <c r="AK684" s="22"/>
      <c r="AL684" s="22"/>
      <c r="AM684" s="22" t="s">
        <v>92</v>
      </c>
      <c r="AN684" s="23"/>
      <c r="AO684" s="20"/>
      <c r="AP684" s="24"/>
      <c r="AQ684" s="21"/>
      <c r="AR684" s="21"/>
      <c r="AS684" s="21"/>
      <c r="AT684" s="21"/>
      <c r="AU684" s="22"/>
      <c r="AV684" s="23"/>
      <c r="AW684" s="21"/>
      <c r="AX684" s="21"/>
      <c r="AY684" s="21"/>
      <c r="AZ684" s="21"/>
      <c r="BA684" s="20"/>
      <c r="BB684" s="23"/>
      <c r="BC684" s="21"/>
      <c r="BD684" s="21"/>
      <c r="BE684" s="21"/>
      <c r="BF684" s="20"/>
      <c r="BG684" s="24" t="s">
        <v>17</v>
      </c>
      <c r="BH684" s="21"/>
      <c r="BI684" s="21"/>
      <c r="BJ684" s="48" t="s">
        <v>35</v>
      </c>
      <c r="BK684" s="64"/>
      <c r="BL684" s="197" t="str">
        <f t="shared" si="11"/>
        <v/>
      </c>
    </row>
    <row r="685" spans="1:64" s="3" customFormat="1" ht="12.75" customHeight="1" x14ac:dyDescent="0.25">
      <c r="A685" s="42" t="s">
        <v>1526</v>
      </c>
      <c r="B685" s="31" t="s">
        <v>606</v>
      </c>
      <c r="C685" s="24"/>
      <c r="D685" s="22"/>
      <c r="E685" s="23"/>
      <c r="F685" s="21"/>
      <c r="G685" s="20"/>
      <c r="H685" s="24"/>
      <c r="I685" s="21"/>
      <c r="J685" s="21"/>
      <c r="K685" s="21"/>
      <c r="L685" s="21"/>
      <c r="M685" s="21"/>
      <c r="N685" s="21"/>
      <c r="O685" s="22"/>
      <c r="P685" s="23"/>
      <c r="Q685" s="21"/>
      <c r="R685" s="20"/>
      <c r="S685" s="24"/>
      <c r="T685" s="24"/>
      <c r="U685" s="24"/>
      <c r="V685" s="21"/>
      <c r="W685" s="21"/>
      <c r="X685" s="21"/>
      <c r="Y685" s="21"/>
      <c r="Z685" s="21"/>
      <c r="AA685" s="22"/>
      <c r="AB685" s="22"/>
      <c r="AC685" s="22" t="s">
        <v>117</v>
      </c>
      <c r="AD685" s="22" t="s">
        <v>119</v>
      </c>
      <c r="AE685" s="22"/>
      <c r="AF685" s="22" t="s">
        <v>92</v>
      </c>
      <c r="AG685" s="22"/>
      <c r="AH685" s="23"/>
      <c r="AI685" s="24"/>
      <c r="AJ685" s="21"/>
      <c r="AK685" s="22"/>
      <c r="AL685" s="22"/>
      <c r="AM685" s="22" t="s">
        <v>92</v>
      </c>
      <c r="AN685" s="23"/>
      <c r="AO685" s="20"/>
      <c r="AP685" s="24"/>
      <c r="AQ685" s="21"/>
      <c r="AR685" s="21"/>
      <c r="AS685" s="21"/>
      <c r="AT685" s="21"/>
      <c r="AU685" s="22"/>
      <c r="AV685" s="23"/>
      <c r="AW685" s="21"/>
      <c r="AX685" s="21"/>
      <c r="AY685" s="21"/>
      <c r="AZ685" s="21"/>
      <c r="BA685" s="20"/>
      <c r="BB685" s="23"/>
      <c r="BC685" s="21"/>
      <c r="BD685" s="21"/>
      <c r="BE685" s="21"/>
      <c r="BF685" s="20"/>
      <c r="BG685" s="24" t="s">
        <v>17</v>
      </c>
      <c r="BH685" s="21"/>
      <c r="BI685" s="21"/>
      <c r="BJ685" s="48" t="s">
        <v>35</v>
      </c>
      <c r="BK685" s="64"/>
      <c r="BL685" s="197" t="str">
        <f t="shared" si="11"/>
        <v/>
      </c>
    </row>
    <row r="686" spans="1:64" s="3" customFormat="1" ht="12.95" customHeight="1" x14ac:dyDescent="0.25">
      <c r="A686" s="42" t="s">
        <v>1527</v>
      </c>
      <c r="B686" s="31" t="s">
        <v>608</v>
      </c>
      <c r="C686" s="19"/>
      <c r="D686" s="25"/>
      <c r="E686" s="26"/>
      <c r="F686" s="27"/>
      <c r="G686" s="68"/>
      <c r="H686" s="19"/>
      <c r="I686" s="27"/>
      <c r="J686" s="27"/>
      <c r="K686" s="27"/>
      <c r="L686" s="27"/>
      <c r="M686" s="27"/>
      <c r="N686" s="27"/>
      <c r="O686" s="25"/>
      <c r="P686" s="26"/>
      <c r="Q686" s="27"/>
      <c r="R686" s="68"/>
      <c r="S686" s="19"/>
      <c r="T686" s="19"/>
      <c r="U686" s="19"/>
      <c r="V686" s="27"/>
      <c r="W686" s="27"/>
      <c r="X686" s="27"/>
      <c r="Y686" s="27"/>
      <c r="Z686" s="27"/>
      <c r="AA686" s="25"/>
      <c r="AB686" s="25"/>
      <c r="AC686" s="25"/>
      <c r="AD686" s="25"/>
      <c r="AE686" s="25"/>
      <c r="AF686" s="22" t="s">
        <v>92</v>
      </c>
      <c r="AG686" s="22"/>
      <c r="AH686" s="26"/>
      <c r="AI686" s="19"/>
      <c r="AJ686" s="27"/>
      <c r="AK686" s="25"/>
      <c r="AL686" s="22"/>
      <c r="AM686" s="22" t="s">
        <v>92</v>
      </c>
      <c r="AN686" s="23"/>
      <c r="AO686" s="68"/>
      <c r="AP686" s="19"/>
      <c r="AQ686" s="27"/>
      <c r="AR686" s="27"/>
      <c r="AS686" s="27"/>
      <c r="AT686" s="21" t="s">
        <v>117</v>
      </c>
      <c r="AU686" s="22" t="s">
        <v>119</v>
      </c>
      <c r="AV686" s="26"/>
      <c r="AW686" s="27"/>
      <c r="AX686" s="27"/>
      <c r="AY686" s="27"/>
      <c r="AZ686" s="21"/>
      <c r="BA686" s="20"/>
      <c r="BB686" s="23"/>
      <c r="BC686" s="21"/>
      <c r="BD686" s="21"/>
      <c r="BE686" s="21"/>
      <c r="BF686" s="20"/>
      <c r="BG686" s="24" t="s">
        <v>17</v>
      </c>
      <c r="BH686" s="21"/>
      <c r="BI686" s="21"/>
      <c r="BJ686" s="48" t="s">
        <v>35</v>
      </c>
      <c r="BK686" s="64"/>
      <c r="BL686" s="197" t="str">
        <f t="shared" si="11"/>
        <v/>
      </c>
    </row>
    <row r="687" spans="1:64" s="3" customFormat="1" ht="12.95" customHeight="1" x14ac:dyDescent="0.25">
      <c r="A687" s="42" t="s">
        <v>1528</v>
      </c>
      <c r="B687" s="31" t="s">
        <v>607</v>
      </c>
      <c r="C687" s="19"/>
      <c r="D687" s="25"/>
      <c r="E687" s="49"/>
      <c r="F687" s="47"/>
      <c r="G687" s="70"/>
      <c r="H687" s="50"/>
      <c r="I687" s="47"/>
      <c r="J687" s="47"/>
      <c r="K687" s="47"/>
      <c r="L687" s="47"/>
      <c r="M687" s="47"/>
      <c r="N687" s="47"/>
      <c r="O687" s="48"/>
      <c r="P687" s="49"/>
      <c r="Q687" s="47"/>
      <c r="R687" s="70"/>
      <c r="S687" s="50"/>
      <c r="T687" s="50"/>
      <c r="U687" s="50"/>
      <c r="V687" s="47"/>
      <c r="W687" s="47"/>
      <c r="X687" s="47"/>
      <c r="Y687" s="47"/>
      <c r="Z687" s="47"/>
      <c r="AA687" s="48"/>
      <c r="AB687" s="48"/>
      <c r="AC687" s="48"/>
      <c r="AD687" s="48"/>
      <c r="AE687" s="48"/>
      <c r="AF687" s="48" t="s">
        <v>92</v>
      </c>
      <c r="AG687" s="48"/>
      <c r="AH687" s="49"/>
      <c r="AI687" s="50"/>
      <c r="AJ687" s="47"/>
      <c r="AK687" s="48"/>
      <c r="AL687" s="48"/>
      <c r="AM687" s="48" t="s">
        <v>92</v>
      </c>
      <c r="AN687" s="49"/>
      <c r="AO687" s="70"/>
      <c r="AP687" s="50"/>
      <c r="AQ687" s="47"/>
      <c r="AR687" s="47"/>
      <c r="AS687" s="47"/>
      <c r="AT687" s="47" t="s">
        <v>117</v>
      </c>
      <c r="AU687" s="48" t="s">
        <v>119</v>
      </c>
      <c r="AV687" s="49"/>
      <c r="AW687" s="47"/>
      <c r="AX687" s="47"/>
      <c r="AY687" s="47"/>
      <c r="AZ687" s="47"/>
      <c r="BA687" s="70"/>
      <c r="BB687" s="49"/>
      <c r="BC687" s="47"/>
      <c r="BD687" s="47"/>
      <c r="BE687" s="47"/>
      <c r="BF687" s="70"/>
      <c r="BG687" s="50" t="s">
        <v>17</v>
      </c>
      <c r="BH687" s="47"/>
      <c r="BI687" s="47"/>
      <c r="BJ687" s="48" t="s">
        <v>35</v>
      </c>
      <c r="BK687" s="64"/>
      <c r="BL687" s="197">
        <f t="shared" si="11"/>
        <v>36</v>
      </c>
    </row>
    <row r="688" spans="1:64" s="3" customFormat="1" ht="12.95" customHeight="1" x14ac:dyDescent="0.25">
      <c r="A688" s="42" t="s">
        <v>1529</v>
      </c>
      <c r="B688" s="31" t="s">
        <v>833</v>
      </c>
      <c r="C688" s="19"/>
      <c r="D688" s="25"/>
      <c r="E688" s="49"/>
      <c r="F688" s="47" t="s">
        <v>92</v>
      </c>
      <c r="G688" s="70"/>
      <c r="H688" s="50"/>
      <c r="I688" s="47"/>
      <c r="J688" s="47"/>
      <c r="K688" s="47"/>
      <c r="L688" s="47"/>
      <c r="M688" s="47"/>
      <c r="N688" s="47"/>
      <c r="O688" s="48"/>
      <c r="P688" s="49"/>
      <c r="Q688" s="47"/>
      <c r="R688" s="70"/>
      <c r="S688" s="50"/>
      <c r="T688" s="50"/>
      <c r="U688" s="50"/>
      <c r="V688" s="47"/>
      <c r="W688" s="47"/>
      <c r="X688" s="47"/>
      <c r="Y688" s="47"/>
      <c r="Z688" s="47"/>
      <c r="AA688" s="48"/>
      <c r="AB688" s="48"/>
      <c r="AC688" s="48"/>
      <c r="AD688" s="48"/>
      <c r="AE688" s="48" t="s">
        <v>117</v>
      </c>
      <c r="AF688" s="48" t="s">
        <v>92</v>
      </c>
      <c r="AG688" s="48"/>
      <c r="AH688" s="49"/>
      <c r="AI688" s="50"/>
      <c r="AJ688" s="47"/>
      <c r="AK688" s="48" t="s">
        <v>117</v>
      </c>
      <c r="AL688" s="48"/>
      <c r="AM688" s="48" t="s">
        <v>119</v>
      </c>
      <c r="AN688" s="49"/>
      <c r="AO688" s="70"/>
      <c r="AP688" s="50"/>
      <c r="AQ688" s="47"/>
      <c r="AR688" s="47"/>
      <c r="AS688" s="47"/>
      <c r="AT688" s="47"/>
      <c r="AU688" s="48" t="s">
        <v>119</v>
      </c>
      <c r="AV688" s="49"/>
      <c r="AW688" s="47"/>
      <c r="AX688" s="47"/>
      <c r="AY688" s="47"/>
      <c r="AZ688" s="47"/>
      <c r="BA688" s="70"/>
      <c r="BB688" s="49"/>
      <c r="BC688" s="47"/>
      <c r="BD688" s="47"/>
      <c r="BE688" s="47"/>
      <c r="BF688" s="70" t="s">
        <v>92</v>
      </c>
      <c r="BG688" s="50" t="s">
        <v>17</v>
      </c>
      <c r="BH688" s="47"/>
      <c r="BI688" s="47"/>
      <c r="BJ688" s="48"/>
      <c r="BK688" s="64"/>
      <c r="BL688" s="197" t="str">
        <f>IFERROR(VLOOKUP(BK688,#REF!,3,FALSE),"")</f>
        <v/>
      </c>
    </row>
    <row r="689" spans="1:64" s="3" customFormat="1" ht="12.95" customHeight="1" x14ac:dyDescent="0.25">
      <c r="A689" s="42"/>
      <c r="B689" s="31"/>
      <c r="C689" s="19"/>
      <c r="D689" s="25"/>
      <c r="E689" s="49"/>
      <c r="F689" s="47"/>
      <c r="G689" s="70"/>
      <c r="H689" s="50"/>
      <c r="I689" s="47"/>
      <c r="J689" s="47"/>
      <c r="K689" s="47"/>
      <c r="L689" s="47"/>
      <c r="M689" s="47"/>
      <c r="N689" s="47"/>
      <c r="O689" s="48"/>
      <c r="P689" s="49"/>
      <c r="Q689" s="47"/>
      <c r="R689" s="70"/>
      <c r="S689" s="50"/>
      <c r="T689" s="50"/>
      <c r="U689" s="50"/>
      <c r="V689" s="47"/>
      <c r="W689" s="47"/>
      <c r="X689" s="47"/>
      <c r="Y689" s="47"/>
      <c r="Z689" s="47"/>
      <c r="AA689" s="48"/>
      <c r="AB689" s="48"/>
      <c r="AC689" s="48"/>
      <c r="AD689" s="48"/>
      <c r="AE689" s="48"/>
      <c r="AF689" s="48"/>
      <c r="AG689" s="48"/>
      <c r="AH689" s="49"/>
      <c r="AI689" s="50"/>
      <c r="AJ689" s="47"/>
      <c r="AK689" s="48"/>
      <c r="AL689" s="48"/>
      <c r="AM689" s="48"/>
      <c r="AN689" s="49"/>
      <c r="AO689" s="70"/>
      <c r="AP689" s="50"/>
      <c r="AQ689" s="47"/>
      <c r="AR689" s="47"/>
      <c r="AS689" s="47"/>
      <c r="AT689" s="47"/>
      <c r="AU689" s="48"/>
      <c r="AV689" s="49"/>
      <c r="AW689" s="47"/>
      <c r="AX689" s="47"/>
      <c r="AY689" s="47"/>
      <c r="AZ689" s="47"/>
      <c r="BA689" s="70"/>
      <c r="BB689" s="49"/>
      <c r="BC689" s="47"/>
      <c r="BD689" s="47"/>
      <c r="BE689" s="47"/>
      <c r="BF689" s="70"/>
      <c r="BG689" s="50" t="s">
        <v>17</v>
      </c>
      <c r="BH689" s="47"/>
      <c r="BI689" s="47"/>
      <c r="BJ689" s="48"/>
      <c r="BK689" s="64"/>
      <c r="BL689" s="197"/>
    </row>
    <row r="690" spans="1:64" s="3" customFormat="1" ht="12.95" customHeight="1" x14ac:dyDescent="0.25">
      <c r="A690" s="6" t="s">
        <v>520</v>
      </c>
      <c r="B690" s="31" t="s">
        <v>401</v>
      </c>
      <c r="C690" s="19"/>
      <c r="D690" s="25"/>
      <c r="E690" s="26"/>
      <c r="F690" s="27"/>
      <c r="G690" s="68"/>
      <c r="H690" s="19"/>
      <c r="I690" s="27"/>
      <c r="J690" s="27"/>
      <c r="K690" s="27"/>
      <c r="L690" s="27"/>
      <c r="M690" s="27"/>
      <c r="N690" s="27"/>
      <c r="O690" s="25"/>
      <c r="P690" s="26"/>
      <c r="Q690" s="27"/>
      <c r="R690" s="68"/>
      <c r="S690" s="19"/>
      <c r="T690" s="19"/>
      <c r="U690" s="19"/>
      <c r="V690" s="27"/>
      <c r="W690" s="27"/>
      <c r="X690" s="27"/>
      <c r="Y690" s="27"/>
      <c r="Z690" s="27"/>
      <c r="AA690" s="25"/>
      <c r="AB690" s="25"/>
      <c r="AC690" s="25"/>
      <c r="AD690" s="25"/>
      <c r="AE690" s="25"/>
      <c r="AF690" s="25"/>
      <c r="AG690" s="25"/>
      <c r="AH690" s="26"/>
      <c r="AI690" s="19"/>
      <c r="AJ690" s="27"/>
      <c r="AK690" s="25"/>
      <c r="AL690" s="25"/>
      <c r="AM690" s="25"/>
      <c r="AN690" s="26"/>
      <c r="AO690" s="68"/>
      <c r="AP690" s="19"/>
      <c r="AQ690" s="27"/>
      <c r="AR690" s="27"/>
      <c r="AS690" s="27"/>
      <c r="AT690" s="27"/>
      <c r="AU690" s="25"/>
      <c r="AV690" s="26"/>
      <c r="AW690" s="27"/>
      <c r="AX690" s="27"/>
      <c r="AY690" s="27"/>
      <c r="AZ690" s="27"/>
      <c r="BA690" s="68"/>
      <c r="BB690" s="26"/>
      <c r="BC690" s="27"/>
      <c r="BD690" s="27"/>
      <c r="BE690" s="27"/>
      <c r="BF690" s="68"/>
      <c r="BG690" s="24" t="s">
        <v>17</v>
      </c>
      <c r="BH690" s="27"/>
      <c r="BI690" s="27"/>
      <c r="BJ690" s="25"/>
      <c r="BK690" s="64"/>
      <c r="BL690" s="197" t="str">
        <f>IFERROR(VLOOKUP(BK690,#REF!,3,FALSE),"")</f>
        <v/>
      </c>
    </row>
    <row r="691" spans="1:64" s="3" customFormat="1" ht="12.95" customHeight="1" x14ac:dyDescent="0.25">
      <c r="A691" s="6"/>
      <c r="B691" s="31"/>
      <c r="C691" s="19"/>
      <c r="D691" s="25"/>
      <c r="E691" s="26"/>
      <c r="F691" s="27"/>
      <c r="G691" s="68"/>
      <c r="H691" s="19"/>
      <c r="I691" s="27"/>
      <c r="J691" s="27"/>
      <c r="K691" s="27"/>
      <c r="L691" s="27"/>
      <c r="M691" s="27"/>
      <c r="N691" s="27"/>
      <c r="O691" s="25"/>
      <c r="P691" s="26"/>
      <c r="Q691" s="27"/>
      <c r="R691" s="68"/>
      <c r="S691" s="19"/>
      <c r="T691" s="19"/>
      <c r="U691" s="19"/>
      <c r="V691" s="27"/>
      <c r="W691" s="27"/>
      <c r="X691" s="27"/>
      <c r="Y691" s="27"/>
      <c r="Z691" s="27"/>
      <c r="AA691" s="25"/>
      <c r="AB691" s="25"/>
      <c r="AC691" s="25"/>
      <c r="AD691" s="25"/>
      <c r="AE691" s="25"/>
      <c r="AF691" s="25"/>
      <c r="AG691" s="25"/>
      <c r="AH691" s="26"/>
      <c r="AI691" s="19"/>
      <c r="AJ691" s="27"/>
      <c r="AK691" s="25"/>
      <c r="AL691" s="25"/>
      <c r="AM691" s="25"/>
      <c r="AN691" s="26"/>
      <c r="AO691" s="68"/>
      <c r="AP691" s="19"/>
      <c r="AQ691" s="27"/>
      <c r="AR691" s="27"/>
      <c r="AS691" s="27"/>
      <c r="AT691" s="27"/>
      <c r="AU691" s="25"/>
      <c r="AV691" s="26"/>
      <c r="AW691" s="27"/>
      <c r="AX691" s="27"/>
      <c r="AY691" s="27"/>
      <c r="AZ691" s="27"/>
      <c r="BA691" s="68"/>
      <c r="BB691" s="26"/>
      <c r="BC691" s="27"/>
      <c r="BD691" s="27"/>
      <c r="BE691" s="27"/>
      <c r="BF691" s="68"/>
      <c r="BG691" s="19" t="s">
        <v>17</v>
      </c>
      <c r="BH691" s="27"/>
      <c r="BI691" s="27"/>
      <c r="BJ691" s="25"/>
      <c r="BK691" s="64"/>
      <c r="BL691" s="197"/>
    </row>
    <row r="692" spans="1:64" s="3" customFormat="1" ht="12.95" customHeight="1" x14ac:dyDescent="0.25">
      <c r="A692" s="42" t="s">
        <v>1530</v>
      </c>
      <c r="B692" s="31" t="s">
        <v>692</v>
      </c>
      <c r="C692" s="19"/>
      <c r="D692" s="25"/>
      <c r="E692" s="26"/>
      <c r="F692" s="21" t="s">
        <v>117</v>
      </c>
      <c r="G692" s="20" t="s">
        <v>119</v>
      </c>
      <c r="H692" s="24"/>
      <c r="I692" s="21"/>
      <c r="J692" s="21"/>
      <c r="K692" s="21"/>
      <c r="L692" s="21"/>
      <c r="M692" s="21"/>
      <c r="N692" s="21"/>
      <c r="O692" s="22"/>
      <c r="P692" s="23"/>
      <c r="Q692" s="21"/>
      <c r="R692" s="20"/>
      <c r="S692" s="24"/>
      <c r="T692" s="24"/>
      <c r="U692" s="24"/>
      <c r="V692" s="21"/>
      <c r="W692" s="21"/>
      <c r="X692" s="21"/>
      <c r="Y692" s="21"/>
      <c r="Z692" s="21"/>
      <c r="AA692" s="22"/>
      <c r="AB692" s="22"/>
      <c r="AC692" s="22"/>
      <c r="AD692" s="22"/>
      <c r="AE692" s="22"/>
      <c r="AF692" s="22" t="s">
        <v>119</v>
      </c>
      <c r="AG692" s="22"/>
      <c r="AH692" s="23"/>
      <c r="AI692" s="24"/>
      <c r="AJ692" s="21"/>
      <c r="AK692" s="22"/>
      <c r="AL692" s="22"/>
      <c r="AM692" s="22"/>
      <c r="AN692" s="23"/>
      <c r="AO692" s="20"/>
      <c r="AP692" s="24"/>
      <c r="AQ692" s="21"/>
      <c r="AR692" s="21" t="s">
        <v>117</v>
      </c>
      <c r="AS692" s="21" t="s">
        <v>119</v>
      </c>
      <c r="AT692" s="21"/>
      <c r="AU692" s="22"/>
      <c r="AV692" s="23"/>
      <c r="AW692" s="21"/>
      <c r="AX692" s="21"/>
      <c r="AY692" s="21"/>
      <c r="AZ692" s="21"/>
      <c r="BA692" s="20"/>
      <c r="BB692" s="23"/>
      <c r="BC692" s="21"/>
      <c r="BD692" s="21"/>
      <c r="BE692" s="21"/>
      <c r="BF692" s="20"/>
      <c r="BG692" s="24" t="s">
        <v>17</v>
      </c>
      <c r="BH692" s="21"/>
      <c r="BI692" s="21"/>
      <c r="BJ692" s="22"/>
      <c r="BK692" s="64"/>
      <c r="BL692" s="197" t="str">
        <f>IFERROR(VLOOKUP(BK692,#REF!,3,FALSE),"")</f>
        <v/>
      </c>
    </row>
    <row r="693" spans="1:64" s="3" customFormat="1" ht="12.95" customHeight="1" x14ac:dyDescent="0.25">
      <c r="A693" s="42" t="s">
        <v>1531</v>
      </c>
      <c r="B693" s="31" t="s">
        <v>771</v>
      </c>
      <c r="C693" s="19"/>
      <c r="D693" s="25"/>
      <c r="E693" s="26"/>
      <c r="F693" s="21" t="s">
        <v>117</v>
      </c>
      <c r="G693" s="20" t="s">
        <v>119</v>
      </c>
      <c r="H693" s="24"/>
      <c r="I693" s="21"/>
      <c r="J693" s="21"/>
      <c r="K693" s="21"/>
      <c r="L693" s="21"/>
      <c r="M693" s="21"/>
      <c r="N693" s="21"/>
      <c r="O693" s="22"/>
      <c r="P693" s="23"/>
      <c r="Q693" s="21"/>
      <c r="R693" s="20"/>
      <c r="S693" s="24"/>
      <c r="T693" s="24"/>
      <c r="U693" s="24"/>
      <c r="V693" s="21"/>
      <c r="W693" s="21"/>
      <c r="X693" s="21"/>
      <c r="Y693" s="21"/>
      <c r="Z693" s="21"/>
      <c r="AA693" s="22"/>
      <c r="AB693" s="22"/>
      <c r="AC693" s="22"/>
      <c r="AD693" s="22"/>
      <c r="AE693" s="22"/>
      <c r="AF693" s="22" t="s">
        <v>92</v>
      </c>
      <c r="AG693" s="22"/>
      <c r="AH693" s="23"/>
      <c r="AI693" s="24"/>
      <c r="AJ693" s="21"/>
      <c r="AK693" s="22"/>
      <c r="AL693" s="22"/>
      <c r="AM693" s="22"/>
      <c r="AN693" s="23"/>
      <c r="AO693" s="20"/>
      <c r="AP693" s="24"/>
      <c r="AQ693" s="21"/>
      <c r="AR693" s="21" t="s">
        <v>117</v>
      </c>
      <c r="AS693" s="21" t="s">
        <v>119</v>
      </c>
      <c r="AT693" s="21"/>
      <c r="AU693" s="22" t="s">
        <v>92</v>
      </c>
      <c r="AV693" s="23"/>
      <c r="AW693" s="21"/>
      <c r="AX693" s="21"/>
      <c r="AY693" s="21"/>
      <c r="AZ693" s="21"/>
      <c r="BA693" s="20"/>
      <c r="BB693" s="23"/>
      <c r="BC693" s="21"/>
      <c r="BD693" s="21"/>
      <c r="BE693" s="21"/>
      <c r="BF693" s="20"/>
      <c r="BG693" s="24" t="s">
        <v>17</v>
      </c>
      <c r="BH693" s="21"/>
      <c r="BI693" s="21"/>
      <c r="BJ693" s="22"/>
      <c r="BK693" s="64"/>
      <c r="BL693" s="197" t="str">
        <f>IFERROR(VLOOKUP(BK693,#REF!,3,FALSE),"")</f>
        <v/>
      </c>
    </row>
    <row r="694" spans="1:64" s="3" customFormat="1" ht="12.95" customHeight="1" x14ac:dyDescent="0.25">
      <c r="A694" s="42" t="s">
        <v>1532</v>
      </c>
      <c r="B694" s="31" t="s">
        <v>772</v>
      </c>
      <c r="C694" s="19"/>
      <c r="D694" s="25"/>
      <c r="E694" s="26"/>
      <c r="F694" s="21" t="s">
        <v>117</v>
      </c>
      <c r="G694" s="20" t="s">
        <v>119</v>
      </c>
      <c r="H694" s="24"/>
      <c r="I694" s="21"/>
      <c r="J694" s="21"/>
      <c r="K694" s="21"/>
      <c r="L694" s="21"/>
      <c r="M694" s="21"/>
      <c r="N694" s="21"/>
      <c r="O694" s="22"/>
      <c r="P694" s="23"/>
      <c r="Q694" s="21"/>
      <c r="R694" s="20"/>
      <c r="S694" s="24"/>
      <c r="T694" s="24"/>
      <c r="U694" s="24"/>
      <c r="V694" s="21"/>
      <c r="W694" s="21"/>
      <c r="X694" s="21"/>
      <c r="Y694" s="21"/>
      <c r="Z694" s="21"/>
      <c r="AA694" s="22"/>
      <c r="AB694" s="22"/>
      <c r="AC694" s="22"/>
      <c r="AD694" s="22"/>
      <c r="AE694" s="22"/>
      <c r="AF694" s="22" t="s">
        <v>119</v>
      </c>
      <c r="AG694" s="22"/>
      <c r="AH694" s="23"/>
      <c r="AI694" s="24"/>
      <c r="AJ694" s="21"/>
      <c r="AK694" s="22"/>
      <c r="AL694" s="22"/>
      <c r="AM694" s="22"/>
      <c r="AN694" s="23"/>
      <c r="AO694" s="20"/>
      <c r="AP694" s="24"/>
      <c r="AQ694" s="21"/>
      <c r="AR694" s="21"/>
      <c r="AS694" s="21"/>
      <c r="AT694" s="21"/>
      <c r="AU694" s="22"/>
      <c r="AV694" s="23"/>
      <c r="AW694" s="21"/>
      <c r="AX694" s="21"/>
      <c r="AY694" s="21"/>
      <c r="AZ694" s="21"/>
      <c r="BA694" s="20"/>
      <c r="BB694" s="23"/>
      <c r="BC694" s="21"/>
      <c r="BD694" s="21"/>
      <c r="BE694" s="21"/>
      <c r="BF694" s="20"/>
      <c r="BG694" s="24" t="s">
        <v>17</v>
      </c>
      <c r="BH694" s="21"/>
      <c r="BI694" s="21"/>
      <c r="BJ694" s="22"/>
      <c r="BK694" s="64"/>
      <c r="BL694" s="197" t="str">
        <f>IFERROR(VLOOKUP(BK694,#REF!,3,FALSE),"")</f>
        <v/>
      </c>
    </row>
    <row r="695" spans="1:64" s="3" customFormat="1" ht="12.95" customHeight="1" x14ac:dyDescent="0.25">
      <c r="A695" s="42" t="s">
        <v>1533</v>
      </c>
      <c r="B695" s="31" t="s">
        <v>664</v>
      </c>
      <c r="C695" s="19"/>
      <c r="D695" s="25"/>
      <c r="E695" s="23"/>
      <c r="F695" s="21" t="s">
        <v>92</v>
      </c>
      <c r="G695" s="20"/>
      <c r="H695" s="24"/>
      <c r="I695" s="21"/>
      <c r="J695" s="21"/>
      <c r="K695" s="21"/>
      <c r="L695" s="21"/>
      <c r="M695" s="21"/>
      <c r="N695" s="21"/>
      <c r="O695" s="22"/>
      <c r="P695" s="23"/>
      <c r="Q695" s="21"/>
      <c r="R695" s="20"/>
      <c r="S695" s="24"/>
      <c r="T695" s="24"/>
      <c r="U695" s="24"/>
      <c r="V695" s="21"/>
      <c r="W695" s="21"/>
      <c r="X695" s="21"/>
      <c r="Y695" s="21"/>
      <c r="Z695" s="21"/>
      <c r="AA695" s="22"/>
      <c r="AB695" s="22"/>
      <c r="AC695" s="22" t="s">
        <v>117</v>
      </c>
      <c r="AD695" s="22" t="s">
        <v>117</v>
      </c>
      <c r="AE695" s="22"/>
      <c r="AF695" s="22" t="s">
        <v>92</v>
      </c>
      <c r="AG695" s="22"/>
      <c r="AH695" s="23"/>
      <c r="AI695" s="24"/>
      <c r="AJ695" s="21"/>
      <c r="AK695" s="22"/>
      <c r="AL695" s="22"/>
      <c r="AM695" s="22" t="s">
        <v>92</v>
      </c>
      <c r="AN695" s="23"/>
      <c r="AO695" s="20"/>
      <c r="AP695" s="24"/>
      <c r="AQ695" s="21"/>
      <c r="AR695" s="21"/>
      <c r="AS695" s="21"/>
      <c r="AT695" s="21"/>
      <c r="AU695" s="22" t="s">
        <v>119</v>
      </c>
      <c r="AV695" s="23"/>
      <c r="AW695" s="21"/>
      <c r="AX695" s="21"/>
      <c r="AY695" s="21"/>
      <c r="AZ695" s="21"/>
      <c r="BA695" s="20"/>
      <c r="BB695" s="23"/>
      <c r="BC695" s="21"/>
      <c r="BD695" s="21"/>
      <c r="BE695" s="21"/>
      <c r="BF695" s="20"/>
      <c r="BG695" s="24" t="s">
        <v>17</v>
      </c>
      <c r="BH695" s="21"/>
      <c r="BI695" s="21"/>
      <c r="BJ695" s="22"/>
      <c r="BK695" s="64"/>
      <c r="BL695" s="197">
        <f>+BL677</f>
        <v>41</v>
      </c>
    </row>
    <row r="696" spans="1:64" s="3" customFormat="1" ht="12.95" customHeight="1" x14ac:dyDescent="0.25">
      <c r="A696" s="42" t="s">
        <v>1534</v>
      </c>
      <c r="B696" s="31" t="s">
        <v>402</v>
      </c>
      <c r="C696" s="19"/>
      <c r="D696" s="25"/>
      <c r="E696" s="26"/>
      <c r="F696" s="21" t="s">
        <v>92</v>
      </c>
      <c r="G696" s="20"/>
      <c r="H696" s="24"/>
      <c r="I696" s="21"/>
      <c r="J696" s="21"/>
      <c r="K696" s="21"/>
      <c r="L696" s="21"/>
      <c r="M696" s="21" t="s">
        <v>120</v>
      </c>
      <c r="N696" s="21"/>
      <c r="O696" s="22" t="s">
        <v>92</v>
      </c>
      <c r="P696" s="23"/>
      <c r="Q696" s="21"/>
      <c r="R696" s="20"/>
      <c r="S696" s="24"/>
      <c r="T696" s="24"/>
      <c r="U696" s="24"/>
      <c r="V696" s="21"/>
      <c r="W696" s="21"/>
      <c r="X696" s="21"/>
      <c r="Y696" s="21"/>
      <c r="Z696" s="21"/>
      <c r="AA696" s="22"/>
      <c r="AB696" s="22"/>
      <c r="AC696" s="22"/>
      <c r="AD696" s="22"/>
      <c r="AE696" s="22"/>
      <c r="AF696" s="22" t="s">
        <v>92</v>
      </c>
      <c r="AG696" s="22"/>
      <c r="AH696" s="23"/>
      <c r="AI696" s="24"/>
      <c r="AJ696" s="21"/>
      <c r="AK696" s="22"/>
      <c r="AL696" s="22"/>
      <c r="AM696" s="22" t="s">
        <v>92</v>
      </c>
      <c r="AN696" s="23"/>
      <c r="AO696" s="20"/>
      <c r="AP696" s="24"/>
      <c r="AQ696" s="21"/>
      <c r="AR696" s="21"/>
      <c r="AS696" s="21" t="s">
        <v>92</v>
      </c>
      <c r="AT696" s="21"/>
      <c r="AU696" s="22"/>
      <c r="AV696" s="23"/>
      <c r="AW696" s="21"/>
      <c r="AX696" s="21"/>
      <c r="AY696" s="21" t="s">
        <v>92</v>
      </c>
      <c r="AZ696" s="21"/>
      <c r="BA696" s="20"/>
      <c r="BB696" s="23"/>
      <c r="BC696" s="21"/>
      <c r="BD696" s="21"/>
      <c r="BE696" s="21" t="s">
        <v>116</v>
      </c>
      <c r="BF696" s="20" t="s">
        <v>92</v>
      </c>
      <c r="BG696" s="24" t="s">
        <v>17</v>
      </c>
      <c r="BH696" s="21"/>
      <c r="BI696" s="21"/>
      <c r="BJ696" s="22"/>
      <c r="BK696" s="64"/>
      <c r="BL696" s="197">
        <f t="shared" ref="BL696:BL701" si="12">+BL678</f>
        <v>0</v>
      </c>
    </row>
    <row r="697" spans="1:64" s="3" customFormat="1" ht="12.95" customHeight="1" x14ac:dyDescent="0.25">
      <c r="A697" s="42" t="s">
        <v>1535</v>
      </c>
      <c r="B697" s="31" t="s">
        <v>403</v>
      </c>
      <c r="C697" s="19"/>
      <c r="D697" s="25"/>
      <c r="E697" s="26"/>
      <c r="F697" s="21"/>
      <c r="G697" s="20"/>
      <c r="H697" s="24"/>
      <c r="I697" s="21"/>
      <c r="J697" s="21"/>
      <c r="K697" s="21"/>
      <c r="L697" s="21"/>
      <c r="M697" s="21"/>
      <c r="N697" s="21"/>
      <c r="O697" s="22"/>
      <c r="P697" s="23"/>
      <c r="Q697" s="21"/>
      <c r="R697" s="20"/>
      <c r="S697" s="24"/>
      <c r="T697" s="24"/>
      <c r="U697" s="24"/>
      <c r="V697" s="21"/>
      <c r="W697" s="21"/>
      <c r="X697" s="21"/>
      <c r="Y697" s="21"/>
      <c r="Z697" s="21"/>
      <c r="AA697" s="22"/>
      <c r="AB697" s="22"/>
      <c r="AC697" s="22"/>
      <c r="AD697" s="22"/>
      <c r="AE697" s="22"/>
      <c r="AF697" s="22" t="s">
        <v>92</v>
      </c>
      <c r="AG697" s="22"/>
      <c r="AH697" s="23"/>
      <c r="AI697" s="24"/>
      <c r="AJ697" s="21"/>
      <c r="AK697" s="22"/>
      <c r="AL697" s="22"/>
      <c r="AM697" s="22" t="s">
        <v>92</v>
      </c>
      <c r="AN697" s="23"/>
      <c r="AO697" s="20"/>
      <c r="AP697" s="24"/>
      <c r="AQ697" s="21"/>
      <c r="AR697" s="21"/>
      <c r="AS697" s="21"/>
      <c r="AT697" s="21"/>
      <c r="AU697" s="22"/>
      <c r="AV697" s="23"/>
      <c r="AW697" s="21"/>
      <c r="AX697" s="21" t="s">
        <v>117</v>
      </c>
      <c r="AY697" s="21" t="s">
        <v>119</v>
      </c>
      <c r="AZ697" s="21"/>
      <c r="BA697" s="20"/>
      <c r="BB697" s="23"/>
      <c r="BC697" s="21"/>
      <c r="BD697" s="21"/>
      <c r="BE697" s="21" t="s">
        <v>116</v>
      </c>
      <c r="BF697" s="20" t="s">
        <v>92</v>
      </c>
      <c r="BG697" s="24" t="s">
        <v>17</v>
      </c>
      <c r="BH697" s="21"/>
      <c r="BI697" s="21"/>
      <c r="BJ697" s="22"/>
      <c r="BK697" s="64"/>
      <c r="BL697" s="197" t="str">
        <f t="shared" si="12"/>
        <v/>
      </c>
    </row>
    <row r="698" spans="1:64" s="3" customFormat="1" ht="12.95" customHeight="1" x14ac:dyDescent="0.25">
      <c r="A698" s="42" t="s">
        <v>1536</v>
      </c>
      <c r="B698" s="31" t="s">
        <v>404</v>
      </c>
      <c r="C698" s="19"/>
      <c r="D698" s="25"/>
      <c r="E698" s="23"/>
      <c r="F698" s="21"/>
      <c r="G698" s="20"/>
      <c r="H698" s="24"/>
      <c r="I698" s="21"/>
      <c r="J698" s="21"/>
      <c r="K698" s="21"/>
      <c r="L698" s="21"/>
      <c r="M698" s="21"/>
      <c r="N698" s="21"/>
      <c r="O698" s="22" t="s">
        <v>92</v>
      </c>
      <c r="P698" s="23"/>
      <c r="Q698" s="21"/>
      <c r="R698" s="20"/>
      <c r="S698" s="24"/>
      <c r="T698" s="24"/>
      <c r="U698" s="24"/>
      <c r="V698" s="21"/>
      <c r="W698" s="21"/>
      <c r="X698" s="21"/>
      <c r="Y698" s="21"/>
      <c r="Z698" s="21"/>
      <c r="AA698" s="22"/>
      <c r="AB698" s="22"/>
      <c r="AC698" s="22"/>
      <c r="AD698" s="22"/>
      <c r="AE698" s="22"/>
      <c r="AF698" s="22" t="s">
        <v>92</v>
      </c>
      <c r="AG698" s="22"/>
      <c r="AH698" s="23"/>
      <c r="AI698" s="24"/>
      <c r="AJ698" s="21"/>
      <c r="AK698" s="22"/>
      <c r="AL698" s="22"/>
      <c r="AM698" s="22" t="s">
        <v>92</v>
      </c>
      <c r="AN698" s="23"/>
      <c r="AO698" s="20"/>
      <c r="AP698" s="24"/>
      <c r="AQ698" s="21"/>
      <c r="AR698" s="21"/>
      <c r="AS698" s="21"/>
      <c r="AT698" s="21"/>
      <c r="AU698" s="22"/>
      <c r="AV698" s="23"/>
      <c r="AW698" s="21"/>
      <c r="AX698" s="21" t="s">
        <v>117</v>
      </c>
      <c r="AY698" s="21" t="s">
        <v>119</v>
      </c>
      <c r="AZ698" s="21"/>
      <c r="BA698" s="20"/>
      <c r="BB698" s="23"/>
      <c r="BC698" s="21"/>
      <c r="BD698" s="21"/>
      <c r="BE698" s="21"/>
      <c r="BF698" s="20" t="s">
        <v>92</v>
      </c>
      <c r="BG698" s="24" t="s">
        <v>17</v>
      </c>
      <c r="BH698" s="21"/>
      <c r="BI698" s="21"/>
      <c r="BJ698" s="22"/>
      <c r="BK698" s="64"/>
      <c r="BL698" s="197">
        <f t="shared" si="12"/>
        <v>0</v>
      </c>
    </row>
    <row r="699" spans="1:64" s="3" customFormat="1" ht="12.95" customHeight="1" x14ac:dyDescent="0.25">
      <c r="A699" s="42" t="s">
        <v>1537</v>
      </c>
      <c r="B699" s="31" t="s">
        <v>405</v>
      </c>
      <c r="C699" s="19"/>
      <c r="D699" s="25"/>
      <c r="E699" s="23"/>
      <c r="F699" s="21" t="s">
        <v>92</v>
      </c>
      <c r="G699" s="20"/>
      <c r="H699" s="24"/>
      <c r="I699" s="21"/>
      <c r="J699" s="21"/>
      <c r="K699" s="21"/>
      <c r="L699" s="21"/>
      <c r="M699" s="21"/>
      <c r="N699" s="21"/>
      <c r="O699" s="22"/>
      <c r="P699" s="23"/>
      <c r="Q699" s="21"/>
      <c r="R699" s="20"/>
      <c r="S699" s="24"/>
      <c r="T699" s="24"/>
      <c r="U699" s="24"/>
      <c r="V699" s="21"/>
      <c r="W699" s="21"/>
      <c r="X699" s="21"/>
      <c r="Y699" s="21"/>
      <c r="Z699" s="21"/>
      <c r="AA699" s="22"/>
      <c r="AB699" s="22"/>
      <c r="AC699" s="22"/>
      <c r="AD699" s="22"/>
      <c r="AE699" s="22" t="s">
        <v>117</v>
      </c>
      <c r="AF699" s="22" t="s">
        <v>92</v>
      </c>
      <c r="AG699" s="22"/>
      <c r="AH699" s="23"/>
      <c r="AI699" s="24"/>
      <c r="AJ699" s="21"/>
      <c r="AK699" s="22" t="s">
        <v>117</v>
      </c>
      <c r="AL699" s="22"/>
      <c r="AM699" s="22" t="s">
        <v>119</v>
      </c>
      <c r="AN699" s="23"/>
      <c r="AO699" s="20"/>
      <c r="AP699" s="24"/>
      <c r="AQ699" s="21"/>
      <c r="AR699" s="21"/>
      <c r="AS699" s="21"/>
      <c r="AT699" s="21"/>
      <c r="AU699" s="22" t="s">
        <v>119</v>
      </c>
      <c r="AV699" s="23"/>
      <c r="AW699" s="21"/>
      <c r="AX699" s="21"/>
      <c r="AY699" s="21"/>
      <c r="AZ699" s="21"/>
      <c r="BA699" s="20"/>
      <c r="BB699" s="23"/>
      <c r="BC699" s="21"/>
      <c r="BD699" s="21"/>
      <c r="BE699" s="21"/>
      <c r="BF699" s="20" t="s">
        <v>92</v>
      </c>
      <c r="BG699" s="24" t="s">
        <v>17</v>
      </c>
      <c r="BH699" s="21"/>
      <c r="BI699" s="21"/>
      <c r="BJ699" s="22" t="s">
        <v>35</v>
      </c>
      <c r="BK699" s="64"/>
      <c r="BL699" s="197" t="str">
        <f t="shared" si="12"/>
        <v/>
      </c>
    </row>
    <row r="700" spans="1:64" s="3" customFormat="1" ht="12.95" customHeight="1" x14ac:dyDescent="0.25">
      <c r="A700" s="42" t="s">
        <v>1538</v>
      </c>
      <c r="B700" s="31" t="s">
        <v>864</v>
      </c>
      <c r="C700" s="19"/>
      <c r="D700" s="25"/>
      <c r="E700" s="23"/>
      <c r="F700" s="21" t="s">
        <v>92</v>
      </c>
      <c r="G700" s="20"/>
      <c r="H700" s="24"/>
      <c r="I700" s="21"/>
      <c r="J700" s="21"/>
      <c r="K700" s="21"/>
      <c r="L700" s="21"/>
      <c r="M700" s="21"/>
      <c r="N700" s="21"/>
      <c r="O700" s="22"/>
      <c r="P700" s="23"/>
      <c r="Q700" s="21"/>
      <c r="R700" s="20"/>
      <c r="S700" s="24"/>
      <c r="T700" s="24"/>
      <c r="U700" s="24"/>
      <c r="V700" s="21"/>
      <c r="W700" s="21"/>
      <c r="X700" s="21"/>
      <c r="Y700" s="21"/>
      <c r="Z700" s="21"/>
      <c r="AA700" s="22"/>
      <c r="AB700" s="22"/>
      <c r="AC700" s="22"/>
      <c r="AD700" s="22"/>
      <c r="AE700" s="22" t="s">
        <v>117</v>
      </c>
      <c r="AF700" s="22" t="s">
        <v>92</v>
      </c>
      <c r="AG700" s="22"/>
      <c r="AH700" s="23"/>
      <c r="AI700" s="24"/>
      <c r="AJ700" s="21"/>
      <c r="AK700" s="22" t="s">
        <v>117</v>
      </c>
      <c r="AL700" s="22"/>
      <c r="AM700" s="22" t="s">
        <v>119</v>
      </c>
      <c r="AN700" s="23"/>
      <c r="AO700" s="20"/>
      <c r="AP700" s="24"/>
      <c r="AQ700" s="21"/>
      <c r="AR700" s="21"/>
      <c r="AS700" s="21"/>
      <c r="AT700" s="21"/>
      <c r="AU700" s="22" t="s">
        <v>119</v>
      </c>
      <c r="AV700" s="23"/>
      <c r="AW700" s="21"/>
      <c r="AX700" s="21"/>
      <c r="AY700" s="21"/>
      <c r="AZ700" s="21"/>
      <c r="BA700" s="20"/>
      <c r="BB700" s="23"/>
      <c r="BC700" s="21"/>
      <c r="BD700" s="21"/>
      <c r="BE700" s="21"/>
      <c r="BF700" s="20" t="s">
        <v>92</v>
      </c>
      <c r="BG700" s="24" t="s">
        <v>17</v>
      </c>
      <c r="BH700" s="21"/>
      <c r="BI700" s="21"/>
      <c r="BJ700" s="22"/>
      <c r="BK700" s="64"/>
      <c r="BL700" s="197">
        <f t="shared" si="12"/>
        <v>36</v>
      </c>
    </row>
    <row r="701" spans="1:64" s="3" customFormat="1" ht="12.95" customHeight="1" x14ac:dyDescent="0.25">
      <c r="A701" s="42" t="s">
        <v>1539</v>
      </c>
      <c r="B701" s="31" t="s">
        <v>406</v>
      </c>
      <c r="C701" s="24"/>
      <c r="D701" s="22"/>
      <c r="E701" s="23"/>
      <c r="F701" s="21"/>
      <c r="G701" s="20"/>
      <c r="H701" s="24"/>
      <c r="I701" s="21"/>
      <c r="J701" s="21"/>
      <c r="K701" s="21"/>
      <c r="L701" s="21"/>
      <c r="M701" s="21"/>
      <c r="N701" s="21"/>
      <c r="O701" s="22"/>
      <c r="P701" s="23"/>
      <c r="Q701" s="21"/>
      <c r="R701" s="20"/>
      <c r="S701" s="24"/>
      <c r="T701" s="24"/>
      <c r="U701" s="24"/>
      <c r="V701" s="21"/>
      <c r="W701" s="21"/>
      <c r="X701" s="21"/>
      <c r="Y701" s="21"/>
      <c r="Z701" s="21"/>
      <c r="AA701" s="22"/>
      <c r="AB701" s="22"/>
      <c r="AC701" s="22" t="s">
        <v>117</v>
      </c>
      <c r="AD701" s="22" t="s">
        <v>119</v>
      </c>
      <c r="AE701" s="22"/>
      <c r="AF701" s="22" t="s">
        <v>92</v>
      </c>
      <c r="AG701" s="22"/>
      <c r="AH701" s="23"/>
      <c r="AI701" s="24"/>
      <c r="AJ701" s="21"/>
      <c r="AK701" s="22"/>
      <c r="AL701" s="22"/>
      <c r="AM701" s="22" t="s">
        <v>92</v>
      </c>
      <c r="AN701" s="23"/>
      <c r="AO701" s="20"/>
      <c r="AP701" s="24"/>
      <c r="AQ701" s="21"/>
      <c r="AR701" s="21"/>
      <c r="AS701" s="21"/>
      <c r="AT701" s="21"/>
      <c r="AU701" s="22"/>
      <c r="AV701" s="23"/>
      <c r="AW701" s="21"/>
      <c r="AX701" s="21"/>
      <c r="AY701" s="21"/>
      <c r="AZ701" s="21"/>
      <c r="BA701" s="20"/>
      <c r="BB701" s="23"/>
      <c r="BC701" s="21"/>
      <c r="BD701" s="21"/>
      <c r="BE701" s="21"/>
      <c r="BF701" s="20"/>
      <c r="BG701" s="24" t="s">
        <v>17</v>
      </c>
      <c r="BH701" s="21"/>
      <c r="BI701" s="21"/>
      <c r="BJ701" s="48" t="s">
        <v>35</v>
      </c>
      <c r="BK701" s="64"/>
      <c r="BL701" s="197">
        <f t="shared" si="12"/>
        <v>43</v>
      </c>
    </row>
    <row r="702" spans="1:64" s="3" customFormat="1" ht="12.75" customHeight="1" x14ac:dyDescent="0.25">
      <c r="A702" s="42" t="s">
        <v>1540</v>
      </c>
      <c r="B702" s="31" t="s">
        <v>407</v>
      </c>
      <c r="C702" s="24"/>
      <c r="D702" s="22"/>
      <c r="E702" s="23"/>
      <c r="F702" s="21"/>
      <c r="G702" s="20"/>
      <c r="H702" s="24"/>
      <c r="I702" s="21"/>
      <c r="J702" s="21"/>
      <c r="K702" s="21"/>
      <c r="L702" s="21"/>
      <c r="M702" s="21"/>
      <c r="N702" s="21"/>
      <c r="O702" s="22"/>
      <c r="P702" s="23"/>
      <c r="Q702" s="21"/>
      <c r="R702" s="20"/>
      <c r="S702" s="24"/>
      <c r="T702" s="24"/>
      <c r="U702" s="24"/>
      <c r="V702" s="21"/>
      <c r="W702" s="21"/>
      <c r="X702" s="21"/>
      <c r="Y702" s="21"/>
      <c r="Z702" s="21"/>
      <c r="AA702" s="22"/>
      <c r="AB702" s="22"/>
      <c r="AC702" s="22" t="s">
        <v>117</v>
      </c>
      <c r="AD702" s="22" t="s">
        <v>119</v>
      </c>
      <c r="AE702" s="22"/>
      <c r="AF702" s="22" t="s">
        <v>92</v>
      </c>
      <c r="AG702" s="22"/>
      <c r="AH702" s="23"/>
      <c r="AI702" s="24"/>
      <c r="AJ702" s="21"/>
      <c r="AK702" s="22"/>
      <c r="AL702" s="22"/>
      <c r="AM702" s="22" t="s">
        <v>92</v>
      </c>
      <c r="AN702" s="23"/>
      <c r="AO702" s="20"/>
      <c r="AP702" s="24"/>
      <c r="AQ702" s="21"/>
      <c r="AR702" s="21"/>
      <c r="AS702" s="21"/>
      <c r="AT702" s="21"/>
      <c r="AU702" s="22"/>
      <c r="AV702" s="23"/>
      <c r="AW702" s="21"/>
      <c r="AX702" s="21"/>
      <c r="AY702" s="21"/>
      <c r="AZ702" s="21"/>
      <c r="BA702" s="20"/>
      <c r="BB702" s="23"/>
      <c r="BC702" s="21"/>
      <c r="BD702" s="21"/>
      <c r="BE702" s="21"/>
      <c r="BF702" s="20"/>
      <c r="BG702" s="24" t="s">
        <v>17</v>
      </c>
      <c r="BH702" s="21"/>
      <c r="BI702" s="21"/>
      <c r="BJ702" s="48" t="s">
        <v>35</v>
      </c>
      <c r="BK702" s="64"/>
      <c r="BL702" s="197" t="str">
        <f>IFERROR(VLOOKUP(BK702,#REF!,3,FALSE),"")</f>
        <v/>
      </c>
    </row>
    <row r="703" spans="1:64" s="3" customFormat="1" ht="12.75" customHeight="1" x14ac:dyDescent="0.25">
      <c r="A703" s="42" t="s">
        <v>1541</v>
      </c>
      <c r="B703" s="31" t="s">
        <v>609</v>
      </c>
      <c r="C703" s="24"/>
      <c r="D703" s="22"/>
      <c r="E703" s="23"/>
      <c r="F703" s="21"/>
      <c r="G703" s="20"/>
      <c r="H703" s="24"/>
      <c r="I703" s="21"/>
      <c r="J703" s="21"/>
      <c r="K703" s="21"/>
      <c r="L703" s="21"/>
      <c r="M703" s="21"/>
      <c r="N703" s="21"/>
      <c r="O703" s="22"/>
      <c r="P703" s="23"/>
      <c r="Q703" s="21"/>
      <c r="R703" s="20"/>
      <c r="S703" s="24"/>
      <c r="T703" s="24"/>
      <c r="U703" s="24"/>
      <c r="V703" s="21"/>
      <c r="W703" s="21"/>
      <c r="X703" s="21"/>
      <c r="Y703" s="21"/>
      <c r="Z703" s="21"/>
      <c r="AA703" s="22"/>
      <c r="AB703" s="22"/>
      <c r="AC703" s="22" t="s">
        <v>117</v>
      </c>
      <c r="AD703" s="22" t="s">
        <v>119</v>
      </c>
      <c r="AE703" s="22"/>
      <c r="AF703" s="22" t="s">
        <v>92</v>
      </c>
      <c r="AG703" s="22"/>
      <c r="AH703" s="23"/>
      <c r="AI703" s="24"/>
      <c r="AJ703" s="21"/>
      <c r="AK703" s="22"/>
      <c r="AL703" s="22"/>
      <c r="AM703" s="22" t="s">
        <v>92</v>
      </c>
      <c r="AN703" s="23"/>
      <c r="AO703" s="20"/>
      <c r="AP703" s="24"/>
      <c r="AQ703" s="21"/>
      <c r="AR703" s="21"/>
      <c r="AS703" s="21"/>
      <c r="AT703" s="21"/>
      <c r="AU703" s="22"/>
      <c r="AV703" s="23"/>
      <c r="AW703" s="21"/>
      <c r="AX703" s="21"/>
      <c r="AY703" s="21"/>
      <c r="AZ703" s="21"/>
      <c r="BA703" s="20"/>
      <c r="BB703" s="23"/>
      <c r="BC703" s="21"/>
      <c r="BD703" s="21"/>
      <c r="BE703" s="21"/>
      <c r="BF703" s="20"/>
      <c r="BG703" s="24" t="s">
        <v>17</v>
      </c>
      <c r="BH703" s="21"/>
      <c r="BI703" s="21"/>
      <c r="BJ703" s="48" t="s">
        <v>35</v>
      </c>
      <c r="BK703" s="64"/>
      <c r="BL703" s="197" t="str">
        <f>IFERROR(VLOOKUP(BK703,#REF!,3,FALSE),"")</f>
        <v/>
      </c>
    </row>
    <row r="704" spans="1:64" s="3" customFormat="1" ht="12.75" customHeight="1" x14ac:dyDescent="0.25">
      <c r="A704" s="42" t="s">
        <v>1542</v>
      </c>
      <c r="B704" s="31" t="s">
        <v>610</v>
      </c>
      <c r="C704" s="24"/>
      <c r="D704" s="22"/>
      <c r="E704" s="23"/>
      <c r="F704" s="21"/>
      <c r="G704" s="20"/>
      <c r="H704" s="24"/>
      <c r="I704" s="21"/>
      <c r="J704" s="21"/>
      <c r="K704" s="21"/>
      <c r="L704" s="21"/>
      <c r="M704" s="21"/>
      <c r="N704" s="21"/>
      <c r="O704" s="22"/>
      <c r="P704" s="23"/>
      <c r="Q704" s="21"/>
      <c r="R704" s="20"/>
      <c r="S704" s="24"/>
      <c r="T704" s="24"/>
      <c r="U704" s="24"/>
      <c r="V704" s="21"/>
      <c r="W704" s="21"/>
      <c r="X704" s="21"/>
      <c r="Y704" s="21"/>
      <c r="Z704" s="21"/>
      <c r="AA704" s="22"/>
      <c r="AB704" s="22"/>
      <c r="AC704" s="22" t="s">
        <v>117</v>
      </c>
      <c r="AD704" s="22" t="s">
        <v>119</v>
      </c>
      <c r="AE704" s="22"/>
      <c r="AF704" s="22" t="s">
        <v>92</v>
      </c>
      <c r="AG704" s="22"/>
      <c r="AH704" s="23"/>
      <c r="AI704" s="24"/>
      <c r="AJ704" s="21"/>
      <c r="AK704" s="22"/>
      <c r="AL704" s="22"/>
      <c r="AM704" s="22" t="s">
        <v>92</v>
      </c>
      <c r="AN704" s="23"/>
      <c r="AO704" s="20"/>
      <c r="AP704" s="24"/>
      <c r="AQ704" s="21"/>
      <c r="AR704" s="21"/>
      <c r="AS704" s="21"/>
      <c r="AT704" s="21"/>
      <c r="AU704" s="22"/>
      <c r="AV704" s="23"/>
      <c r="AW704" s="21"/>
      <c r="AX704" s="21"/>
      <c r="AY704" s="21"/>
      <c r="AZ704" s="21"/>
      <c r="BA704" s="20"/>
      <c r="BB704" s="23"/>
      <c r="BC704" s="21"/>
      <c r="BD704" s="21"/>
      <c r="BE704" s="21"/>
      <c r="BF704" s="20"/>
      <c r="BG704" s="24" t="s">
        <v>17</v>
      </c>
      <c r="BH704" s="21"/>
      <c r="BI704" s="21"/>
      <c r="BJ704" s="48" t="s">
        <v>35</v>
      </c>
      <c r="BK704" s="64"/>
      <c r="BL704" s="197" t="str">
        <f>IFERROR(VLOOKUP(BK704,#REF!,3,FALSE),"")</f>
        <v/>
      </c>
    </row>
    <row r="705" spans="1:64" s="3" customFormat="1" ht="12.95" customHeight="1" x14ac:dyDescent="0.25">
      <c r="A705" s="42" t="s">
        <v>1543</v>
      </c>
      <c r="B705" s="31" t="s">
        <v>834</v>
      </c>
      <c r="C705" s="19"/>
      <c r="D705" s="25"/>
      <c r="E705" s="49"/>
      <c r="F705" s="47" t="s">
        <v>92</v>
      </c>
      <c r="G705" s="70"/>
      <c r="H705" s="50"/>
      <c r="I705" s="47"/>
      <c r="J705" s="47"/>
      <c r="K705" s="47"/>
      <c r="L705" s="47"/>
      <c r="M705" s="47"/>
      <c r="N705" s="47"/>
      <c r="O705" s="48"/>
      <c r="P705" s="49"/>
      <c r="Q705" s="47"/>
      <c r="R705" s="70"/>
      <c r="S705" s="50"/>
      <c r="T705" s="50"/>
      <c r="U705" s="50"/>
      <c r="V705" s="47"/>
      <c r="W705" s="47"/>
      <c r="X705" s="47"/>
      <c r="Y705" s="47"/>
      <c r="Z705" s="47"/>
      <c r="AA705" s="48"/>
      <c r="AB705" s="48"/>
      <c r="AC705" s="48"/>
      <c r="AD705" s="48"/>
      <c r="AE705" s="48" t="s">
        <v>117</v>
      </c>
      <c r="AF705" s="48" t="s">
        <v>92</v>
      </c>
      <c r="AG705" s="48"/>
      <c r="AH705" s="49"/>
      <c r="AI705" s="50"/>
      <c r="AJ705" s="47"/>
      <c r="AK705" s="48" t="s">
        <v>117</v>
      </c>
      <c r="AL705" s="48"/>
      <c r="AM705" s="48" t="s">
        <v>119</v>
      </c>
      <c r="AN705" s="49"/>
      <c r="AO705" s="70"/>
      <c r="AP705" s="50"/>
      <c r="AQ705" s="47"/>
      <c r="AR705" s="47"/>
      <c r="AS705" s="47"/>
      <c r="AT705" s="47"/>
      <c r="AU705" s="48" t="s">
        <v>119</v>
      </c>
      <c r="AV705" s="49"/>
      <c r="AW705" s="47"/>
      <c r="AX705" s="47"/>
      <c r="AY705" s="47"/>
      <c r="AZ705" s="47"/>
      <c r="BA705" s="70"/>
      <c r="BB705" s="49"/>
      <c r="BC705" s="47"/>
      <c r="BD705" s="47"/>
      <c r="BE705" s="47"/>
      <c r="BF705" s="70" t="s">
        <v>92</v>
      </c>
      <c r="BG705" s="50" t="s">
        <v>17</v>
      </c>
      <c r="BH705" s="47"/>
      <c r="BI705" s="47"/>
      <c r="BJ705" s="48"/>
      <c r="BK705" s="64"/>
      <c r="BL705" s="197" t="str">
        <f>IFERROR(VLOOKUP(BK705,#REF!,3,FALSE),"")</f>
        <v/>
      </c>
    </row>
    <row r="706" spans="1:64" s="3" customFormat="1" ht="12.95" customHeight="1" x14ac:dyDescent="0.25">
      <c r="A706" s="42"/>
      <c r="B706" s="31"/>
      <c r="C706" s="19"/>
      <c r="D706" s="25"/>
      <c r="E706" s="49"/>
      <c r="F706" s="47"/>
      <c r="G706" s="70"/>
      <c r="H706" s="50"/>
      <c r="I706" s="47"/>
      <c r="J706" s="47"/>
      <c r="K706" s="47"/>
      <c r="L706" s="47"/>
      <c r="M706" s="47"/>
      <c r="N706" s="47"/>
      <c r="O706" s="48"/>
      <c r="P706" s="49"/>
      <c r="Q706" s="47"/>
      <c r="R706" s="70"/>
      <c r="S706" s="50"/>
      <c r="T706" s="50"/>
      <c r="U706" s="50"/>
      <c r="V706" s="47"/>
      <c r="W706" s="47"/>
      <c r="X706" s="47"/>
      <c r="Y706" s="47"/>
      <c r="Z706" s="47"/>
      <c r="AA706" s="48"/>
      <c r="AB706" s="48"/>
      <c r="AC706" s="48"/>
      <c r="AD706" s="48"/>
      <c r="AE706" s="48"/>
      <c r="AF706" s="48"/>
      <c r="AG706" s="48"/>
      <c r="AH706" s="49"/>
      <c r="AI706" s="50"/>
      <c r="AJ706" s="47"/>
      <c r="AK706" s="48"/>
      <c r="AL706" s="48"/>
      <c r="AM706" s="48"/>
      <c r="AN706" s="49"/>
      <c r="AO706" s="70"/>
      <c r="AP706" s="50"/>
      <c r="AQ706" s="47"/>
      <c r="AR706" s="47"/>
      <c r="AS706" s="47"/>
      <c r="AT706" s="47"/>
      <c r="AU706" s="48"/>
      <c r="AV706" s="49"/>
      <c r="AW706" s="47"/>
      <c r="AX706" s="47"/>
      <c r="AY706" s="47"/>
      <c r="AZ706" s="47"/>
      <c r="BA706" s="70"/>
      <c r="BB706" s="49"/>
      <c r="BC706" s="47"/>
      <c r="BD706" s="47"/>
      <c r="BE706" s="47"/>
      <c r="BF706" s="70"/>
      <c r="BG706" s="50" t="s">
        <v>17</v>
      </c>
      <c r="BH706" s="47"/>
      <c r="BI706" s="47"/>
      <c r="BJ706" s="48"/>
      <c r="BK706" s="64"/>
      <c r="BL706" s="197"/>
    </row>
    <row r="707" spans="1:64" s="3" customFormat="1" ht="12.95" customHeight="1" x14ac:dyDescent="0.25">
      <c r="A707" s="6" t="s">
        <v>521</v>
      </c>
      <c r="B707" s="31" t="s">
        <v>228</v>
      </c>
      <c r="C707" s="19"/>
      <c r="D707" s="25"/>
      <c r="E707" s="26"/>
      <c r="F707" s="27"/>
      <c r="G707" s="68"/>
      <c r="H707" s="19"/>
      <c r="I707" s="27"/>
      <c r="J707" s="27"/>
      <c r="K707" s="27"/>
      <c r="L707" s="27"/>
      <c r="M707" s="27"/>
      <c r="N707" s="27"/>
      <c r="O707" s="25"/>
      <c r="P707" s="26"/>
      <c r="Q707" s="27"/>
      <c r="R707" s="68"/>
      <c r="S707" s="19"/>
      <c r="T707" s="19"/>
      <c r="U707" s="19"/>
      <c r="V707" s="27"/>
      <c r="W707" s="27"/>
      <c r="X707" s="27"/>
      <c r="Y707" s="27"/>
      <c r="Z707" s="27"/>
      <c r="AA707" s="25"/>
      <c r="AB707" s="25"/>
      <c r="AC707" s="25"/>
      <c r="AD707" s="25"/>
      <c r="AE707" s="25"/>
      <c r="AF707" s="25"/>
      <c r="AG707" s="25"/>
      <c r="AH707" s="26"/>
      <c r="AI707" s="19"/>
      <c r="AJ707" s="27"/>
      <c r="AK707" s="25"/>
      <c r="AL707" s="25"/>
      <c r="AM707" s="25"/>
      <c r="AN707" s="26"/>
      <c r="AO707" s="68"/>
      <c r="AP707" s="19"/>
      <c r="AQ707" s="27"/>
      <c r="AR707" s="27"/>
      <c r="AS707" s="27"/>
      <c r="AT707" s="27"/>
      <c r="AU707" s="25"/>
      <c r="AV707" s="26"/>
      <c r="AW707" s="27"/>
      <c r="AX707" s="27"/>
      <c r="AY707" s="27"/>
      <c r="AZ707" s="27"/>
      <c r="BA707" s="68"/>
      <c r="BB707" s="26"/>
      <c r="BC707" s="27"/>
      <c r="BD707" s="27"/>
      <c r="BE707" s="27"/>
      <c r="BF707" s="68"/>
      <c r="BG707" s="24" t="s">
        <v>17</v>
      </c>
      <c r="BH707" s="27"/>
      <c r="BI707" s="27"/>
      <c r="BJ707" s="25"/>
      <c r="BK707" s="64"/>
      <c r="BL707" s="197" t="str">
        <f>IFERROR(VLOOKUP(BK707,#REF!,3,FALSE),"")</f>
        <v/>
      </c>
    </row>
    <row r="708" spans="1:64" s="3" customFormat="1" ht="12.95" customHeight="1" x14ac:dyDescent="0.25">
      <c r="A708" s="6"/>
      <c r="B708" s="31"/>
      <c r="C708" s="19"/>
      <c r="D708" s="25"/>
      <c r="E708" s="26"/>
      <c r="F708" s="27"/>
      <c r="G708" s="68"/>
      <c r="H708" s="19"/>
      <c r="I708" s="27"/>
      <c r="J708" s="27"/>
      <c r="K708" s="27"/>
      <c r="L708" s="27"/>
      <c r="M708" s="27"/>
      <c r="N708" s="27"/>
      <c r="O708" s="25"/>
      <c r="P708" s="26"/>
      <c r="Q708" s="27"/>
      <c r="R708" s="68"/>
      <c r="S708" s="19"/>
      <c r="T708" s="19"/>
      <c r="U708" s="19"/>
      <c r="V708" s="27"/>
      <c r="W708" s="27"/>
      <c r="X708" s="27"/>
      <c r="Y708" s="27"/>
      <c r="Z708" s="27"/>
      <c r="AA708" s="25"/>
      <c r="AB708" s="25"/>
      <c r="AC708" s="25"/>
      <c r="AD708" s="25"/>
      <c r="AE708" s="25"/>
      <c r="AF708" s="25"/>
      <c r="AG708" s="25"/>
      <c r="AH708" s="26"/>
      <c r="AI708" s="19"/>
      <c r="AJ708" s="27"/>
      <c r="AK708" s="25"/>
      <c r="AL708" s="25"/>
      <c r="AM708" s="25"/>
      <c r="AN708" s="26"/>
      <c r="AO708" s="68"/>
      <c r="AP708" s="19"/>
      <c r="AQ708" s="27"/>
      <c r="AR708" s="27"/>
      <c r="AS708" s="27"/>
      <c r="AT708" s="27"/>
      <c r="AU708" s="25"/>
      <c r="AV708" s="26"/>
      <c r="AW708" s="27"/>
      <c r="AX708" s="27"/>
      <c r="AY708" s="27"/>
      <c r="AZ708" s="27"/>
      <c r="BA708" s="68"/>
      <c r="BB708" s="26"/>
      <c r="BC708" s="27"/>
      <c r="BD708" s="27"/>
      <c r="BE708" s="27"/>
      <c r="BF708" s="68"/>
      <c r="BG708" s="19" t="s">
        <v>17</v>
      </c>
      <c r="BH708" s="27"/>
      <c r="BI708" s="27"/>
      <c r="BJ708" s="25"/>
      <c r="BK708" s="64"/>
      <c r="BL708" s="197"/>
    </row>
    <row r="709" spans="1:64" s="3" customFormat="1" ht="12.95" customHeight="1" x14ac:dyDescent="0.25">
      <c r="A709" s="42" t="s">
        <v>1544</v>
      </c>
      <c r="B709" s="31" t="s">
        <v>693</v>
      </c>
      <c r="C709" s="19"/>
      <c r="D709" s="25"/>
      <c r="E709" s="26"/>
      <c r="F709" s="21" t="s">
        <v>117</v>
      </c>
      <c r="G709" s="20" t="s">
        <v>119</v>
      </c>
      <c r="H709" s="24"/>
      <c r="I709" s="21"/>
      <c r="J709" s="21"/>
      <c r="K709" s="21"/>
      <c r="L709" s="21"/>
      <c r="M709" s="21"/>
      <c r="N709" s="21"/>
      <c r="O709" s="22"/>
      <c r="P709" s="23"/>
      <c r="Q709" s="21"/>
      <c r="R709" s="20"/>
      <c r="S709" s="24"/>
      <c r="T709" s="24"/>
      <c r="U709" s="24"/>
      <c r="V709" s="21"/>
      <c r="W709" s="21"/>
      <c r="X709" s="21"/>
      <c r="Y709" s="21"/>
      <c r="Z709" s="21"/>
      <c r="AA709" s="22"/>
      <c r="AB709" s="22"/>
      <c r="AC709" s="22"/>
      <c r="AD709" s="22"/>
      <c r="AE709" s="22"/>
      <c r="AF709" s="22" t="s">
        <v>119</v>
      </c>
      <c r="AG709" s="22"/>
      <c r="AH709" s="23"/>
      <c r="AI709" s="24"/>
      <c r="AJ709" s="21"/>
      <c r="AK709" s="22"/>
      <c r="AL709" s="22"/>
      <c r="AM709" s="22"/>
      <c r="AN709" s="23"/>
      <c r="AO709" s="20"/>
      <c r="AP709" s="24"/>
      <c r="AQ709" s="21"/>
      <c r="AR709" s="21" t="s">
        <v>117</v>
      </c>
      <c r="AS709" s="21" t="s">
        <v>119</v>
      </c>
      <c r="AT709" s="21"/>
      <c r="AU709" s="22"/>
      <c r="AV709" s="23"/>
      <c r="AW709" s="21"/>
      <c r="AX709" s="21"/>
      <c r="AY709" s="21"/>
      <c r="AZ709" s="21"/>
      <c r="BA709" s="20"/>
      <c r="BB709" s="23"/>
      <c r="BC709" s="21"/>
      <c r="BD709" s="21"/>
      <c r="BE709" s="21"/>
      <c r="BF709" s="20"/>
      <c r="BG709" s="24" t="s">
        <v>17</v>
      </c>
      <c r="BH709" s="21"/>
      <c r="BI709" s="21"/>
      <c r="BJ709" s="22"/>
      <c r="BK709" s="64"/>
      <c r="BL709" s="197" t="str">
        <f>IFERROR(VLOOKUP(BK709,#REF!,3,FALSE),"")</f>
        <v/>
      </c>
    </row>
    <row r="710" spans="1:64" s="3" customFormat="1" ht="12.95" customHeight="1" x14ac:dyDescent="0.25">
      <c r="A710" s="42" t="s">
        <v>1545</v>
      </c>
      <c r="B710" s="31" t="s">
        <v>773</v>
      </c>
      <c r="C710" s="19"/>
      <c r="D710" s="25"/>
      <c r="E710" s="26"/>
      <c r="F710" s="21" t="s">
        <v>117</v>
      </c>
      <c r="G710" s="20" t="s">
        <v>119</v>
      </c>
      <c r="H710" s="24"/>
      <c r="I710" s="21"/>
      <c r="J710" s="21"/>
      <c r="K710" s="21"/>
      <c r="L710" s="21"/>
      <c r="M710" s="21"/>
      <c r="N710" s="21"/>
      <c r="O710" s="22"/>
      <c r="P710" s="23"/>
      <c r="Q710" s="21"/>
      <c r="R710" s="20"/>
      <c r="S710" s="24"/>
      <c r="T710" s="24"/>
      <c r="U710" s="24"/>
      <c r="V710" s="21"/>
      <c r="W710" s="21"/>
      <c r="X710" s="21"/>
      <c r="Y710" s="21"/>
      <c r="Z710" s="21"/>
      <c r="AA710" s="22"/>
      <c r="AB710" s="22"/>
      <c r="AC710" s="22"/>
      <c r="AD710" s="22"/>
      <c r="AE710" s="22"/>
      <c r="AF710" s="22" t="s">
        <v>92</v>
      </c>
      <c r="AG710" s="22"/>
      <c r="AH710" s="23"/>
      <c r="AI710" s="24"/>
      <c r="AJ710" s="21"/>
      <c r="AK710" s="22"/>
      <c r="AL710" s="22"/>
      <c r="AM710" s="22"/>
      <c r="AN710" s="23"/>
      <c r="AO710" s="20"/>
      <c r="AP710" s="24"/>
      <c r="AQ710" s="21"/>
      <c r="AR710" s="21" t="s">
        <v>117</v>
      </c>
      <c r="AS710" s="21" t="s">
        <v>119</v>
      </c>
      <c r="AT710" s="21"/>
      <c r="AU710" s="22" t="s">
        <v>92</v>
      </c>
      <c r="AV710" s="23"/>
      <c r="AW710" s="21"/>
      <c r="AX710" s="21"/>
      <c r="AY710" s="21"/>
      <c r="AZ710" s="21"/>
      <c r="BA710" s="20"/>
      <c r="BB710" s="23"/>
      <c r="BC710" s="21"/>
      <c r="BD710" s="21"/>
      <c r="BE710" s="21"/>
      <c r="BF710" s="20"/>
      <c r="BG710" s="24" t="s">
        <v>17</v>
      </c>
      <c r="BH710" s="21"/>
      <c r="BI710" s="21"/>
      <c r="BJ710" s="22"/>
      <c r="BK710" s="64"/>
      <c r="BL710" s="197" t="str">
        <f>IFERROR(VLOOKUP(BK710,#REF!,3,FALSE),"")</f>
        <v/>
      </c>
    </row>
    <row r="711" spans="1:64" s="3" customFormat="1" ht="12.95" customHeight="1" x14ac:dyDescent="0.25">
      <c r="A711" s="42" t="s">
        <v>1546</v>
      </c>
      <c r="B711" s="31" t="s">
        <v>774</v>
      </c>
      <c r="C711" s="19"/>
      <c r="D711" s="25"/>
      <c r="E711" s="26"/>
      <c r="F711" s="21" t="s">
        <v>117</v>
      </c>
      <c r="G711" s="20" t="s">
        <v>119</v>
      </c>
      <c r="H711" s="24"/>
      <c r="I711" s="21"/>
      <c r="J711" s="21"/>
      <c r="K711" s="21"/>
      <c r="L711" s="21"/>
      <c r="M711" s="21"/>
      <c r="N711" s="21"/>
      <c r="O711" s="22"/>
      <c r="P711" s="23"/>
      <c r="Q711" s="21"/>
      <c r="R711" s="20"/>
      <c r="S711" s="24"/>
      <c r="T711" s="24"/>
      <c r="U711" s="24"/>
      <c r="V711" s="21"/>
      <c r="W711" s="21"/>
      <c r="X711" s="21"/>
      <c r="Y711" s="21"/>
      <c r="Z711" s="21"/>
      <c r="AA711" s="22"/>
      <c r="AB711" s="22"/>
      <c r="AC711" s="22"/>
      <c r="AD711" s="22"/>
      <c r="AE711" s="22"/>
      <c r="AF711" s="22" t="s">
        <v>119</v>
      </c>
      <c r="AG711" s="22"/>
      <c r="AH711" s="23"/>
      <c r="AI711" s="24"/>
      <c r="AJ711" s="21"/>
      <c r="AK711" s="22"/>
      <c r="AL711" s="22"/>
      <c r="AM711" s="22"/>
      <c r="AN711" s="23"/>
      <c r="AO711" s="20"/>
      <c r="AP711" s="24"/>
      <c r="AQ711" s="21"/>
      <c r="AR711" s="21"/>
      <c r="AS711" s="21"/>
      <c r="AT711" s="21"/>
      <c r="AU711" s="22"/>
      <c r="AV711" s="23"/>
      <c r="AW711" s="21"/>
      <c r="AX711" s="21"/>
      <c r="AY711" s="21"/>
      <c r="AZ711" s="21"/>
      <c r="BA711" s="20"/>
      <c r="BB711" s="23"/>
      <c r="BC711" s="21"/>
      <c r="BD711" s="21"/>
      <c r="BE711" s="21"/>
      <c r="BF711" s="20"/>
      <c r="BG711" s="24" t="s">
        <v>17</v>
      </c>
      <c r="BH711" s="21"/>
      <c r="BI711" s="21"/>
      <c r="BJ711" s="22"/>
      <c r="BK711" s="64"/>
      <c r="BL711" s="197" t="str">
        <f>IFERROR(VLOOKUP(BK711,#REF!,3,FALSE),"")</f>
        <v/>
      </c>
    </row>
    <row r="712" spans="1:64" s="3" customFormat="1" ht="12.95" customHeight="1" x14ac:dyDescent="0.25">
      <c r="A712" s="42" t="s">
        <v>1547</v>
      </c>
      <c r="B712" s="31" t="s">
        <v>665</v>
      </c>
      <c r="C712" s="19"/>
      <c r="D712" s="25"/>
      <c r="E712" s="23"/>
      <c r="F712" s="21" t="s">
        <v>92</v>
      </c>
      <c r="G712" s="20"/>
      <c r="H712" s="24"/>
      <c r="I712" s="21"/>
      <c r="J712" s="21"/>
      <c r="K712" s="21"/>
      <c r="L712" s="21"/>
      <c r="M712" s="21"/>
      <c r="N712" s="21"/>
      <c r="O712" s="22"/>
      <c r="P712" s="23"/>
      <c r="Q712" s="21"/>
      <c r="R712" s="20"/>
      <c r="S712" s="24"/>
      <c r="T712" s="24"/>
      <c r="U712" s="24"/>
      <c r="V712" s="21"/>
      <c r="W712" s="21"/>
      <c r="X712" s="21"/>
      <c r="Y712" s="21"/>
      <c r="Z712" s="21"/>
      <c r="AA712" s="22"/>
      <c r="AB712" s="22"/>
      <c r="AC712" s="22" t="s">
        <v>117</v>
      </c>
      <c r="AD712" s="22" t="s">
        <v>117</v>
      </c>
      <c r="AE712" s="22"/>
      <c r="AF712" s="22" t="s">
        <v>92</v>
      </c>
      <c r="AG712" s="22"/>
      <c r="AH712" s="23"/>
      <c r="AI712" s="24"/>
      <c r="AJ712" s="21"/>
      <c r="AK712" s="22"/>
      <c r="AL712" s="22"/>
      <c r="AM712" s="22" t="s">
        <v>92</v>
      </c>
      <c r="AN712" s="23"/>
      <c r="AO712" s="20"/>
      <c r="AP712" s="24"/>
      <c r="AQ712" s="21"/>
      <c r="AR712" s="21"/>
      <c r="AS712" s="21"/>
      <c r="AT712" s="21"/>
      <c r="AU712" s="22" t="s">
        <v>119</v>
      </c>
      <c r="AV712" s="23"/>
      <c r="AW712" s="21"/>
      <c r="AX712" s="21"/>
      <c r="AY712" s="21"/>
      <c r="AZ712" s="21"/>
      <c r="BA712" s="20"/>
      <c r="BB712" s="23"/>
      <c r="BC712" s="21"/>
      <c r="BD712" s="21"/>
      <c r="BE712" s="21"/>
      <c r="BF712" s="20"/>
      <c r="BG712" s="24" t="s">
        <v>17</v>
      </c>
      <c r="BH712" s="21"/>
      <c r="BI712" s="21"/>
      <c r="BJ712" s="22"/>
      <c r="BK712" s="64"/>
      <c r="BL712" s="197">
        <f>+BL695</f>
        <v>41</v>
      </c>
    </row>
    <row r="713" spans="1:64" s="3" customFormat="1" ht="12.95" customHeight="1" x14ac:dyDescent="0.25">
      <c r="A713" s="42" t="s">
        <v>1548</v>
      </c>
      <c r="B713" s="31" t="s">
        <v>334</v>
      </c>
      <c r="C713" s="19"/>
      <c r="D713" s="25"/>
      <c r="E713" s="26"/>
      <c r="F713" s="21" t="s">
        <v>92</v>
      </c>
      <c r="G713" s="20"/>
      <c r="H713" s="24"/>
      <c r="I713" s="21"/>
      <c r="J713" s="21"/>
      <c r="K713" s="21"/>
      <c r="L713" s="21"/>
      <c r="M713" s="21" t="s">
        <v>120</v>
      </c>
      <c r="N713" s="21"/>
      <c r="O713" s="22" t="s">
        <v>92</v>
      </c>
      <c r="P713" s="23"/>
      <c r="Q713" s="21"/>
      <c r="R713" s="20"/>
      <c r="S713" s="24"/>
      <c r="T713" s="24"/>
      <c r="U713" s="24"/>
      <c r="V713" s="21"/>
      <c r="W713" s="21"/>
      <c r="X713" s="21"/>
      <c r="Y713" s="21"/>
      <c r="Z713" s="21"/>
      <c r="AA713" s="22"/>
      <c r="AB713" s="22"/>
      <c r="AC713" s="22"/>
      <c r="AD713" s="22"/>
      <c r="AE713" s="22"/>
      <c r="AF713" s="22" t="s">
        <v>92</v>
      </c>
      <c r="AG713" s="22"/>
      <c r="AH713" s="23"/>
      <c r="AI713" s="24"/>
      <c r="AJ713" s="21"/>
      <c r="AK713" s="22"/>
      <c r="AL713" s="22"/>
      <c r="AM713" s="22" t="s">
        <v>92</v>
      </c>
      <c r="AN713" s="23"/>
      <c r="AO713" s="20"/>
      <c r="AP713" s="24"/>
      <c r="AQ713" s="21"/>
      <c r="AR713" s="21"/>
      <c r="AS713" s="21" t="s">
        <v>92</v>
      </c>
      <c r="AT713" s="21"/>
      <c r="AU713" s="22"/>
      <c r="AV713" s="23"/>
      <c r="AW713" s="21"/>
      <c r="AX713" s="21"/>
      <c r="AY713" s="21" t="s">
        <v>92</v>
      </c>
      <c r="AZ713" s="21"/>
      <c r="BA713" s="20"/>
      <c r="BB713" s="23"/>
      <c r="BC713" s="21"/>
      <c r="BD713" s="21"/>
      <c r="BE713" s="21" t="s">
        <v>116</v>
      </c>
      <c r="BF713" s="20" t="s">
        <v>92</v>
      </c>
      <c r="BG713" s="24" t="s">
        <v>17</v>
      </c>
      <c r="BH713" s="21"/>
      <c r="BI713" s="21"/>
      <c r="BJ713" s="22"/>
      <c r="BK713" s="64"/>
      <c r="BL713" s="197">
        <f t="shared" ref="BL713:BL721" si="13">+BL696</f>
        <v>0</v>
      </c>
    </row>
    <row r="714" spans="1:64" s="3" customFormat="1" ht="12.95" customHeight="1" x14ac:dyDescent="0.25">
      <c r="A714" s="42" t="s">
        <v>1549</v>
      </c>
      <c r="B714" s="31" t="s">
        <v>335</v>
      </c>
      <c r="C714" s="19"/>
      <c r="D714" s="25"/>
      <c r="E714" s="26"/>
      <c r="F714" s="21"/>
      <c r="G714" s="20"/>
      <c r="H714" s="24"/>
      <c r="I714" s="21"/>
      <c r="J714" s="21"/>
      <c r="K714" s="21"/>
      <c r="L714" s="21"/>
      <c r="M714" s="21"/>
      <c r="N714" s="21"/>
      <c r="O714" s="22"/>
      <c r="P714" s="23"/>
      <c r="Q714" s="21"/>
      <c r="R714" s="20"/>
      <c r="S714" s="24"/>
      <c r="T714" s="24"/>
      <c r="U714" s="24"/>
      <c r="V714" s="21"/>
      <c r="W714" s="21"/>
      <c r="X714" s="21"/>
      <c r="Y714" s="21"/>
      <c r="Z714" s="21"/>
      <c r="AA714" s="22"/>
      <c r="AB714" s="22"/>
      <c r="AC714" s="22"/>
      <c r="AD714" s="22"/>
      <c r="AE714" s="22"/>
      <c r="AF714" s="22" t="s">
        <v>92</v>
      </c>
      <c r="AG714" s="22"/>
      <c r="AH714" s="23"/>
      <c r="AI714" s="24"/>
      <c r="AJ714" s="21"/>
      <c r="AK714" s="22"/>
      <c r="AL714" s="22"/>
      <c r="AM714" s="22" t="s">
        <v>92</v>
      </c>
      <c r="AN714" s="23"/>
      <c r="AO714" s="20"/>
      <c r="AP714" s="24"/>
      <c r="AQ714" s="21"/>
      <c r="AR714" s="21"/>
      <c r="AS714" s="21"/>
      <c r="AT714" s="21"/>
      <c r="AU714" s="22"/>
      <c r="AV714" s="23"/>
      <c r="AW714" s="21"/>
      <c r="AX714" s="21" t="s">
        <v>117</v>
      </c>
      <c r="AY714" s="21" t="s">
        <v>119</v>
      </c>
      <c r="AZ714" s="21"/>
      <c r="BA714" s="20"/>
      <c r="BB714" s="23"/>
      <c r="BC714" s="21"/>
      <c r="BD714" s="21"/>
      <c r="BE714" s="21" t="s">
        <v>116</v>
      </c>
      <c r="BF714" s="20" t="s">
        <v>92</v>
      </c>
      <c r="BG714" s="24" t="s">
        <v>17</v>
      </c>
      <c r="BH714" s="21"/>
      <c r="BI714" s="21"/>
      <c r="BJ714" s="22"/>
      <c r="BK714" s="64"/>
      <c r="BL714" s="197" t="str">
        <f t="shared" si="13"/>
        <v/>
      </c>
    </row>
    <row r="715" spans="1:64" s="3" customFormat="1" ht="12.95" customHeight="1" x14ac:dyDescent="0.25">
      <c r="A715" s="42" t="s">
        <v>1550</v>
      </c>
      <c r="B715" s="31" t="s">
        <v>336</v>
      </c>
      <c r="C715" s="19"/>
      <c r="D715" s="25"/>
      <c r="E715" s="23"/>
      <c r="F715" s="21"/>
      <c r="G715" s="20"/>
      <c r="H715" s="24"/>
      <c r="I715" s="21"/>
      <c r="J715" s="21"/>
      <c r="K715" s="21"/>
      <c r="L715" s="21"/>
      <c r="M715" s="21"/>
      <c r="N715" s="21"/>
      <c r="O715" s="22" t="s">
        <v>92</v>
      </c>
      <c r="P715" s="23"/>
      <c r="Q715" s="21"/>
      <c r="R715" s="20"/>
      <c r="S715" s="24"/>
      <c r="T715" s="24"/>
      <c r="U715" s="24"/>
      <c r="V715" s="21"/>
      <c r="W715" s="21"/>
      <c r="X715" s="21"/>
      <c r="Y715" s="21"/>
      <c r="Z715" s="21"/>
      <c r="AA715" s="22"/>
      <c r="AB715" s="22"/>
      <c r="AC715" s="22"/>
      <c r="AD715" s="22"/>
      <c r="AE715" s="22"/>
      <c r="AF715" s="22" t="s">
        <v>92</v>
      </c>
      <c r="AG715" s="22"/>
      <c r="AH715" s="23"/>
      <c r="AI715" s="24"/>
      <c r="AJ715" s="21"/>
      <c r="AK715" s="22"/>
      <c r="AL715" s="22"/>
      <c r="AM715" s="22" t="s">
        <v>92</v>
      </c>
      <c r="AN715" s="23"/>
      <c r="AO715" s="20"/>
      <c r="AP715" s="24"/>
      <c r="AQ715" s="21"/>
      <c r="AR715" s="21"/>
      <c r="AS715" s="21"/>
      <c r="AT715" s="21"/>
      <c r="AU715" s="22"/>
      <c r="AV715" s="23"/>
      <c r="AW715" s="21"/>
      <c r="AX715" s="21" t="s">
        <v>117</v>
      </c>
      <c r="AY715" s="21" t="s">
        <v>119</v>
      </c>
      <c r="AZ715" s="21"/>
      <c r="BA715" s="20"/>
      <c r="BB715" s="23"/>
      <c r="BC715" s="21"/>
      <c r="BD715" s="21"/>
      <c r="BE715" s="21"/>
      <c r="BF715" s="20" t="s">
        <v>92</v>
      </c>
      <c r="BG715" s="24" t="s">
        <v>17</v>
      </c>
      <c r="BH715" s="21"/>
      <c r="BI715" s="21"/>
      <c r="BJ715" s="22"/>
      <c r="BK715" s="64"/>
      <c r="BL715" s="197">
        <f t="shared" si="13"/>
        <v>0</v>
      </c>
    </row>
    <row r="716" spans="1:64" s="3" customFormat="1" ht="12.95" customHeight="1" x14ac:dyDescent="0.25">
      <c r="A716" s="42" t="s">
        <v>1551</v>
      </c>
      <c r="B716" s="31" t="s">
        <v>337</v>
      </c>
      <c r="C716" s="19"/>
      <c r="D716" s="25"/>
      <c r="E716" s="23"/>
      <c r="F716" s="21" t="s">
        <v>92</v>
      </c>
      <c r="G716" s="20"/>
      <c r="H716" s="24"/>
      <c r="I716" s="21"/>
      <c r="J716" s="21"/>
      <c r="K716" s="21"/>
      <c r="L716" s="21"/>
      <c r="M716" s="21"/>
      <c r="N716" s="21"/>
      <c r="O716" s="22"/>
      <c r="P716" s="23"/>
      <c r="Q716" s="21"/>
      <c r="R716" s="20"/>
      <c r="S716" s="24"/>
      <c r="T716" s="24"/>
      <c r="U716" s="24"/>
      <c r="V716" s="21"/>
      <c r="W716" s="21"/>
      <c r="X716" s="21"/>
      <c r="Y716" s="21"/>
      <c r="Z716" s="21"/>
      <c r="AA716" s="22"/>
      <c r="AB716" s="22"/>
      <c r="AC716" s="22"/>
      <c r="AD716" s="22"/>
      <c r="AE716" s="22" t="s">
        <v>117</v>
      </c>
      <c r="AF716" s="22" t="s">
        <v>92</v>
      </c>
      <c r="AG716" s="22"/>
      <c r="AH716" s="23"/>
      <c r="AI716" s="24"/>
      <c r="AJ716" s="21"/>
      <c r="AK716" s="22" t="s">
        <v>117</v>
      </c>
      <c r="AL716" s="22"/>
      <c r="AM716" s="22" t="s">
        <v>119</v>
      </c>
      <c r="AN716" s="23"/>
      <c r="AO716" s="20"/>
      <c r="AP716" s="24"/>
      <c r="AQ716" s="21"/>
      <c r="AR716" s="21"/>
      <c r="AS716" s="21"/>
      <c r="AT716" s="21"/>
      <c r="AU716" s="22" t="s">
        <v>119</v>
      </c>
      <c r="AV716" s="23"/>
      <c r="AW716" s="21"/>
      <c r="AX716" s="21"/>
      <c r="AY716" s="21"/>
      <c r="AZ716" s="21"/>
      <c r="BA716" s="20"/>
      <c r="BB716" s="23"/>
      <c r="BC716" s="21"/>
      <c r="BD716" s="21"/>
      <c r="BE716" s="21"/>
      <c r="BF716" s="20" t="s">
        <v>92</v>
      </c>
      <c r="BG716" s="24" t="s">
        <v>17</v>
      </c>
      <c r="BH716" s="21"/>
      <c r="BI716" s="21"/>
      <c r="BJ716" s="22" t="s">
        <v>35</v>
      </c>
      <c r="BK716" s="64"/>
      <c r="BL716" s="197" t="str">
        <f t="shared" si="13"/>
        <v/>
      </c>
    </row>
    <row r="717" spans="1:64" s="3" customFormat="1" ht="12.95" customHeight="1" x14ac:dyDescent="0.25">
      <c r="A717" s="42" t="s">
        <v>1552</v>
      </c>
      <c r="B717" s="31" t="s">
        <v>865</v>
      </c>
      <c r="C717" s="19"/>
      <c r="D717" s="25"/>
      <c r="E717" s="23"/>
      <c r="F717" s="21" t="s">
        <v>92</v>
      </c>
      <c r="G717" s="20"/>
      <c r="H717" s="24"/>
      <c r="I717" s="21"/>
      <c r="J717" s="21"/>
      <c r="K717" s="21"/>
      <c r="L717" s="21"/>
      <c r="M717" s="21"/>
      <c r="N717" s="21"/>
      <c r="O717" s="22"/>
      <c r="P717" s="23"/>
      <c r="Q717" s="21"/>
      <c r="R717" s="20"/>
      <c r="S717" s="24"/>
      <c r="T717" s="24"/>
      <c r="U717" s="24"/>
      <c r="V717" s="21"/>
      <c r="W717" s="21"/>
      <c r="X717" s="21"/>
      <c r="Y717" s="21"/>
      <c r="Z717" s="21"/>
      <c r="AA717" s="22"/>
      <c r="AB717" s="22"/>
      <c r="AC717" s="22"/>
      <c r="AD717" s="22"/>
      <c r="AE717" s="22" t="s">
        <v>117</v>
      </c>
      <c r="AF717" s="22" t="s">
        <v>92</v>
      </c>
      <c r="AG717" s="22"/>
      <c r="AH717" s="23"/>
      <c r="AI717" s="24"/>
      <c r="AJ717" s="21"/>
      <c r="AK717" s="22" t="s">
        <v>117</v>
      </c>
      <c r="AL717" s="22"/>
      <c r="AM717" s="22" t="s">
        <v>119</v>
      </c>
      <c r="AN717" s="23"/>
      <c r="AO717" s="20"/>
      <c r="AP717" s="24"/>
      <c r="AQ717" s="21"/>
      <c r="AR717" s="21"/>
      <c r="AS717" s="21"/>
      <c r="AT717" s="21"/>
      <c r="AU717" s="22" t="s">
        <v>119</v>
      </c>
      <c r="AV717" s="23"/>
      <c r="AW717" s="21"/>
      <c r="AX717" s="21"/>
      <c r="AY717" s="21"/>
      <c r="AZ717" s="21"/>
      <c r="BA717" s="20"/>
      <c r="BB717" s="23"/>
      <c r="BC717" s="21"/>
      <c r="BD717" s="21"/>
      <c r="BE717" s="21"/>
      <c r="BF717" s="20" t="s">
        <v>92</v>
      </c>
      <c r="BG717" s="24" t="s">
        <v>17</v>
      </c>
      <c r="BH717" s="21"/>
      <c r="BI717" s="21"/>
      <c r="BJ717" s="22"/>
      <c r="BK717" s="64"/>
      <c r="BL717" s="197">
        <f t="shared" si="13"/>
        <v>36</v>
      </c>
    </row>
    <row r="718" spans="1:64" s="3" customFormat="1" ht="12.95" customHeight="1" x14ac:dyDescent="0.25">
      <c r="A718" s="42" t="s">
        <v>1553</v>
      </c>
      <c r="B718" s="31" t="s">
        <v>338</v>
      </c>
      <c r="C718" s="24"/>
      <c r="D718" s="22"/>
      <c r="E718" s="23"/>
      <c r="F718" s="21"/>
      <c r="G718" s="20"/>
      <c r="H718" s="24"/>
      <c r="I718" s="21"/>
      <c r="J718" s="21"/>
      <c r="K718" s="21"/>
      <c r="L718" s="21"/>
      <c r="M718" s="21"/>
      <c r="N718" s="21"/>
      <c r="O718" s="22"/>
      <c r="P718" s="23"/>
      <c r="Q718" s="21"/>
      <c r="R718" s="20"/>
      <c r="S718" s="24"/>
      <c r="T718" s="24"/>
      <c r="U718" s="24"/>
      <c r="V718" s="21"/>
      <c r="W718" s="21"/>
      <c r="X718" s="21"/>
      <c r="Y718" s="21"/>
      <c r="Z718" s="21"/>
      <c r="AA718" s="22"/>
      <c r="AB718" s="22"/>
      <c r="AC718" s="22" t="s">
        <v>117</v>
      </c>
      <c r="AD718" s="22" t="s">
        <v>119</v>
      </c>
      <c r="AE718" s="22"/>
      <c r="AF718" s="22" t="s">
        <v>92</v>
      </c>
      <c r="AG718" s="22"/>
      <c r="AH718" s="23"/>
      <c r="AI718" s="24"/>
      <c r="AJ718" s="21"/>
      <c r="AK718" s="22"/>
      <c r="AL718" s="22"/>
      <c r="AM718" s="22" t="s">
        <v>92</v>
      </c>
      <c r="AN718" s="23"/>
      <c r="AO718" s="20"/>
      <c r="AP718" s="24"/>
      <c r="AQ718" s="21"/>
      <c r="AR718" s="21"/>
      <c r="AS718" s="21"/>
      <c r="AT718" s="21"/>
      <c r="AU718" s="22"/>
      <c r="AV718" s="23"/>
      <c r="AW718" s="21"/>
      <c r="AX718" s="21"/>
      <c r="AY718" s="21"/>
      <c r="AZ718" s="21"/>
      <c r="BA718" s="20"/>
      <c r="BB718" s="23"/>
      <c r="BC718" s="21"/>
      <c r="BD718" s="21"/>
      <c r="BE718" s="21"/>
      <c r="BF718" s="20"/>
      <c r="BG718" s="24" t="s">
        <v>17</v>
      </c>
      <c r="BH718" s="21"/>
      <c r="BI718" s="21"/>
      <c r="BJ718" s="48" t="s">
        <v>35</v>
      </c>
      <c r="BK718" s="64"/>
      <c r="BL718" s="197">
        <f t="shared" si="13"/>
        <v>43</v>
      </c>
    </row>
    <row r="719" spans="1:64" s="3" customFormat="1" ht="12.95" customHeight="1" x14ac:dyDescent="0.25">
      <c r="A719" s="42" t="s">
        <v>1554</v>
      </c>
      <c r="B719" s="31" t="s">
        <v>835</v>
      </c>
      <c r="C719" s="19"/>
      <c r="D719" s="25"/>
      <c r="E719" s="49"/>
      <c r="F719" s="47" t="s">
        <v>92</v>
      </c>
      <c r="G719" s="70"/>
      <c r="H719" s="50"/>
      <c r="I719" s="47"/>
      <c r="J719" s="47"/>
      <c r="K719" s="47"/>
      <c r="L719" s="47"/>
      <c r="M719" s="47"/>
      <c r="N719" s="47"/>
      <c r="O719" s="48"/>
      <c r="P719" s="49"/>
      <c r="Q719" s="47"/>
      <c r="R719" s="70"/>
      <c r="S719" s="50"/>
      <c r="T719" s="50"/>
      <c r="U719" s="50"/>
      <c r="V719" s="47"/>
      <c r="W719" s="47"/>
      <c r="X719" s="47"/>
      <c r="Y719" s="47"/>
      <c r="Z719" s="47"/>
      <c r="AA719" s="48"/>
      <c r="AB719" s="48"/>
      <c r="AC719" s="48"/>
      <c r="AD719" s="48"/>
      <c r="AE719" s="48" t="s">
        <v>117</v>
      </c>
      <c r="AF719" s="48" t="s">
        <v>92</v>
      </c>
      <c r="AG719" s="48"/>
      <c r="AH719" s="49"/>
      <c r="AI719" s="50"/>
      <c r="AJ719" s="47"/>
      <c r="AK719" s="48" t="s">
        <v>117</v>
      </c>
      <c r="AL719" s="48"/>
      <c r="AM719" s="48" t="s">
        <v>119</v>
      </c>
      <c r="AN719" s="49"/>
      <c r="AO719" s="70"/>
      <c r="AP719" s="50"/>
      <c r="AQ719" s="47"/>
      <c r="AR719" s="47"/>
      <c r="AS719" s="47"/>
      <c r="AT719" s="47"/>
      <c r="AU719" s="48" t="s">
        <v>119</v>
      </c>
      <c r="AV719" s="49"/>
      <c r="AW719" s="47"/>
      <c r="AX719" s="47"/>
      <c r="AY719" s="47"/>
      <c r="AZ719" s="47"/>
      <c r="BA719" s="70"/>
      <c r="BB719" s="49"/>
      <c r="BC719" s="47"/>
      <c r="BD719" s="47"/>
      <c r="BE719" s="47"/>
      <c r="BF719" s="70" t="s">
        <v>92</v>
      </c>
      <c r="BG719" s="50" t="s">
        <v>17</v>
      </c>
      <c r="BH719" s="47"/>
      <c r="BI719" s="47"/>
      <c r="BJ719" s="48"/>
      <c r="BK719" s="64"/>
      <c r="BL719" s="197" t="str">
        <f t="shared" si="13"/>
        <v/>
      </c>
    </row>
    <row r="720" spans="1:64" s="3" customFormat="1" ht="12.95" customHeight="1" x14ac:dyDescent="0.25">
      <c r="A720" s="42"/>
      <c r="B720" s="31"/>
      <c r="C720" s="19"/>
      <c r="D720" s="25"/>
      <c r="E720" s="49"/>
      <c r="F720" s="47"/>
      <c r="G720" s="70"/>
      <c r="H720" s="50"/>
      <c r="I720" s="47"/>
      <c r="J720" s="47"/>
      <c r="K720" s="47"/>
      <c r="L720" s="47"/>
      <c r="M720" s="47"/>
      <c r="N720" s="47"/>
      <c r="O720" s="48"/>
      <c r="P720" s="49"/>
      <c r="Q720" s="47"/>
      <c r="R720" s="70"/>
      <c r="S720" s="50"/>
      <c r="T720" s="50"/>
      <c r="U720" s="50"/>
      <c r="V720" s="47"/>
      <c r="W720" s="47"/>
      <c r="X720" s="47"/>
      <c r="Y720" s="47"/>
      <c r="Z720" s="47"/>
      <c r="AA720" s="48"/>
      <c r="AB720" s="48"/>
      <c r="AC720" s="48"/>
      <c r="AD720" s="48"/>
      <c r="AE720" s="48"/>
      <c r="AF720" s="48"/>
      <c r="AG720" s="48"/>
      <c r="AH720" s="49"/>
      <c r="AI720" s="50"/>
      <c r="AJ720" s="47"/>
      <c r="AK720" s="48"/>
      <c r="AL720" s="48"/>
      <c r="AM720" s="48"/>
      <c r="AN720" s="49"/>
      <c r="AO720" s="70"/>
      <c r="AP720" s="50"/>
      <c r="AQ720" s="47"/>
      <c r="AR720" s="47"/>
      <c r="AS720" s="47"/>
      <c r="AT720" s="47"/>
      <c r="AU720" s="48"/>
      <c r="AV720" s="49"/>
      <c r="AW720" s="47"/>
      <c r="AX720" s="47"/>
      <c r="AY720" s="47"/>
      <c r="AZ720" s="47"/>
      <c r="BA720" s="70"/>
      <c r="BB720" s="49"/>
      <c r="BC720" s="47"/>
      <c r="BD720" s="47"/>
      <c r="BE720" s="47"/>
      <c r="BF720" s="70"/>
      <c r="BG720" s="50" t="s">
        <v>17</v>
      </c>
      <c r="BH720" s="47"/>
      <c r="BI720" s="47"/>
      <c r="BJ720" s="48"/>
      <c r="BK720" s="64"/>
      <c r="BL720" s="197" t="str">
        <f t="shared" si="13"/>
        <v/>
      </c>
    </row>
    <row r="721" spans="1:64" s="3" customFormat="1" ht="12.95" customHeight="1" x14ac:dyDescent="0.25">
      <c r="A721" s="6" t="s">
        <v>522</v>
      </c>
      <c r="B721" s="31" t="s">
        <v>229</v>
      </c>
      <c r="C721" s="19"/>
      <c r="D721" s="25"/>
      <c r="E721" s="26"/>
      <c r="F721" s="27"/>
      <c r="G721" s="68"/>
      <c r="H721" s="19"/>
      <c r="I721" s="27"/>
      <c r="J721" s="27"/>
      <c r="K721" s="27"/>
      <c r="L721" s="27"/>
      <c r="M721" s="27"/>
      <c r="N721" s="27"/>
      <c r="O721" s="25"/>
      <c r="P721" s="26"/>
      <c r="Q721" s="27"/>
      <c r="R721" s="68"/>
      <c r="S721" s="19"/>
      <c r="T721" s="19"/>
      <c r="U721" s="19"/>
      <c r="V721" s="27"/>
      <c r="W721" s="27"/>
      <c r="X721" s="27"/>
      <c r="Y721" s="27"/>
      <c r="Z721" s="27"/>
      <c r="AA721" s="25"/>
      <c r="AB721" s="25"/>
      <c r="AC721" s="25"/>
      <c r="AD721" s="25"/>
      <c r="AE721" s="25"/>
      <c r="AF721" s="25"/>
      <c r="AG721" s="25"/>
      <c r="AH721" s="26"/>
      <c r="AI721" s="19"/>
      <c r="AJ721" s="27"/>
      <c r="AK721" s="25"/>
      <c r="AL721" s="25"/>
      <c r="AM721" s="25"/>
      <c r="AN721" s="26"/>
      <c r="AO721" s="68"/>
      <c r="AP721" s="19"/>
      <c r="AQ721" s="27"/>
      <c r="AR721" s="27"/>
      <c r="AS721" s="27"/>
      <c r="AT721" s="27"/>
      <c r="AU721" s="25"/>
      <c r="AV721" s="26"/>
      <c r="AW721" s="27"/>
      <c r="AX721" s="27"/>
      <c r="AY721" s="27"/>
      <c r="AZ721" s="27"/>
      <c r="BA721" s="68"/>
      <c r="BB721" s="26"/>
      <c r="BC721" s="27"/>
      <c r="BD721" s="27"/>
      <c r="BE721" s="27"/>
      <c r="BF721" s="68"/>
      <c r="BG721" s="24" t="s">
        <v>17</v>
      </c>
      <c r="BH721" s="27"/>
      <c r="BI721" s="27"/>
      <c r="BJ721" s="25"/>
      <c r="BK721" s="64"/>
      <c r="BL721" s="197" t="str">
        <f t="shared" si="13"/>
        <v/>
      </c>
    </row>
    <row r="722" spans="1:64" s="3" customFormat="1" ht="12.95" customHeight="1" x14ac:dyDescent="0.25">
      <c r="A722" s="6"/>
      <c r="B722" s="31"/>
      <c r="C722" s="19"/>
      <c r="D722" s="25"/>
      <c r="E722" s="26"/>
      <c r="F722" s="27"/>
      <c r="G722" s="68"/>
      <c r="H722" s="19"/>
      <c r="I722" s="27"/>
      <c r="J722" s="27"/>
      <c r="K722" s="27"/>
      <c r="L722" s="27"/>
      <c r="M722" s="27"/>
      <c r="N722" s="27"/>
      <c r="O722" s="25"/>
      <c r="P722" s="26"/>
      <c r="Q722" s="27"/>
      <c r="R722" s="68"/>
      <c r="S722" s="19"/>
      <c r="T722" s="19"/>
      <c r="U722" s="19"/>
      <c r="V722" s="27"/>
      <c r="W722" s="27"/>
      <c r="X722" s="27"/>
      <c r="Y722" s="27"/>
      <c r="Z722" s="27"/>
      <c r="AA722" s="25"/>
      <c r="AB722" s="25"/>
      <c r="AC722" s="25"/>
      <c r="AD722" s="25"/>
      <c r="AE722" s="25"/>
      <c r="AF722" s="25"/>
      <c r="AG722" s="25"/>
      <c r="AH722" s="26"/>
      <c r="AI722" s="19"/>
      <c r="AJ722" s="27"/>
      <c r="AK722" s="25"/>
      <c r="AL722" s="25"/>
      <c r="AM722" s="25"/>
      <c r="AN722" s="26"/>
      <c r="AO722" s="68"/>
      <c r="AP722" s="19"/>
      <c r="AQ722" s="27"/>
      <c r="AR722" s="27"/>
      <c r="AS722" s="27"/>
      <c r="AT722" s="27"/>
      <c r="AU722" s="25"/>
      <c r="AV722" s="26"/>
      <c r="AW722" s="27"/>
      <c r="AX722" s="27"/>
      <c r="AY722" s="27"/>
      <c r="AZ722" s="27"/>
      <c r="BA722" s="68"/>
      <c r="BB722" s="26"/>
      <c r="BC722" s="27"/>
      <c r="BD722" s="27"/>
      <c r="BE722" s="27"/>
      <c r="BF722" s="68"/>
      <c r="BG722" s="19" t="s">
        <v>17</v>
      </c>
      <c r="BH722" s="27"/>
      <c r="BI722" s="27"/>
      <c r="BJ722" s="25"/>
      <c r="BK722" s="64"/>
      <c r="BL722" s="197"/>
    </row>
    <row r="723" spans="1:64" s="3" customFormat="1" ht="12.95" customHeight="1" x14ac:dyDescent="0.25">
      <c r="A723" s="42" t="s">
        <v>1555</v>
      </c>
      <c r="B723" s="31" t="s">
        <v>694</v>
      </c>
      <c r="C723" s="19"/>
      <c r="D723" s="25"/>
      <c r="E723" s="26"/>
      <c r="F723" s="21" t="s">
        <v>117</v>
      </c>
      <c r="G723" s="20" t="s">
        <v>119</v>
      </c>
      <c r="H723" s="24"/>
      <c r="I723" s="21"/>
      <c r="J723" s="21"/>
      <c r="K723" s="21"/>
      <c r="L723" s="21"/>
      <c r="M723" s="21"/>
      <c r="N723" s="21"/>
      <c r="O723" s="22"/>
      <c r="P723" s="23"/>
      <c r="Q723" s="21"/>
      <c r="R723" s="20"/>
      <c r="S723" s="24"/>
      <c r="T723" s="24"/>
      <c r="U723" s="24"/>
      <c r="V723" s="21"/>
      <c r="W723" s="21"/>
      <c r="X723" s="21"/>
      <c r="Y723" s="21"/>
      <c r="Z723" s="21"/>
      <c r="AA723" s="22"/>
      <c r="AB723" s="22"/>
      <c r="AC723" s="22"/>
      <c r="AD723" s="22"/>
      <c r="AE723" s="22"/>
      <c r="AF723" s="22" t="s">
        <v>119</v>
      </c>
      <c r="AG723" s="22"/>
      <c r="AH723" s="23"/>
      <c r="AI723" s="24"/>
      <c r="AJ723" s="21"/>
      <c r="AK723" s="22"/>
      <c r="AL723" s="22"/>
      <c r="AM723" s="22"/>
      <c r="AN723" s="23"/>
      <c r="AO723" s="20"/>
      <c r="AP723" s="24"/>
      <c r="AQ723" s="21"/>
      <c r="AR723" s="21" t="s">
        <v>117</v>
      </c>
      <c r="AS723" s="21" t="s">
        <v>119</v>
      </c>
      <c r="AT723" s="21"/>
      <c r="AU723" s="22"/>
      <c r="AV723" s="23"/>
      <c r="AW723" s="21"/>
      <c r="AX723" s="21"/>
      <c r="AY723" s="21"/>
      <c r="AZ723" s="21"/>
      <c r="BA723" s="20"/>
      <c r="BB723" s="23"/>
      <c r="BC723" s="21"/>
      <c r="BD723" s="21"/>
      <c r="BE723" s="21"/>
      <c r="BF723" s="20"/>
      <c r="BG723" s="24" t="s">
        <v>17</v>
      </c>
      <c r="BH723" s="21"/>
      <c r="BI723" s="21"/>
      <c r="BJ723" s="22"/>
      <c r="BK723" s="64"/>
      <c r="BL723" s="197" t="str">
        <f>IFERROR(VLOOKUP(BK723,#REF!,3,FALSE),"")</f>
        <v/>
      </c>
    </row>
    <row r="724" spans="1:64" s="3" customFormat="1" ht="12.95" customHeight="1" x14ac:dyDescent="0.25">
      <c r="A724" s="42" t="s">
        <v>1556</v>
      </c>
      <c r="B724" s="31" t="s">
        <v>775</v>
      </c>
      <c r="C724" s="19"/>
      <c r="D724" s="25"/>
      <c r="E724" s="26"/>
      <c r="F724" s="21" t="s">
        <v>117</v>
      </c>
      <c r="G724" s="20" t="s">
        <v>119</v>
      </c>
      <c r="H724" s="24"/>
      <c r="I724" s="21"/>
      <c r="J724" s="21"/>
      <c r="K724" s="21"/>
      <c r="L724" s="21"/>
      <c r="M724" s="21"/>
      <c r="N724" s="21"/>
      <c r="O724" s="22"/>
      <c r="P724" s="23"/>
      <c r="Q724" s="21"/>
      <c r="R724" s="20"/>
      <c r="S724" s="24"/>
      <c r="T724" s="24"/>
      <c r="U724" s="24"/>
      <c r="V724" s="21"/>
      <c r="W724" s="21"/>
      <c r="X724" s="21"/>
      <c r="Y724" s="21"/>
      <c r="Z724" s="21"/>
      <c r="AA724" s="22"/>
      <c r="AB724" s="22"/>
      <c r="AC724" s="22"/>
      <c r="AD724" s="22"/>
      <c r="AE724" s="22"/>
      <c r="AF724" s="22" t="s">
        <v>92</v>
      </c>
      <c r="AG724" s="22"/>
      <c r="AH724" s="23"/>
      <c r="AI724" s="24"/>
      <c r="AJ724" s="21"/>
      <c r="AK724" s="22"/>
      <c r="AL724" s="22"/>
      <c r="AM724" s="22"/>
      <c r="AN724" s="23"/>
      <c r="AO724" s="20"/>
      <c r="AP724" s="24"/>
      <c r="AQ724" s="21"/>
      <c r="AR724" s="21" t="s">
        <v>117</v>
      </c>
      <c r="AS724" s="21" t="s">
        <v>119</v>
      </c>
      <c r="AT724" s="21"/>
      <c r="AU724" s="22" t="s">
        <v>92</v>
      </c>
      <c r="AV724" s="23"/>
      <c r="AW724" s="21"/>
      <c r="AX724" s="21"/>
      <c r="AY724" s="21"/>
      <c r="AZ724" s="21"/>
      <c r="BA724" s="20"/>
      <c r="BB724" s="23"/>
      <c r="BC724" s="21"/>
      <c r="BD724" s="21"/>
      <c r="BE724" s="21"/>
      <c r="BF724" s="20"/>
      <c r="BG724" s="24" t="s">
        <v>17</v>
      </c>
      <c r="BH724" s="21"/>
      <c r="BI724" s="21"/>
      <c r="BJ724" s="22"/>
      <c r="BK724" s="64"/>
      <c r="BL724" s="197" t="str">
        <f>IFERROR(VLOOKUP(BK724,#REF!,3,FALSE),"")</f>
        <v/>
      </c>
    </row>
    <row r="725" spans="1:64" s="3" customFormat="1" ht="12.95" customHeight="1" x14ac:dyDescent="0.25">
      <c r="A725" s="42" t="s">
        <v>1557</v>
      </c>
      <c r="B725" s="31" t="s">
        <v>776</v>
      </c>
      <c r="C725" s="19"/>
      <c r="D725" s="25"/>
      <c r="E725" s="26"/>
      <c r="F725" s="21" t="s">
        <v>117</v>
      </c>
      <c r="G725" s="20" t="s">
        <v>119</v>
      </c>
      <c r="H725" s="24"/>
      <c r="I725" s="21"/>
      <c r="J725" s="21"/>
      <c r="K725" s="21"/>
      <c r="L725" s="21"/>
      <c r="M725" s="21"/>
      <c r="N725" s="21"/>
      <c r="O725" s="22"/>
      <c r="P725" s="23"/>
      <c r="Q725" s="21"/>
      <c r="R725" s="20"/>
      <c r="S725" s="24"/>
      <c r="T725" s="24"/>
      <c r="U725" s="24"/>
      <c r="V725" s="21"/>
      <c r="W725" s="21"/>
      <c r="X725" s="21"/>
      <c r="Y725" s="21"/>
      <c r="Z725" s="21"/>
      <c r="AA725" s="22"/>
      <c r="AB725" s="22"/>
      <c r="AC725" s="22"/>
      <c r="AD725" s="22"/>
      <c r="AE725" s="22"/>
      <c r="AF725" s="22" t="s">
        <v>119</v>
      </c>
      <c r="AG725" s="22"/>
      <c r="AH725" s="23"/>
      <c r="AI725" s="24"/>
      <c r="AJ725" s="21"/>
      <c r="AK725" s="22"/>
      <c r="AL725" s="22"/>
      <c r="AM725" s="22"/>
      <c r="AN725" s="23"/>
      <c r="AO725" s="20"/>
      <c r="AP725" s="24"/>
      <c r="AQ725" s="21"/>
      <c r="AR725" s="21"/>
      <c r="AS725" s="21"/>
      <c r="AT725" s="21"/>
      <c r="AU725" s="22"/>
      <c r="AV725" s="23"/>
      <c r="AW725" s="21"/>
      <c r="AX725" s="21"/>
      <c r="AY725" s="21"/>
      <c r="AZ725" s="21"/>
      <c r="BA725" s="20"/>
      <c r="BB725" s="23"/>
      <c r="BC725" s="21"/>
      <c r="BD725" s="21"/>
      <c r="BE725" s="21"/>
      <c r="BF725" s="20"/>
      <c r="BG725" s="24" t="s">
        <v>17</v>
      </c>
      <c r="BH725" s="21"/>
      <c r="BI725" s="21"/>
      <c r="BJ725" s="22"/>
      <c r="BK725" s="64"/>
      <c r="BL725" s="197" t="str">
        <f>IFERROR(VLOOKUP(BK725,#REF!,3,FALSE),"")</f>
        <v/>
      </c>
    </row>
    <row r="726" spans="1:64" s="3" customFormat="1" ht="12.95" customHeight="1" x14ac:dyDescent="0.25">
      <c r="A726" s="42" t="s">
        <v>1558</v>
      </c>
      <c r="B726" s="31" t="s">
        <v>666</v>
      </c>
      <c r="C726" s="19"/>
      <c r="D726" s="25"/>
      <c r="E726" s="23"/>
      <c r="F726" s="21" t="s">
        <v>92</v>
      </c>
      <c r="G726" s="20"/>
      <c r="H726" s="24"/>
      <c r="I726" s="21"/>
      <c r="J726" s="21"/>
      <c r="K726" s="21"/>
      <c r="L726" s="21"/>
      <c r="M726" s="21"/>
      <c r="N726" s="21"/>
      <c r="O726" s="22"/>
      <c r="P726" s="23"/>
      <c r="Q726" s="21"/>
      <c r="R726" s="20"/>
      <c r="S726" s="24"/>
      <c r="T726" s="24"/>
      <c r="U726" s="24"/>
      <c r="V726" s="21"/>
      <c r="W726" s="21"/>
      <c r="X726" s="21"/>
      <c r="Y726" s="21"/>
      <c r="Z726" s="21"/>
      <c r="AA726" s="22"/>
      <c r="AB726" s="22"/>
      <c r="AC726" s="22" t="s">
        <v>117</v>
      </c>
      <c r="AD726" s="22" t="s">
        <v>117</v>
      </c>
      <c r="AE726" s="22"/>
      <c r="AF726" s="22" t="s">
        <v>92</v>
      </c>
      <c r="AG726" s="22"/>
      <c r="AH726" s="23"/>
      <c r="AI726" s="24"/>
      <c r="AJ726" s="21"/>
      <c r="AK726" s="22"/>
      <c r="AL726" s="22"/>
      <c r="AM726" s="22" t="s">
        <v>92</v>
      </c>
      <c r="AN726" s="23"/>
      <c r="AO726" s="20"/>
      <c r="AP726" s="24"/>
      <c r="AQ726" s="21"/>
      <c r="AR726" s="21"/>
      <c r="AS726" s="21"/>
      <c r="AT726" s="21"/>
      <c r="AU726" s="22" t="s">
        <v>119</v>
      </c>
      <c r="AV726" s="23"/>
      <c r="AW726" s="21"/>
      <c r="AX726" s="21"/>
      <c r="AY726" s="21"/>
      <c r="AZ726" s="21"/>
      <c r="BA726" s="20"/>
      <c r="BB726" s="23"/>
      <c r="BC726" s="21"/>
      <c r="BD726" s="21"/>
      <c r="BE726" s="21"/>
      <c r="BF726" s="20"/>
      <c r="BG726" s="24" t="s">
        <v>17</v>
      </c>
      <c r="BH726" s="21"/>
      <c r="BI726" s="21"/>
      <c r="BJ726" s="22"/>
      <c r="BK726" s="64"/>
      <c r="BL726" s="197">
        <f>+BL712</f>
        <v>41</v>
      </c>
    </row>
    <row r="727" spans="1:64" s="3" customFormat="1" ht="12.95" customHeight="1" x14ac:dyDescent="0.25">
      <c r="A727" s="42" t="s">
        <v>1559</v>
      </c>
      <c r="B727" s="31" t="s">
        <v>339</v>
      </c>
      <c r="C727" s="19"/>
      <c r="D727" s="25"/>
      <c r="E727" s="26"/>
      <c r="F727" s="21" t="s">
        <v>92</v>
      </c>
      <c r="G727" s="20"/>
      <c r="H727" s="24"/>
      <c r="I727" s="21"/>
      <c r="J727" s="21"/>
      <c r="K727" s="21"/>
      <c r="L727" s="21"/>
      <c r="M727" s="21" t="s">
        <v>120</v>
      </c>
      <c r="N727" s="21"/>
      <c r="O727" s="22" t="s">
        <v>92</v>
      </c>
      <c r="P727" s="23"/>
      <c r="Q727" s="21"/>
      <c r="R727" s="20"/>
      <c r="S727" s="24"/>
      <c r="T727" s="24"/>
      <c r="U727" s="24"/>
      <c r="V727" s="21"/>
      <c r="W727" s="21"/>
      <c r="X727" s="21"/>
      <c r="Y727" s="21"/>
      <c r="Z727" s="21"/>
      <c r="AA727" s="22"/>
      <c r="AB727" s="22"/>
      <c r="AC727" s="22"/>
      <c r="AD727" s="22"/>
      <c r="AE727" s="22"/>
      <c r="AF727" s="22" t="s">
        <v>92</v>
      </c>
      <c r="AG727" s="22"/>
      <c r="AH727" s="23"/>
      <c r="AI727" s="24"/>
      <c r="AJ727" s="21"/>
      <c r="AK727" s="22"/>
      <c r="AL727" s="22"/>
      <c r="AM727" s="22" t="s">
        <v>92</v>
      </c>
      <c r="AN727" s="23"/>
      <c r="AO727" s="20"/>
      <c r="AP727" s="24"/>
      <c r="AQ727" s="21"/>
      <c r="AR727" s="21"/>
      <c r="AS727" s="21" t="s">
        <v>92</v>
      </c>
      <c r="AT727" s="21"/>
      <c r="AU727" s="22"/>
      <c r="AV727" s="23"/>
      <c r="AW727" s="21"/>
      <c r="AX727" s="21"/>
      <c r="AY727" s="21" t="s">
        <v>92</v>
      </c>
      <c r="AZ727" s="21"/>
      <c r="BA727" s="20"/>
      <c r="BB727" s="23"/>
      <c r="BC727" s="21"/>
      <c r="BD727" s="21"/>
      <c r="BE727" s="21" t="s">
        <v>116</v>
      </c>
      <c r="BF727" s="20" t="s">
        <v>92</v>
      </c>
      <c r="BG727" s="24" t="s">
        <v>17</v>
      </c>
      <c r="BH727" s="21"/>
      <c r="BI727" s="21"/>
      <c r="BJ727" s="22"/>
      <c r="BK727" s="64"/>
      <c r="BL727" s="197">
        <f t="shared" ref="BL727:BL732" si="14">+BL713</f>
        <v>0</v>
      </c>
    </row>
    <row r="728" spans="1:64" s="3" customFormat="1" ht="12.95" customHeight="1" x14ac:dyDescent="0.25">
      <c r="A728" s="42" t="s">
        <v>1560</v>
      </c>
      <c r="B728" s="31" t="s">
        <v>340</v>
      </c>
      <c r="C728" s="19"/>
      <c r="D728" s="25"/>
      <c r="E728" s="26"/>
      <c r="F728" s="21"/>
      <c r="G728" s="20"/>
      <c r="H728" s="24"/>
      <c r="I728" s="21"/>
      <c r="J728" s="21"/>
      <c r="K728" s="21"/>
      <c r="L728" s="21"/>
      <c r="M728" s="21"/>
      <c r="N728" s="21"/>
      <c r="O728" s="22"/>
      <c r="P728" s="23"/>
      <c r="Q728" s="21"/>
      <c r="R728" s="20"/>
      <c r="S728" s="24"/>
      <c r="T728" s="24"/>
      <c r="U728" s="24"/>
      <c r="V728" s="21"/>
      <c r="W728" s="21"/>
      <c r="X728" s="21"/>
      <c r="Y728" s="21"/>
      <c r="Z728" s="21"/>
      <c r="AA728" s="22"/>
      <c r="AB728" s="22"/>
      <c r="AC728" s="22"/>
      <c r="AD728" s="22"/>
      <c r="AE728" s="22"/>
      <c r="AF728" s="22" t="s">
        <v>92</v>
      </c>
      <c r="AG728" s="22"/>
      <c r="AH728" s="23"/>
      <c r="AI728" s="24"/>
      <c r="AJ728" s="21"/>
      <c r="AK728" s="22"/>
      <c r="AL728" s="22"/>
      <c r="AM728" s="22" t="s">
        <v>92</v>
      </c>
      <c r="AN728" s="23"/>
      <c r="AO728" s="20"/>
      <c r="AP728" s="24"/>
      <c r="AQ728" s="21"/>
      <c r="AR728" s="21"/>
      <c r="AS728" s="21"/>
      <c r="AT728" s="21"/>
      <c r="AU728" s="22"/>
      <c r="AV728" s="23"/>
      <c r="AW728" s="21"/>
      <c r="AX728" s="21" t="s">
        <v>117</v>
      </c>
      <c r="AY728" s="21" t="s">
        <v>119</v>
      </c>
      <c r="AZ728" s="21"/>
      <c r="BA728" s="20"/>
      <c r="BB728" s="23"/>
      <c r="BC728" s="21"/>
      <c r="BD728" s="21"/>
      <c r="BE728" s="21" t="s">
        <v>116</v>
      </c>
      <c r="BF728" s="20" t="s">
        <v>92</v>
      </c>
      <c r="BG728" s="24" t="s">
        <v>17</v>
      </c>
      <c r="BH728" s="21"/>
      <c r="BI728" s="21"/>
      <c r="BJ728" s="22"/>
      <c r="BK728" s="64"/>
      <c r="BL728" s="197" t="str">
        <f t="shared" si="14"/>
        <v/>
      </c>
    </row>
    <row r="729" spans="1:64" s="3" customFormat="1" ht="12.95" customHeight="1" x14ac:dyDescent="0.25">
      <c r="A729" s="42" t="s">
        <v>1561</v>
      </c>
      <c r="B729" s="31" t="s">
        <v>341</v>
      </c>
      <c r="C729" s="19"/>
      <c r="D729" s="25"/>
      <c r="E729" s="23"/>
      <c r="F729" s="21"/>
      <c r="G729" s="20"/>
      <c r="H729" s="24"/>
      <c r="I729" s="21"/>
      <c r="J729" s="21"/>
      <c r="K729" s="21"/>
      <c r="L729" s="21"/>
      <c r="M729" s="21"/>
      <c r="N729" s="21"/>
      <c r="O729" s="22" t="s">
        <v>92</v>
      </c>
      <c r="P729" s="23"/>
      <c r="Q729" s="21"/>
      <c r="R729" s="20"/>
      <c r="S729" s="24"/>
      <c r="T729" s="24"/>
      <c r="U729" s="24"/>
      <c r="V729" s="21"/>
      <c r="W729" s="21"/>
      <c r="X729" s="21"/>
      <c r="Y729" s="21"/>
      <c r="Z729" s="21"/>
      <c r="AA729" s="22"/>
      <c r="AB729" s="22"/>
      <c r="AC729" s="22"/>
      <c r="AD729" s="22"/>
      <c r="AE729" s="22"/>
      <c r="AF729" s="22" t="s">
        <v>92</v>
      </c>
      <c r="AG729" s="22"/>
      <c r="AH729" s="23"/>
      <c r="AI729" s="24"/>
      <c r="AJ729" s="21"/>
      <c r="AK729" s="22"/>
      <c r="AL729" s="22"/>
      <c r="AM729" s="22" t="s">
        <v>92</v>
      </c>
      <c r="AN729" s="23"/>
      <c r="AO729" s="20"/>
      <c r="AP729" s="24"/>
      <c r="AQ729" s="21"/>
      <c r="AR729" s="21"/>
      <c r="AS729" s="21"/>
      <c r="AT729" s="21"/>
      <c r="AU729" s="22"/>
      <c r="AV729" s="23"/>
      <c r="AW729" s="21"/>
      <c r="AX729" s="21" t="s">
        <v>117</v>
      </c>
      <c r="AY729" s="21" t="s">
        <v>119</v>
      </c>
      <c r="AZ729" s="21"/>
      <c r="BA729" s="20"/>
      <c r="BB729" s="23"/>
      <c r="BC729" s="21"/>
      <c r="BD729" s="21"/>
      <c r="BE729" s="21"/>
      <c r="BF729" s="20" t="s">
        <v>92</v>
      </c>
      <c r="BG729" s="24" t="s">
        <v>17</v>
      </c>
      <c r="BH729" s="21"/>
      <c r="BI729" s="21"/>
      <c r="BJ729" s="22"/>
      <c r="BK729" s="64"/>
      <c r="BL729" s="197">
        <f t="shared" si="14"/>
        <v>0</v>
      </c>
    </row>
    <row r="730" spans="1:64" s="3" customFormat="1" ht="12.95" customHeight="1" x14ac:dyDescent="0.25">
      <c r="A730" s="42" t="s">
        <v>1562</v>
      </c>
      <c r="B730" s="31" t="s">
        <v>342</v>
      </c>
      <c r="C730" s="19"/>
      <c r="D730" s="25"/>
      <c r="E730" s="23"/>
      <c r="F730" s="21" t="s">
        <v>92</v>
      </c>
      <c r="G730" s="20"/>
      <c r="H730" s="24"/>
      <c r="I730" s="21"/>
      <c r="J730" s="21"/>
      <c r="K730" s="21"/>
      <c r="L730" s="21"/>
      <c r="M730" s="21"/>
      <c r="N730" s="21"/>
      <c r="O730" s="22"/>
      <c r="P730" s="23"/>
      <c r="Q730" s="21"/>
      <c r="R730" s="20"/>
      <c r="S730" s="24"/>
      <c r="T730" s="24"/>
      <c r="U730" s="24"/>
      <c r="V730" s="21"/>
      <c r="W730" s="21"/>
      <c r="X730" s="21"/>
      <c r="Y730" s="21"/>
      <c r="Z730" s="21"/>
      <c r="AA730" s="22"/>
      <c r="AB730" s="22"/>
      <c r="AC730" s="22"/>
      <c r="AD730" s="22"/>
      <c r="AE730" s="22" t="s">
        <v>117</v>
      </c>
      <c r="AF730" s="22" t="s">
        <v>92</v>
      </c>
      <c r="AG730" s="22"/>
      <c r="AH730" s="23"/>
      <c r="AI730" s="24"/>
      <c r="AJ730" s="21"/>
      <c r="AK730" s="22" t="s">
        <v>117</v>
      </c>
      <c r="AL730" s="22"/>
      <c r="AM730" s="22" t="s">
        <v>119</v>
      </c>
      <c r="AN730" s="23"/>
      <c r="AO730" s="20"/>
      <c r="AP730" s="24"/>
      <c r="AQ730" s="21"/>
      <c r="AR730" s="21"/>
      <c r="AS730" s="21"/>
      <c r="AT730" s="21"/>
      <c r="AU730" s="22" t="s">
        <v>119</v>
      </c>
      <c r="AV730" s="23"/>
      <c r="AW730" s="21"/>
      <c r="AX730" s="21"/>
      <c r="AY730" s="21"/>
      <c r="AZ730" s="21"/>
      <c r="BA730" s="20"/>
      <c r="BB730" s="23"/>
      <c r="BC730" s="21"/>
      <c r="BD730" s="21"/>
      <c r="BE730" s="21"/>
      <c r="BF730" s="20" t="s">
        <v>92</v>
      </c>
      <c r="BG730" s="24" t="s">
        <v>17</v>
      </c>
      <c r="BH730" s="21"/>
      <c r="BI730" s="21"/>
      <c r="BJ730" s="22" t="s">
        <v>35</v>
      </c>
      <c r="BK730" s="64"/>
      <c r="BL730" s="197" t="str">
        <f t="shared" si="14"/>
        <v/>
      </c>
    </row>
    <row r="731" spans="1:64" s="3" customFormat="1" ht="12.95" customHeight="1" x14ac:dyDescent="0.25">
      <c r="A731" s="42" t="s">
        <v>1563</v>
      </c>
      <c r="B731" s="31" t="s">
        <v>866</v>
      </c>
      <c r="C731" s="19"/>
      <c r="D731" s="25"/>
      <c r="E731" s="23"/>
      <c r="F731" s="21" t="s">
        <v>92</v>
      </c>
      <c r="G731" s="20"/>
      <c r="H731" s="24"/>
      <c r="I731" s="21"/>
      <c r="J731" s="21"/>
      <c r="K731" s="21"/>
      <c r="L731" s="21"/>
      <c r="M731" s="21"/>
      <c r="N731" s="21"/>
      <c r="O731" s="22"/>
      <c r="P731" s="23"/>
      <c r="Q731" s="21"/>
      <c r="R731" s="20"/>
      <c r="S731" s="24"/>
      <c r="T731" s="24"/>
      <c r="U731" s="24"/>
      <c r="V731" s="21"/>
      <c r="W731" s="21"/>
      <c r="X731" s="21"/>
      <c r="Y731" s="21"/>
      <c r="Z731" s="21"/>
      <c r="AA731" s="22"/>
      <c r="AB731" s="22"/>
      <c r="AC731" s="22"/>
      <c r="AD731" s="22"/>
      <c r="AE731" s="22" t="s">
        <v>117</v>
      </c>
      <c r="AF731" s="22" t="s">
        <v>92</v>
      </c>
      <c r="AG731" s="22"/>
      <c r="AH731" s="23"/>
      <c r="AI731" s="24"/>
      <c r="AJ731" s="21"/>
      <c r="AK731" s="22" t="s">
        <v>117</v>
      </c>
      <c r="AL731" s="22"/>
      <c r="AM731" s="22" t="s">
        <v>119</v>
      </c>
      <c r="AN731" s="23"/>
      <c r="AO731" s="20"/>
      <c r="AP731" s="24"/>
      <c r="AQ731" s="21"/>
      <c r="AR731" s="21"/>
      <c r="AS731" s="21"/>
      <c r="AT731" s="21"/>
      <c r="AU731" s="22" t="s">
        <v>119</v>
      </c>
      <c r="AV731" s="23"/>
      <c r="AW731" s="21"/>
      <c r="AX731" s="21"/>
      <c r="AY731" s="21"/>
      <c r="AZ731" s="21"/>
      <c r="BA731" s="20"/>
      <c r="BB731" s="23"/>
      <c r="BC731" s="21"/>
      <c r="BD731" s="21"/>
      <c r="BE731" s="21"/>
      <c r="BF731" s="20" t="s">
        <v>92</v>
      </c>
      <c r="BG731" s="24" t="s">
        <v>17</v>
      </c>
      <c r="BH731" s="21"/>
      <c r="BI731" s="21"/>
      <c r="BJ731" s="22"/>
      <c r="BK731" s="64"/>
      <c r="BL731" s="197">
        <f t="shared" si="14"/>
        <v>36</v>
      </c>
    </row>
    <row r="732" spans="1:64" s="3" customFormat="1" ht="12.95" customHeight="1" x14ac:dyDescent="0.25">
      <c r="A732" s="42" t="s">
        <v>1564</v>
      </c>
      <c r="B732" s="31" t="s">
        <v>343</v>
      </c>
      <c r="C732" s="24"/>
      <c r="D732" s="22"/>
      <c r="E732" s="23"/>
      <c r="F732" s="21"/>
      <c r="G732" s="20"/>
      <c r="H732" s="24"/>
      <c r="I732" s="21"/>
      <c r="J732" s="21"/>
      <c r="K732" s="21"/>
      <c r="L732" s="21"/>
      <c r="M732" s="21"/>
      <c r="N732" s="21"/>
      <c r="O732" s="22"/>
      <c r="P732" s="23"/>
      <c r="Q732" s="21"/>
      <c r="R732" s="20"/>
      <c r="S732" s="24"/>
      <c r="T732" s="24"/>
      <c r="U732" s="24"/>
      <c r="V732" s="21"/>
      <c r="W732" s="21"/>
      <c r="X732" s="21"/>
      <c r="Y732" s="21"/>
      <c r="Z732" s="21"/>
      <c r="AA732" s="22"/>
      <c r="AB732" s="22"/>
      <c r="AC732" s="22" t="s">
        <v>117</v>
      </c>
      <c r="AD732" s="22" t="s">
        <v>119</v>
      </c>
      <c r="AE732" s="22"/>
      <c r="AF732" s="22" t="s">
        <v>92</v>
      </c>
      <c r="AG732" s="22"/>
      <c r="AH732" s="23"/>
      <c r="AI732" s="24"/>
      <c r="AJ732" s="21"/>
      <c r="AK732" s="22"/>
      <c r="AL732" s="22"/>
      <c r="AM732" s="22" t="s">
        <v>92</v>
      </c>
      <c r="AN732" s="23"/>
      <c r="AO732" s="20"/>
      <c r="AP732" s="24"/>
      <c r="AQ732" s="21"/>
      <c r="AR732" s="21"/>
      <c r="AS732" s="21"/>
      <c r="AT732" s="21"/>
      <c r="AU732" s="22"/>
      <c r="AV732" s="23"/>
      <c r="AW732" s="21"/>
      <c r="AX732" s="21"/>
      <c r="AY732" s="21"/>
      <c r="AZ732" s="21"/>
      <c r="BA732" s="20"/>
      <c r="BB732" s="23"/>
      <c r="BC732" s="21"/>
      <c r="BD732" s="21"/>
      <c r="BE732" s="21"/>
      <c r="BF732" s="20"/>
      <c r="BG732" s="24" t="s">
        <v>17</v>
      </c>
      <c r="BH732" s="21"/>
      <c r="BI732" s="21"/>
      <c r="BJ732" s="48" t="s">
        <v>35</v>
      </c>
      <c r="BK732" s="64"/>
      <c r="BL732" s="197">
        <f t="shared" si="14"/>
        <v>43</v>
      </c>
    </row>
    <row r="733" spans="1:64" s="3" customFormat="1" ht="12.95" customHeight="1" x14ac:dyDescent="0.25">
      <c r="A733" s="42" t="s">
        <v>1565</v>
      </c>
      <c r="B733" s="31" t="s">
        <v>836</v>
      </c>
      <c r="C733" s="19"/>
      <c r="D733" s="25"/>
      <c r="E733" s="49"/>
      <c r="F733" s="47" t="s">
        <v>92</v>
      </c>
      <c r="G733" s="70"/>
      <c r="H733" s="50"/>
      <c r="I733" s="47"/>
      <c r="J733" s="47"/>
      <c r="K733" s="47"/>
      <c r="L733" s="47"/>
      <c r="M733" s="47"/>
      <c r="N733" s="47"/>
      <c r="O733" s="48"/>
      <c r="P733" s="49"/>
      <c r="Q733" s="47"/>
      <c r="R733" s="70"/>
      <c r="S733" s="50"/>
      <c r="T733" s="50"/>
      <c r="U733" s="50"/>
      <c r="V733" s="47"/>
      <c r="W733" s="47"/>
      <c r="X733" s="47"/>
      <c r="Y733" s="47"/>
      <c r="Z733" s="47"/>
      <c r="AA733" s="48"/>
      <c r="AB733" s="48"/>
      <c r="AC733" s="48"/>
      <c r="AD733" s="48"/>
      <c r="AE733" s="48" t="s">
        <v>117</v>
      </c>
      <c r="AF733" s="48" t="s">
        <v>92</v>
      </c>
      <c r="AG733" s="48"/>
      <c r="AH733" s="49"/>
      <c r="AI733" s="50"/>
      <c r="AJ733" s="47"/>
      <c r="AK733" s="48" t="s">
        <v>117</v>
      </c>
      <c r="AL733" s="48"/>
      <c r="AM733" s="48" t="s">
        <v>119</v>
      </c>
      <c r="AN733" s="49"/>
      <c r="AO733" s="70"/>
      <c r="AP733" s="50"/>
      <c r="AQ733" s="47"/>
      <c r="AR733" s="47"/>
      <c r="AS733" s="47"/>
      <c r="AT733" s="47"/>
      <c r="AU733" s="48" t="s">
        <v>119</v>
      </c>
      <c r="AV733" s="49"/>
      <c r="AW733" s="47"/>
      <c r="AX733" s="47"/>
      <c r="AY733" s="47"/>
      <c r="AZ733" s="47"/>
      <c r="BA733" s="70"/>
      <c r="BB733" s="49"/>
      <c r="BC733" s="47"/>
      <c r="BD733" s="47"/>
      <c r="BE733" s="47"/>
      <c r="BF733" s="70" t="s">
        <v>92</v>
      </c>
      <c r="BG733" s="50" t="s">
        <v>17</v>
      </c>
      <c r="BH733" s="47"/>
      <c r="BI733" s="47"/>
      <c r="BJ733" s="48"/>
      <c r="BK733" s="64"/>
      <c r="BL733" s="197" t="str">
        <f>IFERROR(VLOOKUP(BK733,#REF!,3,FALSE),"")</f>
        <v/>
      </c>
    </row>
    <row r="734" spans="1:64" s="3" customFormat="1" ht="12.95" customHeight="1" x14ac:dyDescent="0.25">
      <c r="A734" s="42"/>
      <c r="B734" s="31"/>
      <c r="C734" s="19"/>
      <c r="D734" s="25"/>
      <c r="E734" s="49"/>
      <c r="F734" s="47"/>
      <c r="G734" s="70"/>
      <c r="H734" s="50"/>
      <c r="I734" s="47"/>
      <c r="J734" s="47"/>
      <c r="K734" s="47"/>
      <c r="L734" s="47"/>
      <c r="M734" s="47"/>
      <c r="N734" s="47"/>
      <c r="O734" s="48"/>
      <c r="P734" s="49"/>
      <c r="Q734" s="47"/>
      <c r="R734" s="70"/>
      <c r="S734" s="50"/>
      <c r="T734" s="50"/>
      <c r="U734" s="50"/>
      <c r="V734" s="47"/>
      <c r="W734" s="47"/>
      <c r="X734" s="47"/>
      <c r="Y734" s="47"/>
      <c r="Z734" s="47"/>
      <c r="AA734" s="48"/>
      <c r="AB734" s="48"/>
      <c r="AC734" s="48"/>
      <c r="AD734" s="48"/>
      <c r="AE734" s="48"/>
      <c r="AF734" s="48"/>
      <c r="AG734" s="48"/>
      <c r="AH734" s="49"/>
      <c r="AI734" s="50"/>
      <c r="AJ734" s="47"/>
      <c r="AK734" s="48"/>
      <c r="AL734" s="48"/>
      <c r="AM734" s="48"/>
      <c r="AN734" s="49"/>
      <c r="AO734" s="70"/>
      <c r="AP734" s="50"/>
      <c r="AQ734" s="47"/>
      <c r="AR734" s="47"/>
      <c r="AS734" s="47"/>
      <c r="AT734" s="47"/>
      <c r="AU734" s="48"/>
      <c r="AV734" s="49"/>
      <c r="AW734" s="47"/>
      <c r="AX734" s="47"/>
      <c r="AY734" s="47"/>
      <c r="AZ734" s="47"/>
      <c r="BA734" s="70"/>
      <c r="BB734" s="49"/>
      <c r="BC734" s="47"/>
      <c r="BD734" s="47"/>
      <c r="BE734" s="47"/>
      <c r="BF734" s="70"/>
      <c r="BG734" s="50" t="s">
        <v>17</v>
      </c>
      <c r="BH734" s="47"/>
      <c r="BI734" s="47"/>
      <c r="BJ734" s="48"/>
      <c r="BK734" s="64"/>
      <c r="BL734" s="197"/>
    </row>
    <row r="735" spans="1:64" s="3" customFormat="1" ht="12.95" customHeight="1" x14ac:dyDescent="0.25">
      <c r="A735" s="6" t="s">
        <v>523</v>
      </c>
      <c r="B735" s="31" t="s">
        <v>230</v>
      </c>
      <c r="C735" s="19"/>
      <c r="D735" s="25"/>
      <c r="E735" s="26"/>
      <c r="F735" s="27"/>
      <c r="G735" s="68"/>
      <c r="H735" s="19"/>
      <c r="I735" s="27"/>
      <c r="J735" s="27"/>
      <c r="K735" s="27"/>
      <c r="L735" s="27"/>
      <c r="M735" s="27"/>
      <c r="N735" s="27"/>
      <c r="O735" s="25"/>
      <c r="P735" s="26"/>
      <c r="Q735" s="27"/>
      <c r="R735" s="68"/>
      <c r="S735" s="19"/>
      <c r="T735" s="19"/>
      <c r="U735" s="19"/>
      <c r="V735" s="27"/>
      <c r="W735" s="27"/>
      <c r="X735" s="27"/>
      <c r="Y735" s="27"/>
      <c r="Z735" s="27"/>
      <c r="AA735" s="25"/>
      <c r="AB735" s="25"/>
      <c r="AC735" s="25"/>
      <c r="AD735" s="25"/>
      <c r="AE735" s="25"/>
      <c r="AF735" s="25"/>
      <c r="AG735" s="25"/>
      <c r="AH735" s="26"/>
      <c r="AI735" s="19"/>
      <c r="AJ735" s="27"/>
      <c r="AK735" s="25"/>
      <c r="AL735" s="25"/>
      <c r="AM735" s="25"/>
      <c r="AN735" s="26"/>
      <c r="AO735" s="68"/>
      <c r="AP735" s="19"/>
      <c r="AQ735" s="27"/>
      <c r="AR735" s="27"/>
      <c r="AS735" s="27"/>
      <c r="AT735" s="27"/>
      <c r="AU735" s="25"/>
      <c r="AV735" s="26"/>
      <c r="AW735" s="27"/>
      <c r="AX735" s="27"/>
      <c r="AY735" s="27"/>
      <c r="AZ735" s="27"/>
      <c r="BA735" s="68"/>
      <c r="BB735" s="26"/>
      <c r="BC735" s="27"/>
      <c r="BD735" s="27"/>
      <c r="BE735" s="27"/>
      <c r="BF735" s="68"/>
      <c r="BG735" s="24" t="s">
        <v>17</v>
      </c>
      <c r="BH735" s="27"/>
      <c r="BI735" s="27"/>
      <c r="BJ735" s="25"/>
      <c r="BK735" s="64"/>
      <c r="BL735" s="197" t="str">
        <f>IFERROR(VLOOKUP(BK735,#REF!,3,FALSE),"")</f>
        <v/>
      </c>
    </row>
    <row r="736" spans="1:64" s="3" customFormat="1" ht="12.95" customHeight="1" x14ac:dyDescent="0.25">
      <c r="A736" s="6"/>
      <c r="B736" s="31"/>
      <c r="C736" s="19"/>
      <c r="D736" s="25"/>
      <c r="E736" s="26"/>
      <c r="F736" s="27"/>
      <c r="G736" s="68"/>
      <c r="H736" s="19"/>
      <c r="I736" s="27"/>
      <c r="J736" s="27"/>
      <c r="K736" s="27"/>
      <c r="L736" s="27"/>
      <c r="M736" s="27"/>
      <c r="N736" s="27"/>
      <c r="O736" s="25"/>
      <c r="P736" s="26"/>
      <c r="Q736" s="27"/>
      <c r="R736" s="68"/>
      <c r="S736" s="19"/>
      <c r="T736" s="19"/>
      <c r="U736" s="19"/>
      <c r="V736" s="27"/>
      <c r="W736" s="27"/>
      <c r="X736" s="27"/>
      <c r="Y736" s="27"/>
      <c r="Z736" s="27"/>
      <c r="AA736" s="25"/>
      <c r="AB736" s="25"/>
      <c r="AC736" s="25"/>
      <c r="AD736" s="25"/>
      <c r="AE736" s="25"/>
      <c r="AF736" s="25"/>
      <c r="AG736" s="25"/>
      <c r="AH736" s="26"/>
      <c r="AI736" s="19"/>
      <c r="AJ736" s="27"/>
      <c r="AK736" s="25"/>
      <c r="AL736" s="25"/>
      <c r="AM736" s="25"/>
      <c r="AN736" s="26"/>
      <c r="AO736" s="68"/>
      <c r="AP736" s="19"/>
      <c r="AQ736" s="27"/>
      <c r="AR736" s="27"/>
      <c r="AS736" s="27"/>
      <c r="AT736" s="27"/>
      <c r="AU736" s="25"/>
      <c r="AV736" s="26"/>
      <c r="AW736" s="27"/>
      <c r="AX736" s="27"/>
      <c r="AY736" s="27"/>
      <c r="AZ736" s="27"/>
      <c r="BA736" s="68"/>
      <c r="BB736" s="26"/>
      <c r="BC736" s="27"/>
      <c r="BD736" s="27"/>
      <c r="BE736" s="27"/>
      <c r="BF736" s="68"/>
      <c r="BG736" s="19" t="s">
        <v>17</v>
      </c>
      <c r="BH736" s="27"/>
      <c r="BI736" s="27"/>
      <c r="BJ736" s="25"/>
      <c r="BK736" s="64"/>
      <c r="BL736" s="197"/>
    </row>
    <row r="737" spans="1:64" s="3" customFormat="1" ht="12.95" customHeight="1" x14ac:dyDescent="0.25">
      <c r="A737" s="42" t="s">
        <v>1566</v>
      </c>
      <c r="B737" s="31" t="s">
        <v>695</v>
      </c>
      <c r="C737" s="19"/>
      <c r="D737" s="25"/>
      <c r="E737" s="26"/>
      <c r="F737" s="21" t="s">
        <v>117</v>
      </c>
      <c r="G737" s="20" t="s">
        <v>119</v>
      </c>
      <c r="H737" s="24"/>
      <c r="I737" s="21"/>
      <c r="J737" s="21"/>
      <c r="K737" s="21"/>
      <c r="L737" s="21"/>
      <c r="M737" s="21"/>
      <c r="N737" s="21"/>
      <c r="O737" s="22"/>
      <c r="P737" s="23"/>
      <c r="Q737" s="21"/>
      <c r="R737" s="20"/>
      <c r="S737" s="24"/>
      <c r="T737" s="24"/>
      <c r="U737" s="24"/>
      <c r="V737" s="21"/>
      <c r="W737" s="21"/>
      <c r="X737" s="21"/>
      <c r="Y737" s="21"/>
      <c r="Z737" s="21"/>
      <c r="AA737" s="22"/>
      <c r="AB737" s="22"/>
      <c r="AC737" s="22"/>
      <c r="AD737" s="22"/>
      <c r="AE737" s="22"/>
      <c r="AF737" s="22" t="s">
        <v>119</v>
      </c>
      <c r="AG737" s="22"/>
      <c r="AH737" s="23"/>
      <c r="AI737" s="24"/>
      <c r="AJ737" s="21"/>
      <c r="AK737" s="22"/>
      <c r="AL737" s="22"/>
      <c r="AM737" s="22"/>
      <c r="AN737" s="23"/>
      <c r="AO737" s="20"/>
      <c r="AP737" s="24"/>
      <c r="AQ737" s="21"/>
      <c r="AR737" s="21" t="s">
        <v>117</v>
      </c>
      <c r="AS737" s="21" t="s">
        <v>119</v>
      </c>
      <c r="AT737" s="21"/>
      <c r="AU737" s="22"/>
      <c r="AV737" s="23"/>
      <c r="AW737" s="21"/>
      <c r="AX737" s="21"/>
      <c r="AY737" s="21"/>
      <c r="AZ737" s="21"/>
      <c r="BA737" s="20"/>
      <c r="BB737" s="23"/>
      <c r="BC737" s="21"/>
      <c r="BD737" s="21"/>
      <c r="BE737" s="21"/>
      <c r="BF737" s="20"/>
      <c r="BG737" s="24" t="s">
        <v>17</v>
      </c>
      <c r="BH737" s="21"/>
      <c r="BI737" s="21"/>
      <c r="BJ737" s="22"/>
      <c r="BK737" s="64"/>
      <c r="BL737" s="197" t="str">
        <f>IFERROR(VLOOKUP(BK737,#REF!,3,FALSE),"")</f>
        <v/>
      </c>
    </row>
    <row r="738" spans="1:64" s="3" customFormat="1" ht="12.95" customHeight="1" x14ac:dyDescent="0.25">
      <c r="A738" s="42" t="s">
        <v>1567</v>
      </c>
      <c r="B738" s="31" t="s">
        <v>777</v>
      </c>
      <c r="C738" s="19"/>
      <c r="D738" s="25"/>
      <c r="E738" s="26"/>
      <c r="F738" s="21" t="s">
        <v>117</v>
      </c>
      <c r="G738" s="20" t="s">
        <v>119</v>
      </c>
      <c r="H738" s="24"/>
      <c r="I738" s="21"/>
      <c r="J738" s="21"/>
      <c r="K738" s="21"/>
      <c r="L738" s="21"/>
      <c r="M738" s="21"/>
      <c r="N738" s="21"/>
      <c r="O738" s="22"/>
      <c r="P738" s="23"/>
      <c r="Q738" s="21"/>
      <c r="R738" s="20"/>
      <c r="S738" s="24"/>
      <c r="T738" s="24"/>
      <c r="U738" s="24"/>
      <c r="V738" s="21"/>
      <c r="W738" s="21"/>
      <c r="X738" s="21"/>
      <c r="Y738" s="21"/>
      <c r="Z738" s="21"/>
      <c r="AA738" s="22"/>
      <c r="AB738" s="22"/>
      <c r="AC738" s="22"/>
      <c r="AD738" s="22"/>
      <c r="AE738" s="22"/>
      <c r="AF738" s="22" t="s">
        <v>92</v>
      </c>
      <c r="AG738" s="22"/>
      <c r="AH738" s="23"/>
      <c r="AI738" s="24"/>
      <c r="AJ738" s="21"/>
      <c r="AK738" s="22"/>
      <c r="AL738" s="22"/>
      <c r="AM738" s="22"/>
      <c r="AN738" s="23"/>
      <c r="AO738" s="20"/>
      <c r="AP738" s="24"/>
      <c r="AQ738" s="21"/>
      <c r="AR738" s="21" t="s">
        <v>117</v>
      </c>
      <c r="AS738" s="21" t="s">
        <v>119</v>
      </c>
      <c r="AT738" s="21"/>
      <c r="AU738" s="22" t="s">
        <v>92</v>
      </c>
      <c r="AV738" s="23"/>
      <c r="AW738" s="21"/>
      <c r="AX738" s="21"/>
      <c r="AY738" s="21"/>
      <c r="AZ738" s="21"/>
      <c r="BA738" s="20"/>
      <c r="BB738" s="23"/>
      <c r="BC738" s="21"/>
      <c r="BD738" s="21"/>
      <c r="BE738" s="21"/>
      <c r="BF738" s="20"/>
      <c r="BG738" s="24" t="s">
        <v>17</v>
      </c>
      <c r="BH738" s="21"/>
      <c r="BI738" s="21"/>
      <c r="BJ738" s="22"/>
      <c r="BK738" s="64"/>
      <c r="BL738" s="197" t="str">
        <f>IFERROR(VLOOKUP(BK738,#REF!,3,FALSE),"")</f>
        <v/>
      </c>
    </row>
    <row r="739" spans="1:64" s="3" customFormat="1" ht="12.95" customHeight="1" x14ac:dyDescent="0.25">
      <c r="A739" s="42" t="s">
        <v>1568</v>
      </c>
      <c r="B739" s="31" t="s">
        <v>778</v>
      </c>
      <c r="C739" s="19"/>
      <c r="D739" s="25"/>
      <c r="E739" s="26"/>
      <c r="F739" s="21" t="s">
        <v>117</v>
      </c>
      <c r="G739" s="20" t="s">
        <v>119</v>
      </c>
      <c r="H739" s="24"/>
      <c r="I739" s="21"/>
      <c r="J739" s="21"/>
      <c r="K739" s="21"/>
      <c r="L739" s="21"/>
      <c r="M739" s="21"/>
      <c r="N739" s="21"/>
      <c r="O739" s="22"/>
      <c r="P739" s="23"/>
      <c r="Q739" s="21"/>
      <c r="R739" s="20"/>
      <c r="S739" s="24"/>
      <c r="T739" s="24"/>
      <c r="U739" s="24"/>
      <c r="V739" s="21"/>
      <c r="W739" s="21"/>
      <c r="X739" s="21"/>
      <c r="Y739" s="21"/>
      <c r="Z739" s="21"/>
      <c r="AA739" s="22"/>
      <c r="AB739" s="22"/>
      <c r="AC739" s="22"/>
      <c r="AD739" s="22"/>
      <c r="AE739" s="22"/>
      <c r="AF739" s="22" t="s">
        <v>119</v>
      </c>
      <c r="AG739" s="22"/>
      <c r="AH739" s="23"/>
      <c r="AI739" s="24"/>
      <c r="AJ739" s="21"/>
      <c r="AK739" s="22"/>
      <c r="AL739" s="22"/>
      <c r="AM739" s="22"/>
      <c r="AN739" s="23"/>
      <c r="AO739" s="20"/>
      <c r="AP739" s="24"/>
      <c r="AQ739" s="21"/>
      <c r="AR739" s="21"/>
      <c r="AS739" s="21"/>
      <c r="AT739" s="21"/>
      <c r="AU739" s="22"/>
      <c r="AV739" s="23"/>
      <c r="AW739" s="21"/>
      <c r="AX739" s="21"/>
      <c r="AY739" s="21"/>
      <c r="AZ739" s="21"/>
      <c r="BA739" s="20"/>
      <c r="BB739" s="23"/>
      <c r="BC739" s="21"/>
      <c r="BD739" s="21"/>
      <c r="BE739" s="21"/>
      <c r="BF739" s="20"/>
      <c r="BG739" s="24" t="s">
        <v>17</v>
      </c>
      <c r="BH739" s="21"/>
      <c r="BI739" s="21"/>
      <c r="BJ739" s="22"/>
      <c r="BK739" s="64"/>
      <c r="BL739" s="197" t="str">
        <f>IFERROR(VLOOKUP(BK739,#REF!,3,FALSE),"")</f>
        <v/>
      </c>
    </row>
    <row r="740" spans="1:64" s="3" customFormat="1" ht="12.95" customHeight="1" x14ac:dyDescent="0.25">
      <c r="A740" s="42" t="s">
        <v>1569</v>
      </c>
      <c r="B740" s="31" t="s">
        <v>667</v>
      </c>
      <c r="C740" s="19"/>
      <c r="D740" s="25"/>
      <c r="E740" s="23"/>
      <c r="F740" s="21" t="s">
        <v>92</v>
      </c>
      <c r="G740" s="20"/>
      <c r="H740" s="24"/>
      <c r="I740" s="21"/>
      <c r="J740" s="21"/>
      <c r="K740" s="21"/>
      <c r="L740" s="21"/>
      <c r="M740" s="21"/>
      <c r="N740" s="21"/>
      <c r="O740" s="22"/>
      <c r="P740" s="23"/>
      <c r="Q740" s="21"/>
      <c r="R740" s="20"/>
      <c r="S740" s="24"/>
      <c r="T740" s="24"/>
      <c r="U740" s="24"/>
      <c r="V740" s="21"/>
      <c r="W740" s="21"/>
      <c r="X740" s="21"/>
      <c r="Y740" s="21"/>
      <c r="Z740" s="21"/>
      <c r="AA740" s="22"/>
      <c r="AB740" s="22"/>
      <c r="AC740" s="22" t="s">
        <v>117</v>
      </c>
      <c r="AD740" s="22" t="s">
        <v>117</v>
      </c>
      <c r="AE740" s="22"/>
      <c r="AF740" s="22" t="s">
        <v>92</v>
      </c>
      <c r="AG740" s="22"/>
      <c r="AH740" s="23"/>
      <c r="AI740" s="24"/>
      <c r="AJ740" s="21"/>
      <c r="AK740" s="22"/>
      <c r="AL740" s="22"/>
      <c r="AM740" s="22" t="s">
        <v>92</v>
      </c>
      <c r="AN740" s="23"/>
      <c r="AO740" s="20"/>
      <c r="AP740" s="24"/>
      <c r="AQ740" s="21"/>
      <c r="AR740" s="21"/>
      <c r="AS740" s="21"/>
      <c r="AT740" s="21"/>
      <c r="AU740" s="22" t="s">
        <v>119</v>
      </c>
      <c r="AV740" s="23"/>
      <c r="AW740" s="21"/>
      <c r="AX740" s="21"/>
      <c r="AY740" s="21"/>
      <c r="AZ740" s="21"/>
      <c r="BA740" s="20"/>
      <c r="BB740" s="23"/>
      <c r="BC740" s="21"/>
      <c r="BD740" s="21"/>
      <c r="BE740" s="21"/>
      <c r="BF740" s="20"/>
      <c r="BG740" s="24" t="s">
        <v>17</v>
      </c>
      <c r="BH740" s="21"/>
      <c r="BI740" s="21"/>
      <c r="BJ740" s="22"/>
      <c r="BK740" s="64"/>
      <c r="BL740" s="197">
        <f>+BL726</f>
        <v>41</v>
      </c>
    </row>
    <row r="741" spans="1:64" s="3" customFormat="1" ht="12.95" customHeight="1" x14ac:dyDescent="0.25">
      <c r="A741" s="42" t="s">
        <v>1570</v>
      </c>
      <c r="B741" s="31" t="s">
        <v>344</v>
      </c>
      <c r="C741" s="19"/>
      <c r="D741" s="25"/>
      <c r="E741" s="26"/>
      <c r="F741" s="21" t="s">
        <v>92</v>
      </c>
      <c r="G741" s="20"/>
      <c r="H741" s="24"/>
      <c r="I741" s="21"/>
      <c r="J741" s="21"/>
      <c r="K741" s="21"/>
      <c r="L741" s="21"/>
      <c r="M741" s="21" t="s">
        <v>120</v>
      </c>
      <c r="N741" s="21"/>
      <c r="O741" s="22" t="s">
        <v>92</v>
      </c>
      <c r="P741" s="23"/>
      <c r="Q741" s="21"/>
      <c r="R741" s="20"/>
      <c r="S741" s="24"/>
      <c r="T741" s="24"/>
      <c r="U741" s="24"/>
      <c r="V741" s="21"/>
      <c r="W741" s="21"/>
      <c r="X741" s="21"/>
      <c r="Y741" s="21"/>
      <c r="Z741" s="21"/>
      <c r="AA741" s="22"/>
      <c r="AB741" s="22"/>
      <c r="AC741" s="22"/>
      <c r="AD741" s="22"/>
      <c r="AE741" s="22"/>
      <c r="AF741" s="22" t="s">
        <v>92</v>
      </c>
      <c r="AG741" s="22"/>
      <c r="AH741" s="23"/>
      <c r="AI741" s="24"/>
      <c r="AJ741" s="21"/>
      <c r="AK741" s="22"/>
      <c r="AL741" s="22"/>
      <c r="AM741" s="22" t="s">
        <v>92</v>
      </c>
      <c r="AN741" s="23"/>
      <c r="AO741" s="20"/>
      <c r="AP741" s="24"/>
      <c r="AQ741" s="21"/>
      <c r="AR741" s="21"/>
      <c r="AS741" s="21" t="s">
        <v>92</v>
      </c>
      <c r="AT741" s="21"/>
      <c r="AU741" s="22"/>
      <c r="AV741" s="23"/>
      <c r="AW741" s="21"/>
      <c r="AX741" s="21"/>
      <c r="AY741" s="21" t="s">
        <v>92</v>
      </c>
      <c r="AZ741" s="21"/>
      <c r="BA741" s="20"/>
      <c r="BB741" s="23"/>
      <c r="BC741" s="21"/>
      <c r="BD741" s="21"/>
      <c r="BE741" s="21" t="s">
        <v>116</v>
      </c>
      <c r="BF741" s="20" t="s">
        <v>92</v>
      </c>
      <c r="BG741" s="24" t="s">
        <v>17</v>
      </c>
      <c r="BH741" s="21"/>
      <c r="BI741" s="21"/>
      <c r="BJ741" s="22"/>
      <c r="BK741" s="64"/>
      <c r="BL741" s="197">
        <f t="shared" ref="BL741:BL746" si="15">+BL727</f>
        <v>0</v>
      </c>
    </row>
    <row r="742" spans="1:64" s="3" customFormat="1" ht="12.95" customHeight="1" x14ac:dyDescent="0.25">
      <c r="A742" s="42" t="s">
        <v>1571</v>
      </c>
      <c r="B742" s="31" t="s">
        <v>345</v>
      </c>
      <c r="C742" s="19"/>
      <c r="D742" s="25"/>
      <c r="E742" s="26"/>
      <c r="F742" s="21"/>
      <c r="G742" s="20"/>
      <c r="H742" s="24"/>
      <c r="I742" s="21"/>
      <c r="J742" s="21"/>
      <c r="K742" s="21"/>
      <c r="L742" s="21"/>
      <c r="M742" s="21"/>
      <c r="N742" s="21"/>
      <c r="O742" s="22"/>
      <c r="P742" s="23"/>
      <c r="Q742" s="21"/>
      <c r="R742" s="20"/>
      <c r="S742" s="24"/>
      <c r="T742" s="24"/>
      <c r="U742" s="24"/>
      <c r="V742" s="21"/>
      <c r="W742" s="21"/>
      <c r="X742" s="21"/>
      <c r="Y742" s="21"/>
      <c r="Z742" s="21"/>
      <c r="AA742" s="22"/>
      <c r="AB742" s="22"/>
      <c r="AC742" s="22"/>
      <c r="AD742" s="22"/>
      <c r="AE742" s="22"/>
      <c r="AF742" s="22" t="s">
        <v>92</v>
      </c>
      <c r="AG742" s="22"/>
      <c r="AH742" s="23"/>
      <c r="AI742" s="24"/>
      <c r="AJ742" s="21"/>
      <c r="AK742" s="22"/>
      <c r="AL742" s="22"/>
      <c r="AM742" s="22" t="s">
        <v>92</v>
      </c>
      <c r="AN742" s="23"/>
      <c r="AO742" s="20"/>
      <c r="AP742" s="24"/>
      <c r="AQ742" s="21"/>
      <c r="AR742" s="21"/>
      <c r="AS742" s="21"/>
      <c r="AT742" s="21"/>
      <c r="AU742" s="22"/>
      <c r="AV742" s="23"/>
      <c r="AW742" s="21"/>
      <c r="AX742" s="21" t="s">
        <v>117</v>
      </c>
      <c r="AY742" s="21" t="s">
        <v>119</v>
      </c>
      <c r="AZ742" s="21"/>
      <c r="BA742" s="20"/>
      <c r="BB742" s="23"/>
      <c r="BC742" s="21"/>
      <c r="BD742" s="21"/>
      <c r="BE742" s="21" t="s">
        <v>116</v>
      </c>
      <c r="BF742" s="20" t="s">
        <v>92</v>
      </c>
      <c r="BG742" s="24" t="s">
        <v>17</v>
      </c>
      <c r="BH742" s="21"/>
      <c r="BI742" s="21"/>
      <c r="BJ742" s="22"/>
      <c r="BK742" s="64"/>
      <c r="BL742" s="197" t="str">
        <f t="shared" si="15"/>
        <v/>
      </c>
    </row>
    <row r="743" spans="1:64" s="3" customFormat="1" ht="12.95" customHeight="1" x14ac:dyDescent="0.25">
      <c r="A743" s="42" t="s">
        <v>1572</v>
      </c>
      <c r="B743" s="31" t="s">
        <v>346</v>
      </c>
      <c r="C743" s="19"/>
      <c r="D743" s="25"/>
      <c r="E743" s="23"/>
      <c r="F743" s="21"/>
      <c r="G743" s="20"/>
      <c r="H743" s="24"/>
      <c r="I743" s="21"/>
      <c r="J743" s="21"/>
      <c r="K743" s="21"/>
      <c r="L743" s="21"/>
      <c r="M743" s="21"/>
      <c r="N743" s="21"/>
      <c r="O743" s="22" t="s">
        <v>92</v>
      </c>
      <c r="P743" s="23"/>
      <c r="Q743" s="21"/>
      <c r="R743" s="20"/>
      <c r="S743" s="24"/>
      <c r="T743" s="24"/>
      <c r="U743" s="24"/>
      <c r="V743" s="21"/>
      <c r="W743" s="21"/>
      <c r="X743" s="21"/>
      <c r="Y743" s="21"/>
      <c r="Z743" s="21"/>
      <c r="AA743" s="22"/>
      <c r="AB743" s="22"/>
      <c r="AC743" s="22"/>
      <c r="AD743" s="22"/>
      <c r="AE743" s="22"/>
      <c r="AF743" s="22" t="s">
        <v>92</v>
      </c>
      <c r="AG743" s="22"/>
      <c r="AH743" s="23"/>
      <c r="AI743" s="24"/>
      <c r="AJ743" s="21"/>
      <c r="AK743" s="22"/>
      <c r="AL743" s="22"/>
      <c r="AM743" s="22" t="s">
        <v>92</v>
      </c>
      <c r="AN743" s="23"/>
      <c r="AO743" s="20"/>
      <c r="AP743" s="24"/>
      <c r="AQ743" s="21"/>
      <c r="AR743" s="21"/>
      <c r="AS743" s="21"/>
      <c r="AT743" s="21"/>
      <c r="AU743" s="22"/>
      <c r="AV743" s="23"/>
      <c r="AW743" s="21"/>
      <c r="AX743" s="21" t="s">
        <v>117</v>
      </c>
      <c r="AY743" s="21" t="s">
        <v>119</v>
      </c>
      <c r="AZ743" s="21"/>
      <c r="BA743" s="20"/>
      <c r="BB743" s="23"/>
      <c r="BC743" s="21"/>
      <c r="BD743" s="21"/>
      <c r="BE743" s="21"/>
      <c r="BF743" s="20" t="s">
        <v>92</v>
      </c>
      <c r="BG743" s="24" t="s">
        <v>17</v>
      </c>
      <c r="BH743" s="21"/>
      <c r="BI743" s="21"/>
      <c r="BJ743" s="22"/>
      <c r="BK743" s="64"/>
      <c r="BL743" s="197">
        <f t="shared" si="15"/>
        <v>0</v>
      </c>
    </row>
    <row r="744" spans="1:64" s="3" customFormat="1" ht="12.95" customHeight="1" x14ac:dyDescent="0.25">
      <c r="A744" s="42" t="s">
        <v>1573</v>
      </c>
      <c r="B744" s="31" t="s">
        <v>347</v>
      </c>
      <c r="C744" s="19"/>
      <c r="D744" s="25"/>
      <c r="E744" s="23"/>
      <c r="F744" s="21" t="s">
        <v>92</v>
      </c>
      <c r="G744" s="20"/>
      <c r="H744" s="24"/>
      <c r="I744" s="21"/>
      <c r="J744" s="21"/>
      <c r="K744" s="21"/>
      <c r="L744" s="21"/>
      <c r="M744" s="21"/>
      <c r="N744" s="21"/>
      <c r="O744" s="22"/>
      <c r="P744" s="23"/>
      <c r="Q744" s="21"/>
      <c r="R744" s="20"/>
      <c r="S744" s="24"/>
      <c r="T744" s="24"/>
      <c r="U744" s="24"/>
      <c r="V744" s="21"/>
      <c r="W744" s="21"/>
      <c r="X744" s="21"/>
      <c r="Y744" s="21"/>
      <c r="Z744" s="21"/>
      <c r="AA744" s="22"/>
      <c r="AB744" s="22"/>
      <c r="AC744" s="22"/>
      <c r="AD744" s="22"/>
      <c r="AE744" s="22" t="s">
        <v>117</v>
      </c>
      <c r="AF744" s="22" t="s">
        <v>92</v>
      </c>
      <c r="AG744" s="22"/>
      <c r="AH744" s="23"/>
      <c r="AI744" s="24"/>
      <c r="AJ744" s="21"/>
      <c r="AK744" s="22" t="s">
        <v>117</v>
      </c>
      <c r="AL744" s="22"/>
      <c r="AM744" s="22" t="s">
        <v>119</v>
      </c>
      <c r="AN744" s="23"/>
      <c r="AO744" s="20"/>
      <c r="AP744" s="24"/>
      <c r="AQ744" s="21"/>
      <c r="AR744" s="21"/>
      <c r="AS744" s="21"/>
      <c r="AT744" s="21"/>
      <c r="AU744" s="22" t="s">
        <v>119</v>
      </c>
      <c r="AV744" s="23"/>
      <c r="AW744" s="21"/>
      <c r="AX744" s="21"/>
      <c r="AY744" s="21"/>
      <c r="AZ744" s="21"/>
      <c r="BA744" s="20"/>
      <c r="BB744" s="23"/>
      <c r="BC744" s="21"/>
      <c r="BD744" s="21"/>
      <c r="BE744" s="21"/>
      <c r="BF744" s="20" t="s">
        <v>92</v>
      </c>
      <c r="BG744" s="24" t="s">
        <v>17</v>
      </c>
      <c r="BH744" s="21"/>
      <c r="BI744" s="21"/>
      <c r="BJ744" s="22" t="s">
        <v>35</v>
      </c>
      <c r="BK744" s="64"/>
      <c r="BL744" s="197" t="str">
        <f t="shared" si="15"/>
        <v/>
      </c>
    </row>
    <row r="745" spans="1:64" s="3" customFormat="1" ht="12.95" customHeight="1" x14ac:dyDescent="0.25">
      <c r="A745" s="42" t="s">
        <v>1574</v>
      </c>
      <c r="B745" s="31" t="s">
        <v>867</v>
      </c>
      <c r="C745" s="19"/>
      <c r="D745" s="25"/>
      <c r="E745" s="23"/>
      <c r="F745" s="21" t="s">
        <v>92</v>
      </c>
      <c r="G745" s="20"/>
      <c r="H745" s="24"/>
      <c r="I745" s="21"/>
      <c r="J745" s="21"/>
      <c r="K745" s="21"/>
      <c r="L745" s="21"/>
      <c r="M745" s="21"/>
      <c r="N745" s="21"/>
      <c r="O745" s="22"/>
      <c r="P745" s="23"/>
      <c r="Q745" s="21"/>
      <c r="R745" s="20"/>
      <c r="S745" s="24"/>
      <c r="T745" s="24"/>
      <c r="U745" s="24"/>
      <c r="V745" s="21"/>
      <c r="W745" s="21"/>
      <c r="X745" s="21"/>
      <c r="Y745" s="21"/>
      <c r="Z745" s="21"/>
      <c r="AA745" s="22"/>
      <c r="AB745" s="22"/>
      <c r="AC745" s="22"/>
      <c r="AD745" s="22"/>
      <c r="AE745" s="22" t="s">
        <v>117</v>
      </c>
      <c r="AF745" s="22" t="s">
        <v>92</v>
      </c>
      <c r="AG745" s="22"/>
      <c r="AH745" s="23"/>
      <c r="AI745" s="24"/>
      <c r="AJ745" s="21"/>
      <c r="AK745" s="22" t="s">
        <v>117</v>
      </c>
      <c r="AL745" s="22"/>
      <c r="AM745" s="22" t="s">
        <v>119</v>
      </c>
      <c r="AN745" s="23"/>
      <c r="AO745" s="20"/>
      <c r="AP745" s="24"/>
      <c r="AQ745" s="21"/>
      <c r="AR745" s="21"/>
      <c r="AS745" s="21"/>
      <c r="AT745" s="21"/>
      <c r="AU745" s="22" t="s">
        <v>119</v>
      </c>
      <c r="AV745" s="23"/>
      <c r="AW745" s="21"/>
      <c r="AX745" s="21"/>
      <c r="AY745" s="21"/>
      <c r="AZ745" s="21"/>
      <c r="BA745" s="20"/>
      <c r="BB745" s="23"/>
      <c r="BC745" s="21"/>
      <c r="BD745" s="21"/>
      <c r="BE745" s="21"/>
      <c r="BF745" s="20" t="s">
        <v>92</v>
      </c>
      <c r="BG745" s="24" t="s">
        <v>17</v>
      </c>
      <c r="BH745" s="21"/>
      <c r="BI745" s="21"/>
      <c r="BJ745" s="22"/>
      <c r="BK745" s="64"/>
      <c r="BL745" s="197">
        <f t="shared" si="15"/>
        <v>36</v>
      </c>
    </row>
    <row r="746" spans="1:64" s="3" customFormat="1" ht="12.95" customHeight="1" x14ac:dyDescent="0.25">
      <c r="A746" s="42" t="s">
        <v>1575</v>
      </c>
      <c r="B746" s="31" t="s">
        <v>348</v>
      </c>
      <c r="C746" s="24"/>
      <c r="D746" s="22"/>
      <c r="E746" s="23"/>
      <c r="F746" s="21"/>
      <c r="G746" s="20"/>
      <c r="H746" s="24"/>
      <c r="I746" s="21"/>
      <c r="J746" s="21"/>
      <c r="K746" s="21"/>
      <c r="L746" s="21"/>
      <c r="M746" s="21"/>
      <c r="N746" s="21"/>
      <c r="O746" s="22"/>
      <c r="P746" s="23"/>
      <c r="Q746" s="21"/>
      <c r="R746" s="20"/>
      <c r="S746" s="24"/>
      <c r="T746" s="24"/>
      <c r="U746" s="24"/>
      <c r="V746" s="21"/>
      <c r="W746" s="21"/>
      <c r="X746" s="21"/>
      <c r="Y746" s="21"/>
      <c r="Z746" s="21"/>
      <c r="AA746" s="22"/>
      <c r="AB746" s="22"/>
      <c r="AC746" s="22" t="s">
        <v>117</v>
      </c>
      <c r="AD746" s="22" t="s">
        <v>119</v>
      </c>
      <c r="AE746" s="22"/>
      <c r="AF746" s="22" t="s">
        <v>92</v>
      </c>
      <c r="AG746" s="22"/>
      <c r="AH746" s="23"/>
      <c r="AI746" s="24"/>
      <c r="AJ746" s="21"/>
      <c r="AK746" s="22"/>
      <c r="AL746" s="22"/>
      <c r="AM746" s="22" t="s">
        <v>92</v>
      </c>
      <c r="AN746" s="23"/>
      <c r="AO746" s="20"/>
      <c r="AP746" s="24"/>
      <c r="AQ746" s="21"/>
      <c r="AR746" s="21"/>
      <c r="AS746" s="21"/>
      <c r="AT746" s="21"/>
      <c r="AU746" s="22"/>
      <c r="AV746" s="23"/>
      <c r="AW746" s="21"/>
      <c r="AX746" s="21"/>
      <c r="AY746" s="21"/>
      <c r="AZ746" s="21"/>
      <c r="BA746" s="20"/>
      <c r="BB746" s="23"/>
      <c r="BC746" s="21"/>
      <c r="BD746" s="21"/>
      <c r="BE746" s="21"/>
      <c r="BF746" s="20"/>
      <c r="BG746" s="24" t="s">
        <v>17</v>
      </c>
      <c r="BH746" s="21"/>
      <c r="BI746" s="21"/>
      <c r="BJ746" s="48" t="s">
        <v>35</v>
      </c>
      <c r="BK746" s="64"/>
      <c r="BL746" s="197">
        <f t="shared" si="15"/>
        <v>43</v>
      </c>
    </row>
    <row r="747" spans="1:64" s="3" customFormat="1" ht="12.75" customHeight="1" x14ac:dyDescent="0.25">
      <c r="A747" s="42" t="s">
        <v>1576</v>
      </c>
      <c r="B747" s="31" t="s">
        <v>349</v>
      </c>
      <c r="C747" s="24"/>
      <c r="D747" s="22"/>
      <c r="E747" s="23"/>
      <c r="F747" s="21"/>
      <c r="G747" s="20"/>
      <c r="H747" s="24"/>
      <c r="I747" s="21"/>
      <c r="J747" s="21"/>
      <c r="K747" s="21"/>
      <c r="L747" s="21"/>
      <c r="M747" s="21"/>
      <c r="N747" s="21"/>
      <c r="O747" s="22"/>
      <c r="P747" s="23"/>
      <c r="Q747" s="21"/>
      <c r="R747" s="20"/>
      <c r="S747" s="24"/>
      <c r="T747" s="24"/>
      <c r="U747" s="24"/>
      <c r="V747" s="21"/>
      <c r="W747" s="21"/>
      <c r="X747" s="21"/>
      <c r="Y747" s="21"/>
      <c r="Z747" s="21"/>
      <c r="AA747" s="22"/>
      <c r="AB747" s="22"/>
      <c r="AC747" s="22" t="s">
        <v>117</v>
      </c>
      <c r="AD747" s="22" t="s">
        <v>119</v>
      </c>
      <c r="AE747" s="22"/>
      <c r="AF747" s="22" t="s">
        <v>92</v>
      </c>
      <c r="AG747" s="22"/>
      <c r="AH747" s="23"/>
      <c r="AI747" s="24"/>
      <c r="AJ747" s="21"/>
      <c r="AK747" s="22"/>
      <c r="AL747" s="22"/>
      <c r="AM747" s="22" t="s">
        <v>92</v>
      </c>
      <c r="AN747" s="23"/>
      <c r="AO747" s="20"/>
      <c r="AP747" s="24"/>
      <c r="AQ747" s="21"/>
      <c r="AR747" s="21"/>
      <c r="AS747" s="21"/>
      <c r="AT747" s="21"/>
      <c r="AU747" s="22"/>
      <c r="AV747" s="23"/>
      <c r="AW747" s="21"/>
      <c r="AX747" s="21"/>
      <c r="AY747" s="21"/>
      <c r="AZ747" s="21"/>
      <c r="BA747" s="20"/>
      <c r="BB747" s="23"/>
      <c r="BC747" s="21"/>
      <c r="BD747" s="21"/>
      <c r="BE747" s="21"/>
      <c r="BF747" s="20"/>
      <c r="BG747" s="24" t="s">
        <v>17</v>
      </c>
      <c r="BH747" s="21"/>
      <c r="BI747" s="21"/>
      <c r="BJ747" s="48" t="s">
        <v>35</v>
      </c>
      <c r="BK747" s="64"/>
      <c r="BL747" s="197" t="str">
        <f>IFERROR(VLOOKUP(BK747,#REF!,3,FALSE),"")</f>
        <v/>
      </c>
    </row>
    <row r="748" spans="1:64" s="3" customFormat="1" ht="12.75" customHeight="1" x14ac:dyDescent="0.25">
      <c r="A748" s="42" t="s">
        <v>1577</v>
      </c>
      <c r="B748" s="31" t="s">
        <v>613</v>
      </c>
      <c r="C748" s="24"/>
      <c r="D748" s="22"/>
      <c r="E748" s="23"/>
      <c r="F748" s="21"/>
      <c r="G748" s="20"/>
      <c r="H748" s="24"/>
      <c r="I748" s="21"/>
      <c r="J748" s="21"/>
      <c r="K748" s="21"/>
      <c r="L748" s="21"/>
      <c r="M748" s="21"/>
      <c r="N748" s="21"/>
      <c r="O748" s="22"/>
      <c r="P748" s="23"/>
      <c r="Q748" s="21"/>
      <c r="R748" s="20"/>
      <c r="S748" s="24"/>
      <c r="T748" s="24"/>
      <c r="U748" s="24"/>
      <c r="V748" s="21"/>
      <c r="W748" s="21"/>
      <c r="X748" s="21"/>
      <c r="Y748" s="21"/>
      <c r="Z748" s="21"/>
      <c r="AA748" s="22"/>
      <c r="AB748" s="22"/>
      <c r="AC748" s="22" t="s">
        <v>117</v>
      </c>
      <c r="AD748" s="22" t="s">
        <v>119</v>
      </c>
      <c r="AE748" s="22"/>
      <c r="AF748" s="22" t="s">
        <v>92</v>
      </c>
      <c r="AG748" s="22"/>
      <c r="AH748" s="23"/>
      <c r="AI748" s="24"/>
      <c r="AJ748" s="21"/>
      <c r="AK748" s="22"/>
      <c r="AL748" s="22"/>
      <c r="AM748" s="22" t="s">
        <v>92</v>
      </c>
      <c r="AN748" s="23"/>
      <c r="AO748" s="20"/>
      <c r="AP748" s="24"/>
      <c r="AQ748" s="21"/>
      <c r="AR748" s="21"/>
      <c r="AS748" s="21"/>
      <c r="AT748" s="21"/>
      <c r="AU748" s="22"/>
      <c r="AV748" s="23"/>
      <c r="AW748" s="21"/>
      <c r="AX748" s="21"/>
      <c r="AY748" s="21"/>
      <c r="AZ748" s="21"/>
      <c r="BA748" s="20"/>
      <c r="BB748" s="23"/>
      <c r="BC748" s="21"/>
      <c r="BD748" s="21"/>
      <c r="BE748" s="21"/>
      <c r="BF748" s="20"/>
      <c r="BG748" s="24" t="s">
        <v>17</v>
      </c>
      <c r="BH748" s="21"/>
      <c r="BI748" s="21"/>
      <c r="BJ748" s="48" t="s">
        <v>35</v>
      </c>
      <c r="BK748" s="64"/>
      <c r="BL748" s="197" t="str">
        <f>IFERROR(VLOOKUP(BK748,#REF!,3,FALSE),"")</f>
        <v/>
      </c>
    </row>
    <row r="749" spans="1:64" s="3" customFormat="1" ht="12.95" customHeight="1" x14ac:dyDescent="0.25">
      <c r="A749" s="42" t="s">
        <v>1578</v>
      </c>
      <c r="B749" s="31" t="s">
        <v>611</v>
      </c>
      <c r="C749" s="19"/>
      <c r="D749" s="25"/>
      <c r="E749" s="26"/>
      <c r="F749" s="27"/>
      <c r="G749" s="68"/>
      <c r="H749" s="19"/>
      <c r="I749" s="27"/>
      <c r="J749" s="27"/>
      <c r="K749" s="27"/>
      <c r="L749" s="27"/>
      <c r="M749" s="27"/>
      <c r="N749" s="27"/>
      <c r="O749" s="25"/>
      <c r="P749" s="26"/>
      <c r="Q749" s="27"/>
      <c r="R749" s="68"/>
      <c r="S749" s="19"/>
      <c r="T749" s="19"/>
      <c r="U749" s="19"/>
      <c r="V749" s="27"/>
      <c r="W749" s="27"/>
      <c r="X749" s="27"/>
      <c r="Y749" s="27"/>
      <c r="Z749" s="27"/>
      <c r="AA749" s="25"/>
      <c r="AB749" s="25"/>
      <c r="AC749" s="25"/>
      <c r="AD749" s="25"/>
      <c r="AE749" s="25"/>
      <c r="AF749" s="22" t="s">
        <v>92</v>
      </c>
      <c r="AG749" s="22"/>
      <c r="AH749" s="26"/>
      <c r="AI749" s="19"/>
      <c r="AJ749" s="27"/>
      <c r="AK749" s="25"/>
      <c r="AL749" s="22"/>
      <c r="AM749" s="22" t="s">
        <v>92</v>
      </c>
      <c r="AN749" s="23"/>
      <c r="AO749" s="68"/>
      <c r="AP749" s="19"/>
      <c r="AQ749" s="27"/>
      <c r="AR749" s="27"/>
      <c r="AS749" s="27"/>
      <c r="AT749" s="21" t="s">
        <v>117</v>
      </c>
      <c r="AU749" s="22" t="s">
        <v>119</v>
      </c>
      <c r="AV749" s="26"/>
      <c r="AW749" s="27"/>
      <c r="AX749" s="27"/>
      <c r="AY749" s="27"/>
      <c r="AZ749" s="21"/>
      <c r="BA749" s="20"/>
      <c r="BB749" s="23"/>
      <c r="BC749" s="21"/>
      <c r="BD749" s="21"/>
      <c r="BE749" s="21"/>
      <c r="BF749" s="20"/>
      <c r="BG749" s="24" t="s">
        <v>17</v>
      </c>
      <c r="BH749" s="21"/>
      <c r="BI749" s="21"/>
      <c r="BJ749" s="48" t="s">
        <v>35</v>
      </c>
      <c r="BK749" s="64"/>
      <c r="BL749" s="197" t="str">
        <f>IFERROR(VLOOKUP(BK749,#REF!,3,FALSE),"")</f>
        <v/>
      </c>
    </row>
    <row r="750" spans="1:64" s="3" customFormat="1" ht="12.95" customHeight="1" x14ac:dyDescent="0.25">
      <c r="A750" s="42" t="s">
        <v>1579</v>
      </c>
      <c r="B750" s="31" t="s">
        <v>612</v>
      </c>
      <c r="C750" s="19"/>
      <c r="D750" s="25"/>
      <c r="E750" s="49"/>
      <c r="F750" s="47"/>
      <c r="G750" s="70"/>
      <c r="H750" s="50"/>
      <c r="I750" s="47"/>
      <c r="J750" s="47"/>
      <c r="K750" s="47"/>
      <c r="L750" s="47"/>
      <c r="M750" s="47"/>
      <c r="N750" s="47"/>
      <c r="O750" s="48"/>
      <c r="P750" s="49"/>
      <c r="Q750" s="47"/>
      <c r="R750" s="70"/>
      <c r="S750" s="50"/>
      <c r="T750" s="50"/>
      <c r="U750" s="50"/>
      <c r="V750" s="47"/>
      <c r="W750" s="47"/>
      <c r="X750" s="47"/>
      <c r="Y750" s="47"/>
      <c r="Z750" s="47"/>
      <c r="AA750" s="48"/>
      <c r="AB750" s="48"/>
      <c r="AC750" s="48"/>
      <c r="AD750" s="48"/>
      <c r="AE750" s="48"/>
      <c r="AF750" s="48" t="s">
        <v>92</v>
      </c>
      <c r="AG750" s="48"/>
      <c r="AH750" s="49"/>
      <c r="AI750" s="50"/>
      <c r="AJ750" s="47"/>
      <c r="AK750" s="48"/>
      <c r="AL750" s="48"/>
      <c r="AM750" s="48" t="s">
        <v>92</v>
      </c>
      <c r="AN750" s="49"/>
      <c r="AO750" s="70"/>
      <c r="AP750" s="50"/>
      <c r="AQ750" s="47"/>
      <c r="AR750" s="47"/>
      <c r="AS750" s="47"/>
      <c r="AT750" s="47" t="s">
        <v>117</v>
      </c>
      <c r="AU750" s="48" t="s">
        <v>119</v>
      </c>
      <c r="AV750" s="49"/>
      <c r="AW750" s="47"/>
      <c r="AX750" s="47"/>
      <c r="AY750" s="47"/>
      <c r="AZ750" s="47"/>
      <c r="BA750" s="70"/>
      <c r="BB750" s="49"/>
      <c r="BC750" s="47"/>
      <c r="BD750" s="47"/>
      <c r="BE750" s="47"/>
      <c r="BF750" s="70"/>
      <c r="BG750" s="50" t="s">
        <v>17</v>
      </c>
      <c r="BH750" s="47"/>
      <c r="BI750" s="47"/>
      <c r="BJ750" s="48" t="s">
        <v>35</v>
      </c>
      <c r="BK750" s="64"/>
      <c r="BL750" s="197">
        <v>36</v>
      </c>
    </row>
    <row r="751" spans="1:64" s="3" customFormat="1" ht="12.95" customHeight="1" x14ac:dyDescent="0.25">
      <c r="A751" s="42" t="s">
        <v>1580</v>
      </c>
      <c r="B751" s="31" t="s">
        <v>837</v>
      </c>
      <c r="C751" s="19"/>
      <c r="D751" s="25"/>
      <c r="E751" s="49"/>
      <c r="F751" s="47" t="s">
        <v>92</v>
      </c>
      <c r="G751" s="70"/>
      <c r="H751" s="50"/>
      <c r="I751" s="47"/>
      <c r="J751" s="47"/>
      <c r="K751" s="47"/>
      <c r="L751" s="47"/>
      <c r="M751" s="47"/>
      <c r="N751" s="47"/>
      <c r="O751" s="48"/>
      <c r="P751" s="49"/>
      <c r="Q751" s="47"/>
      <c r="R751" s="70"/>
      <c r="S751" s="50"/>
      <c r="T751" s="50"/>
      <c r="U751" s="50"/>
      <c r="V751" s="47"/>
      <c r="W751" s="47"/>
      <c r="X751" s="47"/>
      <c r="Y751" s="47"/>
      <c r="Z751" s="47"/>
      <c r="AA751" s="48"/>
      <c r="AB751" s="48"/>
      <c r="AC751" s="48"/>
      <c r="AD751" s="48"/>
      <c r="AE751" s="48" t="s">
        <v>117</v>
      </c>
      <c r="AF751" s="48" t="s">
        <v>92</v>
      </c>
      <c r="AG751" s="48"/>
      <c r="AH751" s="49"/>
      <c r="AI751" s="50"/>
      <c r="AJ751" s="47"/>
      <c r="AK751" s="48" t="s">
        <v>117</v>
      </c>
      <c r="AL751" s="48"/>
      <c r="AM751" s="48" t="s">
        <v>119</v>
      </c>
      <c r="AN751" s="49"/>
      <c r="AO751" s="70"/>
      <c r="AP751" s="50"/>
      <c r="AQ751" s="47"/>
      <c r="AR751" s="47"/>
      <c r="AS751" s="47"/>
      <c r="AT751" s="47"/>
      <c r="AU751" s="48" t="s">
        <v>119</v>
      </c>
      <c r="AV751" s="49"/>
      <c r="AW751" s="47"/>
      <c r="AX751" s="47"/>
      <c r="AY751" s="47"/>
      <c r="AZ751" s="47"/>
      <c r="BA751" s="70"/>
      <c r="BB751" s="49"/>
      <c r="BC751" s="47"/>
      <c r="BD751" s="47"/>
      <c r="BE751" s="47"/>
      <c r="BF751" s="70" t="s">
        <v>92</v>
      </c>
      <c r="BG751" s="50" t="s">
        <v>17</v>
      </c>
      <c r="BH751" s="47"/>
      <c r="BI751" s="47"/>
      <c r="BJ751" s="48"/>
      <c r="BK751" s="64"/>
      <c r="BL751" s="197" t="str">
        <f>IFERROR(VLOOKUP(BK751,#REF!,3,FALSE),"")</f>
        <v/>
      </c>
    </row>
    <row r="752" spans="1:64" s="3" customFormat="1" ht="12.95" customHeight="1" x14ac:dyDescent="0.25">
      <c r="A752" s="42"/>
      <c r="B752" s="31"/>
      <c r="C752" s="19"/>
      <c r="D752" s="25"/>
      <c r="E752" s="49"/>
      <c r="F752" s="47"/>
      <c r="G752" s="70"/>
      <c r="H752" s="50"/>
      <c r="I752" s="47"/>
      <c r="J752" s="47"/>
      <c r="K752" s="47"/>
      <c r="L752" s="47"/>
      <c r="M752" s="47"/>
      <c r="N752" s="47"/>
      <c r="O752" s="48"/>
      <c r="P752" s="49"/>
      <c r="Q752" s="47"/>
      <c r="R752" s="70"/>
      <c r="S752" s="50"/>
      <c r="T752" s="50"/>
      <c r="U752" s="50"/>
      <c r="V752" s="47"/>
      <c r="W752" s="47"/>
      <c r="X752" s="47"/>
      <c r="Y752" s="47"/>
      <c r="Z752" s="47"/>
      <c r="AA752" s="48"/>
      <c r="AB752" s="48"/>
      <c r="AC752" s="48"/>
      <c r="AD752" s="48"/>
      <c r="AE752" s="48"/>
      <c r="AF752" s="48"/>
      <c r="AG752" s="48"/>
      <c r="AH752" s="49"/>
      <c r="AI752" s="50"/>
      <c r="AJ752" s="47"/>
      <c r="AK752" s="48"/>
      <c r="AL752" s="48"/>
      <c r="AM752" s="48"/>
      <c r="AN752" s="49"/>
      <c r="AO752" s="70"/>
      <c r="AP752" s="50"/>
      <c r="AQ752" s="47"/>
      <c r="AR752" s="47"/>
      <c r="AS752" s="47"/>
      <c r="AT752" s="47"/>
      <c r="AU752" s="48"/>
      <c r="AV752" s="49"/>
      <c r="AW752" s="47"/>
      <c r="AX752" s="47"/>
      <c r="AY752" s="47"/>
      <c r="AZ752" s="47"/>
      <c r="BA752" s="70"/>
      <c r="BB752" s="49"/>
      <c r="BC752" s="47"/>
      <c r="BD752" s="47"/>
      <c r="BE752" s="47"/>
      <c r="BF752" s="70"/>
      <c r="BG752" s="50" t="s">
        <v>17</v>
      </c>
      <c r="BH752" s="47"/>
      <c r="BI752" s="47"/>
      <c r="BJ752" s="48"/>
      <c r="BK752" s="64"/>
      <c r="BL752" s="197"/>
    </row>
    <row r="753" spans="1:64" s="3" customFormat="1" ht="12.95" customHeight="1" x14ac:dyDescent="0.25">
      <c r="A753" s="6" t="s">
        <v>524</v>
      </c>
      <c r="B753" s="31" t="s">
        <v>231</v>
      </c>
      <c r="C753" s="19"/>
      <c r="D753" s="25"/>
      <c r="E753" s="26"/>
      <c r="F753" s="27"/>
      <c r="G753" s="68"/>
      <c r="H753" s="19"/>
      <c r="I753" s="27"/>
      <c r="J753" s="27"/>
      <c r="K753" s="27"/>
      <c r="L753" s="27"/>
      <c r="M753" s="27"/>
      <c r="N753" s="27"/>
      <c r="O753" s="25"/>
      <c r="P753" s="26"/>
      <c r="Q753" s="27"/>
      <c r="R753" s="68"/>
      <c r="S753" s="19"/>
      <c r="T753" s="19"/>
      <c r="U753" s="19"/>
      <c r="V753" s="27"/>
      <c r="W753" s="27"/>
      <c r="X753" s="27"/>
      <c r="Y753" s="27"/>
      <c r="Z753" s="27"/>
      <c r="AA753" s="25"/>
      <c r="AB753" s="25"/>
      <c r="AC753" s="25"/>
      <c r="AD753" s="25"/>
      <c r="AE753" s="25"/>
      <c r="AF753" s="25"/>
      <c r="AG753" s="25"/>
      <c r="AH753" s="26"/>
      <c r="AI753" s="19"/>
      <c r="AJ753" s="27"/>
      <c r="AK753" s="25"/>
      <c r="AL753" s="25"/>
      <c r="AM753" s="25"/>
      <c r="AN753" s="26"/>
      <c r="AO753" s="68"/>
      <c r="AP753" s="19"/>
      <c r="AQ753" s="27"/>
      <c r="AR753" s="27"/>
      <c r="AS753" s="27"/>
      <c r="AT753" s="27"/>
      <c r="AU753" s="25"/>
      <c r="AV753" s="26"/>
      <c r="AW753" s="27"/>
      <c r="AX753" s="27"/>
      <c r="AY753" s="27"/>
      <c r="AZ753" s="27"/>
      <c r="BA753" s="68"/>
      <c r="BB753" s="26"/>
      <c r="BC753" s="27"/>
      <c r="BD753" s="27"/>
      <c r="BE753" s="27"/>
      <c r="BF753" s="68"/>
      <c r="BG753" s="24" t="s">
        <v>17</v>
      </c>
      <c r="BH753" s="27"/>
      <c r="BI753" s="27"/>
      <c r="BJ753" s="25"/>
      <c r="BK753" s="64"/>
      <c r="BL753" s="197" t="str">
        <f>IFERROR(VLOOKUP(BK753,#REF!,3,FALSE),"")</f>
        <v/>
      </c>
    </row>
    <row r="754" spans="1:64" s="3" customFormat="1" ht="12.95" customHeight="1" x14ac:dyDescent="0.25">
      <c r="A754" s="6"/>
      <c r="B754" s="31"/>
      <c r="C754" s="19"/>
      <c r="D754" s="25"/>
      <c r="E754" s="26"/>
      <c r="F754" s="27"/>
      <c r="G754" s="68"/>
      <c r="H754" s="19"/>
      <c r="I754" s="27"/>
      <c r="J754" s="27"/>
      <c r="K754" s="27"/>
      <c r="L754" s="27"/>
      <c r="M754" s="27"/>
      <c r="N754" s="27"/>
      <c r="O754" s="25"/>
      <c r="P754" s="26"/>
      <c r="Q754" s="27"/>
      <c r="R754" s="68"/>
      <c r="S754" s="19"/>
      <c r="T754" s="19"/>
      <c r="U754" s="19"/>
      <c r="V754" s="27"/>
      <c r="W754" s="27"/>
      <c r="X754" s="27"/>
      <c r="Y754" s="27"/>
      <c r="Z754" s="27"/>
      <c r="AA754" s="25"/>
      <c r="AB754" s="25"/>
      <c r="AC754" s="25"/>
      <c r="AD754" s="25"/>
      <c r="AE754" s="25"/>
      <c r="AF754" s="25"/>
      <c r="AG754" s="25"/>
      <c r="AH754" s="26"/>
      <c r="AI754" s="19"/>
      <c r="AJ754" s="27"/>
      <c r="AK754" s="25"/>
      <c r="AL754" s="25"/>
      <c r="AM754" s="25"/>
      <c r="AN754" s="26"/>
      <c r="AO754" s="68"/>
      <c r="AP754" s="19"/>
      <c r="AQ754" s="27"/>
      <c r="AR754" s="27"/>
      <c r="AS754" s="27"/>
      <c r="AT754" s="27"/>
      <c r="AU754" s="25"/>
      <c r="AV754" s="26"/>
      <c r="AW754" s="27"/>
      <c r="AX754" s="27"/>
      <c r="AY754" s="27"/>
      <c r="AZ754" s="27"/>
      <c r="BA754" s="68"/>
      <c r="BB754" s="26"/>
      <c r="BC754" s="27"/>
      <c r="BD754" s="27"/>
      <c r="BE754" s="27"/>
      <c r="BF754" s="68"/>
      <c r="BG754" s="19" t="s">
        <v>17</v>
      </c>
      <c r="BH754" s="27"/>
      <c r="BI754" s="27"/>
      <c r="BJ754" s="25"/>
      <c r="BK754" s="64"/>
      <c r="BL754" s="197"/>
    </row>
    <row r="755" spans="1:64" s="3" customFormat="1" ht="12.95" customHeight="1" x14ac:dyDescent="0.25">
      <c r="A755" s="42" t="s">
        <v>1581</v>
      </c>
      <c r="B755" s="31" t="s">
        <v>696</v>
      </c>
      <c r="C755" s="19"/>
      <c r="D755" s="25"/>
      <c r="E755" s="26"/>
      <c r="F755" s="21" t="s">
        <v>117</v>
      </c>
      <c r="G755" s="20" t="s">
        <v>119</v>
      </c>
      <c r="H755" s="24"/>
      <c r="I755" s="21"/>
      <c r="J755" s="21"/>
      <c r="K755" s="21"/>
      <c r="L755" s="21"/>
      <c r="M755" s="21"/>
      <c r="N755" s="21"/>
      <c r="O755" s="22"/>
      <c r="P755" s="23"/>
      <c r="Q755" s="21"/>
      <c r="R755" s="20"/>
      <c r="S755" s="24"/>
      <c r="T755" s="24"/>
      <c r="U755" s="24"/>
      <c r="V755" s="21"/>
      <c r="W755" s="21"/>
      <c r="X755" s="21"/>
      <c r="Y755" s="21"/>
      <c r="Z755" s="21"/>
      <c r="AA755" s="22"/>
      <c r="AB755" s="22"/>
      <c r="AC755" s="22"/>
      <c r="AD755" s="22"/>
      <c r="AE755" s="22"/>
      <c r="AF755" s="22" t="s">
        <v>119</v>
      </c>
      <c r="AG755" s="22"/>
      <c r="AH755" s="23"/>
      <c r="AI755" s="24"/>
      <c r="AJ755" s="21"/>
      <c r="AK755" s="22"/>
      <c r="AL755" s="22"/>
      <c r="AM755" s="22"/>
      <c r="AN755" s="23"/>
      <c r="AO755" s="20"/>
      <c r="AP755" s="24"/>
      <c r="AQ755" s="21"/>
      <c r="AR755" s="21" t="s">
        <v>117</v>
      </c>
      <c r="AS755" s="21" t="s">
        <v>119</v>
      </c>
      <c r="AT755" s="21"/>
      <c r="AU755" s="22"/>
      <c r="AV755" s="23"/>
      <c r="AW755" s="21"/>
      <c r="AX755" s="21"/>
      <c r="AY755" s="21"/>
      <c r="AZ755" s="21"/>
      <c r="BA755" s="20"/>
      <c r="BB755" s="23"/>
      <c r="BC755" s="21"/>
      <c r="BD755" s="21"/>
      <c r="BE755" s="21"/>
      <c r="BF755" s="20"/>
      <c r="BG755" s="24" t="s">
        <v>17</v>
      </c>
      <c r="BH755" s="21"/>
      <c r="BI755" s="21"/>
      <c r="BJ755" s="22"/>
      <c r="BK755" s="64"/>
      <c r="BL755" s="197" t="str">
        <f>IFERROR(VLOOKUP(BK755,#REF!,3,FALSE),"")</f>
        <v/>
      </c>
    </row>
    <row r="756" spans="1:64" s="3" customFormat="1" ht="12.95" customHeight="1" x14ac:dyDescent="0.25">
      <c r="A756" s="42" t="s">
        <v>1582</v>
      </c>
      <c r="B756" s="31" t="s">
        <v>779</v>
      </c>
      <c r="C756" s="19"/>
      <c r="D756" s="25"/>
      <c r="E756" s="26"/>
      <c r="F756" s="21" t="s">
        <v>117</v>
      </c>
      <c r="G756" s="20" t="s">
        <v>119</v>
      </c>
      <c r="H756" s="24"/>
      <c r="I756" s="21"/>
      <c r="J756" s="21"/>
      <c r="K756" s="21"/>
      <c r="L756" s="21"/>
      <c r="M756" s="21"/>
      <c r="N756" s="21"/>
      <c r="O756" s="22"/>
      <c r="P756" s="23"/>
      <c r="Q756" s="21"/>
      <c r="R756" s="20"/>
      <c r="S756" s="24"/>
      <c r="T756" s="24"/>
      <c r="U756" s="24"/>
      <c r="V756" s="21"/>
      <c r="W756" s="21"/>
      <c r="X756" s="21"/>
      <c r="Y756" s="21"/>
      <c r="Z756" s="21"/>
      <c r="AA756" s="22"/>
      <c r="AB756" s="22"/>
      <c r="AC756" s="22"/>
      <c r="AD756" s="22"/>
      <c r="AE756" s="22"/>
      <c r="AF756" s="22" t="s">
        <v>92</v>
      </c>
      <c r="AG756" s="22"/>
      <c r="AH756" s="23"/>
      <c r="AI756" s="24"/>
      <c r="AJ756" s="21"/>
      <c r="AK756" s="22"/>
      <c r="AL756" s="22"/>
      <c r="AM756" s="22"/>
      <c r="AN756" s="23"/>
      <c r="AO756" s="20"/>
      <c r="AP756" s="24"/>
      <c r="AQ756" s="21"/>
      <c r="AR756" s="21" t="s">
        <v>117</v>
      </c>
      <c r="AS756" s="21" t="s">
        <v>119</v>
      </c>
      <c r="AT756" s="21"/>
      <c r="AU756" s="22" t="s">
        <v>92</v>
      </c>
      <c r="AV756" s="23"/>
      <c r="AW756" s="21"/>
      <c r="AX756" s="21"/>
      <c r="AY756" s="21"/>
      <c r="AZ756" s="21"/>
      <c r="BA756" s="20"/>
      <c r="BB756" s="23"/>
      <c r="BC756" s="21"/>
      <c r="BD756" s="21"/>
      <c r="BE756" s="21"/>
      <c r="BF756" s="20"/>
      <c r="BG756" s="24" t="s">
        <v>17</v>
      </c>
      <c r="BH756" s="21"/>
      <c r="BI756" s="21"/>
      <c r="BJ756" s="22"/>
      <c r="BK756" s="64"/>
      <c r="BL756" s="197" t="str">
        <f>IFERROR(VLOOKUP(BK756,#REF!,3,FALSE),"")</f>
        <v/>
      </c>
    </row>
    <row r="757" spans="1:64" s="3" customFormat="1" ht="12.95" customHeight="1" x14ac:dyDescent="0.25">
      <c r="A757" s="42" t="s">
        <v>1583</v>
      </c>
      <c r="B757" s="31" t="s">
        <v>780</v>
      </c>
      <c r="C757" s="19"/>
      <c r="D757" s="25"/>
      <c r="E757" s="26"/>
      <c r="F757" s="21" t="s">
        <v>117</v>
      </c>
      <c r="G757" s="20" t="s">
        <v>119</v>
      </c>
      <c r="H757" s="24"/>
      <c r="I757" s="21"/>
      <c r="J757" s="21"/>
      <c r="K757" s="21"/>
      <c r="L757" s="21"/>
      <c r="M757" s="21"/>
      <c r="N757" s="21"/>
      <c r="O757" s="22"/>
      <c r="P757" s="23"/>
      <c r="Q757" s="21"/>
      <c r="R757" s="20"/>
      <c r="S757" s="24"/>
      <c r="T757" s="24"/>
      <c r="U757" s="24"/>
      <c r="V757" s="21"/>
      <c r="W757" s="21"/>
      <c r="X757" s="21"/>
      <c r="Y757" s="21"/>
      <c r="Z757" s="21"/>
      <c r="AA757" s="22"/>
      <c r="AB757" s="22"/>
      <c r="AC757" s="22"/>
      <c r="AD757" s="22"/>
      <c r="AE757" s="22"/>
      <c r="AF757" s="22" t="s">
        <v>119</v>
      </c>
      <c r="AG757" s="22"/>
      <c r="AH757" s="23"/>
      <c r="AI757" s="24"/>
      <c r="AJ757" s="21"/>
      <c r="AK757" s="22"/>
      <c r="AL757" s="22"/>
      <c r="AM757" s="22"/>
      <c r="AN757" s="23"/>
      <c r="AO757" s="20"/>
      <c r="AP757" s="24"/>
      <c r="AQ757" s="21"/>
      <c r="AR757" s="21"/>
      <c r="AS757" s="21"/>
      <c r="AT757" s="21"/>
      <c r="AU757" s="22"/>
      <c r="AV757" s="23"/>
      <c r="AW757" s="21"/>
      <c r="AX757" s="21"/>
      <c r="AY757" s="21"/>
      <c r="AZ757" s="21"/>
      <c r="BA757" s="20"/>
      <c r="BB757" s="23"/>
      <c r="BC757" s="21"/>
      <c r="BD757" s="21"/>
      <c r="BE757" s="21"/>
      <c r="BF757" s="20"/>
      <c r="BG757" s="24" t="s">
        <v>17</v>
      </c>
      <c r="BH757" s="21"/>
      <c r="BI757" s="21"/>
      <c r="BJ757" s="22"/>
      <c r="BK757" s="64"/>
      <c r="BL757" s="197" t="str">
        <f>IFERROR(VLOOKUP(BK757,#REF!,3,FALSE),"")</f>
        <v/>
      </c>
    </row>
    <row r="758" spans="1:64" s="3" customFormat="1" ht="12.95" customHeight="1" x14ac:dyDescent="0.25">
      <c r="A758" s="42" t="s">
        <v>1584</v>
      </c>
      <c r="B758" s="31" t="s">
        <v>668</v>
      </c>
      <c r="C758" s="19"/>
      <c r="D758" s="25"/>
      <c r="E758" s="23"/>
      <c r="F758" s="21" t="s">
        <v>92</v>
      </c>
      <c r="G758" s="20"/>
      <c r="H758" s="24"/>
      <c r="I758" s="21"/>
      <c r="J758" s="21"/>
      <c r="K758" s="21"/>
      <c r="L758" s="21"/>
      <c r="M758" s="21"/>
      <c r="N758" s="21"/>
      <c r="O758" s="22"/>
      <c r="P758" s="23"/>
      <c r="Q758" s="21"/>
      <c r="R758" s="20"/>
      <c r="S758" s="24"/>
      <c r="T758" s="24"/>
      <c r="U758" s="24"/>
      <c r="V758" s="21"/>
      <c r="W758" s="21"/>
      <c r="X758" s="21"/>
      <c r="Y758" s="21"/>
      <c r="Z758" s="21"/>
      <c r="AA758" s="22"/>
      <c r="AB758" s="22"/>
      <c r="AC758" s="22" t="s">
        <v>117</v>
      </c>
      <c r="AD758" s="22" t="s">
        <v>117</v>
      </c>
      <c r="AE758" s="22"/>
      <c r="AF758" s="22" t="s">
        <v>92</v>
      </c>
      <c r="AG758" s="22"/>
      <c r="AH758" s="23"/>
      <c r="AI758" s="24"/>
      <c r="AJ758" s="21"/>
      <c r="AK758" s="22"/>
      <c r="AL758" s="22"/>
      <c r="AM758" s="22" t="s">
        <v>92</v>
      </c>
      <c r="AN758" s="23"/>
      <c r="AO758" s="20"/>
      <c r="AP758" s="24"/>
      <c r="AQ758" s="21"/>
      <c r="AR758" s="21"/>
      <c r="AS758" s="21"/>
      <c r="AT758" s="21"/>
      <c r="AU758" s="22" t="s">
        <v>119</v>
      </c>
      <c r="AV758" s="23"/>
      <c r="AW758" s="21"/>
      <c r="AX758" s="21"/>
      <c r="AY758" s="21"/>
      <c r="AZ758" s="21"/>
      <c r="BA758" s="20"/>
      <c r="BB758" s="23"/>
      <c r="BC758" s="21"/>
      <c r="BD758" s="21"/>
      <c r="BE758" s="21"/>
      <c r="BF758" s="20"/>
      <c r="BG758" s="24" t="s">
        <v>17</v>
      </c>
      <c r="BH758" s="21"/>
      <c r="BI758" s="21"/>
      <c r="BJ758" s="22"/>
      <c r="BK758" s="64"/>
      <c r="BL758" s="197">
        <f>+BL740</f>
        <v>41</v>
      </c>
    </row>
    <row r="759" spans="1:64" s="3" customFormat="1" ht="12.95" customHeight="1" x14ac:dyDescent="0.25">
      <c r="A759" s="42" t="s">
        <v>1585</v>
      </c>
      <c r="B759" s="31" t="s">
        <v>350</v>
      </c>
      <c r="C759" s="19"/>
      <c r="D759" s="25"/>
      <c r="E759" s="26"/>
      <c r="F759" s="21" t="s">
        <v>92</v>
      </c>
      <c r="G759" s="20"/>
      <c r="H759" s="24"/>
      <c r="I759" s="21"/>
      <c r="J759" s="21"/>
      <c r="K759" s="21"/>
      <c r="L759" s="21"/>
      <c r="M759" s="21" t="s">
        <v>120</v>
      </c>
      <c r="N759" s="21"/>
      <c r="O759" s="22" t="s">
        <v>92</v>
      </c>
      <c r="P759" s="23"/>
      <c r="Q759" s="21"/>
      <c r="R759" s="20"/>
      <c r="S759" s="24"/>
      <c r="T759" s="24"/>
      <c r="U759" s="24"/>
      <c r="V759" s="21"/>
      <c r="W759" s="21"/>
      <c r="X759" s="21"/>
      <c r="Y759" s="21"/>
      <c r="Z759" s="21"/>
      <c r="AA759" s="22"/>
      <c r="AB759" s="22"/>
      <c r="AC759" s="22"/>
      <c r="AD759" s="22"/>
      <c r="AE759" s="22"/>
      <c r="AF759" s="22" t="s">
        <v>92</v>
      </c>
      <c r="AG759" s="22"/>
      <c r="AH759" s="23"/>
      <c r="AI759" s="24"/>
      <c r="AJ759" s="21"/>
      <c r="AK759" s="22"/>
      <c r="AL759" s="22"/>
      <c r="AM759" s="22" t="s">
        <v>92</v>
      </c>
      <c r="AN759" s="23"/>
      <c r="AO759" s="20"/>
      <c r="AP759" s="24"/>
      <c r="AQ759" s="21"/>
      <c r="AR759" s="21"/>
      <c r="AS759" s="21" t="s">
        <v>92</v>
      </c>
      <c r="AT759" s="21"/>
      <c r="AU759" s="22"/>
      <c r="AV759" s="23"/>
      <c r="AW759" s="21"/>
      <c r="AX759" s="21"/>
      <c r="AY759" s="21" t="s">
        <v>92</v>
      </c>
      <c r="AZ759" s="21"/>
      <c r="BA759" s="20"/>
      <c r="BB759" s="23"/>
      <c r="BC759" s="21"/>
      <c r="BD759" s="21"/>
      <c r="BE759" s="21" t="s">
        <v>116</v>
      </c>
      <c r="BF759" s="20" t="s">
        <v>92</v>
      </c>
      <c r="BG759" s="24" t="s">
        <v>17</v>
      </c>
      <c r="BH759" s="21"/>
      <c r="BI759" s="21"/>
      <c r="BJ759" s="22"/>
      <c r="BK759" s="64"/>
      <c r="BL759" s="197">
        <f t="shared" ref="BL759:BL764" si="16">+BL741</f>
        <v>0</v>
      </c>
    </row>
    <row r="760" spans="1:64" s="3" customFormat="1" ht="12.95" customHeight="1" x14ac:dyDescent="0.25">
      <c r="A760" s="42" t="s">
        <v>1586</v>
      </c>
      <c r="B760" s="31" t="s">
        <v>351</v>
      </c>
      <c r="C760" s="19"/>
      <c r="D760" s="25"/>
      <c r="E760" s="26"/>
      <c r="F760" s="21"/>
      <c r="G760" s="20"/>
      <c r="H760" s="24"/>
      <c r="I760" s="21"/>
      <c r="J760" s="21"/>
      <c r="K760" s="21"/>
      <c r="L760" s="21"/>
      <c r="M760" s="21"/>
      <c r="N760" s="21"/>
      <c r="O760" s="22"/>
      <c r="P760" s="23"/>
      <c r="Q760" s="21"/>
      <c r="R760" s="20"/>
      <c r="S760" s="24"/>
      <c r="T760" s="24"/>
      <c r="U760" s="24"/>
      <c r="V760" s="21"/>
      <c r="W760" s="21"/>
      <c r="X760" s="21"/>
      <c r="Y760" s="21"/>
      <c r="Z760" s="21"/>
      <c r="AA760" s="22"/>
      <c r="AB760" s="22"/>
      <c r="AC760" s="22"/>
      <c r="AD760" s="22"/>
      <c r="AE760" s="22"/>
      <c r="AF760" s="22" t="s">
        <v>92</v>
      </c>
      <c r="AG760" s="22"/>
      <c r="AH760" s="23"/>
      <c r="AI760" s="24"/>
      <c r="AJ760" s="21"/>
      <c r="AK760" s="22"/>
      <c r="AL760" s="22"/>
      <c r="AM760" s="22" t="s">
        <v>92</v>
      </c>
      <c r="AN760" s="23"/>
      <c r="AO760" s="20"/>
      <c r="AP760" s="24"/>
      <c r="AQ760" s="21"/>
      <c r="AR760" s="21"/>
      <c r="AS760" s="21"/>
      <c r="AT760" s="21"/>
      <c r="AU760" s="22"/>
      <c r="AV760" s="23"/>
      <c r="AW760" s="21"/>
      <c r="AX760" s="21" t="s">
        <v>117</v>
      </c>
      <c r="AY760" s="21" t="s">
        <v>119</v>
      </c>
      <c r="AZ760" s="21"/>
      <c r="BA760" s="20"/>
      <c r="BB760" s="23"/>
      <c r="BC760" s="21"/>
      <c r="BD760" s="21"/>
      <c r="BE760" s="21" t="s">
        <v>116</v>
      </c>
      <c r="BF760" s="20" t="s">
        <v>92</v>
      </c>
      <c r="BG760" s="24" t="s">
        <v>17</v>
      </c>
      <c r="BH760" s="21"/>
      <c r="BI760" s="21"/>
      <c r="BJ760" s="22"/>
      <c r="BK760" s="64"/>
      <c r="BL760" s="197" t="str">
        <f t="shared" si="16"/>
        <v/>
      </c>
    </row>
    <row r="761" spans="1:64" s="3" customFormat="1" ht="12.95" customHeight="1" x14ac:dyDescent="0.25">
      <c r="A761" s="42" t="s">
        <v>1587</v>
      </c>
      <c r="B761" s="31" t="s">
        <v>352</v>
      </c>
      <c r="C761" s="19"/>
      <c r="D761" s="25"/>
      <c r="E761" s="23"/>
      <c r="F761" s="21"/>
      <c r="G761" s="20"/>
      <c r="H761" s="24"/>
      <c r="I761" s="21"/>
      <c r="J761" s="21"/>
      <c r="K761" s="21"/>
      <c r="L761" s="21"/>
      <c r="M761" s="21"/>
      <c r="N761" s="21"/>
      <c r="O761" s="22" t="s">
        <v>92</v>
      </c>
      <c r="P761" s="23"/>
      <c r="Q761" s="21"/>
      <c r="R761" s="20"/>
      <c r="S761" s="24"/>
      <c r="T761" s="24"/>
      <c r="U761" s="24"/>
      <c r="V761" s="21"/>
      <c r="W761" s="21"/>
      <c r="X761" s="21"/>
      <c r="Y761" s="21"/>
      <c r="Z761" s="21"/>
      <c r="AA761" s="22"/>
      <c r="AB761" s="22"/>
      <c r="AC761" s="22"/>
      <c r="AD761" s="22"/>
      <c r="AE761" s="22"/>
      <c r="AF761" s="22" t="s">
        <v>92</v>
      </c>
      <c r="AG761" s="22"/>
      <c r="AH761" s="23"/>
      <c r="AI761" s="24"/>
      <c r="AJ761" s="21"/>
      <c r="AK761" s="22"/>
      <c r="AL761" s="22"/>
      <c r="AM761" s="22" t="s">
        <v>92</v>
      </c>
      <c r="AN761" s="23"/>
      <c r="AO761" s="20"/>
      <c r="AP761" s="24"/>
      <c r="AQ761" s="21"/>
      <c r="AR761" s="21"/>
      <c r="AS761" s="21"/>
      <c r="AT761" s="21"/>
      <c r="AU761" s="22"/>
      <c r="AV761" s="23"/>
      <c r="AW761" s="21"/>
      <c r="AX761" s="21" t="s">
        <v>117</v>
      </c>
      <c r="AY761" s="21" t="s">
        <v>119</v>
      </c>
      <c r="AZ761" s="21"/>
      <c r="BA761" s="20"/>
      <c r="BB761" s="23"/>
      <c r="BC761" s="21"/>
      <c r="BD761" s="21"/>
      <c r="BE761" s="21"/>
      <c r="BF761" s="20" t="s">
        <v>92</v>
      </c>
      <c r="BG761" s="24" t="s">
        <v>17</v>
      </c>
      <c r="BH761" s="21"/>
      <c r="BI761" s="21"/>
      <c r="BJ761" s="22"/>
      <c r="BK761" s="64"/>
      <c r="BL761" s="197">
        <f t="shared" si="16"/>
        <v>0</v>
      </c>
    </row>
    <row r="762" spans="1:64" s="3" customFormat="1" ht="12.95" customHeight="1" x14ac:dyDescent="0.25">
      <c r="A762" s="42" t="s">
        <v>1588</v>
      </c>
      <c r="B762" s="31" t="s">
        <v>353</v>
      </c>
      <c r="C762" s="19"/>
      <c r="D762" s="25"/>
      <c r="E762" s="23"/>
      <c r="F762" s="21" t="s">
        <v>92</v>
      </c>
      <c r="G762" s="20"/>
      <c r="H762" s="24"/>
      <c r="I762" s="21"/>
      <c r="J762" s="21"/>
      <c r="K762" s="21"/>
      <c r="L762" s="21"/>
      <c r="M762" s="21"/>
      <c r="N762" s="21"/>
      <c r="O762" s="22"/>
      <c r="P762" s="23"/>
      <c r="Q762" s="21"/>
      <c r="R762" s="20"/>
      <c r="S762" s="24"/>
      <c r="T762" s="24"/>
      <c r="U762" s="24"/>
      <c r="V762" s="21"/>
      <c r="W762" s="21"/>
      <c r="X762" s="21"/>
      <c r="Y762" s="21"/>
      <c r="Z762" s="21"/>
      <c r="AA762" s="22"/>
      <c r="AB762" s="22"/>
      <c r="AC762" s="22"/>
      <c r="AD762" s="22"/>
      <c r="AE762" s="22" t="s">
        <v>117</v>
      </c>
      <c r="AF762" s="22" t="s">
        <v>92</v>
      </c>
      <c r="AG762" s="22"/>
      <c r="AH762" s="23"/>
      <c r="AI762" s="24"/>
      <c r="AJ762" s="21"/>
      <c r="AK762" s="22" t="s">
        <v>117</v>
      </c>
      <c r="AL762" s="22"/>
      <c r="AM762" s="22" t="s">
        <v>119</v>
      </c>
      <c r="AN762" s="23"/>
      <c r="AO762" s="20"/>
      <c r="AP762" s="24"/>
      <c r="AQ762" s="21"/>
      <c r="AR762" s="21"/>
      <c r="AS762" s="21"/>
      <c r="AT762" s="21"/>
      <c r="AU762" s="22" t="s">
        <v>119</v>
      </c>
      <c r="AV762" s="23"/>
      <c r="AW762" s="21"/>
      <c r="AX762" s="21"/>
      <c r="AY762" s="21"/>
      <c r="AZ762" s="21"/>
      <c r="BA762" s="20"/>
      <c r="BB762" s="23"/>
      <c r="BC762" s="21"/>
      <c r="BD762" s="21"/>
      <c r="BE762" s="21"/>
      <c r="BF762" s="20" t="s">
        <v>92</v>
      </c>
      <c r="BG762" s="24" t="s">
        <v>17</v>
      </c>
      <c r="BH762" s="21"/>
      <c r="BI762" s="21"/>
      <c r="BJ762" s="22" t="s">
        <v>35</v>
      </c>
      <c r="BK762" s="64"/>
      <c r="BL762" s="197" t="str">
        <f t="shared" si="16"/>
        <v/>
      </c>
    </row>
    <row r="763" spans="1:64" s="3" customFormat="1" ht="12.95" customHeight="1" x14ac:dyDescent="0.25">
      <c r="A763" s="42" t="s">
        <v>1589</v>
      </c>
      <c r="B763" s="31" t="s">
        <v>868</v>
      </c>
      <c r="C763" s="19"/>
      <c r="D763" s="25"/>
      <c r="E763" s="23"/>
      <c r="F763" s="21" t="s">
        <v>92</v>
      </c>
      <c r="G763" s="20"/>
      <c r="H763" s="24"/>
      <c r="I763" s="21"/>
      <c r="J763" s="21"/>
      <c r="K763" s="21"/>
      <c r="L763" s="21"/>
      <c r="M763" s="21"/>
      <c r="N763" s="21"/>
      <c r="O763" s="22"/>
      <c r="P763" s="23"/>
      <c r="Q763" s="21"/>
      <c r="R763" s="20"/>
      <c r="S763" s="24"/>
      <c r="T763" s="24"/>
      <c r="U763" s="24"/>
      <c r="V763" s="21"/>
      <c r="W763" s="21"/>
      <c r="X763" s="21"/>
      <c r="Y763" s="21"/>
      <c r="Z763" s="21"/>
      <c r="AA763" s="22"/>
      <c r="AB763" s="22"/>
      <c r="AC763" s="22"/>
      <c r="AD763" s="22"/>
      <c r="AE763" s="22" t="s">
        <v>117</v>
      </c>
      <c r="AF763" s="22" t="s">
        <v>92</v>
      </c>
      <c r="AG763" s="22"/>
      <c r="AH763" s="23"/>
      <c r="AI763" s="24"/>
      <c r="AJ763" s="21"/>
      <c r="AK763" s="22" t="s">
        <v>117</v>
      </c>
      <c r="AL763" s="22"/>
      <c r="AM763" s="22" t="s">
        <v>119</v>
      </c>
      <c r="AN763" s="23"/>
      <c r="AO763" s="20"/>
      <c r="AP763" s="24"/>
      <c r="AQ763" s="21"/>
      <c r="AR763" s="21"/>
      <c r="AS763" s="21"/>
      <c r="AT763" s="21"/>
      <c r="AU763" s="22" t="s">
        <v>119</v>
      </c>
      <c r="AV763" s="23"/>
      <c r="AW763" s="21"/>
      <c r="AX763" s="21"/>
      <c r="AY763" s="21"/>
      <c r="AZ763" s="21"/>
      <c r="BA763" s="20"/>
      <c r="BB763" s="23"/>
      <c r="BC763" s="21"/>
      <c r="BD763" s="21"/>
      <c r="BE763" s="21"/>
      <c r="BF763" s="20" t="s">
        <v>92</v>
      </c>
      <c r="BG763" s="24" t="s">
        <v>17</v>
      </c>
      <c r="BH763" s="21"/>
      <c r="BI763" s="21"/>
      <c r="BJ763" s="22"/>
      <c r="BK763" s="64"/>
      <c r="BL763" s="197">
        <f t="shared" si="16"/>
        <v>36</v>
      </c>
    </row>
    <row r="764" spans="1:64" s="3" customFormat="1" ht="12.95" customHeight="1" x14ac:dyDescent="0.25">
      <c r="A764" s="42" t="s">
        <v>1590</v>
      </c>
      <c r="B764" s="31" t="s">
        <v>354</v>
      </c>
      <c r="C764" s="24"/>
      <c r="D764" s="22"/>
      <c r="E764" s="23"/>
      <c r="F764" s="21"/>
      <c r="G764" s="20"/>
      <c r="H764" s="24"/>
      <c r="I764" s="21"/>
      <c r="J764" s="21"/>
      <c r="K764" s="21"/>
      <c r="L764" s="21"/>
      <c r="M764" s="21"/>
      <c r="N764" s="21"/>
      <c r="O764" s="22"/>
      <c r="P764" s="23"/>
      <c r="Q764" s="21"/>
      <c r="R764" s="20"/>
      <c r="S764" s="24"/>
      <c r="T764" s="24"/>
      <c r="U764" s="24"/>
      <c r="V764" s="21"/>
      <c r="W764" s="21"/>
      <c r="X764" s="21"/>
      <c r="Y764" s="21"/>
      <c r="Z764" s="21"/>
      <c r="AA764" s="22"/>
      <c r="AB764" s="22"/>
      <c r="AC764" s="22" t="s">
        <v>117</v>
      </c>
      <c r="AD764" s="22" t="s">
        <v>119</v>
      </c>
      <c r="AE764" s="22"/>
      <c r="AF764" s="22" t="s">
        <v>92</v>
      </c>
      <c r="AG764" s="22"/>
      <c r="AH764" s="23"/>
      <c r="AI764" s="24"/>
      <c r="AJ764" s="21"/>
      <c r="AK764" s="22"/>
      <c r="AL764" s="22"/>
      <c r="AM764" s="22" t="s">
        <v>92</v>
      </c>
      <c r="AN764" s="23"/>
      <c r="AO764" s="20"/>
      <c r="AP764" s="24"/>
      <c r="AQ764" s="21"/>
      <c r="AR764" s="21"/>
      <c r="AS764" s="21"/>
      <c r="AT764" s="21"/>
      <c r="AU764" s="22"/>
      <c r="AV764" s="23"/>
      <c r="AW764" s="21"/>
      <c r="AX764" s="21"/>
      <c r="AY764" s="21"/>
      <c r="AZ764" s="21"/>
      <c r="BA764" s="20"/>
      <c r="BB764" s="23"/>
      <c r="BC764" s="21"/>
      <c r="BD764" s="21"/>
      <c r="BE764" s="21"/>
      <c r="BF764" s="20"/>
      <c r="BG764" s="24" t="s">
        <v>17</v>
      </c>
      <c r="BH764" s="21"/>
      <c r="BI764" s="21"/>
      <c r="BJ764" s="48" t="s">
        <v>35</v>
      </c>
      <c r="BK764" s="64"/>
      <c r="BL764" s="197">
        <f t="shared" si="16"/>
        <v>43</v>
      </c>
    </row>
    <row r="765" spans="1:64" s="3" customFormat="1" ht="12.75" customHeight="1" x14ac:dyDescent="0.25">
      <c r="A765" s="42" t="s">
        <v>1591</v>
      </c>
      <c r="B765" s="31" t="s">
        <v>614</v>
      </c>
      <c r="C765" s="24"/>
      <c r="D765" s="22"/>
      <c r="E765" s="23"/>
      <c r="F765" s="21"/>
      <c r="G765" s="20"/>
      <c r="H765" s="24"/>
      <c r="I765" s="21"/>
      <c r="J765" s="21"/>
      <c r="K765" s="21"/>
      <c r="L765" s="21"/>
      <c r="M765" s="21"/>
      <c r="N765" s="21"/>
      <c r="O765" s="22"/>
      <c r="P765" s="23"/>
      <c r="Q765" s="21"/>
      <c r="R765" s="20"/>
      <c r="S765" s="24"/>
      <c r="T765" s="24"/>
      <c r="U765" s="24"/>
      <c r="V765" s="21"/>
      <c r="W765" s="21"/>
      <c r="X765" s="21"/>
      <c r="Y765" s="21"/>
      <c r="Z765" s="21"/>
      <c r="AA765" s="22"/>
      <c r="AB765" s="22"/>
      <c r="AC765" s="22" t="s">
        <v>117</v>
      </c>
      <c r="AD765" s="22" t="s">
        <v>119</v>
      </c>
      <c r="AE765" s="22"/>
      <c r="AF765" s="22" t="s">
        <v>92</v>
      </c>
      <c r="AG765" s="22"/>
      <c r="AH765" s="23"/>
      <c r="AI765" s="24"/>
      <c r="AJ765" s="21"/>
      <c r="AK765" s="22"/>
      <c r="AL765" s="22"/>
      <c r="AM765" s="22" t="s">
        <v>92</v>
      </c>
      <c r="AN765" s="23"/>
      <c r="AO765" s="20"/>
      <c r="AP765" s="24"/>
      <c r="AQ765" s="21"/>
      <c r="AR765" s="21"/>
      <c r="AS765" s="21"/>
      <c r="AT765" s="21"/>
      <c r="AU765" s="22"/>
      <c r="AV765" s="23"/>
      <c r="AW765" s="21"/>
      <c r="AX765" s="21"/>
      <c r="AY765" s="21"/>
      <c r="AZ765" s="21"/>
      <c r="BA765" s="20"/>
      <c r="BB765" s="23"/>
      <c r="BC765" s="21"/>
      <c r="BD765" s="21"/>
      <c r="BE765" s="21"/>
      <c r="BF765" s="20"/>
      <c r="BG765" s="24" t="s">
        <v>17</v>
      </c>
      <c r="BH765" s="21"/>
      <c r="BI765" s="21"/>
      <c r="BJ765" s="48" t="s">
        <v>35</v>
      </c>
      <c r="BK765" s="64"/>
      <c r="BL765" s="197" t="str">
        <f>IFERROR(VLOOKUP(BK765,#REF!,3,FALSE),"")</f>
        <v/>
      </c>
    </row>
    <row r="766" spans="1:64" s="3" customFormat="1" ht="12.95" customHeight="1" x14ac:dyDescent="0.25">
      <c r="A766" s="42" t="s">
        <v>1592</v>
      </c>
      <c r="B766" s="31" t="s">
        <v>838</v>
      </c>
      <c r="C766" s="19"/>
      <c r="D766" s="25"/>
      <c r="E766" s="49"/>
      <c r="F766" s="47" t="s">
        <v>92</v>
      </c>
      <c r="G766" s="70"/>
      <c r="H766" s="50"/>
      <c r="I766" s="47"/>
      <c r="J766" s="47"/>
      <c r="K766" s="47"/>
      <c r="L766" s="47"/>
      <c r="M766" s="47"/>
      <c r="N766" s="47"/>
      <c r="O766" s="48"/>
      <c r="P766" s="49"/>
      <c r="Q766" s="47"/>
      <c r="R766" s="70"/>
      <c r="S766" s="50"/>
      <c r="T766" s="50"/>
      <c r="U766" s="50"/>
      <c r="V766" s="47"/>
      <c r="W766" s="47"/>
      <c r="X766" s="47"/>
      <c r="Y766" s="47"/>
      <c r="Z766" s="47"/>
      <c r="AA766" s="48"/>
      <c r="AB766" s="48"/>
      <c r="AC766" s="48"/>
      <c r="AD766" s="48"/>
      <c r="AE766" s="48" t="s">
        <v>117</v>
      </c>
      <c r="AF766" s="48" t="s">
        <v>92</v>
      </c>
      <c r="AG766" s="48"/>
      <c r="AH766" s="49"/>
      <c r="AI766" s="50"/>
      <c r="AJ766" s="47"/>
      <c r="AK766" s="48" t="s">
        <v>117</v>
      </c>
      <c r="AL766" s="48"/>
      <c r="AM766" s="48" t="s">
        <v>119</v>
      </c>
      <c r="AN766" s="49"/>
      <c r="AO766" s="70"/>
      <c r="AP766" s="50"/>
      <c r="AQ766" s="47"/>
      <c r="AR766" s="47"/>
      <c r="AS766" s="47"/>
      <c r="AT766" s="47"/>
      <c r="AU766" s="48" t="s">
        <v>119</v>
      </c>
      <c r="AV766" s="49"/>
      <c r="AW766" s="47"/>
      <c r="AX766" s="47"/>
      <c r="AY766" s="47"/>
      <c r="AZ766" s="47"/>
      <c r="BA766" s="70"/>
      <c r="BB766" s="49"/>
      <c r="BC766" s="47"/>
      <c r="BD766" s="47"/>
      <c r="BE766" s="47"/>
      <c r="BF766" s="70" t="s">
        <v>92</v>
      </c>
      <c r="BG766" s="50" t="s">
        <v>17</v>
      </c>
      <c r="BH766" s="47"/>
      <c r="BI766" s="47"/>
      <c r="BJ766" s="48"/>
      <c r="BK766" s="64"/>
      <c r="BL766" s="197" t="str">
        <f>IFERROR(VLOOKUP(BK766,#REF!,3,FALSE),"")</f>
        <v/>
      </c>
    </row>
    <row r="767" spans="1:64" s="3" customFormat="1" ht="12.95" customHeight="1" x14ac:dyDescent="0.25">
      <c r="A767" s="42"/>
      <c r="B767" s="31"/>
      <c r="C767" s="19"/>
      <c r="D767" s="25"/>
      <c r="E767" s="49"/>
      <c r="F767" s="47"/>
      <c r="G767" s="70"/>
      <c r="H767" s="50"/>
      <c r="I767" s="47"/>
      <c r="J767" s="47"/>
      <c r="K767" s="47"/>
      <c r="L767" s="47"/>
      <c r="M767" s="47"/>
      <c r="N767" s="47"/>
      <c r="O767" s="48"/>
      <c r="P767" s="49"/>
      <c r="Q767" s="47"/>
      <c r="R767" s="70"/>
      <c r="S767" s="50"/>
      <c r="T767" s="50"/>
      <c r="U767" s="50"/>
      <c r="V767" s="47"/>
      <c r="W767" s="47"/>
      <c r="X767" s="47"/>
      <c r="Y767" s="47"/>
      <c r="Z767" s="47"/>
      <c r="AA767" s="48"/>
      <c r="AB767" s="48"/>
      <c r="AC767" s="48"/>
      <c r="AD767" s="48"/>
      <c r="AE767" s="48"/>
      <c r="AF767" s="48"/>
      <c r="AG767" s="48"/>
      <c r="AH767" s="49"/>
      <c r="AI767" s="50"/>
      <c r="AJ767" s="47"/>
      <c r="AK767" s="48"/>
      <c r="AL767" s="48"/>
      <c r="AM767" s="48"/>
      <c r="AN767" s="49"/>
      <c r="AO767" s="70"/>
      <c r="AP767" s="50"/>
      <c r="AQ767" s="47"/>
      <c r="AR767" s="47"/>
      <c r="AS767" s="47"/>
      <c r="AT767" s="47"/>
      <c r="AU767" s="48"/>
      <c r="AV767" s="49"/>
      <c r="AW767" s="47"/>
      <c r="AX767" s="47"/>
      <c r="AY767" s="47"/>
      <c r="AZ767" s="47"/>
      <c r="BA767" s="70"/>
      <c r="BB767" s="49"/>
      <c r="BC767" s="47"/>
      <c r="BD767" s="47"/>
      <c r="BE767" s="47"/>
      <c r="BF767" s="70"/>
      <c r="BG767" s="50" t="s">
        <v>17</v>
      </c>
      <c r="BH767" s="47"/>
      <c r="BI767" s="47"/>
      <c r="BJ767" s="48"/>
      <c r="BK767" s="64"/>
      <c r="BL767" s="197"/>
    </row>
    <row r="768" spans="1:64" s="3" customFormat="1" ht="12.95" customHeight="1" x14ac:dyDescent="0.25">
      <c r="A768" s="6" t="s">
        <v>525</v>
      </c>
      <c r="B768" s="31" t="s">
        <v>232</v>
      </c>
      <c r="C768" s="19"/>
      <c r="D768" s="25"/>
      <c r="E768" s="26"/>
      <c r="F768" s="27"/>
      <c r="G768" s="68"/>
      <c r="H768" s="19"/>
      <c r="I768" s="27"/>
      <c r="J768" s="27"/>
      <c r="K768" s="27"/>
      <c r="L768" s="27"/>
      <c r="M768" s="27"/>
      <c r="N768" s="27"/>
      <c r="O768" s="25"/>
      <c r="P768" s="26"/>
      <c r="Q768" s="27"/>
      <c r="R768" s="68"/>
      <c r="S768" s="19"/>
      <c r="T768" s="19"/>
      <c r="U768" s="19"/>
      <c r="V768" s="27"/>
      <c r="W768" s="27"/>
      <c r="X768" s="27"/>
      <c r="Y768" s="27"/>
      <c r="Z768" s="27"/>
      <c r="AA768" s="25"/>
      <c r="AB768" s="25"/>
      <c r="AC768" s="25"/>
      <c r="AD768" s="25"/>
      <c r="AE768" s="25"/>
      <c r="AF768" s="25"/>
      <c r="AG768" s="25"/>
      <c r="AH768" s="26"/>
      <c r="AI768" s="19"/>
      <c r="AJ768" s="27"/>
      <c r="AK768" s="25"/>
      <c r="AL768" s="25"/>
      <c r="AM768" s="25"/>
      <c r="AN768" s="26"/>
      <c r="AO768" s="68"/>
      <c r="AP768" s="19"/>
      <c r="AQ768" s="27"/>
      <c r="AR768" s="27"/>
      <c r="AS768" s="27"/>
      <c r="AT768" s="27"/>
      <c r="AU768" s="25"/>
      <c r="AV768" s="26"/>
      <c r="AW768" s="27"/>
      <c r="AX768" s="27"/>
      <c r="AY768" s="27"/>
      <c r="AZ768" s="27"/>
      <c r="BA768" s="68"/>
      <c r="BB768" s="26"/>
      <c r="BC768" s="27"/>
      <c r="BD768" s="27"/>
      <c r="BE768" s="27"/>
      <c r="BF768" s="68"/>
      <c r="BG768" s="24" t="s">
        <v>17</v>
      </c>
      <c r="BH768" s="27"/>
      <c r="BI768" s="27"/>
      <c r="BJ768" s="25"/>
      <c r="BK768" s="64"/>
      <c r="BL768" s="197" t="str">
        <f>IFERROR(VLOOKUP(BK768,#REF!,3,FALSE),"")</f>
        <v/>
      </c>
    </row>
    <row r="769" spans="1:64" s="3" customFormat="1" ht="12.95" customHeight="1" x14ac:dyDescent="0.25">
      <c r="A769" s="6"/>
      <c r="B769" s="31"/>
      <c r="C769" s="19"/>
      <c r="D769" s="25"/>
      <c r="E769" s="26"/>
      <c r="F769" s="27"/>
      <c r="G769" s="68"/>
      <c r="H769" s="19"/>
      <c r="I769" s="27"/>
      <c r="J769" s="27"/>
      <c r="K769" s="27"/>
      <c r="L769" s="27"/>
      <c r="M769" s="27"/>
      <c r="N769" s="27"/>
      <c r="O769" s="25"/>
      <c r="P769" s="26"/>
      <c r="Q769" s="27"/>
      <c r="R769" s="68"/>
      <c r="S769" s="19"/>
      <c r="T769" s="19"/>
      <c r="U769" s="19"/>
      <c r="V769" s="27"/>
      <c r="W769" s="27"/>
      <c r="X769" s="27"/>
      <c r="Y769" s="27"/>
      <c r="Z769" s="27"/>
      <c r="AA769" s="25"/>
      <c r="AB769" s="25"/>
      <c r="AC769" s="25"/>
      <c r="AD769" s="25"/>
      <c r="AE769" s="25"/>
      <c r="AF769" s="25"/>
      <c r="AG769" s="25"/>
      <c r="AH769" s="26"/>
      <c r="AI769" s="19"/>
      <c r="AJ769" s="27"/>
      <c r="AK769" s="25"/>
      <c r="AL769" s="25"/>
      <c r="AM769" s="25"/>
      <c r="AN769" s="26"/>
      <c r="AO769" s="68"/>
      <c r="AP769" s="19"/>
      <c r="AQ769" s="27"/>
      <c r="AR769" s="27"/>
      <c r="AS769" s="27"/>
      <c r="AT769" s="27"/>
      <c r="AU769" s="25"/>
      <c r="AV769" s="26"/>
      <c r="AW769" s="27"/>
      <c r="AX769" s="27"/>
      <c r="AY769" s="27"/>
      <c r="AZ769" s="27"/>
      <c r="BA769" s="68"/>
      <c r="BB769" s="26"/>
      <c r="BC769" s="27"/>
      <c r="BD769" s="27"/>
      <c r="BE769" s="27"/>
      <c r="BF769" s="68"/>
      <c r="BG769" s="19" t="s">
        <v>17</v>
      </c>
      <c r="BH769" s="27"/>
      <c r="BI769" s="27"/>
      <c r="BJ769" s="25"/>
      <c r="BK769" s="64"/>
      <c r="BL769" s="197"/>
    </row>
    <row r="770" spans="1:64" s="3" customFormat="1" ht="12.95" customHeight="1" x14ac:dyDescent="0.25">
      <c r="A770" s="42" t="s">
        <v>1593</v>
      </c>
      <c r="B770" s="31" t="s">
        <v>697</v>
      </c>
      <c r="C770" s="19"/>
      <c r="D770" s="25"/>
      <c r="E770" s="26"/>
      <c r="F770" s="21" t="s">
        <v>117</v>
      </c>
      <c r="G770" s="20" t="s">
        <v>119</v>
      </c>
      <c r="H770" s="24"/>
      <c r="I770" s="21"/>
      <c r="J770" s="21"/>
      <c r="K770" s="21"/>
      <c r="L770" s="21"/>
      <c r="M770" s="21"/>
      <c r="N770" s="21"/>
      <c r="O770" s="22"/>
      <c r="P770" s="23"/>
      <c r="Q770" s="21"/>
      <c r="R770" s="20"/>
      <c r="S770" s="24"/>
      <c r="T770" s="24"/>
      <c r="U770" s="24"/>
      <c r="V770" s="21"/>
      <c r="W770" s="21"/>
      <c r="X770" s="21"/>
      <c r="Y770" s="21"/>
      <c r="Z770" s="21"/>
      <c r="AA770" s="22"/>
      <c r="AB770" s="22"/>
      <c r="AC770" s="22"/>
      <c r="AD770" s="22"/>
      <c r="AE770" s="22"/>
      <c r="AF770" s="22" t="s">
        <v>119</v>
      </c>
      <c r="AG770" s="22"/>
      <c r="AH770" s="23"/>
      <c r="AI770" s="24"/>
      <c r="AJ770" s="21"/>
      <c r="AK770" s="22"/>
      <c r="AL770" s="22"/>
      <c r="AM770" s="22"/>
      <c r="AN770" s="23"/>
      <c r="AO770" s="20"/>
      <c r="AP770" s="24"/>
      <c r="AQ770" s="21"/>
      <c r="AR770" s="21" t="s">
        <v>117</v>
      </c>
      <c r="AS770" s="21" t="s">
        <v>119</v>
      </c>
      <c r="AT770" s="21"/>
      <c r="AU770" s="22"/>
      <c r="AV770" s="23"/>
      <c r="AW770" s="21"/>
      <c r="AX770" s="21"/>
      <c r="AY770" s="21"/>
      <c r="AZ770" s="21"/>
      <c r="BA770" s="20"/>
      <c r="BB770" s="23"/>
      <c r="BC770" s="21"/>
      <c r="BD770" s="21"/>
      <c r="BE770" s="21"/>
      <c r="BF770" s="20"/>
      <c r="BG770" s="24" t="s">
        <v>17</v>
      </c>
      <c r="BH770" s="21"/>
      <c r="BI770" s="21"/>
      <c r="BJ770" s="22"/>
      <c r="BK770" s="64"/>
      <c r="BL770" s="197" t="str">
        <f>IFERROR(VLOOKUP(BK770,#REF!,3,FALSE),"")</f>
        <v/>
      </c>
    </row>
    <row r="771" spans="1:64" s="3" customFormat="1" ht="12.95" customHeight="1" x14ac:dyDescent="0.25">
      <c r="A771" s="42" t="s">
        <v>1594</v>
      </c>
      <c r="B771" s="31" t="s">
        <v>781</v>
      </c>
      <c r="C771" s="19"/>
      <c r="D771" s="25"/>
      <c r="E771" s="26"/>
      <c r="F771" s="21" t="s">
        <v>117</v>
      </c>
      <c r="G771" s="20" t="s">
        <v>119</v>
      </c>
      <c r="H771" s="24"/>
      <c r="I771" s="21"/>
      <c r="J771" s="21"/>
      <c r="K771" s="21"/>
      <c r="L771" s="21"/>
      <c r="M771" s="21"/>
      <c r="N771" s="21"/>
      <c r="O771" s="22"/>
      <c r="P771" s="23"/>
      <c r="Q771" s="21"/>
      <c r="R771" s="20"/>
      <c r="S771" s="24"/>
      <c r="T771" s="24"/>
      <c r="U771" s="24"/>
      <c r="V771" s="21"/>
      <c r="W771" s="21"/>
      <c r="X771" s="21"/>
      <c r="Y771" s="21"/>
      <c r="Z771" s="21"/>
      <c r="AA771" s="22"/>
      <c r="AB771" s="22"/>
      <c r="AC771" s="22"/>
      <c r="AD771" s="22"/>
      <c r="AE771" s="22"/>
      <c r="AF771" s="22" t="s">
        <v>92</v>
      </c>
      <c r="AG771" s="22"/>
      <c r="AH771" s="23"/>
      <c r="AI771" s="24"/>
      <c r="AJ771" s="21"/>
      <c r="AK771" s="22"/>
      <c r="AL771" s="22"/>
      <c r="AM771" s="22"/>
      <c r="AN771" s="23"/>
      <c r="AO771" s="20"/>
      <c r="AP771" s="24"/>
      <c r="AQ771" s="21"/>
      <c r="AR771" s="21" t="s">
        <v>117</v>
      </c>
      <c r="AS771" s="21" t="s">
        <v>119</v>
      </c>
      <c r="AT771" s="21"/>
      <c r="AU771" s="22" t="s">
        <v>92</v>
      </c>
      <c r="AV771" s="23"/>
      <c r="AW771" s="21"/>
      <c r="AX771" s="21"/>
      <c r="AY771" s="21"/>
      <c r="AZ771" s="21"/>
      <c r="BA771" s="20"/>
      <c r="BB771" s="23"/>
      <c r="BC771" s="21"/>
      <c r="BD771" s="21"/>
      <c r="BE771" s="21"/>
      <c r="BF771" s="20"/>
      <c r="BG771" s="24" t="s">
        <v>17</v>
      </c>
      <c r="BH771" s="21"/>
      <c r="BI771" s="21"/>
      <c r="BJ771" s="22"/>
      <c r="BK771" s="64"/>
      <c r="BL771" s="197" t="str">
        <f>IFERROR(VLOOKUP(BK771,#REF!,3,FALSE),"")</f>
        <v/>
      </c>
    </row>
    <row r="772" spans="1:64" s="3" customFormat="1" ht="12.95" customHeight="1" x14ac:dyDescent="0.25">
      <c r="A772" s="42" t="s">
        <v>1595</v>
      </c>
      <c r="B772" s="31" t="s">
        <v>782</v>
      </c>
      <c r="C772" s="19"/>
      <c r="D772" s="25"/>
      <c r="E772" s="26"/>
      <c r="F772" s="21" t="s">
        <v>117</v>
      </c>
      <c r="G772" s="20" t="s">
        <v>119</v>
      </c>
      <c r="H772" s="24"/>
      <c r="I772" s="21"/>
      <c r="J772" s="21"/>
      <c r="K772" s="21"/>
      <c r="L772" s="21"/>
      <c r="M772" s="21"/>
      <c r="N772" s="21"/>
      <c r="O772" s="22"/>
      <c r="P772" s="23"/>
      <c r="Q772" s="21"/>
      <c r="R772" s="20"/>
      <c r="S772" s="24"/>
      <c r="T772" s="24"/>
      <c r="U772" s="24"/>
      <c r="V772" s="21"/>
      <c r="W772" s="21"/>
      <c r="X772" s="21"/>
      <c r="Y772" s="21"/>
      <c r="Z772" s="21"/>
      <c r="AA772" s="22"/>
      <c r="AB772" s="22"/>
      <c r="AC772" s="22"/>
      <c r="AD772" s="22"/>
      <c r="AE772" s="22"/>
      <c r="AF772" s="22" t="s">
        <v>119</v>
      </c>
      <c r="AG772" s="22"/>
      <c r="AH772" s="23"/>
      <c r="AI772" s="24"/>
      <c r="AJ772" s="21"/>
      <c r="AK772" s="22"/>
      <c r="AL772" s="22"/>
      <c r="AM772" s="22"/>
      <c r="AN772" s="23"/>
      <c r="AO772" s="20"/>
      <c r="AP772" s="24"/>
      <c r="AQ772" s="21"/>
      <c r="AR772" s="21"/>
      <c r="AS772" s="21"/>
      <c r="AT772" s="21"/>
      <c r="AU772" s="22"/>
      <c r="AV772" s="23"/>
      <c r="AW772" s="21"/>
      <c r="AX772" s="21"/>
      <c r="AY772" s="21"/>
      <c r="AZ772" s="21"/>
      <c r="BA772" s="20"/>
      <c r="BB772" s="23"/>
      <c r="BC772" s="21"/>
      <c r="BD772" s="21"/>
      <c r="BE772" s="21"/>
      <c r="BF772" s="20"/>
      <c r="BG772" s="24" t="s">
        <v>17</v>
      </c>
      <c r="BH772" s="21"/>
      <c r="BI772" s="21"/>
      <c r="BJ772" s="22"/>
      <c r="BK772" s="64"/>
      <c r="BL772" s="197" t="str">
        <f>IFERROR(VLOOKUP(BK772,#REF!,3,FALSE),"")</f>
        <v/>
      </c>
    </row>
    <row r="773" spans="1:64" s="3" customFormat="1" ht="12.95" customHeight="1" x14ac:dyDescent="0.25">
      <c r="A773" s="42" t="s">
        <v>1596</v>
      </c>
      <c r="B773" s="31" t="s">
        <v>669</v>
      </c>
      <c r="C773" s="19"/>
      <c r="D773" s="25"/>
      <c r="E773" s="23"/>
      <c r="F773" s="21" t="s">
        <v>92</v>
      </c>
      <c r="G773" s="20"/>
      <c r="H773" s="24"/>
      <c r="I773" s="21"/>
      <c r="J773" s="21"/>
      <c r="K773" s="21"/>
      <c r="L773" s="21"/>
      <c r="M773" s="21"/>
      <c r="N773" s="21"/>
      <c r="O773" s="22"/>
      <c r="P773" s="23"/>
      <c r="Q773" s="21"/>
      <c r="R773" s="20"/>
      <c r="S773" s="24"/>
      <c r="T773" s="24"/>
      <c r="U773" s="24"/>
      <c r="V773" s="21"/>
      <c r="W773" s="21"/>
      <c r="X773" s="21"/>
      <c r="Y773" s="21"/>
      <c r="Z773" s="21"/>
      <c r="AA773" s="22"/>
      <c r="AB773" s="22"/>
      <c r="AC773" s="22" t="s">
        <v>117</v>
      </c>
      <c r="AD773" s="22" t="s">
        <v>117</v>
      </c>
      <c r="AE773" s="22"/>
      <c r="AF773" s="22" t="s">
        <v>92</v>
      </c>
      <c r="AG773" s="22"/>
      <c r="AH773" s="23"/>
      <c r="AI773" s="24"/>
      <c r="AJ773" s="21"/>
      <c r="AK773" s="22"/>
      <c r="AL773" s="22"/>
      <c r="AM773" s="22" t="s">
        <v>92</v>
      </c>
      <c r="AN773" s="23"/>
      <c r="AO773" s="20"/>
      <c r="AP773" s="24"/>
      <c r="AQ773" s="21"/>
      <c r="AR773" s="21"/>
      <c r="AS773" s="21"/>
      <c r="AT773" s="21"/>
      <c r="AU773" s="22" t="s">
        <v>119</v>
      </c>
      <c r="AV773" s="23"/>
      <c r="AW773" s="21"/>
      <c r="AX773" s="21"/>
      <c r="AY773" s="21"/>
      <c r="AZ773" s="21"/>
      <c r="BA773" s="20"/>
      <c r="BB773" s="23"/>
      <c r="BC773" s="21"/>
      <c r="BD773" s="21"/>
      <c r="BE773" s="21"/>
      <c r="BF773" s="20"/>
      <c r="BG773" s="24" t="s">
        <v>17</v>
      </c>
      <c r="BH773" s="21"/>
      <c r="BI773" s="21"/>
      <c r="BJ773" s="22"/>
      <c r="BK773" s="64"/>
      <c r="BL773" s="197">
        <f>+BL758</f>
        <v>41</v>
      </c>
    </row>
    <row r="774" spans="1:64" s="3" customFormat="1" ht="12.95" customHeight="1" x14ac:dyDescent="0.25">
      <c r="A774" s="42" t="s">
        <v>1597</v>
      </c>
      <c r="B774" s="31" t="s">
        <v>355</v>
      </c>
      <c r="C774" s="19"/>
      <c r="D774" s="25"/>
      <c r="E774" s="26"/>
      <c r="F774" s="21" t="s">
        <v>92</v>
      </c>
      <c r="G774" s="20"/>
      <c r="H774" s="24"/>
      <c r="I774" s="21"/>
      <c r="J774" s="21"/>
      <c r="K774" s="21"/>
      <c r="L774" s="21"/>
      <c r="M774" s="21" t="s">
        <v>120</v>
      </c>
      <c r="N774" s="21"/>
      <c r="O774" s="22" t="s">
        <v>92</v>
      </c>
      <c r="P774" s="23"/>
      <c r="Q774" s="21"/>
      <c r="R774" s="20"/>
      <c r="S774" s="24"/>
      <c r="T774" s="24"/>
      <c r="U774" s="24"/>
      <c r="V774" s="21"/>
      <c r="W774" s="21"/>
      <c r="X774" s="21"/>
      <c r="Y774" s="21"/>
      <c r="Z774" s="21"/>
      <c r="AA774" s="22"/>
      <c r="AB774" s="22"/>
      <c r="AC774" s="22"/>
      <c r="AD774" s="22"/>
      <c r="AE774" s="22"/>
      <c r="AF774" s="22" t="s">
        <v>92</v>
      </c>
      <c r="AG774" s="22"/>
      <c r="AH774" s="23"/>
      <c r="AI774" s="24"/>
      <c r="AJ774" s="21"/>
      <c r="AK774" s="22"/>
      <c r="AL774" s="22"/>
      <c r="AM774" s="22" t="s">
        <v>92</v>
      </c>
      <c r="AN774" s="23"/>
      <c r="AO774" s="20"/>
      <c r="AP774" s="24"/>
      <c r="AQ774" s="21"/>
      <c r="AR774" s="21"/>
      <c r="AS774" s="21" t="s">
        <v>92</v>
      </c>
      <c r="AT774" s="21"/>
      <c r="AU774" s="22"/>
      <c r="AV774" s="23"/>
      <c r="AW774" s="21"/>
      <c r="AX774" s="21"/>
      <c r="AY774" s="21" t="s">
        <v>92</v>
      </c>
      <c r="AZ774" s="21"/>
      <c r="BA774" s="20"/>
      <c r="BB774" s="23"/>
      <c r="BC774" s="21"/>
      <c r="BD774" s="21"/>
      <c r="BE774" s="21" t="s">
        <v>116</v>
      </c>
      <c r="BF774" s="20" t="s">
        <v>92</v>
      </c>
      <c r="BG774" s="24" t="s">
        <v>17</v>
      </c>
      <c r="BH774" s="21"/>
      <c r="BI774" s="21"/>
      <c r="BJ774" s="22"/>
      <c r="BK774" s="64"/>
      <c r="BL774" s="197">
        <f t="shared" ref="BL774:BL783" si="17">+BL759</f>
        <v>0</v>
      </c>
    </row>
    <row r="775" spans="1:64" s="3" customFormat="1" ht="12.95" customHeight="1" x14ac:dyDescent="0.25">
      <c r="A775" s="42" t="s">
        <v>1598</v>
      </c>
      <c r="B775" s="31" t="s">
        <v>356</v>
      </c>
      <c r="C775" s="19"/>
      <c r="D775" s="25"/>
      <c r="E775" s="26"/>
      <c r="F775" s="21"/>
      <c r="G775" s="20"/>
      <c r="H775" s="24"/>
      <c r="I775" s="21"/>
      <c r="J775" s="21"/>
      <c r="K775" s="21"/>
      <c r="L775" s="21"/>
      <c r="M775" s="21"/>
      <c r="N775" s="21"/>
      <c r="O775" s="22"/>
      <c r="P775" s="23"/>
      <c r="Q775" s="21"/>
      <c r="R775" s="20"/>
      <c r="S775" s="24"/>
      <c r="T775" s="24"/>
      <c r="U775" s="24"/>
      <c r="V775" s="21"/>
      <c r="W775" s="21"/>
      <c r="X775" s="21"/>
      <c r="Y775" s="21"/>
      <c r="Z775" s="21"/>
      <c r="AA775" s="22"/>
      <c r="AB775" s="22"/>
      <c r="AC775" s="22"/>
      <c r="AD775" s="22"/>
      <c r="AE775" s="22"/>
      <c r="AF775" s="22" t="s">
        <v>92</v>
      </c>
      <c r="AG775" s="22"/>
      <c r="AH775" s="23"/>
      <c r="AI775" s="24"/>
      <c r="AJ775" s="21"/>
      <c r="AK775" s="22"/>
      <c r="AL775" s="22"/>
      <c r="AM775" s="22" t="s">
        <v>92</v>
      </c>
      <c r="AN775" s="23"/>
      <c r="AO775" s="20"/>
      <c r="AP775" s="24"/>
      <c r="AQ775" s="21"/>
      <c r="AR775" s="21"/>
      <c r="AS775" s="21"/>
      <c r="AT775" s="21"/>
      <c r="AU775" s="22"/>
      <c r="AV775" s="23"/>
      <c r="AW775" s="21"/>
      <c r="AX775" s="21" t="s">
        <v>117</v>
      </c>
      <c r="AY775" s="21" t="s">
        <v>119</v>
      </c>
      <c r="AZ775" s="21"/>
      <c r="BA775" s="20"/>
      <c r="BB775" s="23"/>
      <c r="BC775" s="21"/>
      <c r="BD775" s="21"/>
      <c r="BE775" s="21" t="s">
        <v>116</v>
      </c>
      <c r="BF775" s="20" t="s">
        <v>92</v>
      </c>
      <c r="BG775" s="24" t="s">
        <v>17</v>
      </c>
      <c r="BH775" s="21"/>
      <c r="BI775" s="21"/>
      <c r="BJ775" s="22"/>
      <c r="BK775" s="64"/>
      <c r="BL775" s="197" t="str">
        <f t="shared" si="17"/>
        <v/>
      </c>
    </row>
    <row r="776" spans="1:64" s="3" customFormat="1" ht="12.95" customHeight="1" x14ac:dyDescent="0.25">
      <c r="A776" s="42" t="s">
        <v>1599</v>
      </c>
      <c r="B776" s="31" t="s">
        <v>357</v>
      </c>
      <c r="C776" s="19"/>
      <c r="D776" s="25"/>
      <c r="E776" s="23"/>
      <c r="F776" s="21"/>
      <c r="G776" s="20"/>
      <c r="H776" s="24"/>
      <c r="I776" s="21"/>
      <c r="J776" s="21"/>
      <c r="K776" s="21"/>
      <c r="L776" s="21"/>
      <c r="M776" s="21"/>
      <c r="N776" s="21"/>
      <c r="O776" s="22" t="s">
        <v>92</v>
      </c>
      <c r="P776" s="23"/>
      <c r="Q776" s="21"/>
      <c r="R776" s="20"/>
      <c r="S776" s="24"/>
      <c r="T776" s="24"/>
      <c r="U776" s="24"/>
      <c r="V776" s="21"/>
      <c r="W776" s="21"/>
      <c r="X776" s="21"/>
      <c r="Y776" s="21"/>
      <c r="Z776" s="21"/>
      <c r="AA776" s="22"/>
      <c r="AB776" s="22"/>
      <c r="AC776" s="22"/>
      <c r="AD776" s="22"/>
      <c r="AE776" s="22"/>
      <c r="AF776" s="22" t="s">
        <v>92</v>
      </c>
      <c r="AG776" s="22"/>
      <c r="AH776" s="23"/>
      <c r="AI776" s="24"/>
      <c r="AJ776" s="21"/>
      <c r="AK776" s="22"/>
      <c r="AL776" s="22"/>
      <c r="AM776" s="22" t="s">
        <v>92</v>
      </c>
      <c r="AN776" s="23"/>
      <c r="AO776" s="20"/>
      <c r="AP776" s="24"/>
      <c r="AQ776" s="21"/>
      <c r="AR776" s="21"/>
      <c r="AS776" s="21"/>
      <c r="AT776" s="21"/>
      <c r="AU776" s="22"/>
      <c r="AV776" s="23"/>
      <c r="AW776" s="21"/>
      <c r="AX776" s="21" t="s">
        <v>117</v>
      </c>
      <c r="AY776" s="21" t="s">
        <v>119</v>
      </c>
      <c r="AZ776" s="21"/>
      <c r="BA776" s="20"/>
      <c r="BB776" s="23"/>
      <c r="BC776" s="21"/>
      <c r="BD776" s="21"/>
      <c r="BE776" s="21"/>
      <c r="BF776" s="20" t="s">
        <v>92</v>
      </c>
      <c r="BG776" s="24" t="s">
        <v>17</v>
      </c>
      <c r="BH776" s="21"/>
      <c r="BI776" s="21"/>
      <c r="BJ776" s="22"/>
      <c r="BK776" s="64"/>
      <c r="BL776" s="197">
        <f t="shared" si="17"/>
        <v>0</v>
      </c>
    </row>
    <row r="777" spans="1:64" s="3" customFormat="1" ht="12.95" customHeight="1" x14ac:dyDescent="0.25">
      <c r="A777" s="42" t="s">
        <v>1600</v>
      </c>
      <c r="B777" s="31" t="s">
        <v>358</v>
      </c>
      <c r="C777" s="19"/>
      <c r="D777" s="25"/>
      <c r="E777" s="23"/>
      <c r="F777" s="21" t="s">
        <v>92</v>
      </c>
      <c r="G777" s="20"/>
      <c r="H777" s="24"/>
      <c r="I777" s="21"/>
      <c r="J777" s="21"/>
      <c r="K777" s="21"/>
      <c r="L777" s="21"/>
      <c r="M777" s="21"/>
      <c r="N777" s="21"/>
      <c r="O777" s="22"/>
      <c r="P777" s="23"/>
      <c r="Q777" s="21"/>
      <c r="R777" s="20"/>
      <c r="S777" s="24"/>
      <c r="T777" s="24"/>
      <c r="U777" s="24"/>
      <c r="V777" s="21"/>
      <c r="W777" s="21"/>
      <c r="X777" s="21"/>
      <c r="Y777" s="21"/>
      <c r="Z777" s="21"/>
      <c r="AA777" s="22"/>
      <c r="AB777" s="22"/>
      <c r="AC777" s="22"/>
      <c r="AD777" s="22"/>
      <c r="AE777" s="22" t="s">
        <v>117</v>
      </c>
      <c r="AF777" s="22" t="s">
        <v>92</v>
      </c>
      <c r="AG777" s="22"/>
      <c r="AH777" s="23"/>
      <c r="AI777" s="24"/>
      <c r="AJ777" s="21"/>
      <c r="AK777" s="22" t="s">
        <v>117</v>
      </c>
      <c r="AL777" s="22"/>
      <c r="AM777" s="22" t="s">
        <v>119</v>
      </c>
      <c r="AN777" s="23"/>
      <c r="AO777" s="20"/>
      <c r="AP777" s="24"/>
      <c r="AQ777" s="21"/>
      <c r="AR777" s="21"/>
      <c r="AS777" s="21"/>
      <c r="AT777" s="21"/>
      <c r="AU777" s="22" t="s">
        <v>119</v>
      </c>
      <c r="AV777" s="23"/>
      <c r="AW777" s="21"/>
      <c r="AX777" s="21"/>
      <c r="AY777" s="21"/>
      <c r="AZ777" s="21"/>
      <c r="BA777" s="20"/>
      <c r="BB777" s="23"/>
      <c r="BC777" s="21"/>
      <c r="BD777" s="21"/>
      <c r="BE777" s="21"/>
      <c r="BF777" s="20" t="s">
        <v>92</v>
      </c>
      <c r="BG777" s="24" t="s">
        <v>17</v>
      </c>
      <c r="BH777" s="21"/>
      <c r="BI777" s="21"/>
      <c r="BJ777" s="22" t="s">
        <v>35</v>
      </c>
      <c r="BK777" s="64"/>
      <c r="BL777" s="197" t="str">
        <f t="shared" si="17"/>
        <v/>
      </c>
    </row>
    <row r="778" spans="1:64" s="3" customFormat="1" ht="12.95" customHeight="1" x14ac:dyDescent="0.25">
      <c r="A778" s="42" t="s">
        <v>1601</v>
      </c>
      <c r="B778" s="31" t="s">
        <v>869</v>
      </c>
      <c r="C778" s="19"/>
      <c r="D778" s="25"/>
      <c r="E778" s="23"/>
      <c r="F778" s="21" t="s">
        <v>92</v>
      </c>
      <c r="G778" s="20"/>
      <c r="H778" s="24"/>
      <c r="I778" s="21"/>
      <c r="J778" s="21"/>
      <c r="K778" s="21"/>
      <c r="L778" s="21"/>
      <c r="M778" s="21"/>
      <c r="N778" s="21"/>
      <c r="O778" s="22"/>
      <c r="P778" s="23"/>
      <c r="Q778" s="21"/>
      <c r="R778" s="20"/>
      <c r="S778" s="24"/>
      <c r="T778" s="24"/>
      <c r="U778" s="24"/>
      <c r="V778" s="21"/>
      <c r="W778" s="21"/>
      <c r="X778" s="21"/>
      <c r="Y778" s="21"/>
      <c r="Z778" s="21"/>
      <c r="AA778" s="22"/>
      <c r="AB778" s="22"/>
      <c r="AC778" s="22"/>
      <c r="AD778" s="22"/>
      <c r="AE778" s="22" t="s">
        <v>117</v>
      </c>
      <c r="AF778" s="22" t="s">
        <v>92</v>
      </c>
      <c r="AG778" s="22"/>
      <c r="AH778" s="23"/>
      <c r="AI778" s="24"/>
      <c r="AJ778" s="21"/>
      <c r="AK778" s="22" t="s">
        <v>117</v>
      </c>
      <c r="AL778" s="22"/>
      <c r="AM778" s="22" t="s">
        <v>119</v>
      </c>
      <c r="AN778" s="23"/>
      <c r="AO778" s="20"/>
      <c r="AP778" s="24"/>
      <c r="AQ778" s="21"/>
      <c r="AR778" s="21"/>
      <c r="AS778" s="21"/>
      <c r="AT778" s="21"/>
      <c r="AU778" s="22" t="s">
        <v>119</v>
      </c>
      <c r="AV778" s="23"/>
      <c r="AW778" s="21"/>
      <c r="AX778" s="21"/>
      <c r="AY778" s="21"/>
      <c r="AZ778" s="21"/>
      <c r="BA778" s="20"/>
      <c r="BB778" s="23"/>
      <c r="BC778" s="21"/>
      <c r="BD778" s="21"/>
      <c r="BE778" s="21"/>
      <c r="BF778" s="20" t="s">
        <v>92</v>
      </c>
      <c r="BG778" s="24" t="s">
        <v>17</v>
      </c>
      <c r="BH778" s="21"/>
      <c r="BI778" s="21"/>
      <c r="BJ778" s="22"/>
      <c r="BK778" s="64"/>
      <c r="BL778" s="197">
        <f t="shared" si="17"/>
        <v>36</v>
      </c>
    </row>
    <row r="779" spans="1:64" s="3" customFormat="1" ht="12.95" customHeight="1" x14ac:dyDescent="0.25">
      <c r="A779" s="42" t="s">
        <v>1602</v>
      </c>
      <c r="B779" s="31" t="s">
        <v>359</v>
      </c>
      <c r="C779" s="24"/>
      <c r="D779" s="22"/>
      <c r="E779" s="23"/>
      <c r="F779" s="21"/>
      <c r="G779" s="20"/>
      <c r="H779" s="24"/>
      <c r="I779" s="21"/>
      <c r="J779" s="21"/>
      <c r="K779" s="21"/>
      <c r="L779" s="21"/>
      <c r="M779" s="21"/>
      <c r="N779" s="21"/>
      <c r="O779" s="22"/>
      <c r="P779" s="23"/>
      <c r="Q779" s="21"/>
      <c r="R779" s="20"/>
      <c r="S779" s="24"/>
      <c r="T779" s="24"/>
      <c r="U779" s="24"/>
      <c r="V779" s="21"/>
      <c r="W779" s="21"/>
      <c r="X779" s="21"/>
      <c r="Y779" s="21"/>
      <c r="Z779" s="21"/>
      <c r="AA779" s="22"/>
      <c r="AB779" s="22"/>
      <c r="AC779" s="22" t="s">
        <v>117</v>
      </c>
      <c r="AD779" s="22" t="s">
        <v>119</v>
      </c>
      <c r="AE779" s="22"/>
      <c r="AF779" s="22" t="s">
        <v>92</v>
      </c>
      <c r="AG779" s="22"/>
      <c r="AH779" s="23"/>
      <c r="AI779" s="24"/>
      <c r="AJ779" s="21"/>
      <c r="AK779" s="22"/>
      <c r="AL779" s="22"/>
      <c r="AM779" s="22" t="s">
        <v>92</v>
      </c>
      <c r="AN779" s="23"/>
      <c r="AO779" s="20"/>
      <c r="AP779" s="24"/>
      <c r="AQ779" s="21"/>
      <c r="AR779" s="21"/>
      <c r="AS779" s="21"/>
      <c r="AT779" s="21"/>
      <c r="AU779" s="22"/>
      <c r="AV779" s="23"/>
      <c r="AW779" s="21"/>
      <c r="AX779" s="21"/>
      <c r="AY779" s="21"/>
      <c r="AZ779" s="21"/>
      <c r="BA779" s="20"/>
      <c r="BB779" s="23"/>
      <c r="BC779" s="21"/>
      <c r="BD779" s="21"/>
      <c r="BE779" s="21"/>
      <c r="BF779" s="20"/>
      <c r="BG779" s="24" t="s">
        <v>17</v>
      </c>
      <c r="BH779" s="21"/>
      <c r="BI779" s="21"/>
      <c r="BJ779" s="48" t="s">
        <v>35</v>
      </c>
      <c r="BK779" s="64"/>
      <c r="BL779" s="197">
        <f t="shared" si="17"/>
        <v>43</v>
      </c>
    </row>
    <row r="780" spans="1:64" s="3" customFormat="1" ht="12.75" customHeight="1" x14ac:dyDescent="0.25">
      <c r="A780" s="42" t="s">
        <v>1603</v>
      </c>
      <c r="B780" s="31" t="s">
        <v>360</v>
      </c>
      <c r="C780" s="24"/>
      <c r="D780" s="22"/>
      <c r="E780" s="23"/>
      <c r="F780" s="21"/>
      <c r="G780" s="20"/>
      <c r="H780" s="24"/>
      <c r="I780" s="21"/>
      <c r="J780" s="21"/>
      <c r="K780" s="21"/>
      <c r="L780" s="21"/>
      <c r="M780" s="21"/>
      <c r="N780" s="21"/>
      <c r="O780" s="22"/>
      <c r="P780" s="23"/>
      <c r="Q780" s="21"/>
      <c r="R780" s="20"/>
      <c r="S780" s="24"/>
      <c r="T780" s="24"/>
      <c r="U780" s="24"/>
      <c r="V780" s="21"/>
      <c r="W780" s="21"/>
      <c r="X780" s="21"/>
      <c r="Y780" s="21"/>
      <c r="Z780" s="21"/>
      <c r="AA780" s="22"/>
      <c r="AB780" s="22"/>
      <c r="AC780" s="22" t="s">
        <v>117</v>
      </c>
      <c r="AD780" s="22" t="s">
        <v>119</v>
      </c>
      <c r="AE780" s="22"/>
      <c r="AF780" s="22" t="s">
        <v>92</v>
      </c>
      <c r="AG780" s="22"/>
      <c r="AH780" s="23"/>
      <c r="AI780" s="24"/>
      <c r="AJ780" s="21"/>
      <c r="AK780" s="22"/>
      <c r="AL780" s="22"/>
      <c r="AM780" s="22" t="s">
        <v>92</v>
      </c>
      <c r="AN780" s="23"/>
      <c r="AO780" s="20"/>
      <c r="AP780" s="24"/>
      <c r="AQ780" s="21"/>
      <c r="AR780" s="21"/>
      <c r="AS780" s="21"/>
      <c r="AT780" s="21"/>
      <c r="AU780" s="22"/>
      <c r="AV780" s="23"/>
      <c r="AW780" s="21"/>
      <c r="AX780" s="21"/>
      <c r="AY780" s="21"/>
      <c r="AZ780" s="21"/>
      <c r="BA780" s="20"/>
      <c r="BB780" s="23"/>
      <c r="BC780" s="21"/>
      <c r="BD780" s="21"/>
      <c r="BE780" s="21"/>
      <c r="BF780" s="20"/>
      <c r="BG780" s="24" t="s">
        <v>17</v>
      </c>
      <c r="BH780" s="21"/>
      <c r="BI780" s="21"/>
      <c r="BJ780" s="48" t="s">
        <v>35</v>
      </c>
      <c r="BK780" s="64"/>
      <c r="BL780" s="197" t="str">
        <f t="shared" si="17"/>
        <v/>
      </c>
    </row>
    <row r="781" spans="1:64" s="3" customFormat="1" ht="12.75" customHeight="1" x14ac:dyDescent="0.25">
      <c r="A781" s="42" t="s">
        <v>1604</v>
      </c>
      <c r="B781" s="31" t="s">
        <v>615</v>
      </c>
      <c r="C781" s="24"/>
      <c r="D781" s="22"/>
      <c r="E781" s="23"/>
      <c r="F781" s="21"/>
      <c r="G781" s="20"/>
      <c r="H781" s="24"/>
      <c r="I781" s="21"/>
      <c r="J781" s="21"/>
      <c r="K781" s="21"/>
      <c r="L781" s="21"/>
      <c r="M781" s="21"/>
      <c r="N781" s="21"/>
      <c r="O781" s="22"/>
      <c r="P781" s="23"/>
      <c r="Q781" s="21"/>
      <c r="R781" s="20"/>
      <c r="S781" s="24"/>
      <c r="T781" s="24"/>
      <c r="U781" s="24"/>
      <c r="V781" s="21"/>
      <c r="W781" s="21"/>
      <c r="X781" s="21"/>
      <c r="Y781" s="21"/>
      <c r="Z781" s="21"/>
      <c r="AA781" s="22"/>
      <c r="AB781" s="22"/>
      <c r="AC781" s="22" t="s">
        <v>117</v>
      </c>
      <c r="AD781" s="22" t="s">
        <v>119</v>
      </c>
      <c r="AE781" s="22"/>
      <c r="AF781" s="22" t="s">
        <v>92</v>
      </c>
      <c r="AG781" s="22"/>
      <c r="AH781" s="23"/>
      <c r="AI781" s="24"/>
      <c r="AJ781" s="21"/>
      <c r="AK781" s="22"/>
      <c r="AL781" s="22"/>
      <c r="AM781" s="22" t="s">
        <v>92</v>
      </c>
      <c r="AN781" s="23"/>
      <c r="AO781" s="20"/>
      <c r="AP781" s="24"/>
      <c r="AQ781" s="21"/>
      <c r="AR781" s="21"/>
      <c r="AS781" s="21"/>
      <c r="AT781" s="21"/>
      <c r="AU781" s="22"/>
      <c r="AV781" s="23"/>
      <c r="AW781" s="21"/>
      <c r="AX781" s="21"/>
      <c r="AY781" s="21"/>
      <c r="AZ781" s="21"/>
      <c r="BA781" s="20"/>
      <c r="BB781" s="23"/>
      <c r="BC781" s="21"/>
      <c r="BD781" s="21"/>
      <c r="BE781" s="21"/>
      <c r="BF781" s="20"/>
      <c r="BG781" s="24" t="s">
        <v>17</v>
      </c>
      <c r="BH781" s="21"/>
      <c r="BI781" s="21"/>
      <c r="BJ781" s="48" t="s">
        <v>35</v>
      </c>
      <c r="BK781" s="64"/>
      <c r="BL781" s="197" t="str">
        <f t="shared" si="17"/>
        <v/>
      </c>
    </row>
    <row r="782" spans="1:64" s="3" customFormat="1" ht="12.95" customHeight="1" x14ac:dyDescent="0.25">
      <c r="A782" s="42" t="s">
        <v>1605</v>
      </c>
      <c r="B782" s="31" t="s">
        <v>839</v>
      </c>
      <c r="C782" s="19"/>
      <c r="D782" s="25"/>
      <c r="E782" s="49"/>
      <c r="F782" s="47" t="s">
        <v>92</v>
      </c>
      <c r="G782" s="70"/>
      <c r="H782" s="50"/>
      <c r="I782" s="47"/>
      <c r="J782" s="47"/>
      <c r="K782" s="47"/>
      <c r="L782" s="47"/>
      <c r="M782" s="47"/>
      <c r="N782" s="47"/>
      <c r="O782" s="48"/>
      <c r="P782" s="49"/>
      <c r="Q782" s="47"/>
      <c r="R782" s="70"/>
      <c r="S782" s="50"/>
      <c r="T782" s="50"/>
      <c r="U782" s="50"/>
      <c r="V782" s="47"/>
      <c r="W782" s="47"/>
      <c r="X782" s="47"/>
      <c r="Y782" s="47"/>
      <c r="Z782" s="47"/>
      <c r="AA782" s="48"/>
      <c r="AB782" s="48"/>
      <c r="AC782" s="48"/>
      <c r="AD782" s="48"/>
      <c r="AE782" s="48" t="s">
        <v>117</v>
      </c>
      <c r="AF782" s="48" t="s">
        <v>92</v>
      </c>
      <c r="AG782" s="48"/>
      <c r="AH782" s="49"/>
      <c r="AI782" s="50"/>
      <c r="AJ782" s="47"/>
      <c r="AK782" s="48" t="s">
        <v>117</v>
      </c>
      <c r="AL782" s="48"/>
      <c r="AM782" s="48" t="s">
        <v>119</v>
      </c>
      <c r="AN782" s="49"/>
      <c r="AO782" s="70"/>
      <c r="AP782" s="50"/>
      <c r="AQ782" s="47"/>
      <c r="AR782" s="47"/>
      <c r="AS782" s="47"/>
      <c r="AT782" s="47"/>
      <c r="AU782" s="48" t="s">
        <v>119</v>
      </c>
      <c r="AV782" s="49"/>
      <c r="AW782" s="47"/>
      <c r="AX782" s="47"/>
      <c r="AY782" s="47"/>
      <c r="AZ782" s="47"/>
      <c r="BA782" s="70"/>
      <c r="BB782" s="49"/>
      <c r="BC782" s="47"/>
      <c r="BD782" s="47"/>
      <c r="BE782" s="47"/>
      <c r="BF782" s="70" t="s">
        <v>92</v>
      </c>
      <c r="BG782" s="50" t="s">
        <v>17</v>
      </c>
      <c r="BH782" s="47"/>
      <c r="BI782" s="47"/>
      <c r="BJ782" s="48"/>
      <c r="BK782" s="64"/>
      <c r="BL782" s="197">
        <f t="shared" si="17"/>
        <v>0</v>
      </c>
    </row>
    <row r="783" spans="1:64" s="3" customFormat="1" ht="12.95" customHeight="1" x14ac:dyDescent="0.25">
      <c r="A783" s="42"/>
      <c r="B783" s="31"/>
      <c r="C783" s="19"/>
      <c r="D783" s="25"/>
      <c r="E783" s="49"/>
      <c r="F783" s="47"/>
      <c r="G783" s="70"/>
      <c r="H783" s="50"/>
      <c r="I783" s="47"/>
      <c r="J783" s="47"/>
      <c r="K783" s="47"/>
      <c r="L783" s="47"/>
      <c r="M783" s="47"/>
      <c r="N783" s="47"/>
      <c r="O783" s="48"/>
      <c r="P783" s="49"/>
      <c r="Q783" s="47"/>
      <c r="R783" s="70"/>
      <c r="S783" s="50"/>
      <c r="T783" s="50"/>
      <c r="U783" s="50"/>
      <c r="V783" s="47"/>
      <c r="W783" s="47"/>
      <c r="X783" s="47"/>
      <c r="Y783" s="47"/>
      <c r="Z783" s="47"/>
      <c r="AA783" s="48"/>
      <c r="AB783" s="48"/>
      <c r="AC783" s="48"/>
      <c r="AD783" s="48"/>
      <c r="AE783" s="48"/>
      <c r="AF783" s="48"/>
      <c r="AG783" s="48"/>
      <c r="AH783" s="49"/>
      <c r="AI783" s="50"/>
      <c r="AJ783" s="47"/>
      <c r="AK783" s="48"/>
      <c r="AL783" s="48"/>
      <c r="AM783" s="48"/>
      <c r="AN783" s="49"/>
      <c r="AO783" s="70"/>
      <c r="AP783" s="50"/>
      <c r="AQ783" s="47"/>
      <c r="AR783" s="47"/>
      <c r="AS783" s="47"/>
      <c r="AT783" s="47"/>
      <c r="AU783" s="48"/>
      <c r="AV783" s="49"/>
      <c r="AW783" s="47"/>
      <c r="AX783" s="47"/>
      <c r="AY783" s="47"/>
      <c r="AZ783" s="47"/>
      <c r="BA783" s="70"/>
      <c r="BB783" s="49"/>
      <c r="BC783" s="47"/>
      <c r="BD783" s="47"/>
      <c r="BE783" s="47"/>
      <c r="BF783" s="70"/>
      <c r="BG783" s="50" t="s">
        <v>17</v>
      </c>
      <c r="BH783" s="47"/>
      <c r="BI783" s="47"/>
      <c r="BJ783" s="48"/>
      <c r="BK783" s="64"/>
      <c r="BL783" s="197" t="str">
        <f t="shared" si="17"/>
        <v/>
      </c>
    </row>
    <row r="784" spans="1:64" s="3" customFormat="1" ht="12.95" customHeight="1" x14ac:dyDescent="0.25">
      <c r="A784" s="6" t="s">
        <v>526</v>
      </c>
      <c r="B784" s="31" t="s">
        <v>233</v>
      </c>
      <c r="C784" s="19"/>
      <c r="D784" s="25"/>
      <c r="E784" s="26"/>
      <c r="F784" s="27"/>
      <c r="G784" s="68"/>
      <c r="H784" s="19"/>
      <c r="I784" s="27"/>
      <c r="J784" s="27"/>
      <c r="K784" s="27"/>
      <c r="L784" s="27"/>
      <c r="M784" s="27"/>
      <c r="N784" s="27"/>
      <c r="O784" s="25"/>
      <c r="P784" s="26"/>
      <c r="Q784" s="27"/>
      <c r="R784" s="68"/>
      <c r="S784" s="19"/>
      <c r="T784" s="19"/>
      <c r="U784" s="19"/>
      <c r="V784" s="27"/>
      <c r="W784" s="27"/>
      <c r="X784" s="27"/>
      <c r="Y784" s="27"/>
      <c r="Z784" s="27"/>
      <c r="AA784" s="25"/>
      <c r="AB784" s="25"/>
      <c r="AC784" s="25"/>
      <c r="AD784" s="25"/>
      <c r="AE784" s="25"/>
      <c r="AF784" s="25"/>
      <c r="AG784" s="25"/>
      <c r="AH784" s="26"/>
      <c r="AI784" s="19"/>
      <c r="AJ784" s="27"/>
      <c r="AK784" s="25"/>
      <c r="AL784" s="25"/>
      <c r="AM784" s="25"/>
      <c r="AN784" s="26"/>
      <c r="AO784" s="68"/>
      <c r="AP784" s="19"/>
      <c r="AQ784" s="27"/>
      <c r="AR784" s="27"/>
      <c r="AS784" s="27"/>
      <c r="AT784" s="27"/>
      <c r="AU784" s="25"/>
      <c r="AV784" s="26"/>
      <c r="AW784" s="27"/>
      <c r="AX784" s="27"/>
      <c r="AY784" s="27"/>
      <c r="AZ784" s="27"/>
      <c r="BA784" s="68"/>
      <c r="BB784" s="26"/>
      <c r="BC784" s="27"/>
      <c r="BD784" s="27"/>
      <c r="BE784" s="27"/>
      <c r="BF784" s="68"/>
      <c r="BG784" s="24" t="s">
        <v>17</v>
      </c>
      <c r="BH784" s="27"/>
      <c r="BI784" s="27"/>
      <c r="BJ784" s="25"/>
      <c r="BK784" s="64"/>
      <c r="BL784" s="197"/>
    </row>
    <row r="785" spans="1:64" s="3" customFormat="1" ht="12.95" customHeight="1" x14ac:dyDescent="0.25">
      <c r="A785" s="6"/>
      <c r="B785" s="31"/>
      <c r="C785" s="19"/>
      <c r="D785" s="25"/>
      <c r="E785" s="26"/>
      <c r="F785" s="27"/>
      <c r="G785" s="68"/>
      <c r="H785" s="19"/>
      <c r="I785" s="27"/>
      <c r="J785" s="27"/>
      <c r="K785" s="27"/>
      <c r="L785" s="27"/>
      <c r="M785" s="27"/>
      <c r="N785" s="27"/>
      <c r="O785" s="25"/>
      <c r="P785" s="26"/>
      <c r="Q785" s="27"/>
      <c r="R785" s="68"/>
      <c r="S785" s="19"/>
      <c r="T785" s="19"/>
      <c r="U785" s="19"/>
      <c r="V785" s="27"/>
      <c r="W785" s="27"/>
      <c r="X785" s="27"/>
      <c r="Y785" s="27"/>
      <c r="Z785" s="27"/>
      <c r="AA785" s="25"/>
      <c r="AB785" s="25"/>
      <c r="AC785" s="25"/>
      <c r="AD785" s="25"/>
      <c r="AE785" s="25"/>
      <c r="AF785" s="25"/>
      <c r="AG785" s="25"/>
      <c r="AH785" s="26"/>
      <c r="AI785" s="19"/>
      <c r="AJ785" s="27"/>
      <c r="AK785" s="25"/>
      <c r="AL785" s="25"/>
      <c r="AM785" s="25"/>
      <c r="AN785" s="26"/>
      <c r="AO785" s="68"/>
      <c r="AP785" s="19"/>
      <c r="AQ785" s="27"/>
      <c r="AR785" s="27"/>
      <c r="AS785" s="27"/>
      <c r="AT785" s="27"/>
      <c r="AU785" s="25"/>
      <c r="AV785" s="26"/>
      <c r="AW785" s="27"/>
      <c r="AX785" s="27"/>
      <c r="AY785" s="27"/>
      <c r="AZ785" s="27"/>
      <c r="BA785" s="68"/>
      <c r="BB785" s="26"/>
      <c r="BC785" s="27"/>
      <c r="BD785" s="27"/>
      <c r="BE785" s="27"/>
      <c r="BF785" s="68"/>
      <c r="BG785" s="19" t="s">
        <v>17</v>
      </c>
      <c r="BH785" s="27"/>
      <c r="BI785" s="27"/>
      <c r="BJ785" s="25"/>
      <c r="BK785" s="64"/>
      <c r="BL785" s="197"/>
    </row>
    <row r="786" spans="1:64" s="3" customFormat="1" ht="12.95" customHeight="1" x14ac:dyDescent="0.25">
      <c r="A786" s="42" t="s">
        <v>1606</v>
      </c>
      <c r="B786" s="31" t="s">
        <v>698</v>
      </c>
      <c r="C786" s="19"/>
      <c r="D786" s="25"/>
      <c r="E786" s="26"/>
      <c r="F786" s="21" t="s">
        <v>117</v>
      </c>
      <c r="G786" s="20" t="s">
        <v>119</v>
      </c>
      <c r="H786" s="24"/>
      <c r="I786" s="21"/>
      <c r="J786" s="21"/>
      <c r="K786" s="21"/>
      <c r="L786" s="21"/>
      <c r="M786" s="21"/>
      <c r="N786" s="21"/>
      <c r="O786" s="22"/>
      <c r="P786" s="23"/>
      <c r="Q786" s="21"/>
      <c r="R786" s="20"/>
      <c r="S786" s="24"/>
      <c r="T786" s="24"/>
      <c r="U786" s="24"/>
      <c r="V786" s="21"/>
      <c r="W786" s="21"/>
      <c r="X786" s="21"/>
      <c r="Y786" s="21"/>
      <c r="Z786" s="21"/>
      <c r="AA786" s="22"/>
      <c r="AB786" s="22"/>
      <c r="AC786" s="22"/>
      <c r="AD786" s="22"/>
      <c r="AE786" s="22"/>
      <c r="AF786" s="22" t="s">
        <v>119</v>
      </c>
      <c r="AG786" s="22"/>
      <c r="AH786" s="23"/>
      <c r="AI786" s="24"/>
      <c r="AJ786" s="21"/>
      <c r="AK786" s="22"/>
      <c r="AL786" s="22"/>
      <c r="AM786" s="22"/>
      <c r="AN786" s="23"/>
      <c r="AO786" s="20"/>
      <c r="AP786" s="24"/>
      <c r="AQ786" s="21"/>
      <c r="AR786" s="21" t="s">
        <v>117</v>
      </c>
      <c r="AS786" s="21" t="s">
        <v>119</v>
      </c>
      <c r="AT786" s="21"/>
      <c r="AU786" s="22"/>
      <c r="AV786" s="23"/>
      <c r="AW786" s="21"/>
      <c r="AX786" s="21"/>
      <c r="AY786" s="21"/>
      <c r="AZ786" s="21"/>
      <c r="BA786" s="20"/>
      <c r="BB786" s="23"/>
      <c r="BC786" s="21"/>
      <c r="BD786" s="21"/>
      <c r="BE786" s="21"/>
      <c r="BF786" s="20"/>
      <c r="BG786" s="24" t="s">
        <v>17</v>
      </c>
      <c r="BH786" s="21"/>
      <c r="BI786" s="21"/>
      <c r="BJ786" s="22"/>
      <c r="BK786" s="64"/>
      <c r="BL786" s="197" t="str">
        <f>IFERROR(VLOOKUP(BK786,#REF!,3,FALSE),"")</f>
        <v/>
      </c>
    </row>
    <row r="787" spans="1:64" s="3" customFormat="1" ht="12.95" customHeight="1" x14ac:dyDescent="0.25">
      <c r="A787" s="42" t="s">
        <v>1607</v>
      </c>
      <c r="B787" s="31" t="s">
        <v>783</v>
      </c>
      <c r="C787" s="19"/>
      <c r="D787" s="25"/>
      <c r="E787" s="26"/>
      <c r="F787" s="21" t="s">
        <v>117</v>
      </c>
      <c r="G787" s="20" t="s">
        <v>119</v>
      </c>
      <c r="H787" s="24"/>
      <c r="I787" s="21"/>
      <c r="J787" s="21"/>
      <c r="K787" s="21"/>
      <c r="L787" s="21"/>
      <c r="M787" s="21"/>
      <c r="N787" s="21"/>
      <c r="O787" s="22"/>
      <c r="P787" s="23"/>
      <c r="Q787" s="21"/>
      <c r="R787" s="20"/>
      <c r="S787" s="24"/>
      <c r="T787" s="24"/>
      <c r="U787" s="24"/>
      <c r="V787" s="21"/>
      <c r="W787" s="21"/>
      <c r="X787" s="21"/>
      <c r="Y787" s="21"/>
      <c r="Z787" s="21"/>
      <c r="AA787" s="22"/>
      <c r="AB787" s="22"/>
      <c r="AC787" s="22"/>
      <c r="AD787" s="22"/>
      <c r="AE787" s="22"/>
      <c r="AF787" s="22" t="s">
        <v>92</v>
      </c>
      <c r="AG787" s="22"/>
      <c r="AH787" s="23"/>
      <c r="AI787" s="24"/>
      <c r="AJ787" s="21"/>
      <c r="AK787" s="22"/>
      <c r="AL787" s="22"/>
      <c r="AM787" s="22"/>
      <c r="AN787" s="23"/>
      <c r="AO787" s="20"/>
      <c r="AP787" s="24"/>
      <c r="AQ787" s="21"/>
      <c r="AR787" s="21" t="s">
        <v>117</v>
      </c>
      <c r="AS787" s="21" t="s">
        <v>119</v>
      </c>
      <c r="AT787" s="21"/>
      <c r="AU787" s="22" t="s">
        <v>92</v>
      </c>
      <c r="AV787" s="23"/>
      <c r="AW787" s="21"/>
      <c r="AX787" s="21"/>
      <c r="AY787" s="21"/>
      <c r="AZ787" s="21"/>
      <c r="BA787" s="20"/>
      <c r="BB787" s="23"/>
      <c r="BC787" s="21"/>
      <c r="BD787" s="21"/>
      <c r="BE787" s="21"/>
      <c r="BF787" s="20"/>
      <c r="BG787" s="24" t="s">
        <v>17</v>
      </c>
      <c r="BH787" s="21"/>
      <c r="BI787" s="21"/>
      <c r="BJ787" s="22"/>
      <c r="BK787" s="64"/>
      <c r="BL787" s="197" t="str">
        <f>IFERROR(VLOOKUP(BK787,#REF!,3,FALSE),"")</f>
        <v/>
      </c>
    </row>
    <row r="788" spans="1:64" s="3" customFormat="1" ht="12.95" customHeight="1" x14ac:dyDescent="0.25">
      <c r="A788" s="42" t="s">
        <v>1608</v>
      </c>
      <c r="B788" s="31" t="s">
        <v>784</v>
      </c>
      <c r="C788" s="19"/>
      <c r="D788" s="25"/>
      <c r="E788" s="26"/>
      <c r="F788" s="21" t="s">
        <v>117</v>
      </c>
      <c r="G788" s="20" t="s">
        <v>119</v>
      </c>
      <c r="H788" s="24"/>
      <c r="I788" s="21"/>
      <c r="J788" s="21"/>
      <c r="K788" s="21"/>
      <c r="L788" s="21"/>
      <c r="M788" s="21"/>
      <c r="N788" s="21"/>
      <c r="O788" s="22"/>
      <c r="P788" s="23"/>
      <c r="Q788" s="21"/>
      <c r="R788" s="20"/>
      <c r="S788" s="24"/>
      <c r="T788" s="24"/>
      <c r="U788" s="24"/>
      <c r="V788" s="21"/>
      <c r="W788" s="21"/>
      <c r="X788" s="21"/>
      <c r="Y788" s="21"/>
      <c r="Z788" s="21"/>
      <c r="AA788" s="22"/>
      <c r="AB788" s="22"/>
      <c r="AC788" s="22"/>
      <c r="AD788" s="22"/>
      <c r="AE788" s="22"/>
      <c r="AF788" s="22" t="s">
        <v>119</v>
      </c>
      <c r="AG788" s="22"/>
      <c r="AH788" s="23"/>
      <c r="AI788" s="24"/>
      <c r="AJ788" s="21"/>
      <c r="AK788" s="22"/>
      <c r="AL788" s="22"/>
      <c r="AM788" s="22"/>
      <c r="AN788" s="23"/>
      <c r="AO788" s="20"/>
      <c r="AP788" s="24"/>
      <c r="AQ788" s="21"/>
      <c r="AR788" s="21"/>
      <c r="AS788" s="21"/>
      <c r="AT788" s="21"/>
      <c r="AU788" s="22"/>
      <c r="AV788" s="23"/>
      <c r="AW788" s="21"/>
      <c r="AX788" s="21"/>
      <c r="AY788" s="21"/>
      <c r="AZ788" s="21"/>
      <c r="BA788" s="20"/>
      <c r="BB788" s="23"/>
      <c r="BC788" s="21"/>
      <c r="BD788" s="21"/>
      <c r="BE788" s="21"/>
      <c r="BF788" s="20"/>
      <c r="BG788" s="24" t="s">
        <v>17</v>
      </c>
      <c r="BH788" s="21"/>
      <c r="BI788" s="21"/>
      <c r="BJ788" s="22"/>
      <c r="BK788" s="64"/>
      <c r="BL788" s="197" t="str">
        <f>IFERROR(VLOOKUP(BK788,#REF!,3,FALSE),"")</f>
        <v/>
      </c>
    </row>
    <row r="789" spans="1:64" s="3" customFormat="1" ht="12.95" customHeight="1" x14ac:dyDescent="0.25">
      <c r="A789" s="42" t="s">
        <v>1609</v>
      </c>
      <c r="B789" s="31" t="s">
        <v>670</v>
      </c>
      <c r="C789" s="19"/>
      <c r="D789" s="25"/>
      <c r="E789" s="23"/>
      <c r="F789" s="21" t="s">
        <v>92</v>
      </c>
      <c r="G789" s="20"/>
      <c r="H789" s="24"/>
      <c r="I789" s="21"/>
      <c r="J789" s="21"/>
      <c r="K789" s="21"/>
      <c r="L789" s="21"/>
      <c r="M789" s="21"/>
      <c r="N789" s="21"/>
      <c r="O789" s="22"/>
      <c r="P789" s="23"/>
      <c r="Q789" s="21"/>
      <c r="R789" s="20"/>
      <c r="S789" s="24"/>
      <c r="T789" s="24"/>
      <c r="U789" s="24"/>
      <c r="V789" s="21"/>
      <c r="W789" s="21"/>
      <c r="X789" s="21"/>
      <c r="Y789" s="21"/>
      <c r="Z789" s="21"/>
      <c r="AA789" s="22"/>
      <c r="AB789" s="22"/>
      <c r="AC789" s="22" t="s">
        <v>117</v>
      </c>
      <c r="AD789" s="22" t="s">
        <v>117</v>
      </c>
      <c r="AE789" s="22"/>
      <c r="AF789" s="22" t="s">
        <v>92</v>
      </c>
      <c r="AG789" s="22"/>
      <c r="AH789" s="23"/>
      <c r="AI789" s="24"/>
      <c r="AJ789" s="21"/>
      <c r="AK789" s="22"/>
      <c r="AL789" s="22"/>
      <c r="AM789" s="22" t="s">
        <v>92</v>
      </c>
      <c r="AN789" s="23"/>
      <c r="AO789" s="20"/>
      <c r="AP789" s="24"/>
      <c r="AQ789" s="21"/>
      <c r="AR789" s="21"/>
      <c r="AS789" s="21"/>
      <c r="AT789" s="21"/>
      <c r="AU789" s="22" t="s">
        <v>119</v>
      </c>
      <c r="AV789" s="23"/>
      <c r="AW789" s="21"/>
      <c r="AX789" s="21"/>
      <c r="AY789" s="21"/>
      <c r="AZ789" s="21"/>
      <c r="BA789" s="20"/>
      <c r="BB789" s="23"/>
      <c r="BC789" s="21"/>
      <c r="BD789" s="21"/>
      <c r="BE789" s="21"/>
      <c r="BF789" s="20"/>
      <c r="BG789" s="24" t="s">
        <v>17</v>
      </c>
      <c r="BH789" s="21"/>
      <c r="BI789" s="21"/>
      <c r="BJ789" s="22"/>
      <c r="BK789" s="64"/>
      <c r="BL789" s="197">
        <f>+BL773</f>
        <v>41</v>
      </c>
    </row>
    <row r="790" spans="1:64" s="3" customFormat="1" ht="12.95" customHeight="1" x14ac:dyDescent="0.25">
      <c r="A790" s="42" t="s">
        <v>1610</v>
      </c>
      <c r="B790" s="31" t="s">
        <v>361</v>
      </c>
      <c r="C790" s="19"/>
      <c r="D790" s="25"/>
      <c r="E790" s="26"/>
      <c r="F790" s="21" t="s">
        <v>92</v>
      </c>
      <c r="G790" s="20"/>
      <c r="H790" s="24"/>
      <c r="I790" s="21"/>
      <c r="J790" s="21"/>
      <c r="K790" s="21"/>
      <c r="L790" s="21"/>
      <c r="M790" s="21" t="s">
        <v>120</v>
      </c>
      <c r="N790" s="21"/>
      <c r="O790" s="22" t="s">
        <v>92</v>
      </c>
      <c r="P790" s="23"/>
      <c r="Q790" s="21"/>
      <c r="R790" s="20"/>
      <c r="S790" s="24"/>
      <c r="T790" s="24"/>
      <c r="U790" s="24"/>
      <c r="V790" s="21"/>
      <c r="W790" s="21"/>
      <c r="X790" s="21"/>
      <c r="Y790" s="21"/>
      <c r="Z790" s="21"/>
      <c r="AA790" s="22"/>
      <c r="AB790" s="22"/>
      <c r="AC790" s="22"/>
      <c r="AD790" s="22"/>
      <c r="AE790" s="22"/>
      <c r="AF790" s="22" t="s">
        <v>92</v>
      </c>
      <c r="AG790" s="22"/>
      <c r="AH790" s="23"/>
      <c r="AI790" s="24"/>
      <c r="AJ790" s="21"/>
      <c r="AK790" s="22"/>
      <c r="AL790" s="22"/>
      <c r="AM790" s="22" t="s">
        <v>92</v>
      </c>
      <c r="AN790" s="23"/>
      <c r="AO790" s="20"/>
      <c r="AP790" s="24"/>
      <c r="AQ790" s="21"/>
      <c r="AR790" s="21"/>
      <c r="AS790" s="21" t="s">
        <v>92</v>
      </c>
      <c r="AT790" s="21"/>
      <c r="AU790" s="22"/>
      <c r="AV790" s="23"/>
      <c r="AW790" s="21"/>
      <c r="AX790" s="21"/>
      <c r="AY790" s="21" t="s">
        <v>92</v>
      </c>
      <c r="AZ790" s="21"/>
      <c r="BA790" s="20"/>
      <c r="BB790" s="23"/>
      <c r="BC790" s="21"/>
      <c r="BD790" s="21"/>
      <c r="BE790" s="21" t="s">
        <v>116</v>
      </c>
      <c r="BF790" s="20" t="s">
        <v>92</v>
      </c>
      <c r="BG790" s="24" t="s">
        <v>17</v>
      </c>
      <c r="BH790" s="21"/>
      <c r="BI790" s="21"/>
      <c r="BJ790" s="22"/>
      <c r="BK790" s="64"/>
      <c r="BL790" s="197">
        <f t="shared" ref="BL790:BL795" si="18">+BL774</f>
        <v>0</v>
      </c>
    </row>
    <row r="791" spans="1:64" s="3" customFormat="1" ht="12.95" customHeight="1" x14ac:dyDescent="0.25">
      <c r="A791" s="42" t="s">
        <v>1611</v>
      </c>
      <c r="B791" s="31" t="s">
        <v>362</v>
      </c>
      <c r="C791" s="19"/>
      <c r="D791" s="25"/>
      <c r="E791" s="26"/>
      <c r="F791" s="21"/>
      <c r="G791" s="20"/>
      <c r="H791" s="24"/>
      <c r="I791" s="21"/>
      <c r="J791" s="21"/>
      <c r="K791" s="21"/>
      <c r="L791" s="21"/>
      <c r="M791" s="21"/>
      <c r="N791" s="21"/>
      <c r="O791" s="22"/>
      <c r="P791" s="23"/>
      <c r="Q791" s="21"/>
      <c r="R791" s="20"/>
      <c r="S791" s="24"/>
      <c r="T791" s="24"/>
      <c r="U791" s="24"/>
      <c r="V791" s="21"/>
      <c r="W791" s="21"/>
      <c r="X791" s="21"/>
      <c r="Y791" s="21"/>
      <c r="Z791" s="21"/>
      <c r="AA791" s="22"/>
      <c r="AB791" s="22"/>
      <c r="AC791" s="22"/>
      <c r="AD791" s="22"/>
      <c r="AE791" s="22"/>
      <c r="AF791" s="22" t="s">
        <v>92</v>
      </c>
      <c r="AG791" s="22"/>
      <c r="AH791" s="23"/>
      <c r="AI791" s="24"/>
      <c r="AJ791" s="21"/>
      <c r="AK791" s="22"/>
      <c r="AL791" s="22"/>
      <c r="AM791" s="22" t="s">
        <v>92</v>
      </c>
      <c r="AN791" s="23"/>
      <c r="AO791" s="20"/>
      <c r="AP791" s="24"/>
      <c r="AQ791" s="21"/>
      <c r="AR791" s="21"/>
      <c r="AS791" s="21"/>
      <c r="AT791" s="21"/>
      <c r="AU791" s="22"/>
      <c r="AV791" s="23"/>
      <c r="AW791" s="21"/>
      <c r="AX791" s="21" t="s">
        <v>117</v>
      </c>
      <c r="AY791" s="21" t="s">
        <v>119</v>
      </c>
      <c r="AZ791" s="21"/>
      <c r="BA791" s="20"/>
      <c r="BB791" s="23"/>
      <c r="BC791" s="21"/>
      <c r="BD791" s="21"/>
      <c r="BE791" s="21" t="s">
        <v>116</v>
      </c>
      <c r="BF791" s="20" t="s">
        <v>92</v>
      </c>
      <c r="BG791" s="24" t="s">
        <v>17</v>
      </c>
      <c r="BH791" s="21"/>
      <c r="BI791" s="21"/>
      <c r="BJ791" s="22"/>
      <c r="BK791" s="64"/>
      <c r="BL791" s="197" t="str">
        <f t="shared" si="18"/>
        <v/>
      </c>
    </row>
    <row r="792" spans="1:64" s="3" customFormat="1" ht="12.95" customHeight="1" x14ac:dyDescent="0.25">
      <c r="A792" s="42" t="s">
        <v>1612</v>
      </c>
      <c r="B792" s="31" t="s">
        <v>363</v>
      </c>
      <c r="C792" s="19"/>
      <c r="D792" s="25"/>
      <c r="E792" s="23"/>
      <c r="F792" s="21"/>
      <c r="G792" s="20"/>
      <c r="H792" s="24"/>
      <c r="I792" s="21"/>
      <c r="J792" s="21"/>
      <c r="K792" s="21"/>
      <c r="L792" s="21"/>
      <c r="M792" s="21"/>
      <c r="N792" s="21"/>
      <c r="O792" s="22" t="s">
        <v>92</v>
      </c>
      <c r="P792" s="23"/>
      <c r="Q792" s="21"/>
      <c r="R792" s="20"/>
      <c r="S792" s="24"/>
      <c r="T792" s="24"/>
      <c r="U792" s="24"/>
      <c r="V792" s="21"/>
      <c r="W792" s="21"/>
      <c r="X792" s="21"/>
      <c r="Y792" s="21"/>
      <c r="Z792" s="21"/>
      <c r="AA792" s="22"/>
      <c r="AB792" s="22"/>
      <c r="AC792" s="22"/>
      <c r="AD792" s="22"/>
      <c r="AE792" s="22"/>
      <c r="AF792" s="22" t="s">
        <v>92</v>
      </c>
      <c r="AG792" s="22"/>
      <c r="AH792" s="23"/>
      <c r="AI792" s="24"/>
      <c r="AJ792" s="21"/>
      <c r="AK792" s="22"/>
      <c r="AL792" s="22"/>
      <c r="AM792" s="22" t="s">
        <v>92</v>
      </c>
      <c r="AN792" s="23"/>
      <c r="AO792" s="20"/>
      <c r="AP792" s="24"/>
      <c r="AQ792" s="21"/>
      <c r="AR792" s="21"/>
      <c r="AS792" s="21"/>
      <c r="AT792" s="21"/>
      <c r="AU792" s="22"/>
      <c r="AV792" s="23"/>
      <c r="AW792" s="21"/>
      <c r="AX792" s="21" t="s">
        <v>117</v>
      </c>
      <c r="AY792" s="21" t="s">
        <v>119</v>
      </c>
      <c r="AZ792" s="21"/>
      <c r="BA792" s="20"/>
      <c r="BB792" s="23"/>
      <c r="BC792" s="21"/>
      <c r="BD792" s="21"/>
      <c r="BE792" s="21"/>
      <c r="BF792" s="20" t="s">
        <v>92</v>
      </c>
      <c r="BG792" s="24" t="s">
        <v>17</v>
      </c>
      <c r="BH792" s="21"/>
      <c r="BI792" s="21"/>
      <c r="BJ792" s="22"/>
      <c r="BK792" s="64"/>
      <c r="BL792" s="197">
        <f t="shared" si="18"/>
        <v>0</v>
      </c>
    </row>
    <row r="793" spans="1:64" s="3" customFormat="1" ht="12.95" customHeight="1" x14ac:dyDescent="0.25">
      <c r="A793" s="42" t="s">
        <v>1613</v>
      </c>
      <c r="B793" s="31" t="s">
        <v>364</v>
      </c>
      <c r="C793" s="19"/>
      <c r="D793" s="25"/>
      <c r="E793" s="23"/>
      <c r="F793" s="21" t="s">
        <v>92</v>
      </c>
      <c r="G793" s="20"/>
      <c r="H793" s="24"/>
      <c r="I793" s="21"/>
      <c r="J793" s="21"/>
      <c r="K793" s="21"/>
      <c r="L793" s="21"/>
      <c r="M793" s="21"/>
      <c r="N793" s="21"/>
      <c r="O793" s="22"/>
      <c r="P793" s="23"/>
      <c r="Q793" s="21"/>
      <c r="R793" s="20"/>
      <c r="S793" s="24"/>
      <c r="T793" s="24"/>
      <c r="U793" s="24"/>
      <c r="V793" s="21"/>
      <c r="W793" s="21"/>
      <c r="X793" s="21"/>
      <c r="Y793" s="21"/>
      <c r="Z793" s="21"/>
      <c r="AA793" s="22"/>
      <c r="AB793" s="22"/>
      <c r="AC793" s="22"/>
      <c r="AD793" s="22"/>
      <c r="AE793" s="22" t="s">
        <v>117</v>
      </c>
      <c r="AF793" s="22" t="s">
        <v>92</v>
      </c>
      <c r="AG793" s="22"/>
      <c r="AH793" s="23"/>
      <c r="AI793" s="24"/>
      <c r="AJ793" s="21"/>
      <c r="AK793" s="22" t="s">
        <v>117</v>
      </c>
      <c r="AL793" s="22"/>
      <c r="AM793" s="22" t="s">
        <v>119</v>
      </c>
      <c r="AN793" s="23"/>
      <c r="AO793" s="20"/>
      <c r="AP793" s="24"/>
      <c r="AQ793" s="21"/>
      <c r="AR793" s="21"/>
      <c r="AS793" s="21"/>
      <c r="AT793" s="21"/>
      <c r="AU793" s="22" t="s">
        <v>119</v>
      </c>
      <c r="AV793" s="23"/>
      <c r="AW793" s="21"/>
      <c r="AX793" s="21"/>
      <c r="AY793" s="21"/>
      <c r="AZ793" s="21"/>
      <c r="BA793" s="20"/>
      <c r="BB793" s="23"/>
      <c r="BC793" s="21"/>
      <c r="BD793" s="21"/>
      <c r="BE793" s="21"/>
      <c r="BF793" s="20" t="s">
        <v>92</v>
      </c>
      <c r="BG793" s="24" t="s">
        <v>17</v>
      </c>
      <c r="BH793" s="21"/>
      <c r="BI793" s="21"/>
      <c r="BJ793" s="22" t="s">
        <v>35</v>
      </c>
      <c r="BK793" s="64"/>
      <c r="BL793" s="197" t="str">
        <f t="shared" si="18"/>
        <v/>
      </c>
    </row>
    <row r="794" spans="1:64" s="3" customFormat="1" ht="12.95" customHeight="1" x14ac:dyDescent="0.25">
      <c r="A794" s="42" t="s">
        <v>1614</v>
      </c>
      <c r="B794" s="31" t="s">
        <v>870</v>
      </c>
      <c r="C794" s="19"/>
      <c r="D794" s="25"/>
      <c r="E794" s="23"/>
      <c r="F794" s="21" t="s">
        <v>92</v>
      </c>
      <c r="G794" s="20"/>
      <c r="H794" s="24"/>
      <c r="I794" s="21"/>
      <c r="J794" s="21"/>
      <c r="K794" s="21"/>
      <c r="L794" s="21"/>
      <c r="M794" s="21"/>
      <c r="N794" s="21"/>
      <c r="O794" s="22"/>
      <c r="P794" s="23"/>
      <c r="Q794" s="21"/>
      <c r="R794" s="20"/>
      <c r="S794" s="24"/>
      <c r="T794" s="24"/>
      <c r="U794" s="24"/>
      <c r="V794" s="21"/>
      <c r="W794" s="21"/>
      <c r="X794" s="21"/>
      <c r="Y794" s="21"/>
      <c r="Z794" s="21"/>
      <c r="AA794" s="22"/>
      <c r="AB794" s="22"/>
      <c r="AC794" s="22"/>
      <c r="AD794" s="22"/>
      <c r="AE794" s="22" t="s">
        <v>117</v>
      </c>
      <c r="AF794" s="22" t="s">
        <v>92</v>
      </c>
      <c r="AG794" s="22"/>
      <c r="AH794" s="23"/>
      <c r="AI794" s="24"/>
      <c r="AJ794" s="21"/>
      <c r="AK794" s="22" t="s">
        <v>117</v>
      </c>
      <c r="AL794" s="22"/>
      <c r="AM794" s="22" t="s">
        <v>119</v>
      </c>
      <c r="AN794" s="23"/>
      <c r="AO794" s="20"/>
      <c r="AP794" s="24"/>
      <c r="AQ794" s="21"/>
      <c r="AR794" s="21"/>
      <c r="AS794" s="21"/>
      <c r="AT794" s="21"/>
      <c r="AU794" s="22" t="s">
        <v>119</v>
      </c>
      <c r="AV794" s="23"/>
      <c r="AW794" s="21"/>
      <c r="AX794" s="21"/>
      <c r="AY794" s="21"/>
      <c r="AZ794" s="21"/>
      <c r="BA794" s="20"/>
      <c r="BB794" s="23"/>
      <c r="BC794" s="21"/>
      <c r="BD794" s="21"/>
      <c r="BE794" s="21"/>
      <c r="BF794" s="20" t="s">
        <v>92</v>
      </c>
      <c r="BG794" s="24" t="s">
        <v>17</v>
      </c>
      <c r="BH794" s="21"/>
      <c r="BI794" s="21"/>
      <c r="BJ794" s="22"/>
      <c r="BK794" s="64"/>
      <c r="BL794" s="197">
        <f t="shared" si="18"/>
        <v>36</v>
      </c>
    </row>
    <row r="795" spans="1:64" s="3" customFormat="1" ht="12.95" customHeight="1" x14ac:dyDescent="0.25">
      <c r="A795" s="42" t="s">
        <v>1615</v>
      </c>
      <c r="B795" s="31" t="s">
        <v>365</v>
      </c>
      <c r="C795" s="24"/>
      <c r="D795" s="22"/>
      <c r="E795" s="23"/>
      <c r="F795" s="21"/>
      <c r="G795" s="20"/>
      <c r="H795" s="24"/>
      <c r="I795" s="21"/>
      <c r="J795" s="21"/>
      <c r="K795" s="21"/>
      <c r="L795" s="21"/>
      <c r="M795" s="21"/>
      <c r="N795" s="21"/>
      <c r="O795" s="22"/>
      <c r="P795" s="23"/>
      <c r="Q795" s="21"/>
      <c r="R795" s="20"/>
      <c r="S795" s="24"/>
      <c r="T795" s="24"/>
      <c r="U795" s="24"/>
      <c r="V795" s="21"/>
      <c r="W795" s="21"/>
      <c r="X795" s="21"/>
      <c r="Y795" s="21"/>
      <c r="Z795" s="21"/>
      <c r="AA795" s="22"/>
      <c r="AB795" s="22"/>
      <c r="AC795" s="22" t="s">
        <v>117</v>
      </c>
      <c r="AD795" s="22" t="s">
        <v>119</v>
      </c>
      <c r="AE795" s="22"/>
      <c r="AF795" s="22" t="s">
        <v>92</v>
      </c>
      <c r="AG795" s="22"/>
      <c r="AH795" s="23"/>
      <c r="AI795" s="24"/>
      <c r="AJ795" s="21"/>
      <c r="AK795" s="22"/>
      <c r="AL795" s="22"/>
      <c r="AM795" s="22" t="s">
        <v>92</v>
      </c>
      <c r="AN795" s="23"/>
      <c r="AO795" s="20"/>
      <c r="AP795" s="24"/>
      <c r="AQ795" s="21"/>
      <c r="AR795" s="21"/>
      <c r="AS795" s="21"/>
      <c r="AT795" s="21"/>
      <c r="AU795" s="22"/>
      <c r="AV795" s="23"/>
      <c r="AW795" s="21"/>
      <c r="AX795" s="21"/>
      <c r="AY795" s="21"/>
      <c r="AZ795" s="21"/>
      <c r="BA795" s="20"/>
      <c r="BB795" s="23"/>
      <c r="BC795" s="21"/>
      <c r="BD795" s="21"/>
      <c r="BE795" s="21"/>
      <c r="BF795" s="20"/>
      <c r="BG795" s="24" t="s">
        <v>17</v>
      </c>
      <c r="BH795" s="21"/>
      <c r="BI795" s="21"/>
      <c r="BJ795" s="48" t="s">
        <v>35</v>
      </c>
      <c r="BK795" s="64"/>
      <c r="BL795" s="197">
        <f t="shared" si="18"/>
        <v>43</v>
      </c>
    </row>
    <row r="796" spans="1:64" s="3" customFormat="1" ht="12.95" customHeight="1" x14ac:dyDescent="0.25">
      <c r="A796" s="42" t="s">
        <v>1616</v>
      </c>
      <c r="B796" s="31" t="s">
        <v>366</v>
      </c>
      <c r="C796" s="24"/>
      <c r="D796" s="22"/>
      <c r="E796" s="23"/>
      <c r="F796" s="21"/>
      <c r="G796" s="20"/>
      <c r="H796" s="24"/>
      <c r="I796" s="21"/>
      <c r="J796" s="21"/>
      <c r="K796" s="21"/>
      <c r="L796" s="21"/>
      <c r="M796" s="21"/>
      <c r="N796" s="21"/>
      <c r="O796" s="22"/>
      <c r="P796" s="23"/>
      <c r="Q796" s="21"/>
      <c r="R796" s="20"/>
      <c r="S796" s="24"/>
      <c r="T796" s="24"/>
      <c r="U796" s="24"/>
      <c r="V796" s="21"/>
      <c r="W796" s="21"/>
      <c r="X796" s="21"/>
      <c r="Y796" s="21"/>
      <c r="Z796" s="21"/>
      <c r="AA796" s="22"/>
      <c r="AB796" s="22"/>
      <c r="AC796" s="22" t="s">
        <v>117</v>
      </c>
      <c r="AD796" s="22" t="s">
        <v>119</v>
      </c>
      <c r="AE796" s="22"/>
      <c r="AF796" s="22" t="s">
        <v>92</v>
      </c>
      <c r="AG796" s="22"/>
      <c r="AH796" s="23"/>
      <c r="AI796" s="24"/>
      <c r="AJ796" s="21"/>
      <c r="AK796" s="22"/>
      <c r="AL796" s="22"/>
      <c r="AM796" s="22" t="s">
        <v>92</v>
      </c>
      <c r="AN796" s="23"/>
      <c r="AO796" s="20"/>
      <c r="AP796" s="24"/>
      <c r="AQ796" s="21"/>
      <c r="AR796" s="21"/>
      <c r="AS796" s="21"/>
      <c r="AT796" s="21"/>
      <c r="AU796" s="22"/>
      <c r="AV796" s="23"/>
      <c r="AW796" s="21"/>
      <c r="AX796" s="21"/>
      <c r="AY796" s="21"/>
      <c r="AZ796" s="21"/>
      <c r="BA796" s="20"/>
      <c r="BB796" s="23"/>
      <c r="BC796" s="21"/>
      <c r="BD796" s="21"/>
      <c r="BE796" s="21"/>
      <c r="BF796" s="20"/>
      <c r="BG796" s="24" t="s">
        <v>17</v>
      </c>
      <c r="BH796" s="21"/>
      <c r="BI796" s="21"/>
      <c r="BJ796" s="48" t="s">
        <v>35</v>
      </c>
      <c r="BK796" s="64"/>
      <c r="BL796" s="197" t="str">
        <f>IFERROR(VLOOKUP(BK796,#REF!,3,FALSE),"")</f>
        <v/>
      </c>
    </row>
    <row r="797" spans="1:64" s="3" customFormat="1" ht="12.75" customHeight="1" x14ac:dyDescent="0.25">
      <c r="A797" s="42" t="s">
        <v>1617</v>
      </c>
      <c r="B797" s="31" t="s">
        <v>616</v>
      </c>
      <c r="C797" s="24"/>
      <c r="D797" s="22"/>
      <c r="E797" s="23"/>
      <c r="F797" s="21"/>
      <c r="G797" s="20"/>
      <c r="H797" s="24"/>
      <c r="I797" s="21"/>
      <c r="J797" s="21"/>
      <c r="K797" s="21"/>
      <c r="L797" s="21"/>
      <c r="M797" s="21"/>
      <c r="N797" s="21"/>
      <c r="O797" s="22"/>
      <c r="P797" s="23"/>
      <c r="Q797" s="21"/>
      <c r="R797" s="20"/>
      <c r="S797" s="24"/>
      <c r="T797" s="24"/>
      <c r="U797" s="24"/>
      <c r="V797" s="21"/>
      <c r="W797" s="21"/>
      <c r="X797" s="21"/>
      <c r="Y797" s="21"/>
      <c r="Z797" s="21"/>
      <c r="AA797" s="22"/>
      <c r="AB797" s="22"/>
      <c r="AC797" s="22" t="s">
        <v>117</v>
      </c>
      <c r="AD797" s="22" t="s">
        <v>119</v>
      </c>
      <c r="AE797" s="22"/>
      <c r="AF797" s="22" t="s">
        <v>92</v>
      </c>
      <c r="AG797" s="22"/>
      <c r="AH797" s="23"/>
      <c r="AI797" s="24"/>
      <c r="AJ797" s="21"/>
      <c r="AK797" s="22"/>
      <c r="AL797" s="22"/>
      <c r="AM797" s="22" t="s">
        <v>92</v>
      </c>
      <c r="AN797" s="23"/>
      <c r="AO797" s="20"/>
      <c r="AP797" s="24"/>
      <c r="AQ797" s="21"/>
      <c r="AR797" s="21"/>
      <c r="AS797" s="21"/>
      <c r="AT797" s="21"/>
      <c r="AU797" s="22"/>
      <c r="AV797" s="23"/>
      <c r="AW797" s="21"/>
      <c r="AX797" s="21"/>
      <c r="AY797" s="21"/>
      <c r="AZ797" s="21"/>
      <c r="BA797" s="20"/>
      <c r="BB797" s="23"/>
      <c r="BC797" s="21"/>
      <c r="BD797" s="21"/>
      <c r="BE797" s="21"/>
      <c r="BF797" s="20"/>
      <c r="BG797" s="24" t="s">
        <v>17</v>
      </c>
      <c r="BH797" s="21"/>
      <c r="BI797" s="21"/>
      <c r="BJ797" s="48" t="s">
        <v>35</v>
      </c>
      <c r="BK797" s="64"/>
      <c r="BL797" s="197" t="str">
        <f>IFERROR(VLOOKUP(BK797,#REF!,3,FALSE),"")</f>
        <v/>
      </c>
    </row>
    <row r="798" spans="1:64" s="3" customFormat="1" ht="12.95" customHeight="1" x14ac:dyDescent="0.25">
      <c r="A798" s="42" t="s">
        <v>1618</v>
      </c>
      <c r="B798" s="31" t="s">
        <v>840</v>
      </c>
      <c r="C798" s="19"/>
      <c r="D798" s="25"/>
      <c r="E798" s="49"/>
      <c r="F798" s="47" t="s">
        <v>92</v>
      </c>
      <c r="G798" s="70"/>
      <c r="H798" s="50"/>
      <c r="I798" s="47"/>
      <c r="J798" s="47"/>
      <c r="K798" s="47"/>
      <c r="L798" s="47"/>
      <c r="M798" s="47"/>
      <c r="N798" s="47"/>
      <c r="O798" s="48"/>
      <c r="P798" s="49"/>
      <c r="Q798" s="47"/>
      <c r="R798" s="70"/>
      <c r="S798" s="50"/>
      <c r="T798" s="50"/>
      <c r="U798" s="50"/>
      <c r="V798" s="47"/>
      <c r="W798" s="47"/>
      <c r="X798" s="47"/>
      <c r="Y798" s="47"/>
      <c r="Z798" s="47"/>
      <c r="AA798" s="48"/>
      <c r="AB798" s="48"/>
      <c r="AC798" s="48"/>
      <c r="AD798" s="48"/>
      <c r="AE798" s="48" t="s">
        <v>117</v>
      </c>
      <c r="AF798" s="48" t="s">
        <v>92</v>
      </c>
      <c r="AG798" s="48"/>
      <c r="AH798" s="49"/>
      <c r="AI798" s="50"/>
      <c r="AJ798" s="47"/>
      <c r="AK798" s="48" t="s">
        <v>117</v>
      </c>
      <c r="AL798" s="48"/>
      <c r="AM798" s="48" t="s">
        <v>119</v>
      </c>
      <c r="AN798" s="49"/>
      <c r="AO798" s="70"/>
      <c r="AP798" s="50"/>
      <c r="AQ798" s="47"/>
      <c r="AR798" s="47"/>
      <c r="AS798" s="47"/>
      <c r="AT798" s="47"/>
      <c r="AU798" s="48" t="s">
        <v>119</v>
      </c>
      <c r="AV798" s="49"/>
      <c r="AW798" s="47"/>
      <c r="AX798" s="47"/>
      <c r="AY798" s="47"/>
      <c r="AZ798" s="47"/>
      <c r="BA798" s="70"/>
      <c r="BB798" s="49"/>
      <c r="BC798" s="47"/>
      <c r="BD798" s="47"/>
      <c r="BE798" s="47"/>
      <c r="BF798" s="70" t="s">
        <v>92</v>
      </c>
      <c r="BG798" s="50" t="s">
        <v>17</v>
      </c>
      <c r="BH798" s="47"/>
      <c r="BI798" s="47"/>
      <c r="BJ798" s="48"/>
      <c r="BK798" s="64"/>
      <c r="BL798" s="197" t="str">
        <f>IFERROR(VLOOKUP(BK798,#REF!,3,FALSE),"")</f>
        <v/>
      </c>
    </row>
    <row r="799" spans="1:64" s="3" customFormat="1" ht="12.95" customHeight="1" x14ac:dyDescent="0.25">
      <c r="A799" s="42"/>
      <c r="B799" s="31"/>
      <c r="C799" s="19"/>
      <c r="D799" s="25"/>
      <c r="E799" s="49"/>
      <c r="F799" s="47"/>
      <c r="G799" s="70"/>
      <c r="H799" s="50"/>
      <c r="I799" s="47"/>
      <c r="J799" s="47"/>
      <c r="K799" s="47"/>
      <c r="L799" s="47"/>
      <c r="M799" s="47"/>
      <c r="N799" s="47"/>
      <c r="O799" s="48"/>
      <c r="P799" s="49"/>
      <c r="Q799" s="47"/>
      <c r="R799" s="70"/>
      <c r="S799" s="50"/>
      <c r="T799" s="50"/>
      <c r="U799" s="50"/>
      <c r="V799" s="47"/>
      <c r="W799" s="47"/>
      <c r="X799" s="47"/>
      <c r="Y799" s="47"/>
      <c r="Z799" s="47"/>
      <c r="AA799" s="48"/>
      <c r="AB799" s="48"/>
      <c r="AC799" s="48"/>
      <c r="AD799" s="48"/>
      <c r="AE799" s="48"/>
      <c r="AF799" s="48"/>
      <c r="AG799" s="48"/>
      <c r="AH799" s="49"/>
      <c r="AI799" s="50"/>
      <c r="AJ799" s="47"/>
      <c r="AK799" s="48"/>
      <c r="AL799" s="48"/>
      <c r="AM799" s="48"/>
      <c r="AN799" s="49"/>
      <c r="AO799" s="70"/>
      <c r="AP799" s="50"/>
      <c r="AQ799" s="47"/>
      <c r="AR799" s="47"/>
      <c r="AS799" s="47"/>
      <c r="AT799" s="47"/>
      <c r="AU799" s="48"/>
      <c r="AV799" s="49"/>
      <c r="AW799" s="47"/>
      <c r="AX799" s="47"/>
      <c r="AY799" s="47"/>
      <c r="AZ799" s="47"/>
      <c r="BA799" s="70"/>
      <c r="BB799" s="49"/>
      <c r="BC799" s="47"/>
      <c r="BD799" s="47"/>
      <c r="BE799" s="47"/>
      <c r="BF799" s="70"/>
      <c r="BG799" s="50" t="s">
        <v>17</v>
      </c>
      <c r="BH799" s="47"/>
      <c r="BI799" s="47"/>
      <c r="BJ799" s="48"/>
      <c r="BK799" s="64"/>
      <c r="BL799" s="197"/>
    </row>
    <row r="800" spans="1:64" s="3" customFormat="1" ht="12.75" customHeight="1" x14ac:dyDescent="0.25">
      <c r="A800" s="6" t="s">
        <v>527</v>
      </c>
      <c r="B800" s="31" t="s">
        <v>234</v>
      </c>
      <c r="C800" s="19"/>
      <c r="D800" s="25"/>
      <c r="E800" s="26"/>
      <c r="F800" s="27"/>
      <c r="G800" s="68"/>
      <c r="H800" s="19"/>
      <c r="I800" s="27"/>
      <c r="J800" s="27"/>
      <c r="K800" s="27"/>
      <c r="L800" s="27"/>
      <c r="M800" s="27"/>
      <c r="N800" s="27"/>
      <c r="O800" s="25"/>
      <c r="P800" s="26"/>
      <c r="Q800" s="27"/>
      <c r="R800" s="68"/>
      <c r="S800" s="19"/>
      <c r="T800" s="19"/>
      <c r="U800" s="19"/>
      <c r="V800" s="27"/>
      <c r="W800" s="27"/>
      <c r="X800" s="27"/>
      <c r="Y800" s="27"/>
      <c r="Z800" s="27"/>
      <c r="AA800" s="25"/>
      <c r="AB800" s="25"/>
      <c r="AC800" s="25"/>
      <c r="AD800" s="25"/>
      <c r="AE800" s="25"/>
      <c r="AF800" s="25"/>
      <c r="AG800" s="25"/>
      <c r="AH800" s="26"/>
      <c r="AI800" s="19"/>
      <c r="AJ800" s="27"/>
      <c r="AK800" s="25"/>
      <c r="AL800" s="25"/>
      <c r="AM800" s="25"/>
      <c r="AN800" s="26"/>
      <c r="AO800" s="68"/>
      <c r="AP800" s="19"/>
      <c r="AQ800" s="27"/>
      <c r="AR800" s="27"/>
      <c r="AS800" s="27"/>
      <c r="AT800" s="27"/>
      <c r="AU800" s="25"/>
      <c r="AV800" s="26"/>
      <c r="AW800" s="27"/>
      <c r="AX800" s="27"/>
      <c r="AY800" s="27"/>
      <c r="AZ800" s="27"/>
      <c r="BA800" s="68"/>
      <c r="BB800" s="26"/>
      <c r="BC800" s="27"/>
      <c r="BD800" s="27"/>
      <c r="BE800" s="27"/>
      <c r="BF800" s="68"/>
      <c r="BG800" s="24" t="s">
        <v>17</v>
      </c>
      <c r="BH800" s="27"/>
      <c r="BI800" s="27"/>
      <c r="BJ800" s="25"/>
      <c r="BK800" s="64"/>
      <c r="BL800" s="197" t="str">
        <f>IFERROR(VLOOKUP(BK800,#REF!,3,FALSE),"")</f>
        <v/>
      </c>
    </row>
    <row r="801" spans="1:64" s="3" customFormat="1" ht="12.75" customHeight="1" x14ac:dyDescent="0.25">
      <c r="A801" s="6"/>
      <c r="B801" s="31"/>
      <c r="C801" s="19"/>
      <c r="D801" s="25"/>
      <c r="E801" s="26"/>
      <c r="F801" s="27"/>
      <c r="G801" s="68"/>
      <c r="H801" s="19"/>
      <c r="I801" s="27"/>
      <c r="J801" s="27"/>
      <c r="K801" s="27"/>
      <c r="L801" s="27"/>
      <c r="M801" s="27"/>
      <c r="N801" s="27"/>
      <c r="O801" s="25"/>
      <c r="P801" s="26"/>
      <c r="Q801" s="27"/>
      <c r="R801" s="68"/>
      <c r="S801" s="19"/>
      <c r="T801" s="19"/>
      <c r="U801" s="19"/>
      <c r="V801" s="27"/>
      <c r="W801" s="27"/>
      <c r="X801" s="27"/>
      <c r="Y801" s="27"/>
      <c r="Z801" s="27"/>
      <c r="AA801" s="25"/>
      <c r="AB801" s="25"/>
      <c r="AC801" s="25"/>
      <c r="AD801" s="25"/>
      <c r="AE801" s="25"/>
      <c r="AF801" s="25"/>
      <c r="AG801" s="25"/>
      <c r="AH801" s="26"/>
      <c r="AI801" s="19"/>
      <c r="AJ801" s="27"/>
      <c r="AK801" s="25"/>
      <c r="AL801" s="25"/>
      <c r="AM801" s="25"/>
      <c r="AN801" s="26"/>
      <c r="AO801" s="68"/>
      <c r="AP801" s="19"/>
      <c r="AQ801" s="27"/>
      <c r="AR801" s="27"/>
      <c r="AS801" s="27"/>
      <c r="AT801" s="27"/>
      <c r="AU801" s="25"/>
      <c r="AV801" s="26"/>
      <c r="AW801" s="27"/>
      <c r="AX801" s="27"/>
      <c r="AY801" s="27"/>
      <c r="AZ801" s="27"/>
      <c r="BA801" s="68"/>
      <c r="BB801" s="26"/>
      <c r="BC801" s="27"/>
      <c r="BD801" s="27"/>
      <c r="BE801" s="27"/>
      <c r="BF801" s="68"/>
      <c r="BG801" s="19" t="s">
        <v>17</v>
      </c>
      <c r="BH801" s="27"/>
      <c r="BI801" s="27"/>
      <c r="BJ801" s="25"/>
      <c r="BK801" s="64"/>
      <c r="BL801" s="197"/>
    </row>
    <row r="802" spans="1:64" s="3" customFormat="1" ht="12.95" customHeight="1" x14ac:dyDescent="0.25">
      <c r="A802" s="42" t="s">
        <v>1619</v>
      </c>
      <c r="B802" s="31" t="s">
        <v>699</v>
      </c>
      <c r="C802" s="19"/>
      <c r="D802" s="25"/>
      <c r="E802" s="26"/>
      <c r="F802" s="21" t="s">
        <v>117</v>
      </c>
      <c r="G802" s="20" t="s">
        <v>119</v>
      </c>
      <c r="H802" s="24"/>
      <c r="I802" s="21"/>
      <c r="J802" s="21"/>
      <c r="K802" s="21"/>
      <c r="L802" s="21"/>
      <c r="M802" s="21"/>
      <c r="N802" s="21"/>
      <c r="O802" s="22"/>
      <c r="P802" s="23"/>
      <c r="Q802" s="21"/>
      <c r="R802" s="20"/>
      <c r="S802" s="24"/>
      <c r="T802" s="24"/>
      <c r="U802" s="24"/>
      <c r="V802" s="21"/>
      <c r="W802" s="21"/>
      <c r="X802" s="21"/>
      <c r="Y802" s="21"/>
      <c r="Z802" s="21"/>
      <c r="AA802" s="22"/>
      <c r="AB802" s="22"/>
      <c r="AC802" s="22"/>
      <c r="AD802" s="22"/>
      <c r="AE802" s="22"/>
      <c r="AF802" s="22" t="s">
        <v>119</v>
      </c>
      <c r="AG802" s="22"/>
      <c r="AH802" s="23"/>
      <c r="AI802" s="24"/>
      <c r="AJ802" s="21"/>
      <c r="AK802" s="22"/>
      <c r="AL802" s="22"/>
      <c r="AM802" s="22"/>
      <c r="AN802" s="23"/>
      <c r="AO802" s="20"/>
      <c r="AP802" s="24"/>
      <c r="AQ802" s="21"/>
      <c r="AR802" s="21" t="s">
        <v>117</v>
      </c>
      <c r="AS802" s="21" t="s">
        <v>119</v>
      </c>
      <c r="AT802" s="21"/>
      <c r="AU802" s="22"/>
      <c r="AV802" s="23"/>
      <c r="AW802" s="21"/>
      <c r="AX802" s="21"/>
      <c r="AY802" s="21"/>
      <c r="AZ802" s="21"/>
      <c r="BA802" s="20"/>
      <c r="BB802" s="23"/>
      <c r="BC802" s="21"/>
      <c r="BD802" s="21"/>
      <c r="BE802" s="21"/>
      <c r="BF802" s="20"/>
      <c r="BG802" s="24" t="s">
        <v>17</v>
      </c>
      <c r="BH802" s="21"/>
      <c r="BI802" s="21"/>
      <c r="BJ802" s="22"/>
      <c r="BK802" s="64"/>
      <c r="BL802" s="197" t="str">
        <f>IFERROR(VLOOKUP(BK802,#REF!,3,FALSE),"")</f>
        <v/>
      </c>
    </row>
    <row r="803" spans="1:64" s="3" customFormat="1" ht="12.95" customHeight="1" x14ac:dyDescent="0.25">
      <c r="A803" s="42" t="s">
        <v>1620</v>
      </c>
      <c r="B803" s="31" t="s">
        <v>785</v>
      </c>
      <c r="C803" s="19"/>
      <c r="D803" s="25"/>
      <c r="E803" s="26"/>
      <c r="F803" s="21" t="s">
        <v>117</v>
      </c>
      <c r="G803" s="20" t="s">
        <v>119</v>
      </c>
      <c r="H803" s="24"/>
      <c r="I803" s="21"/>
      <c r="J803" s="21"/>
      <c r="K803" s="21"/>
      <c r="L803" s="21"/>
      <c r="M803" s="21"/>
      <c r="N803" s="21"/>
      <c r="O803" s="22"/>
      <c r="P803" s="23"/>
      <c r="Q803" s="21"/>
      <c r="R803" s="20"/>
      <c r="S803" s="24"/>
      <c r="T803" s="24"/>
      <c r="U803" s="24"/>
      <c r="V803" s="21"/>
      <c r="W803" s="21"/>
      <c r="X803" s="21"/>
      <c r="Y803" s="21"/>
      <c r="Z803" s="21"/>
      <c r="AA803" s="22"/>
      <c r="AB803" s="22"/>
      <c r="AC803" s="22"/>
      <c r="AD803" s="22"/>
      <c r="AE803" s="22"/>
      <c r="AF803" s="22" t="s">
        <v>92</v>
      </c>
      <c r="AG803" s="22"/>
      <c r="AH803" s="23"/>
      <c r="AI803" s="24"/>
      <c r="AJ803" s="21"/>
      <c r="AK803" s="22"/>
      <c r="AL803" s="22"/>
      <c r="AM803" s="22"/>
      <c r="AN803" s="23"/>
      <c r="AO803" s="20"/>
      <c r="AP803" s="24"/>
      <c r="AQ803" s="21"/>
      <c r="AR803" s="21" t="s">
        <v>117</v>
      </c>
      <c r="AS803" s="21" t="s">
        <v>119</v>
      </c>
      <c r="AT803" s="21"/>
      <c r="AU803" s="22" t="s">
        <v>92</v>
      </c>
      <c r="AV803" s="23"/>
      <c r="AW803" s="21"/>
      <c r="AX803" s="21"/>
      <c r="AY803" s="21"/>
      <c r="AZ803" s="21"/>
      <c r="BA803" s="20"/>
      <c r="BB803" s="23"/>
      <c r="BC803" s="21"/>
      <c r="BD803" s="21"/>
      <c r="BE803" s="21"/>
      <c r="BF803" s="20"/>
      <c r="BG803" s="24" t="s">
        <v>17</v>
      </c>
      <c r="BH803" s="21"/>
      <c r="BI803" s="21"/>
      <c r="BJ803" s="22"/>
      <c r="BK803" s="64"/>
      <c r="BL803" s="197" t="str">
        <f>IFERROR(VLOOKUP(BK803,#REF!,3,FALSE),"")</f>
        <v/>
      </c>
    </row>
    <row r="804" spans="1:64" s="3" customFormat="1" ht="12.95" customHeight="1" x14ac:dyDescent="0.25">
      <c r="A804" s="42" t="s">
        <v>1621</v>
      </c>
      <c r="B804" s="31" t="s">
        <v>786</v>
      </c>
      <c r="C804" s="19"/>
      <c r="D804" s="25"/>
      <c r="E804" s="26"/>
      <c r="F804" s="21" t="s">
        <v>117</v>
      </c>
      <c r="G804" s="20" t="s">
        <v>119</v>
      </c>
      <c r="H804" s="24"/>
      <c r="I804" s="21"/>
      <c r="J804" s="21"/>
      <c r="K804" s="21"/>
      <c r="L804" s="21"/>
      <c r="M804" s="21"/>
      <c r="N804" s="21"/>
      <c r="O804" s="22"/>
      <c r="P804" s="23"/>
      <c r="Q804" s="21"/>
      <c r="R804" s="20"/>
      <c r="S804" s="24"/>
      <c r="T804" s="24"/>
      <c r="U804" s="24"/>
      <c r="V804" s="21"/>
      <c r="W804" s="21"/>
      <c r="X804" s="21"/>
      <c r="Y804" s="21"/>
      <c r="Z804" s="21"/>
      <c r="AA804" s="22"/>
      <c r="AB804" s="22"/>
      <c r="AC804" s="22"/>
      <c r="AD804" s="22"/>
      <c r="AE804" s="22"/>
      <c r="AF804" s="22" t="s">
        <v>119</v>
      </c>
      <c r="AG804" s="22"/>
      <c r="AH804" s="23"/>
      <c r="AI804" s="24"/>
      <c r="AJ804" s="21"/>
      <c r="AK804" s="22"/>
      <c r="AL804" s="22"/>
      <c r="AM804" s="22"/>
      <c r="AN804" s="23"/>
      <c r="AO804" s="20"/>
      <c r="AP804" s="24"/>
      <c r="AQ804" s="21"/>
      <c r="AR804" s="21"/>
      <c r="AS804" s="21"/>
      <c r="AT804" s="21"/>
      <c r="AU804" s="22"/>
      <c r="AV804" s="23"/>
      <c r="AW804" s="21"/>
      <c r="AX804" s="21"/>
      <c r="AY804" s="21"/>
      <c r="AZ804" s="21"/>
      <c r="BA804" s="20"/>
      <c r="BB804" s="23"/>
      <c r="BC804" s="21"/>
      <c r="BD804" s="21"/>
      <c r="BE804" s="21"/>
      <c r="BF804" s="20"/>
      <c r="BG804" s="24" t="s">
        <v>17</v>
      </c>
      <c r="BH804" s="21"/>
      <c r="BI804" s="21"/>
      <c r="BJ804" s="22"/>
      <c r="BK804" s="64"/>
      <c r="BL804" s="197" t="str">
        <f>IFERROR(VLOOKUP(BK804,#REF!,3,FALSE),"")</f>
        <v/>
      </c>
    </row>
    <row r="805" spans="1:64" s="3" customFormat="1" ht="12.95" customHeight="1" x14ac:dyDescent="0.25">
      <c r="A805" s="42" t="s">
        <v>1622</v>
      </c>
      <c r="B805" s="31" t="s">
        <v>671</v>
      </c>
      <c r="C805" s="19"/>
      <c r="D805" s="25"/>
      <c r="E805" s="23"/>
      <c r="F805" s="21" t="s">
        <v>92</v>
      </c>
      <c r="G805" s="20"/>
      <c r="H805" s="24"/>
      <c r="I805" s="21"/>
      <c r="J805" s="21"/>
      <c r="K805" s="21"/>
      <c r="L805" s="21"/>
      <c r="M805" s="21"/>
      <c r="N805" s="21"/>
      <c r="O805" s="22"/>
      <c r="P805" s="23"/>
      <c r="Q805" s="21"/>
      <c r="R805" s="20"/>
      <c r="S805" s="24"/>
      <c r="T805" s="24"/>
      <c r="U805" s="24"/>
      <c r="V805" s="21"/>
      <c r="W805" s="21"/>
      <c r="X805" s="21"/>
      <c r="Y805" s="21"/>
      <c r="Z805" s="21"/>
      <c r="AA805" s="22"/>
      <c r="AB805" s="22"/>
      <c r="AC805" s="22" t="s">
        <v>117</v>
      </c>
      <c r="AD805" s="22" t="s">
        <v>117</v>
      </c>
      <c r="AE805" s="22"/>
      <c r="AF805" s="22" t="s">
        <v>92</v>
      </c>
      <c r="AG805" s="22"/>
      <c r="AH805" s="23"/>
      <c r="AI805" s="24"/>
      <c r="AJ805" s="21"/>
      <c r="AK805" s="22"/>
      <c r="AL805" s="22"/>
      <c r="AM805" s="22" t="s">
        <v>92</v>
      </c>
      <c r="AN805" s="23"/>
      <c r="AO805" s="20"/>
      <c r="AP805" s="24"/>
      <c r="AQ805" s="21"/>
      <c r="AR805" s="21"/>
      <c r="AS805" s="21"/>
      <c r="AT805" s="21"/>
      <c r="AU805" s="22" t="s">
        <v>119</v>
      </c>
      <c r="AV805" s="23"/>
      <c r="AW805" s="21"/>
      <c r="AX805" s="21"/>
      <c r="AY805" s="21"/>
      <c r="AZ805" s="21"/>
      <c r="BA805" s="20"/>
      <c r="BB805" s="23"/>
      <c r="BC805" s="21"/>
      <c r="BD805" s="21"/>
      <c r="BE805" s="21"/>
      <c r="BF805" s="20"/>
      <c r="BG805" s="24" t="s">
        <v>17</v>
      </c>
      <c r="BH805" s="21"/>
      <c r="BI805" s="21"/>
      <c r="BJ805" s="22"/>
      <c r="BK805" s="64"/>
      <c r="BL805" s="197">
        <f>+BL789</f>
        <v>41</v>
      </c>
    </row>
    <row r="806" spans="1:64" s="3" customFormat="1" ht="12.95" customHeight="1" x14ac:dyDescent="0.25">
      <c r="A806" s="42" t="s">
        <v>1623</v>
      </c>
      <c r="B806" s="31" t="s">
        <v>367</v>
      </c>
      <c r="C806" s="19"/>
      <c r="D806" s="25"/>
      <c r="E806" s="26"/>
      <c r="F806" s="21" t="s">
        <v>92</v>
      </c>
      <c r="G806" s="20"/>
      <c r="H806" s="24"/>
      <c r="I806" s="21"/>
      <c r="J806" s="21"/>
      <c r="K806" s="21"/>
      <c r="L806" s="21"/>
      <c r="M806" s="21" t="s">
        <v>120</v>
      </c>
      <c r="N806" s="21"/>
      <c r="O806" s="22" t="s">
        <v>92</v>
      </c>
      <c r="P806" s="23"/>
      <c r="Q806" s="21"/>
      <c r="R806" s="20"/>
      <c r="S806" s="24"/>
      <c r="T806" s="24"/>
      <c r="U806" s="24"/>
      <c r="V806" s="21"/>
      <c r="W806" s="21"/>
      <c r="X806" s="21"/>
      <c r="Y806" s="21"/>
      <c r="Z806" s="21"/>
      <c r="AA806" s="22"/>
      <c r="AB806" s="22"/>
      <c r="AC806" s="22"/>
      <c r="AD806" s="22"/>
      <c r="AE806" s="22"/>
      <c r="AF806" s="22" t="s">
        <v>92</v>
      </c>
      <c r="AG806" s="22"/>
      <c r="AH806" s="23"/>
      <c r="AI806" s="24"/>
      <c r="AJ806" s="21"/>
      <c r="AK806" s="22"/>
      <c r="AL806" s="22"/>
      <c r="AM806" s="22" t="s">
        <v>92</v>
      </c>
      <c r="AN806" s="23"/>
      <c r="AO806" s="20"/>
      <c r="AP806" s="24"/>
      <c r="AQ806" s="21"/>
      <c r="AR806" s="21"/>
      <c r="AS806" s="21" t="s">
        <v>92</v>
      </c>
      <c r="AT806" s="21"/>
      <c r="AU806" s="22"/>
      <c r="AV806" s="23"/>
      <c r="AW806" s="21"/>
      <c r="AX806" s="21"/>
      <c r="AY806" s="21" t="s">
        <v>92</v>
      </c>
      <c r="AZ806" s="21"/>
      <c r="BA806" s="20"/>
      <c r="BB806" s="23"/>
      <c r="BC806" s="21"/>
      <c r="BD806" s="21"/>
      <c r="BE806" s="21" t="s">
        <v>116</v>
      </c>
      <c r="BF806" s="20" t="s">
        <v>92</v>
      </c>
      <c r="BG806" s="24" t="s">
        <v>17</v>
      </c>
      <c r="BH806" s="21"/>
      <c r="BI806" s="21"/>
      <c r="BJ806" s="22"/>
      <c r="BK806" s="64"/>
      <c r="BL806" s="197">
        <f t="shared" ref="BL806:BL811" si="19">+BL790</f>
        <v>0</v>
      </c>
    </row>
    <row r="807" spans="1:64" s="3" customFormat="1" ht="12.95" customHeight="1" x14ac:dyDescent="0.25">
      <c r="A807" s="42" t="s">
        <v>1624</v>
      </c>
      <c r="B807" s="31" t="s">
        <v>368</v>
      </c>
      <c r="C807" s="19"/>
      <c r="D807" s="25"/>
      <c r="E807" s="26"/>
      <c r="F807" s="21"/>
      <c r="G807" s="20"/>
      <c r="H807" s="24"/>
      <c r="I807" s="21"/>
      <c r="J807" s="21"/>
      <c r="K807" s="21"/>
      <c r="L807" s="21"/>
      <c r="M807" s="21"/>
      <c r="N807" s="21"/>
      <c r="O807" s="22"/>
      <c r="P807" s="23"/>
      <c r="Q807" s="21"/>
      <c r="R807" s="20"/>
      <c r="S807" s="24"/>
      <c r="T807" s="24"/>
      <c r="U807" s="24"/>
      <c r="V807" s="21"/>
      <c r="W807" s="21"/>
      <c r="X807" s="21"/>
      <c r="Y807" s="21"/>
      <c r="Z807" s="21"/>
      <c r="AA807" s="22"/>
      <c r="AB807" s="22"/>
      <c r="AC807" s="22"/>
      <c r="AD807" s="22"/>
      <c r="AE807" s="22"/>
      <c r="AF807" s="22" t="s">
        <v>92</v>
      </c>
      <c r="AG807" s="22"/>
      <c r="AH807" s="23"/>
      <c r="AI807" s="24"/>
      <c r="AJ807" s="21"/>
      <c r="AK807" s="22"/>
      <c r="AL807" s="22"/>
      <c r="AM807" s="22" t="s">
        <v>92</v>
      </c>
      <c r="AN807" s="23"/>
      <c r="AO807" s="20"/>
      <c r="AP807" s="24"/>
      <c r="AQ807" s="21"/>
      <c r="AR807" s="21"/>
      <c r="AS807" s="21"/>
      <c r="AT807" s="21"/>
      <c r="AU807" s="22"/>
      <c r="AV807" s="23"/>
      <c r="AW807" s="21"/>
      <c r="AX807" s="21" t="s">
        <v>117</v>
      </c>
      <c r="AY807" s="21" t="s">
        <v>119</v>
      </c>
      <c r="AZ807" s="21"/>
      <c r="BA807" s="20"/>
      <c r="BB807" s="23"/>
      <c r="BC807" s="21"/>
      <c r="BD807" s="21"/>
      <c r="BE807" s="21" t="s">
        <v>116</v>
      </c>
      <c r="BF807" s="20" t="s">
        <v>92</v>
      </c>
      <c r="BG807" s="24" t="s">
        <v>17</v>
      </c>
      <c r="BH807" s="21"/>
      <c r="BI807" s="21"/>
      <c r="BJ807" s="22"/>
      <c r="BK807" s="64"/>
      <c r="BL807" s="197" t="str">
        <f t="shared" si="19"/>
        <v/>
      </c>
    </row>
    <row r="808" spans="1:64" s="3" customFormat="1" ht="12.95" customHeight="1" x14ac:dyDescent="0.25">
      <c r="A808" s="42" t="s">
        <v>1625</v>
      </c>
      <c r="B808" s="31" t="s">
        <v>369</v>
      </c>
      <c r="C808" s="19"/>
      <c r="D808" s="25"/>
      <c r="E808" s="23"/>
      <c r="F808" s="21"/>
      <c r="G808" s="20"/>
      <c r="H808" s="24"/>
      <c r="I808" s="21"/>
      <c r="J808" s="21"/>
      <c r="K808" s="21"/>
      <c r="L808" s="21"/>
      <c r="M808" s="21"/>
      <c r="N808" s="21"/>
      <c r="O808" s="22" t="s">
        <v>92</v>
      </c>
      <c r="P808" s="23"/>
      <c r="Q808" s="21"/>
      <c r="R808" s="20"/>
      <c r="S808" s="24"/>
      <c r="T808" s="24"/>
      <c r="U808" s="24"/>
      <c r="V808" s="21"/>
      <c r="W808" s="21"/>
      <c r="X808" s="21"/>
      <c r="Y808" s="21"/>
      <c r="Z808" s="21"/>
      <c r="AA808" s="22"/>
      <c r="AB808" s="22"/>
      <c r="AC808" s="22"/>
      <c r="AD808" s="22"/>
      <c r="AE808" s="22"/>
      <c r="AF808" s="22" t="s">
        <v>92</v>
      </c>
      <c r="AG808" s="22"/>
      <c r="AH808" s="23"/>
      <c r="AI808" s="24"/>
      <c r="AJ808" s="21"/>
      <c r="AK808" s="22"/>
      <c r="AL808" s="22"/>
      <c r="AM808" s="22" t="s">
        <v>92</v>
      </c>
      <c r="AN808" s="23"/>
      <c r="AO808" s="20"/>
      <c r="AP808" s="24"/>
      <c r="AQ808" s="21"/>
      <c r="AR808" s="21"/>
      <c r="AS808" s="21"/>
      <c r="AT808" s="21"/>
      <c r="AU808" s="22"/>
      <c r="AV808" s="23"/>
      <c r="AW808" s="21"/>
      <c r="AX808" s="21" t="s">
        <v>117</v>
      </c>
      <c r="AY808" s="21" t="s">
        <v>119</v>
      </c>
      <c r="AZ808" s="21"/>
      <c r="BA808" s="20"/>
      <c r="BB808" s="23"/>
      <c r="BC808" s="21"/>
      <c r="BD808" s="21"/>
      <c r="BE808" s="21"/>
      <c r="BF808" s="20" t="s">
        <v>92</v>
      </c>
      <c r="BG808" s="24" t="s">
        <v>17</v>
      </c>
      <c r="BH808" s="21"/>
      <c r="BI808" s="21"/>
      <c r="BJ808" s="22"/>
      <c r="BK808" s="64"/>
      <c r="BL808" s="197">
        <f t="shared" si="19"/>
        <v>0</v>
      </c>
    </row>
    <row r="809" spans="1:64" s="3" customFormat="1" ht="12.95" customHeight="1" x14ac:dyDescent="0.25">
      <c r="A809" s="42" t="s">
        <v>1626</v>
      </c>
      <c r="B809" s="31" t="s">
        <v>370</v>
      </c>
      <c r="C809" s="19"/>
      <c r="D809" s="25"/>
      <c r="E809" s="23"/>
      <c r="F809" s="21" t="s">
        <v>92</v>
      </c>
      <c r="G809" s="20"/>
      <c r="H809" s="24"/>
      <c r="I809" s="21"/>
      <c r="J809" s="21"/>
      <c r="K809" s="21"/>
      <c r="L809" s="21"/>
      <c r="M809" s="21"/>
      <c r="N809" s="21"/>
      <c r="O809" s="22"/>
      <c r="P809" s="23"/>
      <c r="Q809" s="21"/>
      <c r="R809" s="20"/>
      <c r="S809" s="24"/>
      <c r="T809" s="24"/>
      <c r="U809" s="24"/>
      <c r="V809" s="21"/>
      <c r="W809" s="21"/>
      <c r="X809" s="21"/>
      <c r="Y809" s="21"/>
      <c r="Z809" s="21"/>
      <c r="AA809" s="22"/>
      <c r="AB809" s="22"/>
      <c r="AC809" s="22"/>
      <c r="AD809" s="22"/>
      <c r="AE809" s="22" t="s">
        <v>117</v>
      </c>
      <c r="AF809" s="22" t="s">
        <v>92</v>
      </c>
      <c r="AG809" s="22"/>
      <c r="AH809" s="23"/>
      <c r="AI809" s="24"/>
      <c r="AJ809" s="21"/>
      <c r="AK809" s="22" t="s">
        <v>117</v>
      </c>
      <c r="AL809" s="22"/>
      <c r="AM809" s="22" t="s">
        <v>119</v>
      </c>
      <c r="AN809" s="23"/>
      <c r="AO809" s="20"/>
      <c r="AP809" s="24"/>
      <c r="AQ809" s="21"/>
      <c r="AR809" s="21"/>
      <c r="AS809" s="21"/>
      <c r="AT809" s="21"/>
      <c r="AU809" s="22" t="s">
        <v>119</v>
      </c>
      <c r="AV809" s="23"/>
      <c r="AW809" s="21"/>
      <c r="AX809" s="21"/>
      <c r="AY809" s="21"/>
      <c r="AZ809" s="21"/>
      <c r="BA809" s="20"/>
      <c r="BB809" s="23"/>
      <c r="BC809" s="21"/>
      <c r="BD809" s="21"/>
      <c r="BE809" s="21"/>
      <c r="BF809" s="20" t="s">
        <v>92</v>
      </c>
      <c r="BG809" s="24" t="s">
        <v>17</v>
      </c>
      <c r="BH809" s="21"/>
      <c r="BI809" s="21"/>
      <c r="BJ809" s="22" t="s">
        <v>35</v>
      </c>
      <c r="BK809" s="64"/>
      <c r="BL809" s="197" t="str">
        <f t="shared" si="19"/>
        <v/>
      </c>
    </row>
    <row r="810" spans="1:64" s="3" customFormat="1" ht="12.95" customHeight="1" x14ac:dyDescent="0.25">
      <c r="A810" s="42" t="s">
        <v>1627</v>
      </c>
      <c r="B810" s="31" t="s">
        <v>871</v>
      </c>
      <c r="C810" s="19"/>
      <c r="D810" s="25"/>
      <c r="E810" s="23"/>
      <c r="F810" s="21" t="s">
        <v>92</v>
      </c>
      <c r="G810" s="20"/>
      <c r="H810" s="24"/>
      <c r="I810" s="21"/>
      <c r="J810" s="21"/>
      <c r="K810" s="21"/>
      <c r="L810" s="21"/>
      <c r="M810" s="21"/>
      <c r="N810" s="21"/>
      <c r="O810" s="22"/>
      <c r="P810" s="23"/>
      <c r="Q810" s="21"/>
      <c r="R810" s="20"/>
      <c r="S810" s="24"/>
      <c r="T810" s="24"/>
      <c r="U810" s="24"/>
      <c r="V810" s="21"/>
      <c r="W810" s="21"/>
      <c r="X810" s="21"/>
      <c r="Y810" s="21"/>
      <c r="Z810" s="21"/>
      <c r="AA810" s="22"/>
      <c r="AB810" s="22"/>
      <c r="AC810" s="22"/>
      <c r="AD810" s="22"/>
      <c r="AE810" s="22" t="s">
        <v>117</v>
      </c>
      <c r="AF810" s="22" t="s">
        <v>92</v>
      </c>
      <c r="AG810" s="22"/>
      <c r="AH810" s="23"/>
      <c r="AI810" s="24"/>
      <c r="AJ810" s="21"/>
      <c r="AK810" s="22" t="s">
        <v>117</v>
      </c>
      <c r="AL810" s="22"/>
      <c r="AM810" s="22" t="s">
        <v>119</v>
      </c>
      <c r="AN810" s="23"/>
      <c r="AO810" s="20"/>
      <c r="AP810" s="24"/>
      <c r="AQ810" s="21"/>
      <c r="AR810" s="21"/>
      <c r="AS810" s="21"/>
      <c r="AT810" s="21"/>
      <c r="AU810" s="22" t="s">
        <v>119</v>
      </c>
      <c r="AV810" s="23"/>
      <c r="AW810" s="21"/>
      <c r="AX810" s="21"/>
      <c r="AY810" s="21"/>
      <c r="AZ810" s="21"/>
      <c r="BA810" s="20"/>
      <c r="BB810" s="23"/>
      <c r="BC810" s="21"/>
      <c r="BD810" s="21"/>
      <c r="BE810" s="21"/>
      <c r="BF810" s="20" t="s">
        <v>92</v>
      </c>
      <c r="BG810" s="24" t="s">
        <v>17</v>
      </c>
      <c r="BH810" s="21"/>
      <c r="BI810" s="21"/>
      <c r="BJ810" s="22"/>
      <c r="BK810" s="64"/>
      <c r="BL810" s="197">
        <f t="shared" si="19"/>
        <v>36</v>
      </c>
    </row>
    <row r="811" spans="1:64" s="3" customFormat="1" ht="12.75" customHeight="1" x14ac:dyDescent="0.25">
      <c r="A811" s="42" t="s">
        <v>1628</v>
      </c>
      <c r="B811" s="31" t="s">
        <v>371</v>
      </c>
      <c r="C811" s="24"/>
      <c r="D811" s="22"/>
      <c r="E811" s="23"/>
      <c r="F811" s="21"/>
      <c r="G811" s="20"/>
      <c r="H811" s="24"/>
      <c r="I811" s="21"/>
      <c r="J811" s="21"/>
      <c r="K811" s="21"/>
      <c r="L811" s="21"/>
      <c r="M811" s="21"/>
      <c r="N811" s="21"/>
      <c r="O811" s="22"/>
      <c r="P811" s="23"/>
      <c r="Q811" s="21"/>
      <c r="R811" s="20"/>
      <c r="S811" s="24"/>
      <c r="T811" s="24"/>
      <c r="U811" s="24"/>
      <c r="V811" s="21"/>
      <c r="W811" s="21"/>
      <c r="X811" s="21"/>
      <c r="Y811" s="21"/>
      <c r="Z811" s="21"/>
      <c r="AA811" s="22"/>
      <c r="AB811" s="22"/>
      <c r="AC811" s="22" t="s">
        <v>117</v>
      </c>
      <c r="AD811" s="22" t="s">
        <v>119</v>
      </c>
      <c r="AE811" s="22"/>
      <c r="AF811" s="22" t="s">
        <v>92</v>
      </c>
      <c r="AG811" s="22"/>
      <c r="AH811" s="23"/>
      <c r="AI811" s="24"/>
      <c r="AJ811" s="21"/>
      <c r="AK811" s="22"/>
      <c r="AL811" s="22"/>
      <c r="AM811" s="22" t="s">
        <v>92</v>
      </c>
      <c r="AN811" s="23"/>
      <c r="AO811" s="20"/>
      <c r="AP811" s="24"/>
      <c r="AQ811" s="21"/>
      <c r="AR811" s="21"/>
      <c r="AS811" s="21"/>
      <c r="AT811" s="21"/>
      <c r="AU811" s="22"/>
      <c r="AV811" s="23"/>
      <c r="AW811" s="21"/>
      <c r="AX811" s="21"/>
      <c r="AY811" s="21"/>
      <c r="AZ811" s="21"/>
      <c r="BA811" s="20"/>
      <c r="BB811" s="23"/>
      <c r="BC811" s="21"/>
      <c r="BD811" s="21"/>
      <c r="BE811" s="21"/>
      <c r="BF811" s="20"/>
      <c r="BG811" s="24" t="s">
        <v>17</v>
      </c>
      <c r="BH811" s="21"/>
      <c r="BI811" s="21"/>
      <c r="BJ811" s="48" t="s">
        <v>35</v>
      </c>
      <c r="BK811" s="64"/>
      <c r="BL811" s="197">
        <f t="shared" si="19"/>
        <v>43</v>
      </c>
    </row>
    <row r="812" spans="1:64" s="3" customFormat="1" ht="12.95" customHeight="1" x14ac:dyDescent="0.25">
      <c r="A812" s="42" t="s">
        <v>1629</v>
      </c>
      <c r="B812" s="31" t="s">
        <v>372</v>
      </c>
      <c r="C812" s="24"/>
      <c r="D812" s="22"/>
      <c r="E812" s="23"/>
      <c r="F812" s="21"/>
      <c r="G812" s="20"/>
      <c r="H812" s="24"/>
      <c r="I812" s="21"/>
      <c r="J812" s="21"/>
      <c r="K812" s="21"/>
      <c r="L812" s="21"/>
      <c r="M812" s="21"/>
      <c r="N812" s="21"/>
      <c r="O812" s="22"/>
      <c r="P812" s="23"/>
      <c r="Q812" s="21"/>
      <c r="R812" s="20"/>
      <c r="S812" s="24"/>
      <c r="T812" s="24"/>
      <c r="U812" s="24"/>
      <c r="V812" s="21"/>
      <c r="W812" s="21"/>
      <c r="X812" s="21"/>
      <c r="Y812" s="21"/>
      <c r="Z812" s="21"/>
      <c r="AA812" s="22"/>
      <c r="AB812" s="22"/>
      <c r="AC812" s="22" t="s">
        <v>117</v>
      </c>
      <c r="AD812" s="22" t="s">
        <v>119</v>
      </c>
      <c r="AE812" s="22"/>
      <c r="AF812" s="22" t="s">
        <v>92</v>
      </c>
      <c r="AG812" s="22"/>
      <c r="AH812" s="23"/>
      <c r="AI812" s="24"/>
      <c r="AJ812" s="21"/>
      <c r="AK812" s="22"/>
      <c r="AL812" s="22"/>
      <c r="AM812" s="22" t="s">
        <v>92</v>
      </c>
      <c r="AN812" s="23"/>
      <c r="AO812" s="20"/>
      <c r="AP812" s="24"/>
      <c r="AQ812" s="21"/>
      <c r="AR812" s="21"/>
      <c r="AS812" s="21"/>
      <c r="AT812" s="21"/>
      <c r="AU812" s="22"/>
      <c r="AV812" s="23"/>
      <c r="AW812" s="21"/>
      <c r="AX812" s="21"/>
      <c r="AY812" s="21"/>
      <c r="AZ812" s="21"/>
      <c r="BA812" s="20"/>
      <c r="BB812" s="23"/>
      <c r="BC812" s="21"/>
      <c r="BD812" s="21"/>
      <c r="BE812" s="21"/>
      <c r="BF812" s="20"/>
      <c r="BG812" s="24" t="s">
        <v>17</v>
      </c>
      <c r="BH812" s="21"/>
      <c r="BI812" s="21"/>
      <c r="BJ812" s="48" t="s">
        <v>35</v>
      </c>
      <c r="BK812" s="64"/>
      <c r="BL812" s="197" t="str">
        <f>IFERROR(VLOOKUP(BK812,#REF!,3,FALSE),"")</f>
        <v/>
      </c>
    </row>
    <row r="813" spans="1:64" s="3" customFormat="1" ht="12.75" customHeight="1" x14ac:dyDescent="0.25">
      <c r="A813" s="42" t="s">
        <v>1630</v>
      </c>
      <c r="B813" s="31" t="s">
        <v>617</v>
      </c>
      <c r="C813" s="24"/>
      <c r="D813" s="22"/>
      <c r="E813" s="23"/>
      <c r="F813" s="21"/>
      <c r="G813" s="20"/>
      <c r="H813" s="24"/>
      <c r="I813" s="21"/>
      <c r="J813" s="21"/>
      <c r="K813" s="21"/>
      <c r="L813" s="21"/>
      <c r="M813" s="21"/>
      <c r="N813" s="21"/>
      <c r="O813" s="22"/>
      <c r="P813" s="23"/>
      <c r="Q813" s="21"/>
      <c r="R813" s="20"/>
      <c r="S813" s="24"/>
      <c r="T813" s="24"/>
      <c r="U813" s="24"/>
      <c r="V813" s="21"/>
      <c r="W813" s="21"/>
      <c r="X813" s="21"/>
      <c r="Y813" s="21"/>
      <c r="Z813" s="21"/>
      <c r="AA813" s="22"/>
      <c r="AB813" s="22"/>
      <c r="AC813" s="22" t="s">
        <v>117</v>
      </c>
      <c r="AD813" s="22" t="s">
        <v>119</v>
      </c>
      <c r="AE813" s="22"/>
      <c r="AF813" s="22" t="s">
        <v>92</v>
      </c>
      <c r="AG813" s="22"/>
      <c r="AH813" s="23"/>
      <c r="AI813" s="24"/>
      <c r="AJ813" s="21"/>
      <c r="AK813" s="22"/>
      <c r="AL813" s="22"/>
      <c r="AM813" s="22" t="s">
        <v>92</v>
      </c>
      <c r="AN813" s="23"/>
      <c r="AO813" s="20"/>
      <c r="AP813" s="24"/>
      <c r="AQ813" s="21"/>
      <c r="AR813" s="21"/>
      <c r="AS813" s="21"/>
      <c r="AT813" s="21"/>
      <c r="AU813" s="22"/>
      <c r="AV813" s="23"/>
      <c r="AW813" s="21"/>
      <c r="AX813" s="21"/>
      <c r="AY813" s="21"/>
      <c r="AZ813" s="21"/>
      <c r="BA813" s="20"/>
      <c r="BB813" s="23"/>
      <c r="BC813" s="21"/>
      <c r="BD813" s="21"/>
      <c r="BE813" s="21"/>
      <c r="BF813" s="20"/>
      <c r="BG813" s="24" t="s">
        <v>17</v>
      </c>
      <c r="BH813" s="21"/>
      <c r="BI813" s="21"/>
      <c r="BJ813" s="48" t="s">
        <v>35</v>
      </c>
      <c r="BK813" s="64"/>
      <c r="BL813" s="197" t="str">
        <f>IFERROR(VLOOKUP(BK813,#REF!,3,FALSE),"")</f>
        <v/>
      </c>
    </row>
    <row r="814" spans="1:64" s="3" customFormat="1" ht="12.95" customHeight="1" x14ac:dyDescent="0.25">
      <c r="A814" s="42" t="s">
        <v>1631</v>
      </c>
      <c r="B814" s="31" t="s">
        <v>841</v>
      </c>
      <c r="C814" s="19"/>
      <c r="D814" s="25"/>
      <c r="E814" s="49"/>
      <c r="F814" s="47" t="s">
        <v>92</v>
      </c>
      <c r="G814" s="70"/>
      <c r="H814" s="50"/>
      <c r="I814" s="47"/>
      <c r="J814" s="47"/>
      <c r="K814" s="47"/>
      <c r="L814" s="47"/>
      <c r="M814" s="47"/>
      <c r="N814" s="47"/>
      <c r="O814" s="48"/>
      <c r="P814" s="49"/>
      <c r="Q814" s="47"/>
      <c r="R814" s="70"/>
      <c r="S814" s="50"/>
      <c r="T814" s="50"/>
      <c r="U814" s="50"/>
      <c r="V814" s="47"/>
      <c r="W814" s="47"/>
      <c r="X814" s="47"/>
      <c r="Y814" s="47"/>
      <c r="Z814" s="47"/>
      <c r="AA814" s="48"/>
      <c r="AB814" s="48"/>
      <c r="AC814" s="48"/>
      <c r="AD814" s="48"/>
      <c r="AE814" s="48" t="s">
        <v>117</v>
      </c>
      <c r="AF814" s="48" t="s">
        <v>92</v>
      </c>
      <c r="AG814" s="48"/>
      <c r="AH814" s="49"/>
      <c r="AI814" s="50"/>
      <c r="AJ814" s="47"/>
      <c r="AK814" s="48" t="s">
        <v>117</v>
      </c>
      <c r="AL814" s="48"/>
      <c r="AM814" s="48" t="s">
        <v>119</v>
      </c>
      <c r="AN814" s="49"/>
      <c r="AO814" s="70"/>
      <c r="AP814" s="50"/>
      <c r="AQ814" s="47"/>
      <c r="AR814" s="47"/>
      <c r="AS814" s="47"/>
      <c r="AT814" s="47"/>
      <c r="AU814" s="48" t="s">
        <v>119</v>
      </c>
      <c r="AV814" s="49"/>
      <c r="AW814" s="47"/>
      <c r="AX814" s="47"/>
      <c r="AY814" s="47"/>
      <c r="AZ814" s="47"/>
      <c r="BA814" s="70"/>
      <c r="BB814" s="49"/>
      <c r="BC814" s="47"/>
      <c r="BD814" s="47"/>
      <c r="BE814" s="47"/>
      <c r="BF814" s="70" t="s">
        <v>92</v>
      </c>
      <c r="BG814" s="50" t="s">
        <v>17</v>
      </c>
      <c r="BH814" s="47"/>
      <c r="BI814" s="47"/>
      <c r="BJ814" s="48"/>
      <c r="BK814" s="64"/>
      <c r="BL814" s="197" t="str">
        <f>IFERROR(VLOOKUP(BK814,#REF!,3,FALSE),"")</f>
        <v/>
      </c>
    </row>
    <row r="815" spans="1:64" s="3" customFormat="1" ht="12.95" customHeight="1" x14ac:dyDescent="0.25">
      <c r="A815" s="42"/>
      <c r="B815" s="31"/>
      <c r="C815" s="19"/>
      <c r="D815" s="25"/>
      <c r="E815" s="49"/>
      <c r="F815" s="47"/>
      <c r="G815" s="70"/>
      <c r="H815" s="50"/>
      <c r="I815" s="47"/>
      <c r="J815" s="47"/>
      <c r="K815" s="47"/>
      <c r="L815" s="47"/>
      <c r="M815" s="47"/>
      <c r="N815" s="47"/>
      <c r="O815" s="48"/>
      <c r="P815" s="49"/>
      <c r="Q815" s="47"/>
      <c r="R815" s="70"/>
      <c r="S815" s="50"/>
      <c r="T815" s="50"/>
      <c r="U815" s="50"/>
      <c r="V815" s="47"/>
      <c r="W815" s="47"/>
      <c r="X815" s="47"/>
      <c r="Y815" s="47"/>
      <c r="Z815" s="47"/>
      <c r="AA815" s="48"/>
      <c r="AB815" s="48"/>
      <c r="AC815" s="48"/>
      <c r="AD815" s="48"/>
      <c r="AE815" s="48"/>
      <c r="AF815" s="48"/>
      <c r="AG815" s="48"/>
      <c r="AH815" s="49"/>
      <c r="AI815" s="50"/>
      <c r="AJ815" s="47"/>
      <c r="AK815" s="48"/>
      <c r="AL815" s="48"/>
      <c r="AM815" s="48"/>
      <c r="AN815" s="49"/>
      <c r="AO815" s="70"/>
      <c r="AP815" s="50"/>
      <c r="AQ815" s="47"/>
      <c r="AR815" s="47"/>
      <c r="AS815" s="47"/>
      <c r="AT815" s="47"/>
      <c r="AU815" s="48"/>
      <c r="AV815" s="49"/>
      <c r="AW815" s="47"/>
      <c r="AX815" s="47"/>
      <c r="AY815" s="47"/>
      <c r="AZ815" s="47"/>
      <c r="BA815" s="70"/>
      <c r="BB815" s="49"/>
      <c r="BC815" s="47"/>
      <c r="BD815" s="47"/>
      <c r="BE815" s="47"/>
      <c r="BF815" s="70"/>
      <c r="BG815" s="50" t="s">
        <v>17</v>
      </c>
      <c r="BH815" s="47"/>
      <c r="BI815" s="47"/>
      <c r="BJ815" s="48"/>
      <c r="BK815" s="64"/>
      <c r="BL815" s="197"/>
    </row>
    <row r="816" spans="1:64" s="3" customFormat="1" ht="12.95" customHeight="1" x14ac:dyDescent="0.25">
      <c r="A816" s="6" t="s">
        <v>528</v>
      </c>
      <c r="B816" s="31" t="s">
        <v>373</v>
      </c>
      <c r="C816" s="19"/>
      <c r="D816" s="25"/>
      <c r="E816" s="26"/>
      <c r="F816" s="27"/>
      <c r="G816" s="68"/>
      <c r="H816" s="19"/>
      <c r="I816" s="27"/>
      <c r="J816" s="27"/>
      <c r="K816" s="27"/>
      <c r="L816" s="27"/>
      <c r="M816" s="27"/>
      <c r="N816" s="27"/>
      <c r="O816" s="25"/>
      <c r="P816" s="26"/>
      <c r="Q816" s="27"/>
      <c r="R816" s="68"/>
      <c r="S816" s="19"/>
      <c r="T816" s="19"/>
      <c r="U816" s="19"/>
      <c r="V816" s="27"/>
      <c r="W816" s="27"/>
      <c r="X816" s="27"/>
      <c r="Y816" s="27"/>
      <c r="Z816" s="27"/>
      <c r="AA816" s="25"/>
      <c r="AB816" s="25"/>
      <c r="AC816" s="25"/>
      <c r="AD816" s="25"/>
      <c r="AE816" s="25"/>
      <c r="AF816" s="25"/>
      <c r="AG816" s="25"/>
      <c r="AH816" s="26"/>
      <c r="AI816" s="19"/>
      <c r="AJ816" s="27"/>
      <c r="AK816" s="25"/>
      <c r="AL816" s="25"/>
      <c r="AM816" s="25"/>
      <c r="AN816" s="26"/>
      <c r="AO816" s="68"/>
      <c r="AP816" s="19"/>
      <c r="AQ816" s="27"/>
      <c r="AR816" s="27"/>
      <c r="AS816" s="27"/>
      <c r="AT816" s="27"/>
      <c r="AU816" s="25"/>
      <c r="AV816" s="26"/>
      <c r="AW816" s="27"/>
      <c r="AX816" s="27"/>
      <c r="AY816" s="27"/>
      <c r="AZ816" s="27"/>
      <c r="BA816" s="68"/>
      <c r="BB816" s="26"/>
      <c r="BC816" s="27"/>
      <c r="BD816" s="27"/>
      <c r="BE816" s="27"/>
      <c r="BF816" s="68"/>
      <c r="BG816" s="24" t="s">
        <v>17</v>
      </c>
      <c r="BH816" s="27"/>
      <c r="BI816" s="27"/>
      <c r="BJ816" s="25"/>
      <c r="BK816" s="64"/>
      <c r="BL816" s="197" t="str">
        <f>IFERROR(VLOOKUP(BK816,#REF!,3,FALSE),"")</f>
        <v/>
      </c>
    </row>
    <row r="817" spans="1:64" s="3" customFormat="1" ht="12.95" customHeight="1" x14ac:dyDescent="0.25">
      <c r="A817" s="6"/>
      <c r="B817" s="31"/>
      <c r="C817" s="19"/>
      <c r="D817" s="25"/>
      <c r="E817" s="26"/>
      <c r="F817" s="27"/>
      <c r="G817" s="68"/>
      <c r="H817" s="19"/>
      <c r="I817" s="27"/>
      <c r="J817" s="27"/>
      <c r="K817" s="27"/>
      <c r="L817" s="27"/>
      <c r="M817" s="27"/>
      <c r="N817" s="27"/>
      <c r="O817" s="25"/>
      <c r="P817" s="26"/>
      <c r="Q817" s="27"/>
      <c r="R817" s="68"/>
      <c r="S817" s="19"/>
      <c r="T817" s="19"/>
      <c r="U817" s="19"/>
      <c r="V817" s="27"/>
      <c r="W817" s="27"/>
      <c r="X817" s="27"/>
      <c r="Y817" s="27"/>
      <c r="Z817" s="27"/>
      <c r="AA817" s="25"/>
      <c r="AB817" s="25"/>
      <c r="AC817" s="25"/>
      <c r="AD817" s="25"/>
      <c r="AE817" s="25"/>
      <c r="AF817" s="25"/>
      <c r="AG817" s="25"/>
      <c r="AH817" s="26"/>
      <c r="AI817" s="19"/>
      <c r="AJ817" s="27"/>
      <c r="AK817" s="25"/>
      <c r="AL817" s="25"/>
      <c r="AM817" s="25"/>
      <c r="AN817" s="26"/>
      <c r="AO817" s="68"/>
      <c r="AP817" s="19"/>
      <c r="AQ817" s="27"/>
      <c r="AR817" s="27"/>
      <c r="AS817" s="27"/>
      <c r="AT817" s="27"/>
      <c r="AU817" s="25"/>
      <c r="AV817" s="26"/>
      <c r="AW817" s="27"/>
      <c r="AX817" s="27"/>
      <c r="AY817" s="27"/>
      <c r="AZ817" s="27"/>
      <c r="BA817" s="68"/>
      <c r="BB817" s="26"/>
      <c r="BC817" s="27"/>
      <c r="BD817" s="27"/>
      <c r="BE817" s="27"/>
      <c r="BF817" s="68"/>
      <c r="BG817" s="19" t="s">
        <v>17</v>
      </c>
      <c r="BH817" s="27"/>
      <c r="BI817" s="27"/>
      <c r="BJ817" s="25"/>
      <c r="BK817" s="64"/>
      <c r="BL817" s="197"/>
    </row>
    <row r="818" spans="1:64" s="3" customFormat="1" ht="12.95" customHeight="1" x14ac:dyDescent="0.25">
      <c r="A818" s="42" t="s">
        <v>1632</v>
      </c>
      <c r="B818" s="31" t="s">
        <v>700</v>
      </c>
      <c r="C818" s="19"/>
      <c r="D818" s="25"/>
      <c r="E818" s="26"/>
      <c r="F818" s="21" t="s">
        <v>117</v>
      </c>
      <c r="G818" s="20" t="s">
        <v>119</v>
      </c>
      <c r="H818" s="24"/>
      <c r="I818" s="21"/>
      <c r="J818" s="21"/>
      <c r="K818" s="21"/>
      <c r="L818" s="21"/>
      <c r="M818" s="21"/>
      <c r="N818" s="21"/>
      <c r="O818" s="22"/>
      <c r="P818" s="23"/>
      <c r="Q818" s="21"/>
      <c r="R818" s="20"/>
      <c r="S818" s="24"/>
      <c r="T818" s="24"/>
      <c r="U818" s="24"/>
      <c r="V818" s="21"/>
      <c r="W818" s="21"/>
      <c r="X818" s="21"/>
      <c r="Y818" s="21"/>
      <c r="Z818" s="21"/>
      <c r="AA818" s="22"/>
      <c r="AB818" s="22"/>
      <c r="AC818" s="22"/>
      <c r="AD818" s="22"/>
      <c r="AE818" s="22"/>
      <c r="AF818" s="22" t="s">
        <v>119</v>
      </c>
      <c r="AG818" s="22"/>
      <c r="AH818" s="23"/>
      <c r="AI818" s="24"/>
      <c r="AJ818" s="21"/>
      <c r="AK818" s="22"/>
      <c r="AL818" s="22"/>
      <c r="AM818" s="22"/>
      <c r="AN818" s="23"/>
      <c r="AO818" s="20"/>
      <c r="AP818" s="24"/>
      <c r="AQ818" s="21"/>
      <c r="AR818" s="21" t="s">
        <v>117</v>
      </c>
      <c r="AS818" s="21" t="s">
        <v>119</v>
      </c>
      <c r="AT818" s="21"/>
      <c r="AU818" s="22"/>
      <c r="AV818" s="23"/>
      <c r="AW818" s="21"/>
      <c r="AX818" s="21"/>
      <c r="AY818" s="21"/>
      <c r="AZ818" s="21"/>
      <c r="BA818" s="20"/>
      <c r="BB818" s="23"/>
      <c r="BC818" s="21"/>
      <c r="BD818" s="21"/>
      <c r="BE818" s="21"/>
      <c r="BF818" s="20"/>
      <c r="BG818" s="24" t="s">
        <v>17</v>
      </c>
      <c r="BH818" s="21"/>
      <c r="BI818" s="21"/>
      <c r="BJ818" s="22"/>
      <c r="BK818" s="64"/>
      <c r="BL818" s="197" t="str">
        <f>IFERROR(VLOOKUP(BK818,#REF!,3,FALSE),"")</f>
        <v/>
      </c>
    </row>
    <row r="819" spans="1:64" s="3" customFormat="1" ht="12.95" customHeight="1" x14ac:dyDescent="0.25">
      <c r="A819" s="42" t="s">
        <v>1633</v>
      </c>
      <c r="B819" s="31" t="s">
        <v>787</v>
      </c>
      <c r="C819" s="19"/>
      <c r="D819" s="25"/>
      <c r="E819" s="26"/>
      <c r="F819" s="21" t="s">
        <v>117</v>
      </c>
      <c r="G819" s="20" t="s">
        <v>119</v>
      </c>
      <c r="H819" s="24"/>
      <c r="I819" s="21"/>
      <c r="J819" s="21"/>
      <c r="K819" s="21"/>
      <c r="L819" s="21"/>
      <c r="M819" s="21"/>
      <c r="N819" s="21"/>
      <c r="O819" s="22"/>
      <c r="P819" s="23"/>
      <c r="Q819" s="21"/>
      <c r="R819" s="20"/>
      <c r="S819" s="24"/>
      <c r="T819" s="24"/>
      <c r="U819" s="24"/>
      <c r="V819" s="21"/>
      <c r="W819" s="21"/>
      <c r="X819" s="21"/>
      <c r="Y819" s="21"/>
      <c r="Z819" s="21"/>
      <c r="AA819" s="22"/>
      <c r="AB819" s="22"/>
      <c r="AC819" s="22"/>
      <c r="AD819" s="22"/>
      <c r="AE819" s="22"/>
      <c r="AF819" s="22" t="s">
        <v>92</v>
      </c>
      <c r="AG819" s="22"/>
      <c r="AH819" s="23"/>
      <c r="AI819" s="24"/>
      <c r="AJ819" s="21"/>
      <c r="AK819" s="22"/>
      <c r="AL819" s="22"/>
      <c r="AM819" s="22"/>
      <c r="AN819" s="23"/>
      <c r="AO819" s="20"/>
      <c r="AP819" s="24"/>
      <c r="AQ819" s="21"/>
      <c r="AR819" s="21" t="s">
        <v>117</v>
      </c>
      <c r="AS819" s="21" t="s">
        <v>119</v>
      </c>
      <c r="AT819" s="21"/>
      <c r="AU819" s="22" t="s">
        <v>92</v>
      </c>
      <c r="AV819" s="23"/>
      <c r="AW819" s="21"/>
      <c r="AX819" s="21"/>
      <c r="AY819" s="21"/>
      <c r="AZ819" s="21"/>
      <c r="BA819" s="20"/>
      <c r="BB819" s="23"/>
      <c r="BC819" s="21"/>
      <c r="BD819" s="21"/>
      <c r="BE819" s="21"/>
      <c r="BF819" s="20"/>
      <c r="BG819" s="24" t="s">
        <v>17</v>
      </c>
      <c r="BH819" s="21"/>
      <c r="BI819" s="21"/>
      <c r="BJ819" s="22"/>
      <c r="BK819" s="64"/>
      <c r="BL819" s="197" t="str">
        <f>IFERROR(VLOOKUP(BK819,#REF!,3,FALSE),"")</f>
        <v/>
      </c>
    </row>
    <row r="820" spans="1:64" s="3" customFormat="1" ht="12.95" customHeight="1" x14ac:dyDescent="0.25">
      <c r="A820" s="42" t="s">
        <v>1634</v>
      </c>
      <c r="B820" s="31" t="s">
        <v>788</v>
      </c>
      <c r="C820" s="19"/>
      <c r="D820" s="25"/>
      <c r="E820" s="26"/>
      <c r="F820" s="21" t="s">
        <v>117</v>
      </c>
      <c r="G820" s="20" t="s">
        <v>119</v>
      </c>
      <c r="H820" s="24"/>
      <c r="I820" s="21"/>
      <c r="J820" s="21"/>
      <c r="K820" s="21"/>
      <c r="L820" s="21"/>
      <c r="M820" s="21"/>
      <c r="N820" s="21"/>
      <c r="O820" s="22"/>
      <c r="P820" s="23"/>
      <c r="Q820" s="21"/>
      <c r="R820" s="20"/>
      <c r="S820" s="24"/>
      <c r="T820" s="24"/>
      <c r="U820" s="24"/>
      <c r="V820" s="21"/>
      <c r="W820" s="21"/>
      <c r="X820" s="21"/>
      <c r="Y820" s="21"/>
      <c r="Z820" s="21"/>
      <c r="AA820" s="22"/>
      <c r="AB820" s="22"/>
      <c r="AC820" s="22"/>
      <c r="AD820" s="22"/>
      <c r="AE820" s="22"/>
      <c r="AF820" s="22" t="s">
        <v>119</v>
      </c>
      <c r="AG820" s="22"/>
      <c r="AH820" s="23"/>
      <c r="AI820" s="24"/>
      <c r="AJ820" s="21"/>
      <c r="AK820" s="22"/>
      <c r="AL820" s="22"/>
      <c r="AM820" s="22"/>
      <c r="AN820" s="23"/>
      <c r="AO820" s="20"/>
      <c r="AP820" s="24"/>
      <c r="AQ820" s="21"/>
      <c r="AR820" s="21"/>
      <c r="AS820" s="21"/>
      <c r="AT820" s="21"/>
      <c r="AU820" s="22"/>
      <c r="AV820" s="23"/>
      <c r="AW820" s="21"/>
      <c r="AX820" s="21"/>
      <c r="AY820" s="21"/>
      <c r="AZ820" s="21"/>
      <c r="BA820" s="20"/>
      <c r="BB820" s="23"/>
      <c r="BC820" s="21"/>
      <c r="BD820" s="21"/>
      <c r="BE820" s="21"/>
      <c r="BF820" s="20"/>
      <c r="BG820" s="24" t="s">
        <v>17</v>
      </c>
      <c r="BH820" s="21"/>
      <c r="BI820" s="21"/>
      <c r="BJ820" s="22"/>
      <c r="BK820" s="64"/>
      <c r="BL820" s="197" t="str">
        <f>IFERROR(VLOOKUP(BK820,#REF!,3,FALSE),"")</f>
        <v/>
      </c>
    </row>
    <row r="821" spans="1:64" s="3" customFormat="1" ht="12.95" customHeight="1" x14ac:dyDescent="0.25">
      <c r="A821" s="42" t="s">
        <v>1635</v>
      </c>
      <c r="B821" s="31" t="s">
        <v>672</v>
      </c>
      <c r="C821" s="19"/>
      <c r="D821" s="25"/>
      <c r="E821" s="23"/>
      <c r="F821" s="21" t="s">
        <v>92</v>
      </c>
      <c r="G821" s="20"/>
      <c r="H821" s="24"/>
      <c r="I821" s="21"/>
      <c r="J821" s="21"/>
      <c r="K821" s="21"/>
      <c r="L821" s="21"/>
      <c r="M821" s="21"/>
      <c r="N821" s="21"/>
      <c r="O821" s="22"/>
      <c r="P821" s="23"/>
      <c r="Q821" s="21"/>
      <c r="R821" s="20"/>
      <c r="S821" s="24"/>
      <c r="T821" s="24"/>
      <c r="U821" s="24"/>
      <c r="V821" s="21"/>
      <c r="W821" s="21"/>
      <c r="X821" s="21"/>
      <c r="Y821" s="21"/>
      <c r="Z821" s="21"/>
      <c r="AA821" s="22"/>
      <c r="AB821" s="22"/>
      <c r="AC821" s="22" t="s">
        <v>117</v>
      </c>
      <c r="AD821" s="22" t="s">
        <v>117</v>
      </c>
      <c r="AE821" s="22"/>
      <c r="AF821" s="22" t="s">
        <v>92</v>
      </c>
      <c r="AG821" s="22"/>
      <c r="AH821" s="23"/>
      <c r="AI821" s="24"/>
      <c r="AJ821" s="21"/>
      <c r="AK821" s="22"/>
      <c r="AL821" s="22"/>
      <c r="AM821" s="22" t="s">
        <v>92</v>
      </c>
      <c r="AN821" s="23"/>
      <c r="AO821" s="20"/>
      <c r="AP821" s="24"/>
      <c r="AQ821" s="21"/>
      <c r="AR821" s="21"/>
      <c r="AS821" s="21"/>
      <c r="AT821" s="21"/>
      <c r="AU821" s="22" t="s">
        <v>119</v>
      </c>
      <c r="AV821" s="23"/>
      <c r="AW821" s="21"/>
      <c r="AX821" s="21"/>
      <c r="AY821" s="21"/>
      <c r="AZ821" s="21"/>
      <c r="BA821" s="20"/>
      <c r="BB821" s="23"/>
      <c r="BC821" s="21"/>
      <c r="BD821" s="21"/>
      <c r="BE821" s="21"/>
      <c r="BF821" s="20"/>
      <c r="BG821" s="24" t="s">
        <v>17</v>
      </c>
      <c r="BH821" s="21"/>
      <c r="BI821" s="21"/>
      <c r="BJ821" s="22"/>
      <c r="BK821" s="64"/>
      <c r="BL821" s="197">
        <f>+BL805</f>
        <v>41</v>
      </c>
    </row>
    <row r="822" spans="1:64" s="3" customFormat="1" ht="12.95" customHeight="1" x14ac:dyDescent="0.25">
      <c r="A822" s="42" t="s">
        <v>1636</v>
      </c>
      <c r="B822" s="31" t="s">
        <v>374</v>
      </c>
      <c r="C822" s="19"/>
      <c r="D822" s="25"/>
      <c r="E822" s="26"/>
      <c r="F822" s="21" t="s">
        <v>92</v>
      </c>
      <c r="G822" s="20"/>
      <c r="H822" s="24"/>
      <c r="I822" s="21"/>
      <c r="J822" s="21"/>
      <c r="K822" s="21"/>
      <c r="L822" s="21"/>
      <c r="M822" s="21" t="s">
        <v>120</v>
      </c>
      <c r="N822" s="21"/>
      <c r="O822" s="22" t="s">
        <v>92</v>
      </c>
      <c r="P822" s="23"/>
      <c r="Q822" s="21"/>
      <c r="R822" s="20"/>
      <c r="S822" s="24"/>
      <c r="T822" s="24"/>
      <c r="U822" s="24"/>
      <c r="V822" s="21"/>
      <c r="W822" s="21"/>
      <c r="X822" s="21"/>
      <c r="Y822" s="21"/>
      <c r="Z822" s="21"/>
      <c r="AA822" s="22"/>
      <c r="AB822" s="22"/>
      <c r="AC822" s="22"/>
      <c r="AD822" s="22"/>
      <c r="AE822" s="22"/>
      <c r="AF822" s="22" t="s">
        <v>92</v>
      </c>
      <c r="AG822" s="22"/>
      <c r="AH822" s="23"/>
      <c r="AI822" s="24"/>
      <c r="AJ822" s="21"/>
      <c r="AK822" s="22"/>
      <c r="AL822" s="22"/>
      <c r="AM822" s="22" t="s">
        <v>92</v>
      </c>
      <c r="AN822" s="23"/>
      <c r="AO822" s="20"/>
      <c r="AP822" s="24"/>
      <c r="AQ822" s="21"/>
      <c r="AR822" s="21"/>
      <c r="AS822" s="21" t="s">
        <v>92</v>
      </c>
      <c r="AT822" s="21"/>
      <c r="AU822" s="22"/>
      <c r="AV822" s="23"/>
      <c r="AW822" s="21"/>
      <c r="AX822" s="21"/>
      <c r="AY822" s="21" t="s">
        <v>92</v>
      </c>
      <c r="AZ822" s="21"/>
      <c r="BA822" s="20"/>
      <c r="BB822" s="23"/>
      <c r="BC822" s="21"/>
      <c r="BD822" s="21"/>
      <c r="BE822" s="21" t="s">
        <v>116</v>
      </c>
      <c r="BF822" s="20" t="s">
        <v>92</v>
      </c>
      <c r="BG822" s="24" t="s">
        <v>17</v>
      </c>
      <c r="BH822" s="21"/>
      <c r="BI822" s="21"/>
      <c r="BJ822" s="22"/>
      <c r="BK822" s="64"/>
      <c r="BL822" s="197">
        <f t="shared" ref="BL822:BL827" si="20">+BL806</f>
        <v>0</v>
      </c>
    </row>
    <row r="823" spans="1:64" s="3" customFormat="1" ht="12.95" customHeight="1" x14ac:dyDescent="0.25">
      <c r="A823" s="42" t="s">
        <v>1637</v>
      </c>
      <c r="B823" s="31" t="s">
        <v>375</v>
      </c>
      <c r="C823" s="19"/>
      <c r="D823" s="25"/>
      <c r="E823" s="26"/>
      <c r="F823" s="21"/>
      <c r="G823" s="20"/>
      <c r="H823" s="24"/>
      <c r="I823" s="21"/>
      <c r="J823" s="21"/>
      <c r="K823" s="21"/>
      <c r="L823" s="21"/>
      <c r="M823" s="21"/>
      <c r="N823" s="21"/>
      <c r="O823" s="22"/>
      <c r="P823" s="23"/>
      <c r="Q823" s="21"/>
      <c r="R823" s="20"/>
      <c r="S823" s="24"/>
      <c r="T823" s="24"/>
      <c r="U823" s="24"/>
      <c r="V823" s="21"/>
      <c r="W823" s="21"/>
      <c r="X823" s="21"/>
      <c r="Y823" s="21"/>
      <c r="Z823" s="21"/>
      <c r="AA823" s="22"/>
      <c r="AB823" s="22"/>
      <c r="AC823" s="22"/>
      <c r="AD823" s="22"/>
      <c r="AE823" s="22"/>
      <c r="AF823" s="22" t="s">
        <v>92</v>
      </c>
      <c r="AG823" s="22"/>
      <c r="AH823" s="23"/>
      <c r="AI823" s="24"/>
      <c r="AJ823" s="21"/>
      <c r="AK823" s="22"/>
      <c r="AL823" s="22"/>
      <c r="AM823" s="22" t="s">
        <v>92</v>
      </c>
      <c r="AN823" s="23"/>
      <c r="AO823" s="20"/>
      <c r="AP823" s="24"/>
      <c r="AQ823" s="21"/>
      <c r="AR823" s="21"/>
      <c r="AS823" s="21"/>
      <c r="AT823" s="21"/>
      <c r="AU823" s="22"/>
      <c r="AV823" s="23"/>
      <c r="AW823" s="21"/>
      <c r="AX823" s="21" t="s">
        <v>117</v>
      </c>
      <c r="AY823" s="21" t="s">
        <v>119</v>
      </c>
      <c r="AZ823" s="21"/>
      <c r="BA823" s="20"/>
      <c r="BB823" s="23"/>
      <c r="BC823" s="21"/>
      <c r="BD823" s="21"/>
      <c r="BE823" s="21" t="s">
        <v>116</v>
      </c>
      <c r="BF823" s="20" t="s">
        <v>92</v>
      </c>
      <c r="BG823" s="24" t="s">
        <v>17</v>
      </c>
      <c r="BH823" s="21"/>
      <c r="BI823" s="21"/>
      <c r="BJ823" s="22"/>
      <c r="BK823" s="64"/>
      <c r="BL823" s="197" t="str">
        <f t="shared" si="20"/>
        <v/>
      </c>
    </row>
    <row r="824" spans="1:64" s="3" customFormat="1" ht="12.95" customHeight="1" x14ac:dyDescent="0.25">
      <c r="A824" s="42" t="s">
        <v>1638</v>
      </c>
      <c r="B824" s="31" t="s">
        <v>376</v>
      </c>
      <c r="C824" s="19"/>
      <c r="D824" s="25"/>
      <c r="E824" s="23"/>
      <c r="F824" s="21"/>
      <c r="G824" s="20"/>
      <c r="H824" s="24"/>
      <c r="I824" s="21"/>
      <c r="J824" s="21"/>
      <c r="K824" s="21"/>
      <c r="L824" s="21"/>
      <c r="M824" s="21"/>
      <c r="N824" s="21"/>
      <c r="O824" s="22" t="s">
        <v>92</v>
      </c>
      <c r="P824" s="23"/>
      <c r="Q824" s="21"/>
      <c r="R824" s="20"/>
      <c r="S824" s="24"/>
      <c r="T824" s="24"/>
      <c r="U824" s="24"/>
      <c r="V824" s="21"/>
      <c r="W824" s="21"/>
      <c r="X824" s="21"/>
      <c r="Y824" s="21"/>
      <c r="Z824" s="21"/>
      <c r="AA824" s="22"/>
      <c r="AB824" s="22"/>
      <c r="AC824" s="22"/>
      <c r="AD824" s="22"/>
      <c r="AE824" s="22"/>
      <c r="AF824" s="22" t="s">
        <v>92</v>
      </c>
      <c r="AG824" s="22"/>
      <c r="AH824" s="23"/>
      <c r="AI824" s="24"/>
      <c r="AJ824" s="21"/>
      <c r="AK824" s="22"/>
      <c r="AL824" s="22"/>
      <c r="AM824" s="22" t="s">
        <v>92</v>
      </c>
      <c r="AN824" s="23"/>
      <c r="AO824" s="20"/>
      <c r="AP824" s="24"/>
      <c r="AQ824" s="21"/>
      <c r="AR824" s="21"/>
      <c r="AS824" s="21"/>
      <c r="AT824" s="21"/>
      <c r="AU824" s="22"/>
      <c r="AV824" s="23"/>
      <c r="AW824" s="21"/>
      <c r="AX824" s="21" t="s">
        <v>117</v>
      </c>
      <c r="AY824" s="21" t="s">
        <v>119</v>
      </c>
      <c r="AZ824" s="21"/>
      <c r="BA824" s="20"/>
      <c r="BB824" s="23"/>
      <c r="BC824" s="21"/>
      <c r="BD824" s="21"/>
      <c r="BE824" s="21"/>
      <c r="BF824" s="20" t="s">
        <v>92</v>
      </c>
      <c r="BG824" s="24" t="s">
        <v>17</v>
      </c>
      <c r="BH824" s="21"/>
      <c r="BI824" s="21"/>
      <c r="BJ824" s="22"/>
      <c r="BK824" s="64"/>
      <c r="BL824" s="197">
        <f t="shared" si="20"/>
        <v>0</v>
      </c>
    </row>
    <row r="825" spans="1:64" s="3" customFormat="1" ht="12.95" customHeight="1" x14ac:dyDescent="0.25">
      <c r="A825" s="42" t="s">
        <v>1639</v>
      </c>
      <c r="B825" s="31" t="s">
        <v>377</v>
      </c>
      <c r="C825" s="19"/>
      <c r="D825" s="25"/>
      <c r="E825" s="23"/>
      <c r="F825" s="21" t="s">
        <v>92</v>
      </c>
      <c r="G825" s="20"/>
      <c r="H825" s="24"/>
      <c r="I825" s="21"/>
      <c r="J825" s="21"/>
      <c r="K825" s="21"/>
      <c r="L825" s="21"/>
      <c r="M825" s="21"/>
      <c r="N825" s="21"/>
      <c r="O825" s="22"/>
      <c r="P825" s="23"/>
      <c r="Q825" s="21"/>
      <c r="R825" s="20"/>
      <c r="S825" s="24"/>
      <c r="T825" s="24"/>
      <c r="U825" s="24"/>
      <c r="V825" s="21"/>
      <c r="W825" s="21"/>
      <c r="X825" s="21"/>
      <c r="Y825" s="21"/>
      <c r="Z825" s="21"/>
      <c r="AA825" s="22"/>
      <c r="AB825" s="22"/>
      <c r="AC825" s="22"/>
      <c r="AD825" s="22"/>
      <c r="AE825" s="22" t="s">
        <v>117</v>
      </c>
      <c r="AF825" s="22" t="s">
        <v>92</v>
      </c>
      <c r="AG825" s="22"/>
      <c r="AH825" s="23"/>
      <c r="AI825" s="24"/>
      <c r="AJ825" s="21"/>
      <c r="AK825" s="22" t="s">
        <v>117</v>
      </c>
      <c r="AL825" s="22"/>
      <c r="AM825" s="22" t="s">
        <v>119</v>
      </c>
      <c r="AN825" s="23"/>
      <c r="AO825" s="20"/>
      <c r="AP825" s="24"/>
      <c r="AQ825" s="21"/>
      <c r="AR825" s="21"/>
      <c r="AS825" s="21"/>
      <c r="AT825" s="21"/>
      <c r="AU825" s="22" t="s">
        <v>119</v>
      </c>
      <c r="AV825" s="23"/>
      <c r="AW825" s="21"/>
      <c r="AX825" s="21"/>
      <c r="AY825" s="21"/>
      <c r="AZ825" s="21"/>
      <c r="BA825" s="20"/>
      <c r="BB825" s="23"/>
      <c r="BC825" s="21"/>
      <c r="BD825" s="21"/>
      <c r="BE825" s="21"/>
      <c r="BF825" s="20" t="s">
        <v>92</v>
      </c>
      <c r="BG825" s="24" t="s">
        <v>17</v>
      </c>
      <c r="BH825" s="21"/>
      <c r="BI825" s="21"/>
      <c r="BJ825" s="22" t="s">
        <v>35</v>
      </c>
      <c r="BK825" s="64"/>
      <c r="BL825" s="197" t="str">
        <f t="shared" si="20"/>
        <v/>
      </c>
    </row>
    <row r="826" spans="1:64" s="3" customFormat="1" ht="12.95" customHeight="1" x14ac:dyDescent="0.25">
      <c r="A826" s="42" t="s">
        <v>1640</v>
      </c>
      <c r="B826" s="31" t="s">
        <v>872</v>
      </c>
      <c r="C826" s="19"/>
      <c r="D826" s="25"/>
      <c r="E826" s="23"/>
      <c r="F826" s="21" t="s">
        <v>92</v>
      </c>
      <c r="G826" s="20"/>
      <c r="H826" s="24"/>
      <c r="I826" s="21"/>
      <c r="J826" s="21"/>
      <c r="K826" s="21"/>
      <c r="L826" s="21"/>
      <c r="M826" s="21"/>
      <c r="N826" s="21"/>
      <c r="O826" s="22"/>
      <c r="P826" s="23"/>
      <c r="Q826" s="21"/>
      <c r="R826" s="20"/>
      <c r="S826" s="24"/>
      <c r="T826" s="24"/>
      <c r="U826" s="24"/>
      <c r="V826" s="21"/>
      <c r="W826" s="21"/>
      <c r="X826" s="21"/>
      <c r="Y826" s="21"/>
      <c r="Z826" s="21"/>
      <c r="AA826" s="22"/>
      <c r="AB826" s="22"/>
      <c r="AC826" s="22"/>
      <c r="AD826" s="22"/>
      <c r="AE826" s="22" t="s">
        <v>117</v>
      </c>
      <c r="AF826" s="22" t="s">
        <v>92</v>
      </c>
      <c r="AG826" s="22"/>
      <c r="AH826" s="23"/>
      <c r="AI826" s="24"/>
      <c r="AJ826" s="21"/>
      <c r="AK826" s="22" t="s">
        <v>117</v>
      </c>
      <c r="AL826" s="22"/>
      <c r="AM826" s="22" t="s">
        <v>119</v>
      </c>
      <c r="AN826" s="23"/>
      <c r="AO826" s="20"/>
      <c r="AP826" s="24"/>
      <c r="AQ826" s="21"/>
      <c r="AR826" s="21"/>
      <c r="AS826" s="21"/>
      <c r="AT826" s="21"/>
      <c r="AU826" s="22" t="s">
        <v>119</v>
      </c>
      <c r="AV826" s="23"/>
      <c r="AW826" s="21"/>
      <c r="AX826" s="21"/>
      <c r="AY826" s="21"/>
      <c r="AZ826" s="21"/>
      <c r="BA826" s="20"/>
      <c r="BB826" s="23"/>
      <c r="BC826" s="21"/>
      <c r="BD826" s="21"/>
      <c r="BE826" s="21"/>
      <c r="BF826" s="20" t="s">
        <v>92</v>
      </c>
      <c r="BG826" s="24" t="s">
        <v>17</v>
      </c>
      <c r="BH826" s="21"/>
      <c r="BI826" s="21"/>
      <c r="BJ826" s="22"/>
      <c r="BK826" s="64"/>
      <c r="BL826" s="197">
        <f t="shared" si="20"/>
        <v>36</v>
      </c>
    </row>
    <row r="827" spans="1:64" s="3" customFormat="1" ht="12.75" customHeight="1" x14ac:dyDescent="0.25">
      <c r="A827" s="42" t="s">
        <v>1641</v>
      </c>
      <c r="B827" s="31" t="s">
        <v>378</v>
      </c>
      <c r="C827" s="24"/>
      <c r="D827" s="22"/>
      <c r="E827" s="23"/>
      <c r="F827" s="21"/>
      <c r="G827" s="20"/>
      <c r="H827" s="24"/>
      <c r="I827" s="21"/>
      <c r="J827" s="21"/>
      <c r="K827" s="21"/>
      <c r="L827" s="21"/>
      <c r="M827" s="21"/>
      <c r="N827" s="21"/>
      <c r="O827" s="22"/>
      <c r="P827" s="23"/>
      <c r="Q827" s="21"/>
      <c r="R827" s="20"/>
      <c r="S827" s="24"/>
      <c r="T827" s="24"/>
      <c r="U827" s="24"/>
      <c r="V827" s="21"/>
      <c r="W827" s="21"/>
      <c r="X827" s="21"/>
      <c r="Y827" s="21"/>
      <c r="Z827" s="21"/>
      <c r="AA827" s="22"/>
      <c r="AB827" s="22"/>
      <c r="AC827" s="22" t="s">
        <v>117</v>
      </c>
      <c r="AD827" s="22" t="s">
        <v>119</v>
      </c>
      <c r="AE827" s="22"/>
      <c r="AF827" s="22" t="s">
        <v>92</v>
      </c>
      <c r="AG827" s="22"/>
      <c r="AH827" s="23"/>
      <c r="AI827" s="24"/>
      <c r="AJ827" s="21"/>
      <c r="AK827" s="22"/>
      <c r="AL827" s="22"/>
      <c r="AM827" s="22" t="s">
        <v>92</v>
      </c>
      <c r="AN827" s="23"/>
      <c r="AO827" s="20"/>
      <c r="AP827" s="24"/>
      <c r="AQ827" s="21"/>
      <c r="AR827" s="21"/>
      <c r="AS827" s="21"/>
      <c r="AT827" s="21"/>
      <c r="AU827" s="22"/>
      <c r="AV827" s="23"/>
      <c r="AW827" s="21"/>
      <c r="AX827" s="21"/>
      <c r="AY827" s="21"/>
      <c r="AZ827" s="21"/>
      <c r="BA827" s="20"/>
      <c r="BB827" s="23"/>
      <c r="BC827" s="21"/>
      <c r="BD827" s="21"/>
      <c r="BE827" s="21"/>
      <c r="BF827" s="20"/>
      <c r="BG827" s="24" t="s">
        <v>17</v>
      </c>
      <c r="BH827" s="21"/>
      <c r="BI827" s="21"/>
      <c r="BJ827" s="48" t="s">
        <v>35</v>
      </c>
      <c r="BK827" s="64"/>
      <c r="BL827" s="197">
        <f t="shared" si="20"/>
        <v>43</v>
      </c>
    </row>
    <row r="828" spans="1:64" s="3" customFormat="1" ht="12.75" customHeight="1" x14ac:dyDescent="0.25">
      <c r="A828" s="42" t="s">
        <v>1642</v>
      </c>
      <c r="B828" s="31" t="s">
        <v>618</v>
      </c>
      <c r="C828" s="24"/>
      <c r="D828" s="22"/>
      <c r="E828" s="23"/>
      <c r="F828" s="21"/>
      <c r="G828" s="20"/>
      <c r="H828" s="24"/>
      <c r="I828" s="21"/>
      <c r="J828" s="21"/>
      <c r="K828" s="21"/>
      <c r="L828" s="21"/>
      <c r="M828" s="21"/>
      <c r="N828" s="21"/>
      <c r="O828" s="22"/>
      <c r="P828" s="23"/>
      <c r="Q828" s="21"/>
      <c r="R828" s="20"/>
      <c r="S828" s="24"/>
      <c r="T828" s="24"/>
      <c r="U828" s="24"/>
      <c r="V828" s="21"/>
      <c r="W828" s="21"/>
      <c r="X828" s="21"/>
      <c r="Y828" s="21"/>
      <c r="Z828" s="21"/>
      <c r="AA828" s="22"/>
      <c r="AB828" s="22"/>
      <c r="AC828" s="22" t="s">
        <v>117</v>
      </c>
      <c r="AD828" s="22" t="s">
        <v>119</v>
      </c>
      <c r="AE828" s="22"/>
      <c r="AF828" s="22" t="s">
        <v>92</v>
      </c>
      <c r="AG828" s="22"/>
      <c r="AH828" s="23"/>
      <c r="AI828" s="24"/>
      <c r="AJ828" s="21"/>
      <c r="AK828" s="22"/>
      <c r="AL828" s="22"/>
      <c r="AM828" s="22" t="s">
        <v>92</v>
      </c>
      <c r="AN828" s="23"/>
      <c r="AO828" s="20"/>
      <c r="AP828" s="24"/>
      <c r="AQ828" s="21"/>
      <c r="AR828" s="21"/>
      <c r="AS828" s="21"/>
      <c r="AT828" s="21"/>
      <c r="AU828" s="22"/>
      <c r="AV828" s="23"/>
      <c r="AW828" s="21"/>
      <c r="AX828" s="21"/>
      <c r="AY828" s="21"/>
      <c r="AZ828" s="21"/>
      <c r="BA828" s="20"/>
      <c r="BB828" s="23"/>
      <c r="BC828" s="21"/>
      <c r="BD828" s="21"/>
      <c r="BE828" s="21"/>
      <c r="BF828" s="20"/>
      <c r="BG828" s="24" t="s">
        <v>17</v>
      </c>
      <c r="BH828" s="21"/>
      <c r="BI828" s="21"/>
      <c r="BJ828" s="48" t="s">
        <v>35</v>
      </c>
      <c r="BK828" s="64"/>
      <c r="BL828" s="197" t="str">
        <f>IFERROR(VLOOKUP(BK828,#REF!,3,FALSE),"")</f>
        <v/>
      </c>
    </row>
    <row r="829" spans="1:64" s="3" customFormat="1" ht="12.95" customHeight="1" x14ac:dyDescent="0.25">
      <c r="A829" s="42" t="s">
        <v>1643</v>
      </c>
      <c r="B829" s="31" t="s">
        <v>842</v>
      </c>
      <c r="C829" s="19"/>
      <c r="D829" s="25"/>
      <c r="E829" s="49"/>
      <c r="F829" s="47" t="s">
        <v>92</v>
      </c>
      <c r="G829" s="70"/>
      <c r="H829" s="50"/>
      <c r="I829" s="47"/>
      <c r="J829" s="47"/>
      <c r="K829" s="47"/>
      <c r="L829" s="47"/>
      <c r="M829" s="47"/>
      <c r="N829" s="47"/>
      <c r="O829" s="48"/>
      <c r="P829" s="49"/>
      <c r="Q829" s="47"/>
      <c r="R829" s="70"/>
      <c r="S829" s="50"/>
      <c r="T829" s="50"/>
      <c r="U829" s="50"/>
      <c r="V829" s="47"/>
      <c r="W829" s="47"/>
      <c r="X829" s="47"/>
      <c r="Y829" s="47"/>
      <c r="Z829" s="47"/>
      <c r="AA829" s="48"/>
      <c r="AB829" s="48"/>
      <c r="AC829" s="48"/>
      <c r="AD829" s="48"/>
      <c r="AE829" s="48" t="s">
        <v>117</v>
      </c>
      <c r="AF829" s="48" t="s">
        <v>92</v>
      </c>
      <c r="AG829" s="48"/>
      <c r="AH829" s="49"/>
      <c r="AI829" s="50"/>
      <c r="AJ829" s="47"/>
      <c r="AK829" s="48" t="s">
        <v>117</v>
      </c>
      <c r="AL829" s="48"/>
      <c r="AM829" s="48" t="s">
        <v>119</v>
      </c>
      <c r="AN829" s="49"/>
      <c r="AO829" s="70"/>
      <c r="AP829" s="50"/>
      <c r="AQ829" s="47"/>
      <c r="AR829" s="47"/>
      <c r="AS829" s="47"/>
      <c r="AT829" s="47"/>
      <c r="AU829" s="48" t="s">
        <v>119</v>
      </c>
      <c r="AV829" s="49"/>
      <c r="AW829" s="47"/>
      <c r="AX829" s="47"/>
      <c r="AY829" s="47"/>
      <c r="AZ829" s="47"/>
      <c r="BA829" s="70"/>
      <c r="BB829" s="49"/>
      <c r="BC829" s="47"/>
      <c r="BD829" s="47"/>
      <c r="BE829" s="47"/>
      <c r="BF829" s="70" t="s">
        <v>92</v>
      </c>
      <c r="BG829" s="50" t="s">
        <v>17</v>
      </c>
      <c r="BH829" s="47"/>
      <c r="BI829" s="47"/>
      <c r="BJ829" s="48"/>
      <c r="BK829" s="64"/>
      <c r="BL829" s="197" t="str">
        <f>IFERROR(VLOOKUP(BK829,#REF!,3,FALSE),"")</f>
        <v/>
      </c>
    </row>
    <row r="830" spans="1:64" s="3" customFormat="1" ht="12.95" customHeight="1" x14ac:dyDescent="0.25">
      <c r="A830" s="42"/>
      <c r="B830" s="31"/>
      <c r="C830" s="19"/>
      <c r="D830" s="25"/>
      <c r="E830" s="49"/>
      <c r="F830" s="47"/>
      <c r="G830" s="70"/>
      <c r="H830" s="50"/>
      <c r="I830" s="47"/>
      <c r="J830" s="47"/>
      <c r="K830" s="47"/>
      <c r="L830" s="47"/>
      <c r="M830" s="47"/>
      <c r="N830" s="47"/>
      <c r="O830" s="48"/>
      <c r="P830" s="49"/>
      <c r="Q830" s="47"/>
      <c r="R830" s="70"/>
      <c r="S830" s="50"/>
      <c r="T830" s="50"/>
      <c r="U830" s="50"/>
      <c r="V830" s="47"/>
      <c r="W830" s="47"/>
      <c r="X830" s="47"/>
      <c r="Y830" s="47"/>
      <c r="Z830" s="47"/>
      <c r="AA830" s="48"/>
      <c r="AB830" s="48"/>
      <c r="AC830" s="48"/>
      <c r="AD830" s="48"/>
      <c r="AE830" s="48"/>
      <c r="AF830" s="48"/>
      <c r="AG830" s="48"/>
      <c r="AH830" s="49"/>
      <c r="AI830" s="50"/>
      <c r="AJ830" s="47"/>
      <c r="AK830" s="48"/>
      <c r="AL830" s="48"/>
      <c r="AM830" s="48"/>
      <c r="AN830" s="49"/>
      <c r="AO830" s="70"/>
      <c r="AP830" s="50"/>
      <c r="AQ830" s="47"/>
      <c r="AR830" s="47"/>
      <c r="AS830" s="47"/>
      <c r="AT830" s="47"/>
      <c r="AU830" s="48"/>
      <c r="AV830" s="49"/>
      <c r="AW830" s="47"/>
      <c r="AX830" s="47"/>
      <c r="AY830" s="47"/>
      <c r="AZ830" s="47"/>
      <c r="BA830" s="70"/>
      <c r="BB830" s="49"/>
      <c r="BC830" s="47"/>
      <c r="BD830" s="47"/>
      <c r="BE830" s="47"/>
      <c r="BF830" s="70"/>
      <c r="BG830" s="50" t="s">
        <v>17</v>
      </c>
      <c r="BH830" s="47"/>
      <c r="BI830" s="47"/>
      <c r="BJ830" s="48"/>
      <c r="BK830" s="64"/>
      <c r="BL830" s="197"/>
    </row>
    <row r="831" spans="1:64" s="3" customFormat="1" ht="12.95" customHeight="1" x14ac:dyDescent="0.25">
      <c r="A831" s="6" t="s">
        <v>529</v>
      </c>
      <c r="B831" s="31" t="s">
        <v>235</v>
      </c>
      <c r="C831" s="19"/>
      <c r="D831" s="25"/>
      <c r="E831" s="26"/>
      <c r="F831" s="27"/>
      <c r="G831" s="68"/>
      <c r="H831" s="19"/>
      <c r="I831" s="27"/>
      <c r="J831" s="27"/>
      <c r="K831" s="27"/>
      <c r="L831" s="27"/>
      <c r="M831" s="27"/>
      <c r="N831" s="27"/>
      <c r="O831" s="25"/>
      <c r="P831" s="26"/>
      <c r="Q831" s="27"/>
      <c r="R831" s="68"/>
      <c r="S831" s="19"/>
      <c r="T831" s="19"/>
      <c r="U831" s="19"/>
      <c r="V831" s="27"/>
      <c r="W831" s="27"/>
      <c r="X831" s="27"/>
      <c r="Y831" s="27"/>
      <c r="Z831" s="27"/>
      <c r="AA831" s="25"/>
      <c r="AB831" s="25"/>
      <c r="AC831" s="25"/>
      <c r="AD831" s="25"/>
      <c r="AE831" s="25"/>
      <c r="AF831" s="25"/>
      <c r="AG831" s="25"/>
      <c r="AH831" s="26"/>
      <c r="AI831" s="19"/>
      <c r="AJ831" s="27"/>
      <c r="AK831" s="25"/>
      <c r="AL831" s="25"/>
      <c r="AM831" s="25"/>
      <c r="AN831" s="26"/>
      <c r="AO831" s="68"/>
      <c r="AP831" s="19"/>
      <c r="AQ831" s="27"/>
      <c r="AR831" s="27"/>
      <c r="AS831" s="27"/>
      <c r="AT831" s="27"/>
      <c r="AU831" s="25"/>
      <c r="AV831" s="26"/>
      <c r="AW831" s="27"/>
      <c r="AX831" s="27"/>
      <c r="AY831" s="27"/>
      <c r="AZ831" s="27"/>
      <c r="BA831" s="68"/>
      <c r="BB831" s="26"/>
      <c r="BC831" s="27"/>
      <c r="BD831" s="27"/>
      <c r="BE831" s="27"/>
      <c r="BF831" s="68"/>
      <c r="BG831" s="24" t="s">
        <v>17</v>
      </c>
      <c r="BH831" s="27"/>
      <c r="BI831" s="27"/>
      <c r="BJ831" s="25"/>
      <c r="BK831" s="64"/>
      <c r="BL831" s="197" t="str">
        <f>IFERROR(VLOOKUP(BK831,#REF!,3,FALSE),"")</f>
        <v/>
      </c>
    </row>
    <row r="832" spans="1:64" s="3" customFormat="1" ht="12.95" customHeight="1" x14ac:dyDescent="0.25">
      <c r="A832" s="6"/>
      <c r="B832" s="31"/>
      <c r="C832" s="19"/>
      <c r="D832" s="25"/>
      <c r="E832" s="26"/>
      <c r="F832" s="27"/>
      <c r="G832" s="68"/>
      <c r="H832" s="19"/>
      <c r="I832" s="27"/>
      <c r="J832" s="27"/>
      <c r="K832" s="27"/>
      <c r="L832" s="27"/>
      <c r="M832" s="27"/>
      <c r="N832" s="27"/>
      <c r="O832" s="25"/>
      <c r="P832" s="26"/>
      <c r="Q832" s="27"/>
      <c r="R832" s="68"/>
      <c r="S832" s="19"/>
      <c r="T832" s="19"/>
      <c r="U832" s="19"/>
      <c r="V832" s="27"/>
      <c r="W832" s="27"/>
      <c r="X832" s="27"/>
      <c r="Y832" s="27"/>
      <c r="Z832" s="27"/>
      <c r="AA832" s="25"/>
      <c r="AB832" s="25"/>
      <c r="AC832" s="25"/>
      <c r="AD832" s="25"/>
      <c r="AE832" s="25"/>
      <c r="AF832" s="25"/>
      <c r="AG832" s="25"/>
      <c r="AH832" s="26"/>
      <c r="AI832" s="19"/>
      <c r="AJ832" s="27"/>
      <c r="AK832" s="25"/>
      <c r="AL832" s="25"/>
      <c r="AM832" s="25"/>
      <c r="AN832" s="26"/>
      <c r="AO832" s="68"/>
      <c r="AP832" s="19"/>
      <c r="AQ832" s="27"/>
      <c r="AR832" s="27"/>
      <c r="AS832" s="27"/>
      <c r="AT832" s="27"/>
      <c r="AU832" s="25"/>
      <c r="AV832" s="26"/>
      <c r="AW832" s="27"/>
      <c r="AX832" s="27"/>
      <c r="AY832" s="27"/>
      <c r="AZ832" s="27"/>
      <c r="BA832" s="68"/>
      <c r="BB832" s="26"/>
      <c r="BC832" s="27"/>
      <c r="BD832" s="27"/>
      <c r="BE832" s="27"/>
      <c r="BF832" s="68"/>
      <c r="BG832" s="19" t="s">
        <v>17</v>
      </c>
      <c r="BH832" s="27"/>
      <c r="BI832" s="27"/>
      <c r="BJ832" s="25"/>
      <c r="BK832" s="64"/>
      <c r="BL832" s="197"/>
    </row>
    <row r="833" spans="1:64" s="3" customFormat="1" ht="12.95" customHeight="1" x14ac:dyDescent="0.25">
      <c r="A833" s="42" t="s">
        <v>1644</v>
      </c>
      <c r="B833" s="31" t="s">
        <v>701</v>
      </c>
      <c r="C833" s="19"/>
      <c r="D833" s="25"/>
      <c r="E833" s="26"/>
      <c r="F833" s="21" t="s">
        <v>117</v>
      </c>
      <c r="G833" s="20" t="s">
        <v>119</v>
      </c>
      <c r="H833" s="24"/>
      <c r="I833" s="21"/>
      <c r="J833" s="21"/>
      <c r="K833" s="21"/>
      <c r="L833" s="21"/>
      <c r="M833" s="21"/>
      <c r="N833" s="21"/>
      <c r="O833" s="22"/>
      <c r="P833" s="23"/>
      <c r="Q833" s="21"/>
      <c r="R833" s="20"/>
      <c r="S833" s="24"/>
      <c r="T833" s="24"/>
      <c r="U833" s="24"/>
      <c r="V833" s="21"/>
      <c r="W833" s="21"/>
      <c r="X833" s="21"/>
      <c r="Y833" s="21"/>
      <c r="Z833" s="21"/>
      <c r="AA833" s="22"/>
      <c r="AB833" s="22"/>
      <c r="AC833" s="22"/>
      <c r="AD833" s="22"/>
      <c r="AE833" s="22"/>
      <c r="AF833" s="22" t="s">
        <v>119</v>
      </c>
      <c r="AG833" s="22"/>
      <c r="AH833" s="23"/>
      <c r="AI833" s="24"/>
      <c r="AJ833" s="21"/>
      <c r="AK833" s="22"/>
      <c r="AL833" s="22"/>
      <c r="AM833" s="22"/>
      <c r="AN833" s="23"/>
      <c r="AO833" s="20"/>
      <c r="AP833" s="24"/>
      <c r="AQ833" s="21"/>
      <c r="AR833" s="21" t="s">
        <v>117</v>
      </c>
      <c r="AS833" s="21" t="s">
        <v>119</v>
      </c>
      <c r="AT833" s="21"/>
      <c r="AU833" s="22"/>
      <c r="AV833" s="23"/>
      <c r="AW833" s="21"/>
      <c r="AX833" s="21"/>
      <c r="AY833" s="21"/>
      <c r="AZ833" s="21"/>
      <c r="BA833" s="20"/>
      <c r="BB833" s="23"/>
      <c r="BC833" s="21"/>
      <c r="BD833" s="21"/>
      <c r="BE833" s="21"/>
      <c r="BF833" s="20"/>
      <c r="BG833" s="24" t="s">
        <v>17</v>
      </c>
      <c r="BH833" s="21"/>
      <c r="BI833" s="21"/>
      <c r="BJ833" s="22"/>
      <c r="BK833" s="64"/>
      <c r="BL833" s="197" t="str">
        <f>IFERROR(VLOOKUP(BK833,#REF!,3,FALSE),"")</f>
        <v/>
      </c>
    </row>
    <row r="834" spans="1:64" s="3" customFormat="1" ht="12.95" customHeight="1" x14ac:dyDescent="0.25">
      <c r="A834" s="42" t="s">
        <v>1645</v>
      </c>
      <c r="B834" s="31" t="s">
        <v>789</v>
      </c>
      <c r="C834" s="19"/>
      <c r="D834" s="25"/>
      <c r="E834" s="26"/>
      <c r="F834" s="21" t="s">
        <v>117</v>
      </c>
      <c r="G834" s="20" t="s">
        <v>119</v>
      </c>
      <c r="H834" s="24"/>
      <c r="I834" s="21"/>
      <c r="J834" s="21"/>
      <c r="K834" s="21"/>
      <c r="L834" s="21"/>
      <c r="M834" s="21"/>
      <c r="N834" s="21"/>
      <c r="O834" s="22"/>
      <c r="P834" s="23"/>
      <c r="Q834" s="21"/>
      <c r="R834" s="20"/>
      <c r="S834" s="24"/>
      <c r="T834" s="24"/>
      <c r="U834" s="24"/>
      <c r="V834" s="21"/>
      <c r="W834" s="21"/>
      <c r="X834" s="21"/>
      <c r="Y834" s="21"/>
      <c r="Z834" s="21"/>
      <c r="AA834" s="22"/>
      <c r="AB834" s="22"/>
      <c r="AC834" s="22"/>
      <c r="AD834" s="22"/>
      <c r="AE834" s="22"/>
      <c r="AF834" s="22" t="s">
        <v>92</v>
      </c>
      <c r="AG834" s="22"/>
      <c r="AH834" s="23"/>
      <c r="AI834" s="24"/>
      <c r="AJ834" s="21"/>
      <c r="AK834" s="22"/>
      <c r="AL834" s="22"/>
      <c r="AM834" s="22"/>
      <c r="AN834" s="23"/>
      <c r="AO834" s="20"/>
      <c r="AP834" s="24"/>
      <c r="AQ834" s="21"/>
      <c r="AR834" s="21" t="s">
        <v>117</v>
      </c>
      <c r="AS834" s="21" t="s">
        <v>119</v>
      </c>
      <c r="AT834" s="21"/>
      <c r="AU834" s="22" t="s">
        <v>92</v>
      </c>
      <c r="AV834" s="23"/>
      <c r="AW834" s="21"/>
      <c r="AX834" s="21"/>
      <c r="AY834" s="21"/>
      <c r="AZ834" s="21"/>
      <c r="BA834" s="20"/>
      <c r="BB834" s="23"/>
      <c r="BC834" s="21"/>
      <c r="BD834" s="21"/>
      <c r="BE834" s="21"/>
      <c r="BF834" s="20"/>
      <c r="BG834" s="24" t="s">
        <v>17</v>
      </c>
      <c r="BH834" s="21"/>
      <c r="BI834" s="21"/>
      <c r="BJ834" s="22"/>
      <c r="BK834" s="64"/>
      <c r="BL834" s="197" t="str">
        <f>IFERROR(VLOOKUP(BK834,#REF!,3,FALSE),"")</f>
        <v/>
      </c>
    </row>
    <row r="835" spans="1:64" s="3" customFormat="1" ht="12.95" customHeight="1" x14ac:dyDescent="0.25">
      <c r="A835" s="42" t="s">
        <v>1646</v>
      </c>
      <c r="B835" s="31" t="s">
        <v>790</v>
      </c>
      <c r="C835" s="19"/>
      <c r="D835" s="25"/>
      <c r="E835" s="26"/>
      <c r="F835" s="21" t="s">
        <v>117</v>
      </c>
      <c r="G835" s="20" t="s">
        <v>119</v>
      </c>
      <c r="H835" s="24"/>
      <c r="I835" s="21"/>
      <c r="J835" s="21"/>
      <c r="K835" s="21"/>
      <c r="L835" s="21"/>
      <c r="M835" s="21"/>
      <c r="N835" s="21"/>
      <c r="O835" s="22"/>
      <c r="P835" s="23"/>
      <c r="Q835" s="21"/>
      <c r="R835" s="20"/>
      <c r="S835" s="24"/>
      <c r="T835" s="24"/>
      <c r="U835" s="24"/>
      <c r="V835" s="21"/>
      <c r="W835" s="21"/>
      <c r="X835" s="21"/>
      <c r="Y835" s="21"/>
      <c r="Z835" s="21"/>
      <c r="AA835" s="22"/>
      <c r="AB835" s="22"/>
      <c r="AC835" s="22"/>
      <c r="AD835" s="22"/>
      <c r="AE835" s="22"/>
      <c r="AF835" s="22" t="s">
        <v>119</v>
      </c>
      <c r="AG835" s="22"/>
      <c r="AH835" s="23"/>
      <c r="AI835" s="24"/>
      <c r="AJ835" s="21"/>
      <c r="AK835" s="22"/>
      <c r="AL835" s="22"/>
      <c r="AM835" s="22"/>
      <c r="AN835" s="23"/>
      <c r="AO835" s="20"/>
      <c r="AP835" s="24"/>
      <c r="AQ835" s="21"/>
      <c r="AR835" s="21"/>
      <c r="AS835" s="21"/>
      <c r="AT835" s="21"/>
      <c r="AU835" s="22"/>
      <c r="AV835" s="23"/>
      <c r="AW835" s="21"/>
      <c r="AX835" s="21"/>
      <c r="AY835" s="21"/>
      <c r="AZ835" s="21"/>
      <c r="BA835" s="20"/>
      <c r="BB835" s="23"/>
      <c r="BC835" s="21"/>
      <c r="BD835" s="21"/>
      <c r="BE835" s="21"/>
      <c r="BF835" s="20"/>
      <c r="BG835" s="24" t="s">
        <v>17</v>
      </c>
      <c r="BH835" s="21"/>
      <c r="BI835" s="21"/>
      <c r="BJ835" s="22"/>
      <c r="BK835" s="64"/>
      <c r="BL835" s="197" t="str">
        <f>IFERROR(VLOOKUP(BK835,#REF!,3,FALSE),"")</f>
        <v/>
      </c>
    </row>
    <row r="836" spans="1:64" s="3" customFormat="1" ht="12.95" customHeight="1" x14ac:dyDescent="0.25">
      <c r="A836" s="42" t="s">
        <v>1647</v>
      </c>
      <c r="B836" s="31" t="s">
        <v>673</v>
      </c>
      <c r="C836" s="19"/>
      <c r="D836" s="25"/>
      <c r="E836" s="23"/>
      <c r="F836" s="21" t="s">
        <v>92</v>
      </c>
      <c r="G836" s="20"/>
      <c r="H836" s="24"/>
      <c r="I836" s="21"/>
      <c r="J836" s="21"/>
      <c r="K836" s="21"/>
      <c r="L836" s="21"/>
      <c r="M836" s="21"/>
      <c r="N836" s="21"/>
      <c r="O836" s="22"/>
      <c r="P836" s="23"/>
      <c r="Q836" s="21"/>
      <c r="R836" s="20"/>
      <c r="S836" s="24"/>
      <c r="T836" s="24"/>
      <c r="U836" s="24"/>
      <c r="V836" s="21"/>
      <c r="W836" s="21"/>
      <c r="X836" s="21"/>
      <c r="Y836" s="21"/>
      <c r="Z836" s="21"/>
      <c r="AA836" s="22"/>
      <c r="AB836" s="22"/>
      <c r="AC836" s="22" t="s">
        <v>117</v>
      </c>
      <c r="AD836" s="22" t="s">
        <v>117</v>
      </c>
      <c r="AE836" s="22"/>
      <c r="AF836" s="22" t="s">
        <v>92</v>
      </c>
      <c r="AG836" s="22"/>
      <c r="AH836" s="23"/>
      <c r="AI836" s="24"/>
      <c r="AJ836" s="21"/>
      <c r="AK836" s="22"/>
      <c r="AL836" s="22"/>
      <c r="AM836" s="22" t="s">
        <v>92</v>
      </c>
      <c r="AN836" s="23"/>
      <c r="AO836" s="20"/>
      <c r="AP836" s="24"/>
      <c r="AQ836" s="21"/>
      <c r="AR836" s="21"/>
      <c r="AS836" s="21"/>
      <c r="AT836" s="21"/>
      <c r="AU836" s="22" t="s">
        <v>119</v>
      </c>
      <c r="AV836" s="23"/>
      <c r="AW836" s="21"/>
      <c r="AX836" s="21"/>
      <c r="AY836" s="21"/>
      <c r="AZ836" s="21"/>
      <c r="BA836" s="20"/>
      <c r="BB836" s="23"/>
      <c r="BC836" s="21"/>
      <c r="BD836" s="21"/>
      <c r="BE836" s="21"/>
      <c r="BF836" s="20"/>
      <c r="BG836" s="24" t="s">
        <v>17</v>
      </c>
      <c r="BH836" s="21"/>
      <c r="BI836" s="21"/>
      <c r="BJ836" s="22"/>
      <c r="BK836" s="64"/>
      <c r="BL836" s="197">
        <f>+BL821</f>
        <v>41</v>
      </c>
    </row>
    <row r="837" spans="1:64" s="3" customFormat="1" ht="12.95" customHeight="1" x14ac:dyDescent="0.25">
      <c r="A837" s="42" t="s">
        <v>1648</v>
      </c>
      <c r="B837" s="31" t="s">
        <v>379</v>
      </c>
      <c r="C837" s="19"/>
      <c r="D837" s="25"/>
      <c r="E837" s="26"/>
      <c r="F837" s="21" t="s">
        <v>92</v>
      </c>
      <c r="G837" s="20"/>
      <c r="H837" s="24"/>
      <c r="I837" s="21"/>
      <c r="J837" s="21"/>
      <c r="K837" s="21"/>
      <c r="L837" s="21"/>
      <c r="M837" s="21" t="s">
        <v>120</v>
      </c>
      <c r="N837" s="21"/>
      <c r="O837" s="22" t="s">
        <v>92</v>
      </c>
      <c r="P837" s="23"/>
      <c r="Q837" s="21"/>
      <c r="R837" s="20"/>
      <c r="S837" s="24"/>
      <c r="T837" s="24"/>
      <c r="U837" s="24"/>
      <c r="V837" s="21"/>
      <c r="W837" s="21"/>
      <c r="X837" s="21"/>
      <c r="Y837" s="21"/>
      <c r="Z837" s="21"/>
      <c r="AA837" s="22"/>
      <c r="AB837" s="22"/>
      <c r="AC837" s="22"/>
      <c r="AD837" s="22"/>
      <c r="AE837" s="22"/>
      <c r="AF837" s="22" t="s">
        <v>92</v>
      </c>
      <c r="AG837" s="22"/>
      <c r="AH837" s="23"/>
      <c r="AI837" s="24"/>
      <c r="AJ837" s="21"/>
      <c r="AK837" s="22"/>
      <c r="AL837" s="22"/>
      <c r="AM837" s="22" t="s">
        <v>92</v>
      </c>
      <c r="AN837" s="23"/>
      <c r="AO837" s="20"/>
      <c r="AP837" s="24"/>
      <c r="AQ837" s="21"/>
      <c r="AR837" s="21"/>
      <c r="AS837" s="21" t="s">
        <v>92</v>
      </c>
      <c r="AT837" s="21"/>
      <c r="AU837" s="22"/>
      <c r="AV837" s="23"/>
      <c r="AW837" s="21"/>
      <c r="AX837" s="21"/>
      <c r="AY837" s="21" t="s">
        <v>92</v>
      </c>
      <c r="AZ837" s="21"/>
      <c r="BA837" s="20"/>
      <c r="BB837" s="23"/>
      <c r="BC837" s="21"/>
      <c r="BD837" s="21"/>
      <c r="BE837" s="21" t="s">
        <v>116</v>
      </c>
      <c r="BF837" s="20" t="s">
        <v>92</v>
      </c>
      <c r="BG837" s="24" t="s">
        <v>17</v>
      </c>
      <c r="BH837" s="21"/>
      <c r="BI837" s="21"/>
      <c r="BJ837" s="22"/>
      <c r="BK837" s="64"/>
      <c r="BL837" s="197">
        <f t="shared" ref="BL837:BL843" si="21">+BL822</f>
        <v>0</v>
      </c>
    </row>
    <row r="838" spans="1:64" s="3" customFormat="1" ht="12.95" customHeight="1" x14ac:dyDescent="0.25">
      <c r="A838" s="42" t="s">
        <v>1649</v>
      </c>
      <c r="B838" s="31" t="s">
        <v>380</v>
      </c>
      <c r="C838" s="19"/>
      <c r="D838" s="25"/>
      <c r="E838" s="26"/>
      <c r="F838" s="21"/>
      <c r="G838" s="20"/>
      <c r="H838" s="24"/>
      <c r="I838" s="21"/>
      <c r="J838" s="21"/>
      <c r="K838" s="21"/>
      <c r="L838" s="21"/>
      <c r="M838" s="21"/>
      <c r="N838" s="21"/>
      <c r="O838" s="22"/>
      <c r="P838" s="23"/>
      <c r="Q838" s="21"/>
      <c r="R838" s="20"/>
      <c r="S838" s="24"/>
      <c r="T838" s="24"/>
      <c r="U838" s="24"/>
      <c r="V838" s="21"/>
      <c r="W838" s="21"/>
      <c r="X838" s="21"/>
      <c r="Y838" s="21"/>
      <c r="Z838" s="21"/>
      <c r="AA838" s="22"/>
      <c r="AB838" s="22"/>
      <c r="AC838" s="22"/>
      <c r="AD838" s="22"/>
      <c r="AE838" s="22"/>
      <c r="AF838" s="22" t="s">
        <v>92</v>
      </c>
      <c r="AG838" s="22"/>
      <c r="AH838" s="23"/>
      <c r="AI838" s="24"/>
      <c r="AJ838" s="21"/>
      <c r="AK838" s="22"/>
      <c r="AL838" s="22"/>
      <c r="AM838" s="22" t="s">
        <v>92</v>
      </c>
      <c r="AN838" s="23"/>
      <c r="AO838" s="20"/>
      <c r="AP838" s="24"/>
      <c r="AQ838" s="21"/>
      <c r="AR838" s="21"/>
      <c r="AS838" s="21"/>
      <c r="AT838" s="21"/>
      <c r="AU838" s="22"/>
      <c r="AV838" s="23"/>
      <c r="AW838" s="21"/>
      <c r="AX838" s="21" t="s">
        <v>117</v>
      </c>
      <c r="AY838" s="21" t="s">
        <v>119</v>
      </c>
      <c r="AZ838" s="21"/>
      <c r="BA838" s="20"/>
      <c r="BB838" s="23"/>
      <c r="BC838" s="21"/>
      <c r="BD838" s="21"/>
      <c r="BE838" s="21" t="s">
        <v>116</v>
      </c>
      <c r="BF838" s="20" t="s">
        <v>92</v>
      </c>
      <c r="BG838" s="24" t="s">
        <v>17</v>
      </c>
      <c r="BH838" s="21"/>
      <c r="BI838" s="21"/>
      <c r="BJ838" s="22"/>
      <c r="BK838" s="64"/>
      <c r="BL838" s="197" t="str">
        <f t="shared" si="21"/>
        <v/>
      </c>
    </row>
    <row r="839" spans="1:64" s="3" customFormat="1" ht="12.95" customHeight="1" x14ac:dyDescent="0.25">
      <c r="A839" s="42" t="s">
        <v>1650</v>
      </c>
      <c r="B839" s="31" t="s">
        <v>381</v>
      </c>
      <c r="C839" s="19"/>
      <c r="D839" s="25"/>
      <c r="E839" s="23"/>
      <c r="F839" s="21"/>
      <c r="G839" s="20"/>
      <c r="H839" s="24"/>
      <c r="I839" s="21"/>
      <c r="J839" s="21"/>
      <c r="K839" s="21"/>
      <c r="L839" s="21"/>
      <c r="M839" s="21"/>
      <c r="N839" s="21"/>
      <c r="O839" s="22" t="s">
        <v>92</v>
      </c>
      <c r="P839" s="23"/>
      <c r="Q839" s="21"/>
      <c r="R839" s="20"/>
      <c r="S839" s="24"/>
      <c r="T839" s="24"/>
      <c r="U839" s="24"/>
      <c r="V839" s="21"/>
      <c r="W839" s="21"/>
      <c r="X839" s="21"/>
      <c r="Y839" s="21"/>
      <c r="Z839" s="21"/>
      <c r="AA839" s="22"/>
      <c r="AB839" s="22"/>
      <c r="AC839" s="22"/>
      <c r="AD839" s="22"/>
      <c r="AE839" s="22"/>
      <c r="AF839" s="22" t="s">
        <v>92</v>
      </c>
      <c r="AG839" s="22"/>
      <c r="AH839" s="23"/>
      <c r="AI839" s="24"/>
      <c r="AJ839" s="21"/>
      <c r="AK839" s="22"/>
      <c r="AL839" s="22"/>
      <c r="AM839" s="22" t="s">
        <v>92</v>
      </c>
      <c r="AN839" s="23"/>
      <c r="AO839" s="20"/>
      <c r="AP839" s="24"/>
      <c r="AQ839" s="21"/>
      <c r="AR839" s="21"/>
      <c r="AS839" s="21"/>
      <c r="AT839" s="21"/>
      <c r="AU839" s="22"/>
      <c r="AV839" s="23"/>
      <c r="AW839" s="21"/>
      <c r="AX839" s="21" t="s">
        <v>117</v>
      </c>
      <c r="AY839" s="21" t="s">
        <v>119</v>
      </c>
      <c r="AZ839" s="21"/>
      <c r="BA839" s="20"/>
      <c r="BB839" s="23"/>
      <c r="BC839" s="21"/>
      <c r="BD839" s="21"/>
      <c r="BE839" s="21"/>
      <c r="BF839" s="20" t="s">
        <v>92</v>
      </c>
      <c r="BG839" s="24" t="s">
        <v>17</v>
      </c>
      <c r="BH839" s="21"/>
      <c r="BI839" s="21"/>
      <c r="BJ839" s="22"/>
      <c r="BK839" s="64"/>
      <c r="BL839" s="197">
        <f t="shared" si="21"/>
        <v>0</v>
      </c>
    </row>
    <row r="840" spans="1:64" s="3" customFormat="1" ht="12.95" customHeight="1" x14ac:dyDescent="0.25">
      <c r="A840" s="42" t="s">
        <v>1651</v>
      </c>
      <c r="B840" s="31" t="s">
        <v>382</v>
      </c>
      <c r="C840" s="19"/>
      <c r="D840" s="25"/>
      <c r="E840" s="23"/>
      <c r="F840" s="21" t="s">
        <v>92</v>
      </c>
      <c r="G840" s="20"/>
      <c r="H840" s="24"/>
      <c r="I840" s="21"/>
      <c r="J840" s="21"/>
      <c r="K840" s="21"/>
      <c r="L840" s="21"/>
      <c r="M840" s="21"/>
      <c r="N840" s="21"/>
      <c r="O840" s="22"/>
      <c r="P840" s="23"/>
      <c r="Q840" s="21"/>
      <c r="R840" s="20"/>
      <c r="S840" s="24"/>
      <c r="T840" s="24"/>
      <c r="U840" s="24"/>
      <c r="V840" s="21"/>
      <c r="W840" s="21"/>
      <c r="X840" s="21"/>
      <c r="Y840" s="21"/>
      <c r="Z840" s="21"/>
      <c r="AA840" s="22"/>
      <c r="AB840" s="22"/>
      <c r="AC840" s="22"/>
      <c r="AD840" s="22"/>
      <c r="AE840" s="22" t="s">
        <v>117</v>
      </c>
      <c r="AF840" s="22" t="s">
        <v>92</v>
      </c>
      <c r="AG840" s="22"/>
      <c r="AH840" s="23"/>
      <c r="AI840" s="24"/>
      <c r="AJ840" s="21"/>
      <c r="AK840" s="22" t="s">
        <v>117</v>
      </c>
      <c r="AL840" s="22"/>
      <c r="AM840" s="22" t="s">
        <v>119</v>
      </c>
      <c r="AN840" s="23"/>
      <c r="AO840" s="20"/>
      <c r="AP840" s="24"/>
      <c r="AQ840" s="21"/>
      <c r="AR840" s="21"/>
      <c r="AS840" s="21"/>
      <c r="AT840" s="21"/>
      <c r="AU840" s="22" t="s">
        <v>119</v>
      </c>
      <c r="AV840" s="23"/>
      <c r="AW840" s="21"/>
      <c r="AX840" s="21"/>
      <c r="AY840" s="21"/>
      <c r="AZ840" s="21"/>
      <c r="BA840" s="20"/>
      <c r="BB840" s="23"/>
      <c r="BC840" s="21"/>
      <c r="BD840" s="21"/>
      <c r="BE840" s="21"/>
      <c r="BF840" s="20" t="s">
        <v>92</v>
      </c>
      <c r="BG840" s="24" t="s">
        <v>17</v>
      </c>
      <c r="BH840" s="21"/>
      <c r="BI840" s="21"/>
      <c r="BJ840" s="22" t="s">
        <v>35</v>
      </c>
      <c r="BK840" s="64"/>
      <c r="BL840" s="197" t="str">
        <f t="shared" si="21"/>
        <v/>
      </c>
    </row>
    <row r="841" spans="1:64" s="3" customFormat="1" ht="12.95" customHeight="1" x14ac:dyDescent="0.25">
      <c r="A841" s="42" t="s">
        <v>1652</v>
      </c>
      <c r="B841" s="31" t="s">
        <v>873</v>
      </c>
      <c r="C841" s="19"/>
      <c r="D841" s="25"/>
      <c r="E841" s="23"/>
      <c r="F841" s="21" t="s">
        <v>92</v>
      </c>
      <c r="G841" s="20"/>
      <c r="H841" s="24"/>
      <c r="I841" s="21"/>
      <c r="J841" s="21"/>
      <c r="K841" s="21"/>
      <c r="L841" s="21"/>
      <c r="M841" s="21"/>
      <c r="N841" s="21"/>
      <c r="O841" s="22"/>
      <c r="P841" s="23"/>
      <c r="Q841" s="21"/>
      <c r="R841" s="20"/>
      <c r="S841" s="24"/>
      <c r="T841" s="24"/>
      <c r="U841" s="24"/>
      <c r="V841" s="21"/>
      <c r="W841" s="21"/>
      <c r="X841" s="21"/>
      <c r="Y841" s="21"/>
      <c r="Z841" s="21"/>
      <c r="AA841" s="22"/>
      <c r="AB841" s="22"/>
      <c r="AC841" s="22"/>
      <c r="AD841" s="22"/>
      <c r="AE841" s="22" t="s">
        <v>117</v>
      </c>
      <c r="AF841" s="22" t="s">
        <v>92</v>
      </c>
      <c r="AG841" s="22"/>
      <c r="AH841" s="23"/>
      <c r="AI841" s="24"/>
      <c r="AJ841" s="21"/>
      <c r="AK841" s="22" t="s">
        <v>117</v>
      </c>
      <c r="AL841" s="22"/>
      <c r="AM841" s="22" t="s">
        <v>119</v>
      </c>
      <c r="AN841" s="23"/>
      <c r="AO841" s="20"/>
      <c r="AP841" s="24"/>
      <c r="AQ841" s="21"/>
      <c r="AR841" s="21"/>
      <c r="AS841" s="21"/>
      <c r="AT841" s="21"/>
      <c r="AU841" s="22" t="s">
        <v>119</v>
      </c>
      <c r="AV841" s="23"/>
      <c r="AW841" s="21"/>
      <c r="AX841" s="21"/>
      <c r="AY841" s="21"/>
      <c r="AZ841" s="21"/>
      <c r="BA841" s="20"/>
      <c r="BB841" s="23"/>
      <c r="BC841" s="21"/>
      <c r="BD841" s="21"/>
      <c r="BE841" s="21"/>
      <c r="BF841" s="20" t="s">
        <v>92</v>
      </c>
      <c r="BG841" s="24" t="s">
        <v>17</v>
      </c>
      <c r="BH841" s="21"/>
      <c r="BI841" s="21"/>
      <c r="BJ841" s="22"/>
      <c r="BK841" s="64"/>
      <c r="BL841" s="197">
        <f t="shared" si="21"/>
        <v>36</v>
      </c>
    </row>
    <row r="842" spans="1:64" s="3" customFormat="1" ht="12.75" customHeight="1" x14ac:dyDescent="0.25">
      <c r="A842" s="42" t="s">
        <v>1653</v>
      </c>
      <c r="B842" s="31" t="s">
        <v>383</v>
      </c>
      <c r="C842" s="24"/>
      <c r="D842" s="22"/>
      <c r="E842" s="23"/>
      <c r="F842" s="21"/>
      <c r="G842" s="20"/>
      <c r="H842" s="24"/>
      <c r="I842" s="21"/>
      <c r="J842" s="21"/>
      <c r="K842" s="21"/>
      <c r="L842" s="21"/>
      <c r="M842" s="21"/>
      <c r="N842" s="21"/>
      <c r="O842" s="22"/>
      <c r="P842" s="23"/>
      <c r="Q842" s="21"/>
      <c r="R842" s="20"/>
      <c r="S842" s="24"/>
      <c r="T842" s="24"/>
      <c r="U842" s="24"/>
      <c r="V842" s="21"/>
      <c r="W842" s="21"/>
      <c r="X842" s="21"/>
      <c r="Y842" s="21"/>
      <c r="Z842" s="21"/>
      <c r="AA842" s="22"/>
      <c r="AB842" s="22"/>
      <c r="AC842" s="22" t="s">
        <v>117</v>
      </c>
      <c r="AD842" s="22" t="s">
        <v>119</v>
      </c>
      <c r="AE842" s="22"/>
      <c r="AF842" s="22" t="s">
        <v>92</v>
      </c>
      <c r="AG842" s="22"/>
      <c r="AH842" s="23"/>
      <c r="AI842" s="24"/>
      <c r="AJ842" s="21"/>
      <c r="AK842" s="22"/>
      <c r="AL842" s="22"/>
      <c r="AM842" s="22" t="s">
        <v>92</v>
      </c>
      <c r="AN842" s="23"/>
      <c r="AO842" s="20"/>
      <c r="AP842" s="24"/>
      <c r="AQ842" s="21"/>
      <c r="AR842" s="21"/>
      <c r="AS842" s="21"/>
      <c r="AT842" s="21"/>
      <c r="AU842" s="22"/>
      <c r="AV842" s="23"/>
      <c r="AW842" s="21"/>
      <c r="AX842" s="21"/>
      <c r="AY842" s="21"/>
      <c r="AZ842" s="21"/>
      <c r="BA842" s="20"/>
      <c r="BB842" s="23"/>
      <c r="BC842" s="21"/>
      <c r="BD842" s="21"/>
      <c r="BE842" s="21"/>
      <c r="BF842" s="20"/>
      <c r="BG842" s="24" t="s">
        <v>17</v>
      </c>
      <c r="BH842" s="21"/>
      <c r="BI842" s="21"/>
      <c r="BJ842" s="48" t="s">
        <v>35</v>
      </c>
      <c r="BK842" s="64"/>
      <c r="BL842" s="197">
        <f t="shared" si="21"/>
        <v>43</v>
      </c>
    </row>
    <row r="843" spans="1:64" s="3" customFormat="1" ht="12.95" customHeight="1" x14ac:dyDescent="0.25">
      <c r="A843" s="42" t="s">
        <v>1654</v>
      </c>
      <c r="B843" s="31" t="s">
        <v>843</v>
      </c>
      <c r="C843" s="19"/>
      <c r="D843" s="25"/>
      <c r="E843" s="49"/>
      <c r="F843" s="47" t="s">
        <v>92</v>
      </c>
      <c r="G843" s="70"/>
      <c r="H843" s="50"/>
      <c r="I843" s="47"/>
      <c r="J843" s="47"/>
      <c r="K843" s="47"/>
      <c r="L843" s="47"/>
      <c r="M843" s="47"/>
      <c r="N843" s="47"/>
      <c r="O843" s="48"/>
      <c r="P843" s="49"/>
      <c r="Q843" s="47"/>
      <c r="R843" s="70"/>
      <c r="S843" s="50"/>
      <c r="T843" s="50"/>
      <c r="U843" s="50"/>
      <c r="V843" s="47"/>
      <c r="W843" s="47"/>
      <c r="X843" s="47"/>
      <c r="Y843" s="47"/>
      <c r="Z843" s="47"/>
      <c r="AA843" s="48"/>
      <c r="AB843" s="48"/>
      <c r="AC843" s="48"/>
      <c r="AD843" s="48"/>
      <c r="AE843" s="48" t="s">
        <v>117</v>
      </c>
      <c r="AF843" s="48" t="s">
        <v>92</v>
      </c>
      <c r="AG843" s="48"/>
      <c r="AH843" s="49"/>
      <c r="AI843" s="50"/>
      <c r="AJ843" s="47"/>
      <c r="AK843" s="48" t="s">
        <v>117</v>
      </c>
      <c r="AL843" s="48"/>
      <c r="AM843" s="48" t="s">
        <v>119</v>
      </c>
      <c r="AN843" s="49"/>
      <c r="AO843" s="70"/>
      <c r="AP843" s="50"/>
      <c r="AQ843" s="47"/>
      <c r="AR843" s="47"/>
      <c r="AS843" s="47"/>
      <c r="AT843" s="47"/>
      <c r="AU843" s="48" t="s">
        <v>119</v>
      </c>
      <c r="AV843" s="49"/>
      <c r="AW843" s="47"/>
      <c r="AX843" s="47"/>
      <c r="AY843" s="47"/>
      <c r="AZ843" s="47"/>
      <c r="BA843" s="70"/>
      <c r="BB843" s="49"/>
      <c r="BC843" s="47"/>
      <c r="BD843" s="47"/>
      <c r="BE843" s="47"/>
      <c r="BF843" s="70" t="s">
        <v>92</v>
      </c>
      <c r="BG843" s="50" t="s">
        <v>17</v>
      </c>
      <c r="BH843" s="47"/>
      <c r="BI843" s="47"/>
      <c r="BJ843" s="48"/>
      <c r="BK843" s="64"/>
      <c r="BL843" s="197" t="str">
        <f t="shared" si="21"/>
        <v/>
      </c>
    </row>
    <row r="844" spans="1:64" s="3" customFormat="1" ht="12.95" customHeight="1" x14ac:dyDescent="0.25">
      <c r="A844" s="42"/>
      <c r="B844" s="31"/>
      <c r="C844" s="19"/>
      <c r="D844" s="25"/>
      <c r="E844" s="49"/>
      <c r="F844" s="47"/>
      <c r="G844" s="70"/>
      <c r="H844" s="50"/>
      <c r="I844" s="47"/>
      <c r="J844" s="47"/>
      <c r="K844" s="47"/>
      <c r="L844" s="47"/>
      <c r="M844" s="47"/>
      <c r="N844" s="47"/>
      <c r="O844" s="48"/>
      <c r="P844" s="49"/>
      <c r="Q844" s="47"/>
      <c r="R844" s="70"/>
      <c r="S844" s="50"/>
      <c r="T844" s="50"/>
      <c r="U844" s="50"/>
      <c r="V844" s="47"/>
      <c r="W844" s="47"/>
      <c r="X844" s="47"/>
      <c r="Y844" s="47"/>
      <c r="Z844" s="47"/>
      <c r="AA844" s="48"/>
      <c r="AB844" s="48"/>
      <c r="AC844" s="48"/>
      <c r="AD844" s="48"/>
      <c r="AE844" s="48"/>
      <c r="AF844" s="48"/>
      <c r="AG844" s="48"/>
      <c r="AH844" s="49"/>
      <c r="AI844" s="50"/>
      <c r="AJ844" s="47"/>
      <c r="AK844" s="48"/>
      <c r="AL844" s="48"/>
      <c r="AM844" s="48"/>
      <c r="AN844" s="49"/>
      <c r="AO844" s="70"/>
      <c r="AP844" s="50"/>
      <c r="AQ844" s="47"/>
      <c r="AR844" s="47"/>
      <c r="AS844" s="47"/>
      <c r="AT844" s="47"/>
      <c r="AU844" s="48"/>
      <c r="AV844" s="49"/>
      <c r="AW844" s="47"/>
      <c r="AX844" s="47"/>
      <c r="AY844" s="47"/>
      <c r="AZ844" s="47"/>
      <c r="BA844" s="70"/>
      <c r="BB844" s="49"/>
      <c r="BC844" s="47"/>
      <c r="BD844" s="47"/>
      <c r="BE844" s="47"/>
      <c r="BF844" s="70"/>
      <c r="BG844" s="50" t="s">
        <v>17</v>
      </c>
      <c r="BH844" s="47"/>
      <c r="BI844" s="47"/>
      <c r="BJ844" s="48"/>
      <c r="BK844" s="64"/>
      <c r="BL844" s="197"/>
    </row>
    <row r="845" spans="1:64" s="3" customFormat="1" ht="12.95" customHeight="1" x14ac:dyDescent="0.25">
      <c r="A845" s="6" t="s">
        <v>530</v>
      </c>
      <c r="B845" s="31" t="s">
        <v>236</v>
      </c>
      <c r="C845" s="19"/>
      <c r="D845" s="25"/>
      <c r="E845" s="26"/>
      <c r="F845" s="27"/>
      <c r="G845" s="68"/>
      <c r="H845" s="19"/>
      <c r="I845" s="27"/>
      <c r="J845" s="27"/>
      <c r="K845" s="27"/>
      <c r="L845" s="27"/>
      <c r="M845" s="27"/>
      <c r="N845" s="27"/>
      <c r="O845" s="25"/>
      <c r="P845" s="26"/>
      <c r="Q845" s="27"/>
      <c r="R845" s="68"/>
      <c r="S845" s="19"/>
      <c r="T845" s="19"/>
      <c r="U845" s="19"/>
      <c r="V845" s="27"/>
      <c r="W845" s="27"/>
      <c r="X845" s="27"/>
      <c r="Y845" s="27"/>
      <c r="Z845" s="27"/>
      <c r="AA845" s="25"/>
      <c r="AB845" s="25"/>
      <c r="AC845" s="25"/>
      <c r="AD845" s="25"/>
      <c r="AE845" s="25"/>
      <c r="AF845" s="25"/>
      <c r="AG845" s="25"/>
      <c r="AH845" s="26"/>
      <c r="AI845" s="19"/>
      <c r="AJ845" s="27"/>
      <c r="AK845" s="25"/>
      <c r="AL845" s="25"/>
      <c r="AM845" s="25"/>
      <c r="AN845" s="26"/>
      <c r="AO845" s="68"/>
      <c r="AP845" s="19"/>
      <c r="AQ845" s="27"/>
      <c r="AR845" s="27"/>
      <c r="AS845" s="27"/>
      <c r="AT845" s="27"/>
      <c r="AU845" s="25"/>
      <c r="AV845" s="26"/>
      <c r="AW845" s="27"/>
      <c r="AX845" s="27"/>
      <c r="AY845" s="27"/>
      <c r="AZ845" s="27"/>
      <c r="BA845" s="68"/>
      <c r="BB845" s="26"/>
      <c r="BC845" s="27"/>
      <c r="BD845" s="27"/>
      <c r="BE845" s="27"/>
      <c r="BF845" s="68"/>
      <c r="BG845" s="24" t="s">
        <v>17</v>
      </c>
      <c r="BH845" s="27"/>
      <c r="BI845" s="27"/>
      <c r="BJ845" s="25"/>
      <c r="BK845" s="64"/>
      <c r="BL845" s="197" t="str">
        <f>IFERROR(VLOOKUP(BK845,#REF!,3,FALSE),"")</f>
        <v/>
      </c>
    </row>
    <row r="846" spans="1:64" s="3" customFormat="1" ht="12.95" customHeight="1" x14ac:dyDescent="0.25">
      <c r="A846" s="6"/>
      <c r="B846" s="31"/>
      <c r="C846" s="19"/>
      <c r="D846" s="25"/>
      <c r="E846" s="26"/>
      <c r="F846" s="27"/>
      <c r="G846" s="68"/>
      <c r="H846" s="19"/>
      <c r="I846" s="27"/>
      <c r="J846" s="27"/>
      <c r="K846" s="27"/>
      <c r="L846" s="27"/>
      <c r="M846" s="27"/>
      <c r="N846" s="27"/>
      <c r="O846" s="25"/>
      <c r="P846" s="26"/>
      <c r="Q846" s="27"/>
      <c r="R846" s="68"/>
      <c r="S846" s="19"/>
      <c r="T846" s="19"/>
      <c r="U846" s="19"/>
      <c r="V846" s="27"/>
      <c r="W846" s="27"/>
      <c r="X846" s="27"/>
      <c r="Y846" s="27"/>
      <c r="Z846" s="27"/>
      <c r="AA846" s="25"/>
      <c r="AB846" s="25"/>
      <c r="AC846" s="25"/>
      <c r="AD846" s="25"/>
      <c r="AE846" s="25"/>
      <c r="AF846" s="25"/>
      <c r="AG846" s="25"/>
      <c r="AH846" s="26"/>
      <c r="AI846" s="19"/>
      <c r="AJ846" s="27"/>
      <c r="AK846" s="25"/>
      <c r="AL846" s="25"/>
      <c r="AM846" s="25"/>
      <c r="AN846" s="26"/>
      <c r="AO846" s="68"/>
      <c r="AP846" s="19"/>
      <c r="AQ846" s="27"/>
      <c r="AR846" s="27"/>
      <c r="AS846" s="27"/>
      <c r="AT846" s="27"/>
      <c r="AU846" s="25"/>
      <c r="AV846" s="26"/>
      <c r="AW846" s="27"/>
      <c r="AX846" s="27"/>
      <c r="AY846" s="27"/>
      <c r="AZ846" s="27"/>
      <c r="BA846" s="68"/>
      <c r="BB846" s="26"/>
      <c r="BC846" s="27"/>
      <c r="BD846" s="27"/>
      <c r="BE846" s="27"/>
      <c r="BF846" s="68"/>
      <c r="BG846" s="19" t="s">
        <v>17</v>
      </c>
      <c r="BH846" s="27"/>
      <c r="BI846" s="27"/>
      <c r="BJ846" s="25"/>
      <c r="BK846" s="64"/>
      <c r="BL846" s="197"/>
    </row>
    <row r="847" spans="1:64" s="3" customFormat="1" ht="12.95" customHeight="1" x14ac:dyDescent="0.25">
      <c r="A847" s="42" t="s">
        <v>1655</v>
      </c>
      <c r="B847" s="31" t="s">
        <v>702</v>
      </c>
      <c r="C847" s="19"/>
      <c r="D847" s="25"/>
      <c r="E847" s="26"/>
      <c r="F847" s="21" t="s">
        <v>117</v>
      </c>
      <c r="G847" s="20" t="s">
        <v>119</v>
      </c>
      <c r="H847" s="24"/>
      <c r="I847" s="21"/>
      <c r="J847" s="21"/>
      <c r="K847" s="21"/>
      <c r="L847" s="21"/>
      <c r="M847" s="21"/>
      <c r="N847" s="21"/>
      <c r="O847" s="22"/>
      <c r="P847" s="23"/>
      <c r="Q847" s="21"/>
      <c r="R847" s="20"/>
      <c r="S847" s="24"/>
      <c r="T847" s="24"/>
      <c r="U847" s="24"/>
      <c r="V847" s="21"/>
      <c r="W847" s="21"/>
      <c r="X847" s="21"/>
      <c r="Y847" s="21"/>
      <c r="Z847" s="21"/>
      <c r="AA847" s="22"/>
      <c r="AB847" s="22"/>
      <c r="AC847" s="22"/>
      <c r="AD847" s="22"/>
      <c r="AE847" s="22"/>
      <c r="AF847" s="22" t="s">
        <v>119</v>
      </c>
      <c r="AG847" s="22"/>
      <c r="AH847" s="23"/>
      <c r="AI847" s="24"/>
      <c r="AJ847" s="21"/>
      <c r="AK847" s="22"/>
      <c r="AL847" s="22"/>
      <c r="AM847" s="22"/>
      <c r="AN847" s="23"/>
      <c r="AO847" s="20"/>
      <c r="AP847" s="24"/>
      <c r="AQ847" s="21"/>
      <c r="AR847" s="21" t="s">
        <v>117</v>
      </c>
      <c r="AS847" s="21" t="s">
        <v>119</v>
      </c>
      <c r="AT847" s="21"/>
      <c r="AU847" s="22"/>
      <c r="AV847" s="23"/>
      <c r="AW847" s="21"/>
      <c r="AX847" s="21"/>
      <c r="AY847" s="21"/>
      <c r="AZ847" s="21"/>
      <c r="BA847" s="20"/>
      <c r="BB847" s="23"/>
      <c r="BC847" s="21"/>
      <c r="BD847" s="21"/>
      <c r="BE847" s="21"/>
      <c r="BF847" s="20"/>
      <c r="BG847" s="24" t="s">
        <v>17</v>
      </c>
      <c r="BH847" s="21"/>
      <c r="BI847" s="21"/>
      <c r="BJ847" s="22"/>
      <c r="BK847" s="64"/>
      <c r="BL847" s="197" t="str">
        <f>IFERROR(VLOOKUP(BK847,#REF!,3,FALSE),"")</f>
        <v/>
      </c>
    </row>
    <row r="848" spans="1:64" s="3" customFormat="1" ht="13.5" customHeight="1" x14ac:dyDescent="0.25">
      <c r="A848" s="42" t="s">
        <v>1656</v>
      </c>
      <c r="B848" s="31" t="s">
        <v>791</v>
      </c>
      <c r="C848" s="19"/>
      <c r="D848" s="25"/>
      <c r="E848" s="26"/>
      <c r="F848" s="21" t="s">
        <v>117</v>
      </c>
      <c r="G848" s="20" t="s">
        <v>119</v>
      </c>
      <c r="H848" s="24"/>
      <c r="I848" s="21"/>
      <c r="J848" s="21"/>
      <c r="K848" s="21"/>
      <c r="L848" s="21"/>
      <c r="M848" s="21"/>
      <c r="N848" s="21"/>
      <c r="O848" s="22"/>
      <c r="P848" s="23"/>
      <c r="Q848" s="21"/>
      <c r="R848" s="20"/>
      <c r="S848" s="24"/>
      <c r="T848" s="24"/>
      <c r="U848" s="24"/>
      <c r="V848" s="21"/>
      <c r="W848" s="21"/>
      <c r="X848" s="21"/>
      <c r="Y848" s="21"/>
      <c r="Z848" s="21"/>
      <c r="AA848" s="22"/>
      <c r="AB848" s="22"/>
      <c r="AC848" s="22"/>
      <c r="AD848" s="22"/>
      <c r="AE848" s="22"/>
      <c r="AF848" s="22" t="s">
        <v>92</v>
      </c>
      <c r="AG848" s="22"/>
      <c r="AH848" s="23"/>
      <c r="AI848" s="24"/>
      <c r="AJ848" s="21"/>
      <c r="AK848" s="22"/>
      <c r="AL848" s="22"/>
      <c r="AM848" s="22"/>
      <c r="AN848" s="23"/>
      <c r="AO848" s="20"/>
      <c r="AP848" s="24"/>
      <c r="AQ848" s="21"/>
      <c r="AR848" s="21" t="s">
        <v>117</v>
      </c>
      <c r="AS848" s="21" t="s">
        <v>119</v>
      </c>
      <c r="AT848" s="21"/>
      <c r="AU848" s="22" t="s">
        <v>92</v>
      </c>
      <c r="AV848" s="23"/>
      <c r="AW848" s="21"/>
      <c r="AX848" s="21"/>
      <c r="AY848" s="21"/>
      <c r="AZ848" s="21"/>
      <c r="BA848" s="20"/>
      <c r="BB848" s="23"/>
      <c r="BC848" s="21"/>
      <c r="BD848" s="21"/>
      <c r="BE848" s="21"/>
      <c r="BF848" s="20"/>
      <c r="BG848" s="24" t="s">
        <v>17</v>
      </c>
      <c r="BH848" s="21"/>
      <c r="BI848" s="21"/>
      <c r="BJ848" s="22"/>
      <c r="BK848" s="64"/>
      <c r="BL848" s="197" t="str">
        <f>IFERROR(VLOOKUP(BK848,#REF!,3,FALSE),"")</f>
        <v/>
      </c>
    </row>
    <row r="849" spans="1:64" s="3" customFormat="1" ht="12.95" customHeight="1" x14ac:dyDescent="0.25">
      <c r="A849" s="42" t="s">
        <v>1657</v>
      </c>
      <c r="B849" s="31" t="s">
        <v>792</v>
      </c>
      <c r="C849" s="19"/>
      <c r="D849" s="25"/>
      <c r="E849" s="26"/>
      <c r="F849" s="21" t="s">
        <v>117</v>
      </c>
      <c r="G849" s="20" t="s">
        <v>119</v>
      </c>
      <c r="H849" s="24"/>
      <c r="I849" s="21"/>
      <c r="J849" s="21"/>
      <c r="K849" s="21"/>
      <c r="L849" s="21"/>
      <c r="M849" s="21"/>
      <c r="N849" s="21"/>
      <c r="O849" s="22"/>
      <c r="P849" s="23"/>
      <c r="Q849" s="21"/>
      <c r="R849" s="20"/>
      <c r="S849" s="24"/>
      <c r="T849" s="24"/>
      <c r="U849" s="24"/>
      <c r="V849" s="21"/>
      <c r="W849" s="21"/>
      <c r="X849" s="21"/>
      <c r="Y849" s="21"/>
      <c r="Z849" s="21"/>
      <c r="AA849" s="22"/>
      <c r="AB849" s="22"/>
      <c r="AC849" s="22"/>
      <c r="AD849" s="22"/>
      <c r="AE849" s="22"/>
      <c r="AF849" s="22" t="s">
        <v>119</v>
      </c>
      <c r="AG849" s="22"/>
      <c r="AH849" s="23"/>
      <c r="AI849" s="24"/>
      <c r="AJ849" s="21"/>
      <c r="AK849" s="22"/>
      <c r="AL849" s="22"/>
      <c r="AM849" s="22"/>
      <c r="AN849" s="23"/>
      <c r="AO849" s="20"/>
      <c r="AP849" s="24"/>
      <c r="AQ849" s="21"/>
      <c r="AR849" s="21"/>
      <c r="AS849" s="21"/>
      <c r="AT849" s="21"/>
      <c r="AU849" s="22"/>
      <c r="AV849" s="23"/>
      <c r="AW849" s="21"/>
      <c r="AX849" s="21"/>
      <c r="AY849" s="21"/>
      <c r="AZ849" s="21"/>
      <c r="BA849" s="20"/>
      <c r="BB849" s="23"/>
      <c r="BC849" s="21"/>
      <c r="BD849" s="21"/>
      <c r="BE849" s="21"/>
      <c r="BF849" s="20"/>
      <c r="BG849" s="24" t="s">
        <v>17</v>
      </c>
      <c r="BH849" s="21"/>
      <c r="BI849" s="21"/>
      <c r="BJ849" s="22"/>
      <c r="BK849" s="64"/>
      <c r="BL849" s="197" t="str">
        <f>IFERROR(VLOOKUP(BK849,#REF!,3,FALSE),"")</f>
        <v/>
      </c>
    </row>
    <row r="850" spans="1:64" s="3" customFormat="1" ht="12.95" customHeight="1" x14ac:dyDescent="0.25">
      <c r="A850" s="42" t="s">
        <v>1658</v>
      </c>
      <c r="B850" s="31" t="s">
        <v>674</v>
      </c>
      <c r="C850" s="19"/>
      <c r="D850" s="25"/>
      <c r="E850" s="23"/>
      <c r="F850" s="21" t="s">
        <v>92</v>
      </c>
      <c r="G850" s="20"/>
      <c r="H850" s="24"/>
      <c r="I850" s="21"/>
      <c r="J850" s="21"/>
      <c r="K850" s="21"/>
      <c r="L850" s="21"/>
      <c r="M850" s="21"/>
      <c r="N850" s="21"/>
      <c r="O850" s="22"/>
      <c r="P850" s="23"/>
      <c r="Q850" s="21"/>
      <c r="R850" s="20"/>
      <c r="S850" s="24"/>
      <c r="T850" s="24"/>
      <c r="U850" s="24"/>
      <c r="V850" s="21"/>
      <c r="W850" s="21"/>
      <c r="X850" s="21"/>
      <c r="Y850" s="21"/>
      <c r="Z850" s="21"/>
      <c r="AA850" s="22"/>
      <c r="AB850" s="22"/>
      <c r="AC850" s="22" t="s">
        <v>117</v>
      </c>
      <c r="AD850" s="22" t="s">
        <v>117</v>
      </c>
      <c r="AE850" s="22"/>
      <c r="AF850" s="22" t="s">
        <v>92</v>
      </c>
      <c r="AG850" s="22"/>
      <c r="AH850" s="23"/>
      <c r="AI850" s="24"/>
      <c r="AJ850" s="21"/>
      <c r="AK850" s="22"/>
      <c r="AL850" s="22"/>
      <c r="AM850" s="22" t="s">
        <v>92</v>
      </c>
      <c r="AN850" s="23"/>
      <c r="AO850" s="20"/>
      <c r="AP850" s="24"/>
      <c r="AQ850" s="21"/>
      <c r="AR850" s="21"/>
      <c r="AS850" s="21"/>
      <c r="AT850" s="21"/>
      <c r="AU850" s="22" t="s">
        <v>119</v>
      </c>
      <c r="AV850" s="23"/>
      <c r="AW850" s="21"/>
      <c r="AX850" s="21"/>
      <c r="AY850" s="21"/>
      <c r="AZ850" s="21"/>
      <c r="BA850" s="20"/>
      <c r="BB850" s="23"/>
      <c r="BC850" s="21"/>
      <c r="BD850" s="21"/>
      <c r="BE850" s="21"/>
      <c r="BF850" s="20"/>
      <c r="BG850" s="24" t="s">
        <v>17</v>
      </c>
      <c r="BH850" s="21"/>
      <c r="BI850" s="21"/>
      <c r="BJ850" s="22"/>
      <c r="BK850" s="64"/>
      <c r="BL850" s="197">
        <f>+BL836</f>
        <v>41</v>
      </c>
    </row>
    <row r="851" spans="1:64" s="3" customFormat="1" ht="12.95" customHeight="1" x14ac:dyDescent="0.25">
      <c r="A851" s="42" t="s">
        <v>1659</v>
      </c>
      <c r="B851" s="31" t="s">
        <v>384</v>
      </c>
      <c r="C851" s="19"/>
      <c r="D851" s="25"/>
      <c r="E851" s="26"/>
      <c r="F851" s="21" t="s">
        <v>92</v>
      </c>
      <c r="G851" s="20"/>
      <c r="H851" s="24"/>
      <c r="I851" s="21"/>
      <c r="J851" s="21"/>
      <c r="K851" s="21"/>
      <c r="L851" s="21"/>
      <c r="M851" s="21" t="s">
        <v>120</v>
      </c>
      <c r="N851" s="21"/>
      <c r="O851" s="22" t="s">
        <v>92</v>
      </c>
      <c r="P851" s="23"/>
      <c r="Q851" s="21"/>
      <c r="R851" s="20"/>
      <c r="S851" s="24"/>
      <c r="T851" s="24"/>
      <c r="U851" s="24"/>
      <c r="V851" s="21"/>
      <c r="W851" s="21"/>
      <c r="X851" s="21"/>
      <c r="Y851" s="21"/>
      <c r="Z851" s="21"/>
      <c r="AA851" s="22"/>
      <c r="AB851" s="22"/>
      <c r="AC851" s="22"/>
      <c r="AD851" s="22"/>
      <c r="AE851" s="22"/>
      <c r="AF851" s="22" t="s">
        <v>92</v>
      </c>
      <c r="AG851" s="22"/>
      <c r="AH851" s="23"/>
      <c r="AI851" s="24"/>
      <c r="AJ851" s="21"/>
      <c r="AK851" s="22"/>
      <c r="AL851" s="22"/>
      <c r="AM851" s="22" t="s">
        <v>92</v>
      </c>
      <c r="AN851" s="23"/>
      <c r="AO851" s="20"/>
      <c r="AP851" s="24"/>
      <c r="AQ851" s="21"/>
      <c r="AR851" s="21"/>
      <c r="AS851" s="21" t="s">
        <v>92</v>
      </c>
      <c r="AT851" s="21"/>
      <c r="AU851" s="22"/>
      <c r="AV851" s="23"/>
      <c r="AW851" s="21"/>
      <c r="AX851" s="21"/>
      <c r="AY851" s="21" t="s">
        <v>92</v>
      </c>
      <c r="AZ851" s="21"/>
      <c r="BA851" s="20"/>
      <c r="BB851" s="23"/>
      <c r="BC851" s="21"/>
      <c r="BD851" s="21"/>
      <c r="BE851" s="21" t="s">
        <v>116</v>
      </c>
      <c r="BF851" s="20" t="s">
        <v>92</v>
      </c>
      <c r="BG851" s="24" t="s">
        <v>17</v>
      </c>
      <c r="BH851" s="21"/>
      <c r="BI851" s="21"/>
      <c r="BJ851" s="22"/>
      <c r="BK851" s="64"/>
      <c r="BL851" s="197">
        <f t="shared" ref="BL851:BL856" si="22">+BL837</f>
        <v>0</v>
      </c>
    </row>
    <row r="852" spans="1:64" s="3" customFormat="1" ht="12.95" customHeight="1" x14ac:dyDescent="0.25">
      <c r="A852" s="42" t="s">
        <v>1660</v>
      </c>
      <c r="B852" s="31" t="s">
        <v>385</v>
      </c>
      <c r="C852" s="19"/>
      <c r="D852" s="25"/>
      <c r="E852" s="26"/>
      <c r="F852" s="21"/>
      <c r="G852" s="20"/>
      <c r="H852" s="24"/>
      <c r="I852" s="21"/>
      <c r="J852" s="21"/>
      <c r="K852" s="21"/>
      <c r="L852" s="21"/>
      <c r="M852" s="21"/>
      <c r="N852" s="21"/>
      <c r="O852" s="22"/>
      <c r="P852" s="23"/>
      <c r="Q852" s="21"/>
      <c r="R852" s="20"/>
      <c r="S852" s="24"/>
      <c r="T852" s="24"/>
      <c r="U852" s="24"/>
      <c r="V852" s="21"/>
      <c r="W852" s="21"/>
      <c r="X852" s="21"/>
      <c r="Y852" s="21"/>
      <c r="Z852" s="21"/>
      <c r="AA852" s="22"/>
      <c r="AB852" s="22"/>
      <c r="AC852" s="22"/>
      <c r="AD852" s="22"/>
      <c r="AE852" s="22"/>
      <c r="AF852" s="22" t="s">
        <v>92</v>
      </c>
      <c r="AG852" s="22"/>
      <c r="AH852" s="23"/>
      <c r="AI852" s="24"/>
      <c r="AJ852" s="21"/>
      <c r="AK852" s="22"/>
      <c r="AL852" s="22"/>
      <c r="AM852" s="22" t="s">
        <v>92</v>
      </c>
      <c r="AN852" s="23"/>
      <c r="AO852" s="20"/>
      <c r="AP852" s="24"/>
      <c r="AQ852" s="21"/>
      <c r="AR852" s="21"/>
      <c r="AS852" s="21"/>
      <c r="AT852" s="21"/>
      <c r="AU852" s="22"/>
      <c r="AV852" s="23"/>
      <c r="AW852" s="21"/>
      <c r="AX852" s="21" t="s">
        <v>117</v>
      </c>
      <c r="AY852" s="21" t="s">
        <v>119</v>
      </c>
      <c r="AZ852" s="21"/>
      <c r="BA852" s="20"/>
      <c r="BB852" s="23"/>
      <c r="BC852" s="21"/>
      <c r="BD852" s="21"/>
      <c r="BE852" s="21" t="s">
        <v>116</v>
      </c>
      <c r="BF852" s="20" t="s">
        <v>92</v>
      </c>
      <c r="BG852" s="24" t="s">
        <v>17</v>
      </c>
      <c r="BH852" s="21"/>
      <c r="BI852" s="21"/>
      <c r="BJ852" s="22"/>
      <c r="BK852" s="64"/>
      <c r="BL852" s="197" t="str">
        <f t="shared" si="22"/>
        <v/>
      </c>
    </row>
    <row r="853" spans="1:64" s="3" customFormat="1" ht="12.95" customHeight="1" x14ac:dyDescent="0.25">
      <c r="A853" s="42" t="s">
        <v>1661</v>
      </c>
      <c r="B853" s="31" t="s">
        <v>386</v>
      </c>
      <c r="C853" s="19"/>
      <c r="D853" s="25"/>
      <c r="E853" s="23"/>
      <c r="F853" s="21"/>
      <c r="G853" s="20"/>
      <c r="H853" s="24"/>
      <c r="I853" s="21"/>
      <c r="J853" s="21"/>
      <c r="K853" s="21"/>
      <c r="L853" s="21"/>
      <c r="M853" s="21"/>
      <c r="N853" s="21"/>
      <c r="O853" s="22" t="s">
        <v>92</v>
      </c>
      <c r="P853" s="23"/>
      <c r="Q853" s="21"/>
      <c r="R853" s="20"/>
      <c r="S853" s="24"/>
      <c r="T853" s="24"/>
      <c r="U853" s="24"/>
      <c r="V853" s="21"/>
      <c r="W853" s="21"/>
      <c r="X853" s="21"/>
      <c r="Y853" s="21"/>
      <c r="Z853" s="21"/>
      <c r="AA853" s="22"/>
      <c r="AB853" s="22"/>
      <c r="AC853" s="22"/>
      <c r="AD853" s="22"/>
      <c r="AE853" s="22"/>
      <c r="AF853" s="22" t="s">
        <v>92</v>
      </c>
      <c r="AG853" s="22"/>
      <c r="AH853" s="23"/>
      <c r="AI853" s="24"/>
      <c r="AJ853" s="21"/>
      <c r="AK853" s="22"/>
      <c r="AL853" s="22"/>
      <c r="AM853" s="22" t="s">
        <v>92</v>
      </c>
      <c r="AN853" s="23"/>
      <c r="AO853" s="20"/>
      <c r="AP853" s="24"/>
      <c r="AQ853" s="21"/>
      <c r="AR853" s="21"/>
      <c r="AS853" s="21"/>
      <c r="AT853" s="21"/>
      <c r="AU853" s="22"/>
      <c r="AV853" s="23"/>
      <c r="AW853" s="21"/>
      <c r="AX853" s="21" t="s">
        <v>117</v>
      </c>
      <c r="AY853" s="21" t="s">
        <v>119</v>
      </c>
      <c r="AZ853" s="21"/>
      <c r="BA853" s="20"/>
      <c r="BB853" s="23"/>
      <c r="BC853" s="21"/>
      <c r="BD853" s="21"/>
      <c r="BE853" s="21"/>
      <c r="BF853" s="20" t="s">
        <v>92</v>
      </c>
      <c r="BG853" s="24" t="s">
        <v>17</v>
      </c>
      <c r="BH853" s="21"/>
      <c r="BI853" s="21"/>
      <c r="BJ853" s="22"/>
      <c r="BK853" s="64"/>
      <c r="BL853" s="197">
        <f t="shared" si="22"/>
        <v>0</v>
      </c>
    </row>
    <row r="854" spans="1:64" s="3" customFormat="1" ht="12.95" customHeight="1" x14ac:dyDescent="0.25">
      <c r="A854" s="42" t="s">
        <v>1662</v>
      </c>
      <c r="B854" s="31" t="s">
        <v>387</v>
      </c>
      <c r="C854" s="19"/>
      <c r="D854" s="25"/>
      <c r="E854" s="23"/>
      <c r="F854" s="21" t="s">
        <v>92</v>
      </c>
      <c r="G854" s="20"/>
      <c r="H854" s="24"/>
      <c r="I854" s="21"/>
      <c r="J854" s="21"/>
      <c r="K854" s="21"/>
      <c r="L854" s="21"/>
      <c r="M854" s="21"/>
      <c r="N854" s="21"/>
      <c r="O854" s="22"/>
      <c r="P854" s="23"/>
      <c r="Q854" s="21"/>
      <c r="R854" s="20"/>
      <c r="S854" s="24"/>
      <c r="T854" s="24"/>
      <c r="U854" s="24"/>
      <c r="V854" s="21"/>
      <c r="W854" s="21"/>
      <c r="X854" s="21"/>
      <c r="Y854" s="21"/>
      <c r="Z854" s="21"/>
      <c r="AA854" s="22"/>
      <c r="AB854" s="22"/>
      <c r="AC854" s="22"/>
      <c r="AD854" s="22"/>
      <c r="AE854" s="22" t="s">
        <v>117</v>
      </c>
      <c r="AF854" s="22" t="s">
        <v>92</v>
      </c>
      <c r="AG854" s="22"/>
      <c r="AH854" s="23"/>
      <c r="AI854" s="24"/>
      <c r="AJ854" s="21"/>
      <c r="AK854" s="22" t="s">
        <v>117</v>
      </c>
      <c r="AL854" s="22"/>
      <c r="AM854" s="22" t="s">
        <v>119</v>
      </c>
      <c r="AN854" s="23"/>
      <c r="AO854" s="20"/>
      <c r="AP854" s="24"/>
      <c r="AQ854" s="21"/>
      <c r="AR854" s="21"/>
      <c r="AS854" s="21"/>
      <c r="AT854" s="21"/>
      <c r="AU854" s="22" t="s">
        <v>119</v>
      </c>
      <c r="AV854" s="23"/>
      <c r="AW854" s="21"/>
      <c r="AX854" s="21"/>
      <c r="AY854" s="21"/>
      <c r="AZ854" s="21"/>
      <c r="BA854" s="20"/>
      <c r="BB854" s="23"/>
      <c r="BC854" s="21"/>
      <c r="BD854" s="21"/>
      <c r="BE854" s="21"/>
      <c r="BF854" s="20" t="s">
        <v>92</v>
      </c>
      <c r="BG854" s="24" t="s">
        <v>17</v>
      </c>
      <c r="BH854" s="21"/>
      <c r="BI854" s="21"/>
      <c r="BJ854" s="22" t="s">
        <v>35</v>
      </c>
      <c r="BK854" s="64"/>
      <c r="BL854" s="197" t="str">
        <f t="shared" si="22"/>
        <v/>
      </c>
    </row>
    <row r="855" spans="1:64" s="3" customFormat="1" ht="12.95" customHeight="1" x14ac:dyDescent="0.25">
      <c r="A855" s="42" t="s">
        <v>1663</v>
      </c>
      <c r="B855" s="31" t="s">
        <v>874</v>
      </c>
      <c r="C855" s="19"/>
      <c r="D855" s="25"/>
      <c r="E855" s="23"/>
      <c r="F855" s="21" t="s">
        <v>92</v>
      </c>
      <c r="G855" s="20"/>
      <c r="H855" s="24"/>
      <c r="I855" s="21"/>
      <c r="J855" s="21"/>
      <c r="K855" s="21"/>
      <c r="L855" s="21"/>
      <c r="M855" s="21"/>
      <c r="N855" s="21"/>
      <c r="O855" s="22"/>
      <c r="P855" s="23"/>
      <c r="Q855" s="21"/>
      <c r="R855" s="20"/>
      <c r="S855" s="24"/>
      <c r="T855" s="24"/>
      <c r="U855" s="24"/>
      <c r="V855" s="21"/>
      <c r="W855" s="21"/>
      <c r="X855" s="21"/>
      <c r="Y855" s="21"/>
      <c r="Z855" s="21"/>
      <c r="AA855" s="22"/>
      <c r="AB855" s="22"/>
      <c r="AC855" s="22"/>
      <c r="AD855" s="22"/>
      <c r="AE855" s="22" t="s">
        <v>117</v>
      </c>
      <c r="AF855" s="22" t="s">
        <v>92</v>
      </c>
      <c r="AG855" s="22"/>
      <c r="AH855" s="23"/>
      <c r="AI855" s="24"/>
      <c r="AJ855" s="21"/>
      <c r="AK855" s="22" t="s">
        <v>117</v>
      </c>
      <c r="AL855" s="22"/>
      <c r="AM855" s="22" t="s">
        <v>119</v>
      </c>
      <c r="AN855" s="23"/>
      <c r="AO855" s="20"/>
      <c r="AP855" s="24"/>
      <c r="AQ855" s="21"/>
      <c r="AR855" s="21"/>
      <c r="AS855" s="21"/>
      <c r="AT855" s="21"/>
      <c r="AU855" s="22" t="s">
        <v>119</v>
      </c>
      <c r="AV855" s="23"/>
      <c r="AW855" s="21"/>
      <c r="AX855" s="21"/>
      <c r="AY855" s="21"/>
      <c r="AZ855" s="21"/>
      <c r="BA855" s="20"/>
      <c r="BB855" s="23"/>
      <c r="BC855" s="21"/>
      <c r="BD855" s="21"/>
      <c r="BE855" s="21"/>
      <c r="BF855" s="20" t="s">
        <v>92</v>
      </c>
      <c r="BG855" s="24" t="s">
        <v>17</v>
      </c>
      <c r="BH855" s="21"/>
      <c r="BI855" s="21"/>
      <c r="BJ855" s="22"/>
      <c r="BK855" s="64"/>
      <c r="BL855" s="197">
        <f t="shared" si="22"/>
        <v>36</v>
      </c>
    </row>
    <row r="856" spans="1:64" s="3" customFormat="1" ht="12.75" customHeight="1" x14ac:dyDescent="0.25">
      <c r="A856" s="42" t="s">
        <v>1664</v>
      </c>
      <c r="B856" s="31" t="s">
        <v>388</v>
      </c>
      <c r="C856" s="24"/>
      <c r="D856" s="22"/>
      <c r="E856" s="23"/>
      <c r="F856" s="21"/>
      <c r="G856" s="20"/>
      <c r="H856" s="24"/>
      <c r="I856" s="21"/>
      <c r="J856" s="21"/>
      <c r="K856" s="21"/>
      <c r="L856" s="21"/>
      <c r="M856" s="21"/>
      <c r="N856" s="21"/>
      <c r="O856" s="22"/>
      <c r="P856" s="23"/>
      <c r="Q856" s="21"/>
      <c r="R856" s="20"/>
      <c r="S856" s="24"/>
      <c r="T856" s="24"/>
      <c r="U856" s="24"/>
      <c r="V856" s="21"/>
      <c r="W856" s="21"/>
      <c r="X856" s="21"/>
      <c r="Y856" s="21"/>
      <c r="Z856" s="21"/>
      <c r="AA856" s="22"/>
      <c r="AB856" s="22"/>
      <c r="AC856" s="22" t="s">
        <v>117</v>
      </c>
      <c r="AD856" s="22" t="s">
        <v>119</v>
      </c>
      <c r="AE856" s="22"/>
      <c r="AF856" s="22" t="s">
        <v>92</v>
      </c>
      <c r="AG856" s="22"/>
      <c r="AH856" s="23"/>
      <c r="AI856" s="24"/>
      <c r="AJ856" s="21"/>
      <c r="AK856" s="22"/>
      <c r="AL856" s="22"/>
      <c r="AM856" s="22" t="s">
        <v>92</v>
      </c>
      <c r="AN856" s="23"/>
      <c r="AO856" s="20"/>
      <c r="AP856" s="24"/>
      <c r="AQ856" s="21"/>
      <c r="AR856" s="21"/>
      <c r="AS856" s="21"/>
      <c r="AT856" s="21"/>
      <c r="AU856" s="22"/>
      <c r="AV856" s="23"/>
      <c r="AW856" s="21"/>
      <c r="AX856" s="21"/>
      <c r="AY856" s="21"/>
      <c r="AZ856" s="21"/>
      <c r="BA856" s="20"/>
      <c r="BB856" s="23"/>
      <c r="BC856" s="21"/>
      <c r="BD856" s="21"/>
      <c r="BE856" s="21"/>
      <c r="BF856" s="20"/>
      <c r="BG856" s="24" t="s">
        <v>17</v>
      </c>
      <c r="BH856" s="21"/>
      <c r="BI856" s="21"/>
      <c r="BJ856" s="48" t="s">
        <v>35</v>
      </c>
      <c r="BK856" s="64"/>
      <c r="BL856" s="197">
        <f t="shared" si="22"/>
        <v>43</v>
      </c>
    </row>
    <row r="857" spans="1:64" s="3" customFormat="1" ht="12.95" customHeight="1" x14ac:dyDescent="0.25">
      <c r="A857" s="42" t="s">
        <v>1665</v>
      </c>
      <c r="B857" s="31" t="s">
        <v>389</v>
      </c>
      <c r="C857" s="24"/>
      <c r="D857" s="22"/>
      <c r="E857" s="23"/>
      <c r="F857" s="21"/>
      <c r="G857" s="20"/>
      <c r="H857" s="24"/>
      <c r="I857" s="21"/>
      <c r="J857" s="21"/>
      <c r="K857" s="21"/>
      <c r="L857" s="21"/>
      <c r="M857" s="21"/>
      <c r="N857" s="21"/>
      <c r="O857" s="22"/>
      <c r="P857" s="23"/>
      <c r="Q857" s="21"/>
      <c r="R857" s="20"/>
      <c r="S857" s="24"/>
      <c r="T857" s="24"/>
      <c r="U857" s="24"/>
      <c r="V857" s="21"/>
      <c r="W857" s="21"/>
      <c r="X857" s="21"/>
      <c r="Y857" s="21"/>
      <c r="Z857" s="21"/>
      <c r="AA857" s="22"/>
      <c r="AB857" s="22"/>
      <c r="AC857" s="22" t="s">
        <v>117</v>
      </c>
      <c r="AD857" s="22" t="s">
        <v>119</v>
      </c>
      <c r="AE857" s="22"/>
      <c r="AF857" s="22" t="s">
        <v>92</v>
      </c>
      <c r="AG857" s="22"/>
      <c r="AH857" s="23"/>
      <c r="AI857" s="24"/>
      <c r="AJ857" s="21"/>
      <c r="AK857" s="22"/>
      <c r="AL857" s="22"/>
      <c r="AM857" s="22" t="s">
        <v>92</v>
      </c>
      <c r="AN857" s="23"/>
      <c r="AO857" s="20"/>
      <c r="AP857" s="24"/>
      <c r="AQ857" s="21"/>
      <c r="AR857" s="21"/>
      <c r="AS857" s="21"/>
      <c r="AT857" s="21"/>
      <c r="AU857" s="22"/>
      <c r="AV857" s="23"/>
      <c r="AW857" s="21"/>
      <c r="AX857" s="21"/>
      <c r="AY857" s="21"/>
      <c r="AZ857" s="21"/>
      <c r="BA857" s="20"/>
      <c r="BB857" s="23"/>
      <c r="BC857" s="21"/>
      <c r="BD857" s="21"/>
      <c r="BE857" s="21"/>
      <c r="BF857" s="20"/>
      <c r="BG857" s="24" t="s">
        <v>17</v>
      </c>
      <c r="BH857" s="21"/>
      <c r="BI857" s="21"/>
      <c r="BJ857" s="48" t="s">
        <v>35</v>
      </c>
      <c r="BK857" s="64"/>
      <c r="BL857" s="197" t="str">
        <f>IFERROR(VLOOKUP(BK857,#REF!,3,FALSE),"")</f>
        <v/>
      </c>
    </row>
    <row r="858" spans="1:64" s="3" customFormat="1" ht="12.75" customHeight="1" x14ac:dyDescent="0.25">
      <c r="A858" s="42" t="s">
        <v>1666</v>
      </c>
      <c r="B858" s="31" t="s">
        <v>619</v>
      </c>
      <c r="C858" s="24"/>
      <c r="D858" s="22"/>
      <c r="E858" s="23"/>
      <c r="F858" s="21"/>
      <c r="G858" s="20"/>
      <c r="H858" s="24"/>
      <c r="I858" s="21"/>
      <c r="J858" s="21"/>
      <c r="K858" s="21"/>
      <c r="L858" s="21"/>
      <c r="M858" s="21"/>
      <c r="N858" s="21"/>
      <c r="O858" s="22"/>
      <c r="P858" s="23"/>
      <c r="Q858" s="21"/>
      <c r="R858" s="20"/>
      <c r="S858" s="24"/>
      <c r="T858" s="24"/>
      <c r="U858" s="24"/>
      <c r="V858" s="21"/>
      <c r="W858" s="21"/>
      <c r="X858" s="21"/>
      <c r="Y858" s="21"/>
      <c r="Z858" s="21"/>
      <c r="AA858" s="22"/>
      <c r="AB858" s="22"/>
      <c r="AC858" s="22" t="s">
        <v>117</v>
      </c>
      <c r="AD858" s="22" t="s">
        <v>119</v>
      </c>
      <c r="AE858" s="22"/>
      <c r="AF858" s="22" t="s">
        <v>92</v>
      </c>
      <c r="AG858" s="22"/>
      <c r="AH858" s="23"/>
      <c r="AI858" s="24"/>
      <c r="AJ858" s="21"/>
      <c r="AK858" s="22"/>
      <c r="AL858" s="22"/>
      <c r="AM858" s="22" t="s">
        <v>92</v>
      </c>
      <c r="AN858" s="23"/>
      <c r="AO858" s="20"/>
      <c r="AP858" s="24"/>
      <c r="AQ858" s="21"/>
      <c r="AR858" s="21"/>
      <c r="AS858" s="21"/>
      <c r="AT858" s="21"/>
      <c r="AU858" s="22"/>
      <c r="AV858" s="23"/>
      <c r="AW858" s="21"/>
      <c r="AX858" s="21"/>
      <c r="AY858" s="21"/>
      <c r="AZ858" s="21"/>
      <c r="BA858" s="20"/>
      <c r="BB858" s="23"/>
      <c r="BC858" s="21"/>
      <c r="BD858" s="21"/>
      <c r="BE858" s="21"/>
      <c r="BF858" s="20"/>
      <c r="BG858" s="24" t="s">
        <v>17</v>
      </c>
      <c r="BH858" s="21"/>
      <c r="BI858" s="21"/>
      <c r="BJ858" s="48" t="s">
        <v>35</v>
      </c>
      <c r="BK858" s="64"/>
      <c r="BL858" s="197" t="str">
        <f>IFERROR(VLOOKUP(BK858,#REF!,3,FALSE),"")</f>
        <v/>
      </c>
    </row>
    <row r="859" spans="1:64" s="3" customFormat="1" ht="12.95" customHeight="1" x14ac:dyDescent="0.25">
      <c r="A859" s="42" t="s">
        <v>1667</v>
      </c>
      <c r="B859" s="31" t="s">
        <v>844</v>
      </c>
      <c r="C859" s="19"/>
      <c r="D859" s="25"/>
      <c r="E859" s="49"/>
      <c r="F859" s="47" t="s">
        <v>92</v>
      </c>
      <c r="G859" s="70"/>
      <c r="H859" s="50"/>
      <c r="I859" s="47"/>
      <c r="J859" s="47"/>
      <c r="K859" s="47"/>
      <c r="L859" s="47"/>
      <c r="M859" s="47"/>
      <c r="N859" s="47"/>
      <c r="O859" s="48"/>
      <c r="P859" s="49"/>
      <c r="Q859" s="47"/>
      <c r="R859" s="70"/>
      <c r="S859" s="50"/>
      <c r="T859" s="50"/>
      <c r="U859" s="50"/>
      <c r="V859" s="47"/>
      <c r="W859" s="47"/>
      <c r="X859" s="47"/>
      <c r="Y859" s="47"/>
      <c r="Z859" s="47"/>
      <c r="AA859" s="48"/>
      <c r="AB859" s="48"/>
      <c r="AC859" s="48"/>
      <c r="AD859" s="48"/>
      <c r="AE859" s="48" t="s">
        <v>117</v>
      </c>
      <c r="AF859" s="48" t="s">
        <v>92</v>
      </c>
      <c r="AG859" s="48"/>
      <c r="AH859" s="49"/>
      <c r="AI859" s="50"/>
      <c r="AJ859" s="47"/>
      <c r="AK859" s="48" t="s">
        <v>117</v>
      </c>
      <c r="AL859" s="48"/>
      <c r="AM859" s="48" t="s">
        <v>119</v>
      </c>
      <c r="AN859" s="49"/>
      <c r="AO859" s="70"/>
      <c r="AP859" s="50"/>
      <c r="AQ859" s="47"/>
      <c r="AR859" s="47"/>
      <c r="AS859" s="47"/>
      <c r="AT859" s="47"/>
      <c r="AU859" s="48" t="s">
        <v>119</v>
      </c>
      <c r="AV859" s="49"/>
      <c r="AW859" s="47"/>
      <c r="AX859" s="47"/>
      <c r="AY859" s="47"/>
      <c r="AZ859" s="47"/>
      <c r="BA859" s="70"/>
      <c r="BB859" s="49"/>
      <c r="BC859" s="47"/>
      <c r="BD859" s="47"/>
      <c r="BE859" s="47"/>
      <c r="BF859" s="70" t="s">
        <v>92</v>
      </c>
      <c r="BG859" s="50" t="s">
        <v>17</v>
      </c>
      <c r="BH859" s="47"/>
      <c r="BI859" s="47"/>
      <c r="BJ859" s="48"/>
      <c r="BK859" s="64"/>
      <c r="BL859" s="197" t="str">
        <f>IFERROR(VLOOKUP(BK859,#REF!,3,FALSE),"")</f>
        <v/>
      </c>
    </row>
    <row r="860" spans="1:64" s="3" customFormat="1" ht="12.95" customHeight="1" x14ac:dyDescent="0.25">
      <c r="A860" s="42"/>
      <c r="B860" s="31"/>
      <c r="C860" s="19"/>
      <c r="D860" s="25"/>
      <c r="E860" s="49"/>
      <c r="F860" s="47"/>
      <c r="G860" s="70"/>
      <c r="H860" s="50"/>
      <c r="I860" s="47"/>
      <c r="J860" s="47"/>
      <c r="K860" s="47"/>
      <c r="L860" s="47"/>
      <c r="M860" s="47"/>
      <c r="N860" s="47"/>
      <c r="O860" s="48"/>
      <c r="P860" s="49"/>
      <c r="Q860" s="47"/>
      <c r="R860" s="70"/>
      <c r="S860" s="50"/>
      <c r="T860" s="50"/>
      <c r="U860" s="50"/>
      <c r="V860" s="47"/>
      <c r="W860" s="47"/>
      <c r="X860" s="47"/>
      <c r="Y860" s="47"/>
      <c r="Z860" s="47"/>
      <c r="AA860" s="48"/>
      <c r="AB860" s="48"/>
      <c r="AC860" s="48"/>
      <c r="AD860" s="48"/>
      <c r="AE860" s="48"/>
      <c r="AF860" s="48"/>
      <c r="AG860" s="48"/>
      <c r="AH860" s="49"/>
      <c r="AI860" s="50"/>
      <c r="AJ860" s="47"/>
      <c r="AK860" s="48"/>
      <c r="AL860" s="48"/>
      <c r="AM860" s="48"/>
      <c r="AN860" s="49"/>
      <c r="AO860" s="70"/>
      <c r="AP860" s="50"/>
      <c r="AQ860" s="47"/>
      <c r="AR860" s="47"/>
      <c r="AS860" s="47"/>
      <c r="AT860" s="47"/>
      <c r="AU860" s="48"/>
      <c r="AV860" s="49"/>
      <c r="AW860" s="47"/>
      <c r="AX860" s="47"/>
      <c r="AY860" s="47"/>
      <c r="AZ860" s="47"/>
      <c r="BA860" s="70"/>
      <c r="BB860" s="49"/>
      <c r="BC860" s="47"/>
      <c r="BD860" s="47"/>
      <c r="BE860" s="47"/>
      <c r="BF860" s="70"/>
      <c r="BG860" s="50" t="s">
        <v>17</v>
      </c>
      <c r="BH860" s="47"/>
      <c r="BI860" s="47"/>
      <c r="BJ860" s="48"/>
      <c r="BK860" s="64"/>
      <c r="BL860" s="197"/>
    </row>
    <row r="861" spans="1:64" s="3" customFormat="1" ht="12.95" customHeight="1" x14ac:dyDescent="0.25">
      <c r="A861" s="99" t="s">
        <v>1668</v>
      </c>
      <c r="B861" s="100" t="s">
        <v>46</v>
      </c>
      <c r="C861" s="101"/>
      <c r="D861" s="109"/>
      <c r="E861" s="108"/>
      <c r="F861" s="107"/>
      <c r="G861" s="130"/>
      <c r="H861" s="101"/>
      <c r="I861" s="107"/>
      <c r="J861" s="107"/>
      <c r="K861" s="107"/>
      <c r="L861" s="107"/>
      <c r="M861" s="107"/>
      <c r="N861" s="107"/>
      <c r="O861" s="109"/>
      <c r="P861" s="108"/>
      <c r="Q861" s="107"/>
      <c r="R861" s="130"/>
      <c r="S861" s="101"/>
      <c r="T861" s="101"/>
      <c r="U861" s="101"/>
      <c r="V861" s="107"/>
      <c r="W861" s="107"/>
      <c r="X861" s="107"/>
      <c r="Y861" s="107"/>
      <c r="Z861" s="107"/>
      <c r="AA861" s="109"/>
      <c r="AB861" s="109"/>
      <c r="AC861" s="109"/>
      <c r="AD861" s="109"/>
      <c r="AE861" s="109"/>
      <c r="AF861" s="109"/>
      <c r="AG861" s="109"/>
      <c r="AH861" s="108"/>
      <c r="AI861" s="101"/>
      <c r="AJ861" s="107"/>
      <c r="AK861" s="109"/>
      <c r="AL861" s="109"/>
      <c r="AM861" s="109"/>
      <c r="AN861" s="108"/>
      <c r="AO861" s="130"/>
      <c r="AP861" s="101"/>
      <c r="AQ861" s="107"/>
      <c r="AR861" s="107"/>
      <c r="AS861" s="107"/>
      <c r="AT861" s="107"/>
      <c r="AU861" s="109"/>
      <c r="AV861" s="108"/>
      <c r="AW861" s="107"/>
      <c r="AX861" s="107"/>
      <c r="AY861" s="107"/>
      <c r="AZ861" s="107"/>
      <c r="BA861" s="130"/>
      <c r="BB861" s="108"/>
      <c r="BC861" s="107"/>
      <c r="BD861" s="107"/>
      <c r="BE861" s="107"/>
      <c r="BF861" s="130"/>
      <c r="BG861" s="101" t="s">
        <v>17</v>
      </c>
      <c r="BH861" s="107"/>
      <c r="BI861" s="107"/>
      <c r="BJ861" s="109"/>
      <c r="BK861" s="110"/>
      <c r="BL861" s="197" t="str">
        <f>IFERROR(VLOOKUP(BK861,#REF!,3,FALSE),"")</f>
        <v/>
      </c>
    </row>
    <row r="862" spans="1:64" s="3" customFormat="1" ht="12.95" customHeight="1" x14ac:dyDescent="0.25">
      <c r="A862" s="6"/>
      <c r="B862" s="18"/>
      <c r="C862" s="19"/>
      <c r="D862" s="25"/>
      <c r="E862" s="26"/>
      <c r="F862" s="27"/>
      <c r="G862" s="68"/>
      <c r="H862" s="19"/>
      <c r="I862" s="27"/>
      <c r="J862" s="27"/>
      <c r="K862" s="27"/>
      <c r="L862" s="27"/>
      <c r="M862" s="27"/>
      <c r="N862" s="27"/>
      <c r="O862" s="25"/>
      <c r="P862" s="26"/>
      <c r="Q862" s="27"/>
      <c r="R862" s="68"/>
      <c r="S862" s="19"/>
      <c r="T862" s="19"/>
      <c r="U862" s="19"/>
      <c r="V862" s="27"/>
      <c r="W862" s="27"/>
      <c r="X862" s="27"/>
      <c r="Y862" s="27"/>
      <c r="Z862" s="27"/>
      <c r="AA862" s="25"/>
      <c r="AB862" s="25"/>
      <c r="AC862" s="25"/>
      <c r="AD862" s="25"/>
      <c r="AE862" s="25"/>
      <c r="AF862" s="25"/>
      <c r="AG862" s="25"/>
      <c r="AH862" s="26"/>
      <c r="AI862" s="19"/>
      <c r="AJ862" s="27"/>
      <c r="AK862" s="25"/>
      <c r="AL862" s="25"/>
      <c r="AM862" s="25"/>
      <c r="AN862" s="26"/>
      <c r="AO862" s="68"/>
      <c r="AP862" s="19"/>
      <c r="AQ862" s="27"/>
      <c r="AR862" s="27"/>
      <c r="AS862" s="27"/>
      <c r="AT862" s="27"/>
      <c r="AU862" s="25"/>
      <c r="AV862" s="26"/>
      <c r="AW862" s="27"/>
      <c r="AX862" s="27"/>
      <c r="AY862" s="27"/>
      <c r="AZ862" s="27"/>
      <c r="BA862" s="68"/>
      <c r="BB862" s="26"/>
      <c r="BC862" s="27"/>
      <c r="BD862" s="27"/>
      <c r="BE862" s="27"/>
      <c r="BF862" s="68"/>
      <c r="BG862" s="19" t="s">
        <v>17</v>
      </c>
      <c r="BH862" s="27"/>
      <c r="BI862" s="27"/>
      <c r="BJ862" s="25"/>
      <c r="BK862" s="64"/>
      <c r="BL862" s="197"/>
    </row>
    <row r="863" spans="1:64" s="3" customFormat="1" ht="12.95" customHeight="1" x14ac:dyDescent="0.25">
      <c r="A863" s="5" t="s">
        <v>1683</v>
      </c>
      <c r="B863" s="31" t="s">
        <v>5</v>
      </c>
      <c r="C863" s="19"/>
      <c r="D863" s="25"/>
      <c r="E863" s="26"/>
      <c r="F863" s="27"/>
      <c r="G863" s="68"/>
      <c r="H863" s="19"/>
      <c r="I863" s="27"/>
      <c r="J863" s="27"/>
      <c r="K863" s="27"/>
      <c r="L863" s="21" t="s">
        <v>92</v>
      </c>
      <c r="M863" s="27"/>
      <c r="N863" s="27"/>
      <c r="O863" s="25"/>
      <c r="P863" s="26"/>
      <c r="Q863" s="27"/>
      <c r="R863" s="68"/>
      <c r="S863" s="19"/>
      <c r="T863" s="19"/>
      <c r="U863" s="24" t="s">
        <v>116</v>
      </c>
      <c r="V863" s="21" t="s">
        <v>92</v>
      </c>
      <c r="W863" s="21" t="s">
        <v>92</v>
      </c>
      <c r="X863" s="27"/>
      <c r="Y863" s="27"/>
      <c r="Z863" s="27"/>
      <c r="AA863" s="25"/>
      <c r="AB863" s="25"/>
      <c r="AC863" s="25"/>
      <c r="AD863" s="25"/>
      <c r="AE863" s="25"/>
      <c r="AF863" s="25"/>
      <c r="AG863" s="25"/>
      <c r="AH863" s="26"/>
      <c r="AI863" s="24" t="s">
        <v>92</v>
      </c>
      <c r="AJ863" s="21" t="s">
        <v>92</v>
      </c>
      <c r="AK863" s="25"/>
      <c r="AL863" s="25"/>
      <c r="AM863" s="25"/>
      <c r="AN863" s="26"/>
      <c r="AO863" s="68"/>
      <c r="AP863" s="19"/>
      <c r="AQ863" s="27"/>
      <c r="AR863" s="27"/>
      <c r="AS863" s="27"/>
      <c r="AT863" s="27"/>
      <c r="AU863" s="25"/>
      <c r="AV863" s="26"/>
      <c r="AW863" s="27"/>
      <c r="AX863" s="27"/>
      <c r="AY863" s="27"/>
      <c r="AZ863" s="27"/>
      <c r="BA863" s="68"/>
      <c r="BB863" s="26"/>
      <c r="BC863" s="27"/>
      <c r="BD863" s="27"/>
      <c r="BE863" s="27"/>
      <c r="BF863" s="68"/>
      <c r="BG863" s="19" t="s">
        <v>17</v>
      </c>
      <c r="BH863" s="27"/>
      <c r="BI863" s="27"/>
      <c r="BJ863" s="25"/>
      <c r="BK863" s="64"/>
      <c r="BL863" s="197" t="str">
        <f>IFERROR(VLOOKUP(BK863,#REF!,3,FALSE),"")</f>
        <v/>
      </c>
    </row>
    <row r="864" spans="1:64" s="3" customFormat="1" ht="12.95" customHeight="1" x14ac:dyDescent="0.25">
      <c r="A864" s="6"/>
      <c r="B864" s="31"/>
      <c r="C864" s="19"/>
      <c r="D864" s="25"/>
      <c r="E864" s="26"/>
      <c r="F864" s="27"/>
      <c r="G864" s="68"/>
      <c r="H864" s="19"/>
      <c r="I864" s="27"/>
      <c r="J864" s="27"/>
      <c r="K864" s="27"/>
      <c r="L864" s="21"/>
      <c r="M864" s="27"/>
      <c r="N864" s="27"/>
      <c r="O864" s="25"/>
      <c r="P864" s="26"/>
      <c r="Q864" s="27"/>
      <c r="R864" s="68"/>
      <c r="S864" s="19"/>
      <c r="T864" s="19"/>
      <c r="U864" s="24"/>
      <c r="V864" s="21"/>
      <c r="W864" s="21"/>
      <c r="X864" s="27"/>
      <c r="Y864" s="27"/>
      <c r="Z864" s="27"/>
      <c r="AA864" s="25"/>
      <c r="AB864" s="25"/>
      <c r="AC864" s="25"/>
      <c r="AD864" s="25"/>
      <c r="AE864" s="25"/>
      <c r="AF864" s="25"/>
      <c r="AG864" s="25"/>
      <c r="AH864" s="26"/>
      <c r="AI864" s="24"/>
      <c r="AJ864" s="21"/>
      <c r="AK864" s="25"/>
      <c r="AL864" s="25"/>
      <c r="AM864" s="25"/>
      <c r="AN864" s="26"/>
      <c r="AO864" s="68"/>
      <c r="AP864" s="19"/>
      <c r="AQ864" s="27"/>
      <c r="AR864" s="27"/>
      <c r="AS864" s="27"/>
      <c r="AT864" s="27"/>
      <c r="AU864" s="25"/>
      <c r="AV864" s="26"/>
      <c r="AW864" s="27"/>
      <c r="AX864" s="27"/>
      <c r="AY864" s="27"/>
      <c r="AZ864" s="27"/>
      <c r="BA864" s="68"/>
      <c r="BB864" s="26"/>
      <c r="BC864" s="27"/>
      <c r="BD864" s="27"/>
      <c r="BE864" s="27"/>
      <c r="BF864" s="68"/>
      <c r="BG864" s="19" t="s">
        <v>17</v>
      </c>
      <c r="BH864" s="27"/>
      <c r="BI864" s="27"/>
      <c r="BJ864" s="25"/>
      <c r="BK864" s="64"/>
      <c r="BL864" s="197"/>
    </row>
    <row r="865" spans="1:65" s="3" customFormat="1" ht="12.95" customHeight="1" x14ac:dyDescent="0.25">
      <c r="A865" s="99" t="s">
        <v>1669</v>
      </c>
      <c r="B865" s="100" t="s">
        <v>18</v>
      </c>
      <c r="C865" s="101"/>
      <c r="D865" s="109"/>
      <c r="E865" s="108"/>
      <c r="F865" s="107"/>
      <c r="G865" s="130"/>
      <c r="H865" s="101"/>
      <c r="I865" s="107"/>
      <c r="J865" s="107"/>
      <c r="K865" s="107"/>
      <c r="L865" s="107"/>
      <c r="M865" s="107"/>
      <c r="N865" s="107"/>
      <c r="O865" s="109"/>
      <c r="P865" s="108"/>
      <c r="Q865" s="107"/>
      <c r="R865" s="130"/>
      <c r="S865" s="101"/>
      <c r="T865" s="101"/>
      <c r="U865" s="101"/>
      <c r="V865" s="107"/>
      <c r="W865" s="107"/>
      <c r="X865" s="107"/>
      <c r="Y865" s="107"/>
      <c r="Z865" s="107"/>
      <c r="AA865" s="102"/>
      <c r="AB865" s="102"/>
      <c r="AC865" s="109"/>
      <c r="AD865" s="109"/>
      <c r="AE865" s="102"/>
      <c r="AF865" s="109"/>
      <c r="AG865" s="109"/>
      <c r="AH865" s="108"/>
      <c r="AI865" s="101"/>
      <c r="AJ865" s="107"/>
      <c r="AK865" s="102"/>
      <c r="AL865" s="109"/>
      <c r="AM865" s="109"/>
      <c r="AN865" s="108"/>
      <c r="AO865" s="130"/>
      <c r="AP865" s="101"/>
      <c r="AQ865" s="107"/>
      <c r="AR865" s="107"/>
      <c r="AS865" s="107"/>
      <c r="AT865" s="107"/>
      <c r="AU865" s="109"/>
      <c r="AV865" s="108"/>
      <c r="AW865" s="107"/>
      <c r="AX865" s="107"/>
      <c r="AY865" s="107"/>
      <c r="AZ865" s="107"/>
      <c r="BA865" s="130"/>
      <c r="BB865" s="108"/>
      <c r="BC865" s="107"/>
      <c r="BD865" s="107"/>
      <c r="BE865" s="107"/>
      <c r="BF865" s="130"/>
      <c r="BG865" s="101" t="s">
        <v>17</v>
      </c>
      <c r="BH865" s="107"/>
      <c r="BI865" s="107"/>
      <c r="BJ865" s="109"/>
      <c r="BK865" s="110"/>
      <c r="BL865" s="197" t="str">
        <f>IFERROR(VLOOKUP(BK865,#REF!,3,FALSE),"")</f>
        <v/>
      </c>
    </row>
    <row r="866" spans="1:65" s="3" customFormat="1" ht="12.95" customHeight="1" x14ac:dyDescent="0.25">
      <c r="A866" s="6"/>
      <c r="B866" s="18"/>
      <c r="C866" s="19"/>
      <c r="D866" s="25"/>
      <c r="E866" s="26"/>
      <c r="F866" s="27"/>
      <c r="G866" s="68"/>
      <c r="H866" s="19"/>
      <c r="I866" s="27"/>
      <c r="J866" s="27"/>
      <c r="K866" s="27"/>
      <c r="L866" s="27"/>
      <c r="M866" s="27"/>
      <c r="N866" s="27"/>
      <c r="O866" s="25"/>
      <c r="P866" s="26"/>
      <c r="Q866" s="27"/>
      <c r="R866" s="68"/>
      <c r="S866" s="19"/>
      <c r="T866" s="19"/>
      <c r="U866" s="19"/>
      <c r="V866" s="27"/>
      <c r="W866" s="27"/>
      <c r="X866" s="27"/>
      <c r="Y866" s="27"/>
      <c r="Z866" s="27"/>
      <c r="AA866" s="22"/>
      <c r="AB866" s="22"/>
      <c r="AC866" s="25"/>
      <c r="AD866" s="25"/>
      <c r="AE866" s="22"/>
      <c r="AF866" s="25"/>
      <c r="AG866" s="25"/>
      <c r="AH866" s="26"/>
      <c r="AI866" s="19"/>
      <c r="AJ866" s="27"/>
      <c r="AK866" s="22"/>
      <c r="AL866" s="25"/>
      <c r="AM866" s="25"/>
      <c r="AN866" s="26"/>
      <c r="AO866" s="68"/>
      <c r="AP866" s="19"/>
      <c r="AQ866" s="27"/>
      <c r="AR866" s="27"/>
      <c r="AS866" s="27"/>
      <c r="AT866" s="27"/>
      <c r="AU866" s="25"/>
      <c r="AV866" s="26"/>
      <c r="AW866" s="27"/>
      <c r="AX866" s="27"/>
      <c r="AY866" s="27"/>
      <c r="AZ866" s="27"/>
      <c r="BA866" s="68"/>
      <c r="BB866" s="26"/>
      <c r="BC866" s="27"/>
      <c r="BD866" s="27"/>
      <c r="BE866" s="27"/>
      <c r="BF866" s="68"/>
      <c r="BG866" s="19" t="s">
        <v>17</v>
      </c>
      <c r="BH866" s="27"/>
      <c r="BI866" s="27"/>
      <c r="BJ866" s="25"/>
      <c r="BK866" s="64"/>
      <c r="BL866" s="197"/>
    </row>
    <row r="867" spans="1:65" s="3" customFormat="1" ht="12.95" customHeight="1" x14ac:dyDescent="0.25">
      <c r="A867" s="35" t="s">
        <v>1670</v>
      </c>
      <c r="B867" s="31" t="s">
        <v>560</v>
      </c>
      <c r="C867" s="24"/>
      <c r="D867" s="22"/>
      <c r="E867" s="23"/>
      <c r="F867" s="21" t="s">
        <v>92</v>
      </c>
      <c r="G867" s="20"/>
      <c r="H867" s="24"/>
      <c r="I867" s="21"/>
      <c r="J867" s="21"/>
      <c r="K867" s="21" t="s">
        <v>117</v>
      </c>
      <c r="L867" s="21" t="s">
        <v>116</v>
      </c>
      <c r="M867" s="21"/>
      <c r="N867" s="21" t="s">
        <v>92</v>
      </c>
      <c r="O867" s="22" t="s">
        <v>92</v>
      </c>
      <c r="P867" s="23"/>
      <c r="Q867" s="21"/>
      <c r="R867" s="20"/>
      <c r="S867" s="24"/>
      <c r="T867" s="24"/>
      <c r="U867" s="24" t="s">
        <v>92</v>
      </c>
      <c r="V867" s="21" t="s">
        <v>92</v>
      </c>
      <c r="W867" s="21" t="s">
        <v>92</v>
      </c>
      <c r="X867" s="21"/>
      <c r="Y867" s="21"/>
      <c r="Z867" s="21" t="s">
        <v>92</v>
      </c>
      <c r="AA867" s="22"/>
      <c r="AB867" s="22"/>
      <c r="AC867" s="22" t="s">
        <v>92</v>
      </c>
      <c r="AD867" s="22"/>
      <c r="AE867" s="22"/>
      <c r="AF867" s="22"/>
      <c r="AG867" s="22"/>
      <c r="AH867" s="23"/>
      <c r="AI867" s="24" t="s">
        <v>92</v>
      </c>
      <c r="AJ867" s="21" t="s">
        <v>92</v>
      </c>
      <c r="AK867" s="22"/>
      <c r="AL867" s="22" t="s">
        <v>92</v>
      </c>
      <c r="AM867" s="22" t="s">
        <v>92</v>
      </c>
      <c r="AN867" s="23"/>
      <c r="AO867" s="20" t="s">
        <v>92</v>
      </c>
      <c r="AP867" s="24"/>
      <c r="AQ867" s="21"/>
      <c r="AR867" s="21"/>
      <c r="AS867" s="21"/>
      <c r="AT867" s="21"/>
      <c r="AU867" s="22" t="s">
        <v>92</v>
      </c>
      <c r="AV867" s="23"/>
      <c r="AW867" s="21"/>
      <c r="AX867" s="21"/>
      <c r="AY867" s="21"/>
      <c r="AZ867" s="21"/>
      <c r="BA867" s="20"/>
      <c r="BB867" s="23"/>
      <c r="BC867" s="21"/>
      <c r="BD867" s="21"/>
      <c r="BE867" s="21"/>
      <c r="BF867" s="20"/>
      <c r="BG867" s="24" t="s">
        <v>17</v>
      </c>
      <c r="BH867" s="21"/>
      <c r="BI867" s="21" t="s">
        <v>35</v>
      </c>
      <c r="BJ867" s="22" t="s">
        <v>35</v>
      </c>
      <c r="BK867" s="64"/>
      <c r="BL867" s="197">
        <v>4</v>
      </c>
      <c r="BM867" s="3" t="s">
        <v>1865</v>
      </c>
    </row>
    <row r="868" spans="1:65" s="3" customFormat="1" ht="12.95" customHeight="1" x14ac:dyDescent="0.25">
      <c r="A868" s="35" t="s">
        <v>1671</v>
      </c>
      <c r="B868" s="31" t="s">
        <v>561</v>
      </c>
      <c r="C868" s="24"/>
      <c r="D868" s="22"/>
      <c r="E868" s="23"/>
      <c r="F868" s="21" t="s">
        <v>92</v>
      </c>
      <c r="G868" s="20"/>
      <c r="H868" s="24"/>
      <c r="I868" s="21"/>
      <c r="J868" s="21"/>
      <c r="K868" s="21" t="s">
        <v>117</v>
      </c>
      <c r="L868" s="21" t="s">
        <v>116</v>
      </c>
      <c r="M868" s="21"/>
      <c r="N868" s="21" t="s">
        <v>92</v>
      </c>
      <c r="O868" s="22" t="s">
        <v>92</v>
      </c>
      <c r="P868" s="23"/>
      <c r="Q868" s="21"/>
      <c r="R868" s="20"/>
      <c r="S868" s="24"/>
      <c r="T868" s="24"/>
      <c r="U868" s="24"/>
      <c r="V868" s="21"/>
      <c r="W868" s="21"/>
      <c r="X868" s="21"/>
      <c r="Y868" s="21"/>
      <c r="Z868" s="21" t="s">
        <v>92</v>
      </c>
      <c r="AA868" s="22"/>
      <c r="AB868" s="22"/>
      <c r="AC868" s="22" t="s">
        <v>92</v>
      </c>
      <c r="AD868" s="22"/>
      <c r="AE868" s="22"/>
      <c r="AF868" s="22"/>
      <c r="AG868" s="22"/>
      <c r="AH868" s="23"/>
      <c r="AI868" s="24"/>
      <c r="AJ868" s="21"/>
      <c r="AK868" s="22"/>
      <c r="AL868" s="22" t="s">
        <v>92</v>
      </c>
      <c r="AM868" s="22" t="s">
        <v>92</v>
      </c>
      <c r="AN868" s="23"/>
      <c r="AO868" s="20" t="s">
        <v>92</v>
      </c>
      <c r="AP868" s="24"/>
      <c r="AQ868" s="21" t="s">
        <v>92</v>
      </c>
      <c r="AR868" s="21"/>
      <c r="AS868" s="21"/>
      <c r="AT868" s="21"/>
      <c r="AU868" s="22" t="s">
        <v>92</v>
      </c>
      <c r="AV868" s="23"/>
      <c r="AW868" s="21" t="s">
        <v>92</v>
      </c>
      <c r="AX868" s="21"/>
      <c r="AY868" s="21"/>
      <c r="AZ868" s="21"/>
      <c r="BA868" s="20"/>
      <c r="BB868" s="23"/>
      <c r="BC868" s="21"/>
      <c r="BD868" s="21"/>
      <c r="BE868" s="21"/>
      <c r="BF868" s="20"/>
      <c r="BG868" s="24" t="s">
        <v>17</v>
      </c>
      <c r="BH868" s="21"/>
      <c r="BI868" s="21"/>
      <c r="BJ868" s="22" t="s">
        <v>35</v>
      </c>
      <c r="BK868" s="64"/>
      <c r="BL868" s="197">
        <f>BL867+1</f>
        <v>5</v>
      </c>
      <c r="BM868" s="29"/>
    </row>
    <row r="869" spans="1:65" s="3" customFormat="1" ht="12.95" customHeight="1" x14ac:dyDescent="0.25">
      <c r="A869" s="42"/>
      <c r="B869" s="31"/>
      <c r="C869" s="24"/>
      <c r="D869" s="22"/>
      <c r="E869" s="23"/>
      <c r="F869" s="21"/>
      <c r="G869" s="20"/>
      <c r="H869" s="24"/>
      <c r="I869" s="21"/>
      <c r="J869" s="21"/>
      <c r="K869" s="21"/>
      <c r="L869" s="21"/>
      <c r="M869" s="21"/>
      <c r="N869" s="21"/>
      <c r="O869" s="22"/>
      <c r="P869" s="23"/>
      <c r="Q869" s="21"/>
      <c r="R869" s="20"/>
      <c r="S869" s="24"/>
      <c r="T869" s="24"/>
      <c r="U869" s="24"/>
      <c r="V869" s="21"/>
      <c r="W869" s="21"/>
      <c r="X869" s="21"/>
      <c r="Y869" s="21"/>
      <c r="Z869" s="21"/>
      <c r="AA869" s="22"/>
      <c r="AB869" s="22"/>
      <c r="AC869" s="22"/>
      <c r="AD869" s="22"/>
      <c r="AE869" s="22"/>
      <c r="AF869" s="22"/>
      <c r="AG869" s="22"/>
      <c r="AH869" s="23"/>
      <c r="AI869" s="24"/>
      <c r="AJ869" s="21"/>
      <c r="AK869" s="22"/>
      <c r="AL869" s="22"/>
      <c r="AM869" s="22"/>
      <c r="AN869" s="23"/>
      <c r="AO869" s="20"/>
      <c r="AP869" s="24"/>
      <c r="AQ869" s="21"/>
      <c r="AR869" s="21"/>
      <c r="AS869" s="21"/>
      <c r="AT869" s="21"/>
      <c r="AU869" s="22"/>
      <c r="AV869" s="23"/>
      <c r="AW869" s="21"/>
      <c r="AX869" s="21"/>
      <c r="AY869" s="21"/>
      <c r="AZ869" s="21"/>
      <c r="BA869" s="20"/>
      <c r="BB869" s="23"/>
      <c r="BC869" s="21"/>
      <c r="BD869" s="21"/>
      <c r="BE869" s="21"/>
      <c r="BF869" s="20"/>
      <c r="BG869" s="24" t="s">
        <v>17</v>
      </c>
      <c r="BH869" s="21"/>
      <c r="BI869" s="21"/>
      <c r="BJ869" s="22"/>
      <c r="BK869" s="64"/>
      <c r="BL869" s="197"/>
    </row>
    <row r="870" spans="1:65" s="3" customFormat="1" ht="12.95" customHeight="1" x14ac:dyDescent="0.25">
      <c r="A870" s="6" t="s">
        <v>128</v>
      </c>
      <c r="B870" s="31" t="s">
        <v>1685</v>
      </c>
      <c r="C870" s="19"/>
      <c r="D870" s="25"/>
      <c r="E870" s="26"/>
      <c r="F870" s="27"/>
      <c r="G870" s="68"/>
      <c r="H870" s="19"/>
      <c r="I870" s="27"/>
      <c r="J870" s="27"/>
      <c r="K870" s="27"/>
      <c r="L870" s="27"/>
      <c r="M870" s="27"/>
      <c r="N870" s="27"/>
      <c r="O870" s="25"/>
      <c r="P870" s="26"/>
      <c r="Q870" s="27"/>
      <c r="R870" s="68"/>
      <c r="S870" s="19"/>
      <c r="T870" s="19"/>
      <c r="U870" s="19"/>
      <c r="V870" s="27"/>
      <c r="W870" s="27"/>
      <c r="X870" s="27"/>
      <c r="Y870" s="27"/>
      <c r="Z870" s="27"/>
      <c r="AA870" s="25"/>
      <c r="AB870" s="25"/>
      <c r="AC870" s="25"/>
      <c r="AD870" s="25"/>
      <c r="AE870" s="25"/>
      <c r="AF870" s="25"/>
      <c r="AG870" s="25"/>
      <c r="AH870" s="26"/>
      <c r="AI870" s="19"/>
      <c r="AJ870" s="27"/>
      <c r="AK870" s="25"/>
      <c r="AL870" s="25"/>
      <c r="AM870" s="25"/>
      <c r="AN870" s="26"/>
      <c r="AO870" s="68"/>
      <c r="AP870" s="19"/>
      <c r="AQ870" s="27"/>
      <c r="AR870" s="27"/>
      <c r="AS870" s="27"/>
      <c r="AT870" s="27"/>
      <c r="AU870" s="25"/>
      <c r="AV870" s="26"/>
      <c r="AW870" s="27"/>
      <c r="AX870" s="27"/>
      <c r="AY870" s="27"/>
      <c r="AZ870" s="27"/>
      <c r="BA870" s="68"/>
      <c r="BB870" s="26"/>
      <c r="BC870" s="27"/>
      <c r="BD870" s="27"/>
      <c r="BE870" s="27"/>
      <c r="BF870" s="68"/>
      <c r="BG870" s="19" t="s">
        <v>17</v>
      </c>
      <c r="BH870" s="27"/>
      <c r="BI870" s="27"/>
      <c r="BJ870" s="25"/>
      <c r="BK870" s="64"/>
      <c r="BL870" s="197" t="str">
        <f>IFERROR(VLOOKUP(BK870,#REF!,3,FALSE),"")</f>
        <v/>
      </c>
    </row>
    <row r="871" spans="1:65" s="3" customFormat="1" ht="12.95" customHeight="1" x14ac:dyDescent="0.25">
      <c r="A871" s="6"/>
      <c r="B871" s="31"/>
      <c r="C871" s="19"/>
      <c r="D871" s="25"/>
      <c r="E871" s="26"/>
      <c r="F871" s="27"/>
      <c r="G871" s="68"/>
      <c r="H871" s="19"/>
      <c r="I871" s="27"/>
      <c r="J871" s="27"/>
      <c r="K871" s="27"/>
      <c r="L871" s="27"/>
      <c r="M871" s="27"/>
      <c r="N871" s="27"/>
      <c r="O871" s="25"/>
      <c r="P871" s="26"/>
      <c r="Q871" s="27"/>
      <c r="R871" s="68"/>
      <c r="S871" s="19"/>
      <c r="T871" s="19"/>
      <c r="U871" s="19"/>
      <c r="V871" s="27"/>
      <c r="W871" s="27"/>
      <c r="X871" s="27"/>
      <c r="Y871" s="27"/>
      <c r="Z871" s="27"/>
      <c r="AA871" s="25"/>
      <c r="AB871" s="25"/>
      <c r="AC871" s="25"/>
      <c r="AD871" s="25"/>
      <c r="AE871" s="25"/>
      <c r="AF871" s="25"/>
      <c r="AG871" s="25"/>
      <c r="AH871" s="26"/>
      <c r="AI871" s="19"/>
      <c r="AJ871" s="27"/>
      <c r="AK871" s="25"/>
      <c r="AL871" s="25"/>
      <c r="AM871" s="25"/>
      <c r="AN871" s="26"/>
      <c r="AO871" s="68"/>
      <c r="AP871" s="19"/>
      <c r="AQ871" s="27"/>
      <c r="AR871" s="27"/>
      <c r="AS871" s="27"/>
      <c r="AT871" s="27"/>
      <c r="AU871" s="25"/>
      <c r="AV871" s="26"/>
      <c r="AW871" s="27"/>
      <c r="AX871" s="27"/>
      <c r="AY871" s="27"/>
      <c r="AZ871" s="27"/>
      <c r="BA871" s="68"/>
      <c r="BB871" s="26"/>
      <c r="BC871" s="27"/>
      <c r="BD871" s="27"/>
      <c r="BE871" s="27"/>
      <c r="BF871" s="68"/>
      <c r="BG871" s="19" t="s">
        <v>17</v>
      </c>
      <c r="BH871" s="27"/>
      <c r="BI871" s="27"/>
      <c r="BJ871" s="25"/>
      <c r="BK871" s="64"/>
      <c r="BL871" s="197"/>
    </row>
    <row r="872" spans="1:65" s="3" customFormat="1" ht="12.95" customHeight="1" x14ac:dyDescent="0.25">
      <c r="A872" s="35" t="s">
        <v>1827</v>
      </c>
      <c r="B872" s="31" t="s">
        <v>1684</v>
      </c>
      <c r="C872" s="24"/>
      <c r="D872" s="22"/>
      <c r="E872" s="23"/>
      <c r="F872" s="21" t="s">
        <v>92</v>
      </c>
      <c r="G872" s="20"/>
      <c r="H872" s="24"/>
      <c r="I872" s="21"/>
      <c r="J872" s="21"/>
      <c r="K872" s="21" t="s">
        <v>117</v>
      </c>
      <c r="L872" s="21" t="s">
        <v>116</v>
      </c>
      <c r="M872" s="21"/>
      <c r="N872" s="21" t="s">
        <v>92</v>
      </c>
      <c r="O872" s="22" t="s">
        <v>92</v>
      </c>
      <c r="P872" s="23"/>
      <c r="Q872" s="21"/>
      <c r="R872" s="20"/>
      <c r="S872" s="24"/>
      <c r="T872" s="24"/>
      <c r="U872" s="24"/>
      <c r="V872" s="21"/>
      <c r="W872" s="21"/>
      <c r="X872" s="21"/>
      <c r="Y872" s="21"/>
      <c r="Z872" s="21" t="s">
        <v>92</v>
      </c>
      <c r="AA872" s="22"/>
      <c r="AB872" s="22"/>
      <c r="AC872" s="22" t="s">
        <v>92</v>
      </c>
      <c r="AD872" s="22"/>
      <c r="AE872" s="22"/>
      <c r="AF872" s="22"/>
      <c r="AG872" s="22"/>
      <c r="AH872" s="23"/>
      <c r="AI872" s="24"/>
      <c r="AJ872" s="21"/>
      <c r="AK872" s="22"/>
      <c r="AL872" s="22" t="s">
        <v>92</v>
      </c>
      <c r="AM872" s="22" t="s">
        <v>92</v>
      </c>
      <c r="AN872" s="23"/>
      <c r="AO872" s="20" t="s">
        <v>92</v>
      </c>
      <c r="AP872" s="24"/>
      <c r="AQ872" s="21" t="s">
        <v>92</v>
      </c>
      <c r="AR872" s="21"/>
      <c r="AS872" s="21"/>
      <c r="AT872" s="21"/>
      <c r="AU872" s="22" t="s">
        <v>92</v>
      </c>
      <c r="AV872" s="23"/>
      <c r="AW872" s="21" t="s">
        <v>92</v>
      </c>
      <c r="AX872" s="21"/>
      <c r="AY872" s="21"/>
      <c r="AZ872" s="21"/>
      <c r="BA872" s="20"/>
      <c r="BB872" s="23"/>
      <c r="BC872" s="21"/>
      <c r="BD872" s="21"/>
      <c r="BE872" s="21"/>
      <c r="BF872" s="20"/>
      <c r="BG872" s="24" t="s">
        <v>17</v>
      </c>
      <c r="BH872" s="21" t="s">
        <v>35</v>
      </c>
      <c r="BI872" s="21"/>
      <c r="BJ872" s="22" t="s">
        <v>35</v>
      </c>
      <c r="BK872" s="64"/>
      <c r="BL872" s="197">
        <v>8</v>
      </c>
      <c r="BM872" s="3" t="s">
        <v>1865</v>
      </c>
    </row>
    <row r="873" spans="1:65" s="3" customFormat="1" ht="12.95" customHeight="1" x14ac:dyDescent="0.25">
      <c r="A873" s="35" t="s">
        <v>1828</v>
      </c>
      <c r="B873" s="31" t="s">
        <v>1829</v>
      </c>
      <c r="C873" s="24"/>
      <c r="D873" s="22"/>
      <c r="E873" s="23"/>
      <c r="F873" s="21" t="s">
        <v>92</v>
      </c>
      <c r="G873" s="20"/>
      <c r="H873" s="24"/>
      <c r="I873" s="21"/>
      <c r="J873" s="21"/>
      <c r="K873" s="21" t="s">
        <v>117</v>
      </c>
      <c r="L873" s="21" t="s">
        <v>116</v>
      </c>
      <c r="M873" s="21"/>
      <c r="N873" s="21" t="s">
        <v>92</v>
      </c>
      <c r="O873" s="22" t="s">
        <v>92</v>
      </c>
      <c r="P873" s="23"/>
      <c r="Q873" s="21"/>
      <c r="R873" s="20"/>
      <c r="S873" s="24"/>
      <c r="T873" s="24"/>
      <c r="U873" s="24"/>
      <c r="V873" s="21"/>
      <c r="W873" s="21"/>
      <c r="X873" s="21"/>
      <c r="Y873" s="21"/>
      <c r="Z873" s="21" t="s">
        <v>92</v>
      </c>
      <c r="AA873" s="22"/>
      <c r="AB873" s="22"/>
      <c r="AC873" s="22" t="s">
        <v>92</v>
      </c>
      <c r="AD873" s="22"/>
      <c r="AE873" s="22"/>
      <c r="AF873" s="22"/>
      <c r="AG873" s="22"/>
      <c r="AH873" s="23"/>
      <c r="AI873" s="24"/>
      <c r="AJ873" s="21"/>
      <c r="AK873" s="22"/>
      <c r="AL873" s="22" t="s">
        <v>92</v>
      </c>
      <c r="AM873" s="22" t="s">
        <v>92</v>
      </c>
      <c r="AN873" s="23"/>
      <c r="AO873" s="20" t="s">
        <v>92</v>
      </c>
      <c r="AP873" s="24"/>
      <c r="AQ873" s="21" t="s">
        <v>92</v>
      </c>
      <c r="AR873" s="21"/>
      <c r="AS873" s="21"/>
      <c r="AT873" s="21"/>
      <c r="AU873" s="22" t="s">
        <v>92</v>
      </c>
      <c r="AV873" s="23"/>
      <c r="AW873" s="21" t="s">
        <v>92</v>
      </c>
      <c r="AX873" s="21"/>
      <c r="AY873" s="21"/>
      <c r="AZ873" s="21"/>
      <c r="BA873" s="20"/>
      <c r="BB873" s="23"/>
      <c r="BC873" s="21"/>
      <c r="BD873" s="21"/>
      <c r="BE873" s="21"/>
      <c r="BF873" s="20"/>
      <c r="BG873" s="24" t="s">
        <v>17</v>
      </c>
      <c r="BH873" s="21" t="s">
        <v>35</v>
      </c>
      <c r="BI873" s="21"/>
      <c r="BJ873" s="22" t="s">
        <v>35</v>
      </c>
      <c r="BK873" s="64"/>
      <c r="BL873" s="197">
        <v>6</v>
      </c>
      <c r="BM873" s="3" t="s">
        <v>1865</v>
      </c>
    </row>
    <row r="874" spans="1:65" s="3" customFormat="1" ht="12.95" customHeight="1" x14ac:dyDescent="0.25">
      <c r="A874" s="35" t="s">
        <v>1686</v>
      </c>
      <c r="B874" s="31" t="s">
        <v>564</v>
      </c>
      <c r="C874" s="24"/>
      <c r="D874" s="22"/>
      <c r="E874" s="23"/>
      <c r="F874" s="21" t="s">
        <v>92</v>
      </c>
      <c r="G874" s="20"/>
      <c r="H874" s="24"/>
      <c r="I874" s="21"/>
      <c r="J874" s="21"/>
      <c r="K874" s="21" t="s">
        <v>117</v>
      </c>
      <c r="L874" s="21" t="s">
        <v>116</v>
      </c>
      <c r="M874" s="21"/>
      <c r="N874" s="21" t="s">
        <v>92</v>
      </c>
      <c r="O874" s="22" t="s">
        <v>92</v>
      </c>
      <c r="P874" s="23"/>
      <c r="Q874" s="21"/>
      <c r="R874" s="20"/>
      <c r="S874" s="24"/>
      <c r="T874" s="24"/>
      <c r="U874" s="24"/>
      <c r="V874" s="21"/>
      <c r="W874" s="21"/>
      <c r="X874" s="21"/>
      <c r="Y874" s="21"/>
      <c r="Z874" s="21" t="s">
        <v>92</v>
      </c>
      <c r="AA874" s="22"/>
      <c r="AB874" s="22"/>
      <c r="AC874" s="22" t="s">
        <v>92</v>
      </c>
      <c r="AD874" s="22"/>
      <c r="AE874" s="22"/>
      <c r="AF874" s="22"/>
      <c r="AG874" s="22"/>
      <c r="AH874" s="23"/>
      <c r="AI874" s="24"/>
      <c r="AJ874" s="21"/>
      <c r="AK874" s="22"/>
      <c r="AL874" s="22" t="s">
        <v>92</v>
      </c>
      <c r="AM874" s="22" t="s">
        <v>92</v>
      </c>
      <c r="AN874" s="23"/>
      <c r="AO874" s="20" t="s">
        <v>92</v>
      </c>
      <c r="AP874" s="24"/>
      <c r="AQ874" s="21" t="s">
        <v>92</v>
      </c>
      <c r="AR874" s="21"/>
      <c r="AS874" s="21"/>
      <c r="AT874" s="21"/>
      <c r="AU874" s="22" t="s">
        <v>92</v>
      </c>
      <c r="AV874" s="23"/>
      <c r="AW874" s="21" t="s">
        <v>92</v>
      </c>
      <c r="AX874" s="21"/>
      <c r="AY874" s="21"/>
      <c r="AZ874" s="21"/>
      <c r="BA874" s="20"/>
      <c r="BB874" s="23"/>
      <c r="BC874" s="21"/>
      <c r="BD874" s="21"/>
      <c r="BE874" s="21"/>
      <c r="BF874" s="20"/>
      <c r="BG874" s="24" t="s">
        <v>17</v>
      </c>
      <c r="BH874" s="21" t="s">
        <v>35</v>
      </c>
      <c r="BI874" s="21"/>
      <c r="BJ874" s="22" t="s">
        <v>35</v>
      </c>
      <c r="BK874" s="64"/>
      <c r="BL874" s="197">
        <v>10</v>
      </c>
      <c r="BM874" s="3" t="s">
        <v>1865</v>
      </c>
    </row>
    <row r="875" spans="1:65" s="3" customFormat="1" ht="12.95" customHeight="1" x14ac:dyDescent="0.25">
      <c r="A875" s="35" t="s">
        <v>1687</v>
      </c>
      <c r="B875" s="31" t="s">
        <v>565</v>
      </c>
      <c r="C875" s="24"/>
      <c r="D875" s="22"/>
      <c r="E875" s="23"/>
      <c r="F875" s="21" t="s">
        <v>92</v>
      </c>
      <c r="G875" s="20"/>
      <c r="H875" s="24"/>
      <c r="I875" s="21"/>
      <c r="J875" s="21"/>
      <c r="K875" s="21" t="s">
        <v>117</v>
      </c>
      <c r="L875" s="21" t="s">
        <v>116</v>
      </c>
      <c r="M875" s="21"/>
      <c r="N875" s="21" t="s">
        <v>92</v>
      </c>
      <c r="O875" s="22" t="s">
        <v>92</v>
      </c>
      <c r="P875" s="23"/>
      <c r="Q875" s="21"/>
      <c r="R875" s="20"/>
      <c r="S875" s="24"/>
      <c r="T875" s="24"/>
      <c r="U875" s="24"/>
      <c r="V875" s="21"/>
      <c r="W875" s="21"/>
      <c r="X875" s="21" t="s">
        <v>92</v>
      </c>
      <c r="Y875" s="21"/>
      <c r="Z875" s="21" t="s">
        <v>92</v>
      </c>
      <c r="AA875" s="22" t="s">
        <v>118</v>
      </c>
      <c r="AB875" s="22"/>
      <c r="AC875" s="22" t="s">
        <v>92</v>
      </c>
      <c r="AD875" s="22"/>
      <c r="AE875" s="22"/>
      <c r="AF875" s="22"/>
      <c r="AG875" s="22"/>
      <c r="AH875" s="23"/>
      <c r="AI875" s="24"/>
      <c r="AJ875" s="21"/>
      <c r="AK875" s="22"/>
      <c r="AL875" s="22" t="s">
        <v>92</v>
      </c>
      <c r="AM875" s="22" t="s">
        <v>92</v>
      </c>
      <c r="AN875" s="23"/>
      <c r="AO875" s="20" t="s">
        <v>92</v>
      </c>
      <c r="AP875" s="24"/>
      <c r="AQ875" s="21" t="s">
        <v>92</v>
      </c>
      <c r="AR875" s="21"/>
      <c r="AS875" s="21"/>
      <c r="AT875" s="21"/>
      <c r="AU875" s="22" t="s">
        <v>92</v>
      </c>
      <c r="AV875" s="23"/>
      <c r="AW875" s="21" t="s">
        <v>92</v>
      </c>
      <c r="AX875" s="21"/>
      <c r="AY875" s="21"/>
      <c r="AZ875" s="21"/>
      <c r="BA875" s="20"/>
      <c r="BB875" s="23"/>
      <c r="BC875" s="21"/>
      <c r="BD875" s="21"/>
      <c r="BE875" s="21"/>
      <c r="BF875" s="20"/>
      <c r="BG875" s="24" t="s">
        <v>17</v>
      </c>
      <c r="BH875" s="21" t="s">
        <v>35</v>
      </c>
      <c r="BI875" s="21"/>
      <c r="BJ875" s="22" t="s">
        <v>35</v>
      </c>
      <c r="BK875" s="64"/>
      <c r="BL875" s="197">
        <v>10</v>
      </c>
      <c r="BM875" s="3" t="s">
        <v>1865</v>
      </c>
    </row>
    <row r="876" spans="1:65" s="165" customFormat="1" ht="12.95" customHeight="1" x14ac:dyDescent="0.25">
      <c r="A876" s="157" t="s">
        <v>1830</v>
      </c>
      <c r="B876" s="158" t="s">
        <v>1831</v>
      </c>
      <c r="C876" s="159"/>
      <c r="D876" s="160"/>
      <c r="E876" s="161"/>
      <c r="F876" s="162"/>
      <c r="G876" s="163"/>
      <c r="H876" s="159"/>
      <c r="I876" s="162"/>
      <c r="J876" s="162"/>
      <c r="K876" s="162"/>
      <c r="L876" s="162"/>
      <c r="M876" s="162"/>
      <c r="N876" s="162"/>
      <c r="O876" s="160"/>
      <c r="P876" s="161"/>
      <c r="Q876" s="162"/>
      <c r="R876" s="163"/>
      <c r="S876" s="159"/>
      <c r="T876" s="159"/>
      <c r="U876" s="159"/>
      <c r="V876" s="162"/>
      <c r="W876" s="162"/>
      <c r="X876" s="162"/>
      <c r="Y876" s="162"/>
      <c r="Z876" s="162"/>
      <c r="AA876" s="160"/>
      <c r="AB876" s="160"/>
      <c r="AC876" s="160"/>
      <c r="AD876" s="160"/>
      <c r="AE876" s="160"/>
      <c r="AF876" s="160"/>
      <c r="AG876" s="160"/>
      <c r="AH876" s="161"/>
      <c r="AI876" s="159"/>
      <c r="AJ876" s="162"/>
      <c r="AK876" s="160"/>
      <c r="AL876" s="160"/>
      <c r="AM876" s="160"/>
      <c r="AN876" s="161"/>
      <c r="AO876" s="163"/>
      <c r="AP876" s="159"/>
      <c r="AQ876" s="162"/>
      <c r="AR876" s="162"/>
      <c r="AS876" s="162"/>
      <c r="AT876" s="162"/>
      <c r="AU876" s="160"/>
      <c r="AV876" s="161"/>
      <c r="AW876" s="162"/>
      <c r="AX876" s="162"/>
      <c r="AY876" s="162"/>
      <c r="AZ876" s="162"/>
      <c r="BA876" s="163"/>
      <c r="BB876" s="161"/>
      <c r="BC876" s="162"/>
      <c r="BD876" s="162"/>
      <c r="BE876" s="162"/>
      <c r="BF876" s="163"/>
      <c r="BG876" s="159" t="s">
        <v>17</v>
      </c>
      <c r="BH876" s="162"/>
      <c r="BI876" s="162"/>
      <c r="BJ876" s="160"/>
      <c r="BK876" s="164"/>
      <c r="BL876" s="197">
        <v>8</v>
      </c>
      <c r="BM876" s="3" t="s">
        <v>1865</v>
      </c>
    </row>
    <row r="877" spans="1:65" s="3" customFormat="1" ht="12.95" customHeight="1" x14ac:dyDescent="0.25">
      <c r="A877" s="42"/>
      <c r="B877" s="31"/>
      <c r="C877" s="24"/>
      <c r="D877" s="22"/>
      <c r="E877" s="23"/>
      <c r="F877" s="21"/>
      <c r="G877" s="20"/>
      <c r="H877" s="24"/>
      <c r="I877" s="21"/>
      <c r="J877" s="21"/>
      <c r="K877" s="21"/>
      <c r="L877" s="21"/>
      <c r="M877" s="21"/>
      <c r="N877" s="21"/>
      <c r="O877" s="22"/>
      <c r="P877" s="23"/>
      <c r="Q877" s="21"/>
      <c r="R877" s="20"/>
      <c r="S877" s="24"/>
      <c r="T877" s="24"/>
      <c r="U877" s="24"/>
      <c r="V877" s="21"/>
      <c r="W877" s="21"/>
      <c r="X877" s="21"/>
      <c r="Y877" s="21"/>
      <c r="Z877" s="21"/>
      <c r="AA877" s="22"/>
      <c r="AB877" s="22"/>
      <c r="AC877" s="22"/>
      <c r="AD877" s="22"/>
      <c r="AE877" s="22"/>
      <c r="AF877" s="22"/>
      <c r="AG877" s="22"/>
      <c r="AH877" s="23"/>
      <c r="AI877" s="24"/>
      <c r="AJ877" s="21"/>
      <c r="AK877" s="22"/>
      <c r="AL877" s="22"/>
      <c r="AM877" s="22"/>
      <c r="AN877" s="23"/>
      <c r="AO877" s="20"/>
      <c r="AP877" s="24"/>
      <c r="AQ877" s="21"/>
      <c r="AR877" s="21"/>
      <c r="AS877" s="21"/>
      <c r="AT877" s="21"/>
      <c r="AU877" s="22"/>
      <c r="AV877" s="23"/>
      <c r="AW877" s="21"/>
      <c r="AX877" s="21"/>
      <c r="AY877" s="21"/>
      <c r="AZ877" s="21"/>
      <c r="BA877" s="20"/>
      <c r="BB877" s="23"/>
      <c r="BC877" s="21"/>
      <c r="BD877" s="21"/>
      <c r="BE877" s="21"/>
      <c r="BF877" s="20"/>
      <c r="BG877" s="24" t="s">
        <v>17</v>
      </c>
      <c r="BH877" s="21"/>
      <c r="BI877" s="21"/>
      <c r="BJ877" s="22"/>
      <c r="BK877" s="64"/>
      <c r="BL877" s="197"/>
    </row>
    <row r="878" spans="1:65" s="3" customFormat="1" ht="12.75" customHeight="1" x14ac:dyDescent="0.25">
      <c r="A878" s="6" t="s">
        <v>19</v>
      </c>
      <c r="B878" s="31" t="s">
        <v>126</v>
      </c>
      <c r="C878" s="19"/>
      <c r="D878" s="25"/>
      <c r="E878" s="26"/>
      <c r="F878" s="27" t="s">
        <v>92</v>
      </c>
      <c r="G878" s="68"/>
      <c r="H878" s="19"/>
      <c r="I878" s="27"/>
      <c r="J878" s="27"/>
      <c r="K878" s="27" t="s">
        <v>117</v>
      </c>
      <c r="L878" s="27" t="s">
        <v>116</v>
      </c>
      <c r="M878" s="27"/>
      <c r="N878" s="27" t="s">
        <v>92</v>
      </c>
      <c r="O878" s="25" t="s">
        <v>92</v>
      </c>
      <c r="P878" s="26"/>
      <c r="Q878" s="27"/>
      <c r="R878" s="68"/>
      <c r="S878" s="19"/>
      <c r="T878" s="19"/>
      <c r="U878" s="19"/>
      <c r="V878" s="27"/>
      <c r="W878" s="27"/>
      <c r="X878" s="27"/>
      <c r="Y878" s="27"/>
      <c r="Z878" s="27"/>
      <c r="AA878" s="25"/>
      <c r="AB878" s="25"/>
      <c r="AC878" s="25" t="s">
        <v>92</v>
      </c>
      <c r="AD878" s="25"/>
      <c r="AE878" s="25"/>
      <c r="AF878" s="25"/>
      <c r="AG878" s="25"/>
      <c r="AH878" s="26"/>
      <c r="AI878" s="19"/>
      <c r="AJ878" s="27"/>
      <c r="AK878" s="25"/>
      <c r="AL878" s="25" t="s">
        <v>92</v>
      </c>
      <c r="AM878" s="25" t="s">
        <v>92</v>
      </c>
      <c r="AN878" s="26"/>
      <c r="AO878" s="68"/>
      <c r="AP878" s="19"/>
      <c r="AQ878" s="27"/>
      <c r="AR878" s="27"/>
      <c r="AS878" s="27"/>
      <c r="AT878" s="27"/>
      <c r="AU878" s="25"/>
      <c r="AV878" s="26"/>
      <c r="AW878" s="27"/>
      <c r="AX878" s="27"/>
      <c r="AY878" s="27"/>
      <c r="AZ878" s="27"/>
      <c r="BA878" s="68"/>
      <c r="BB878" s="26"/>
      <c r="BC878" s="27"/>
      <c r="BD878" s="27"/>
      <c r="BE878" s="27"/>
      <c r="BF878" s="68"/>
      <c r="BG878" s="24" t="s">
        <v>17</v>
      </c>
      <c r="BH878" s="27"/>
      <c r="BI878" s="27"/>
      <c r="BJ878" s="25"/>
      <c r="BK878" s="64"/>
      <c r="BL878" s="197" t="str">
        <f>IFERROR(VLOOKUP(BK878,#REF!,3,FALSE),"")</f>
        <v/>
      </c>
    </row>
    <row r="879" spans="1:65" s="3" customFormat="1" ht="12.75" customHeight="1" x14ac:dyDescent="0.25">
      <c r="A879" s="6"/>
      <c r="B879" s="31"/>
      <c r="C879" s="19"/>
      <c r="D879" s="25"/>
      <c r="E879" s="26"/>
      <c r="F879" s="27"/>
      <c r="G879" s="68"/>
      <c r="H879" s="19"/>
      <c r="I879" s="27"/>
      <c r="J879" s="27"/>
      <c r="K879" s="27"/>
      <c r="L879" s="27"/>
      <c r="M879" s="27"/>
      <c r="N879" s="27"/>
      <c r="O879" s="25"/>
      <c r="P879" s="26"/>
      <c r="Q879" s="27"/>
      <c r="R879" s="68"/>
      <c r="S879" s="19"/>
      <c r="T879" s="19"/>
      <c r="U879" s="19"/>
      <c r="V879" s="27"/>
      <c r="W879" s="27"/>
      <c r="X879" s="27"/>
      <c r="Y879" s="27"/>
      <c r="Z879" s="27"/>
      <c r="AA879" s="25"/>
      <c r="AB879" s="25"/>
      <c r="AC879" s="25"/>
      <c r="AD879" s="25"/>
      <c r="AE879" s="25"/>
      <c r="AF879" s="25"/>
      <c r="AG879" s="25"/>
      <c r="AH879" s="26"/>
      <c r="AI879" s="19"/>
      <c r="AJ879" s="27"/>
      <c r="AK879" s="25"/>
      <c r="AL879" s="25"/>
      <c r="AM879" s="25"/>
      <c r="AN879" s="26"/>
      <c r="AO879" s="68"/>
      <c r="AP879" s="19"/>
      <c r="AQ879" s="27"/>
      <c r="AR879" s="27"/>
      <c r="AS879" s="27"/>
      <c r="AT879" s="27"/>
      <c r="AU879" s="25"/>
      <c r="AV879" s="26"/>
      <c r="AW879" s="27"/>
      <c r="AX879" s="27"/>
      <c r="AY879" s="27"/>
      <c r="AZ879" s="27"/>
      <c r="BA879" s="68"/>
      <c r="BB879" s="26"/>
      <c r="BC879" s="27"/>
      <c r="BD879" s="27"/>
      <c r="BE879" s="27"/>
      <c r="BF879" s="68"/>
      <c r="BG879" s="19" t="s">
        <v>17</v>
      </c>
      <c r="BH879" s="27"/>
      <c r="BI879" s="27"/>
      <c r="BJ879" s="25"/>
      <c r="BK879" s="64"/>
      <c r="BL879" s="197"/>
    </row>
    <row r="880" spans="1:65" s="3" customFormat="1" ht="12.75" customHeight="1" x14ac:dyDescent="0.25">
      <c r="A880" s="35" t="s">
        <v>1832</v>
      </c>
      <c r="B880" s="31" t="s">
        <v>197</v>
      </c>
      <c r="C880" s="24"/>
      <c r="D880" s="22"/>
      <c r="E880" s="23"/>
      <c r="F880" s="21" t="s">
        <v>92</v>
      </c>
      <c r="G880" s="20"/>
      <c r="H880" s="24"/>
      <c r="I880" s="21"/>
      <c r="J880" s="21"/>
      <c r="K880" s="21" t="s">
        <v>117</v>
      </c>
      <c r="L880" s="21" t="s">
        <v>116</v>
      </c>
      <c r="M880" s="21"/>
      <c r="N880" s="21" t="s">
        <v>92</v>
      </c>
      <c r="O880" s="22" t="s">
        <v>92</v>
      </c>
      <c r="P880" s="23"/>
      <c r="Q880" s="21"/>
      <c r="R880" s="20"/>
      <c r="S880" s="24"/>
      <c r="T880" s="24"/>
      <c r="U880" s="24"/>
      <c r="V880" s="21"/>
      <c r="W880" s="21"/>
      <c r="X880" s="21"/>
      <c r="Y880" s="21"/>
      <c r="Z880" s="21"/>
      <c r="AA880" s="22"/>
      <c r="AB880" s="22"/>
      <c r="AC880" s="22" t="s">
        <v>92</v>
      </c>
      <c r="AD880" s="22"/>
      <c r="AE880" s="22"/>
      <c r="AF880" s="22"/>
      <c r="AG880" s="22"/>
      <c r="AH880" s="23"/>
      <c r="AI880" s="24"/>
      <c r="AJ880" s="21"/>
      <c r="AK880" s="22"/>
      <c r="AL880" s="22" t="s">
        <v>92</v>
      </c>
      <c r="AM880" s="22" t="s">
        <v>92</v>
      </c>
      <c r="AN880" s="23"/>
      <c r="AO880" s="20"/>
      <c r="AP880" s="24"/>
      <c r="AQ880" s="21"/>
      <c r="AR880" s="21"/>
      <c r="AS880" s="21"/>
      <c r="AT880" s="21"/>
      <c r="AU880" s="22"/>
      <c r="AV880" s="23"/>
      <c r="AW880" s="21"/>
      <c r="AX880" s="21"/>
      <c r="AY880" s="21"/>
      <c r="AZ880" s="21"/>
      <c r="BA880" s="20"/>
      <c r="BB880" s="23"/>
      <c r="BC880" s="21"/>
      <c r="BD880" s="21"/>
      <c r="BE880" s="21"/>
      <c r="BF880" s="20"/>
      <c r="BG880" s="24" t="s">
        <v>17</v>
      </c>
      <c r="BH880" s="21"/>
      <c r="BI880" s="21"/>
      <c r="BJ880" s="22"/>
      <c r="BK880" s="64"/>
      <c r="BL880" s="197">
        <v>16</v>
      </c>
      <c r="BM880" s="3" t="s">
        <v>1865</v>
      </c>
    </row>
    <row r="881" spans="1:65" s="165" customFormat="1" ht="12.75" customHeight="1" x14ac:dyDescent="0.25">
      <c r="A881" s="166" t="s">
        <v>1672</v>
      </c>
      <c r="B881" s="158" t="s">
        <v>1833</v>
      </c>
      <c r="C881" s="159"/>
      <c r="D881" s="160"/>
      <c r="E881" s="161"/>
      <c r="F881" s="162"/>
      <c r="G881" s="163"/>
      <c r="H881" s="159"/>
      <c r="I881" s="162"/>
      <c r="J881" s="162"/>
      <c r="K881" s="162"/>
      <c r="L881" s="162"/>
      <c r="M881" s="162"/>
      <c r="N881" s="162"/>
      <c r="O881" s="160"/>
      <c r="P881" s="161"/>
      <c r="Q881" s="162"/>
      <c r="R881" s="163"/>
      <c r="S881" s="159"/>
      <c r="T881" s="159"/>
      <c r="U881" s="159"/>
      <c r="V881" s="162"/>
      <c r="W881" s="162"/>
      <c r="X881" s="162"/>
      <c r="Y881" s="162"/>
      <c r="Z881" s="162"/>
      <c r="AA881" s="160"/>
      <c r="AB881" s="160"/>
      <c r="AC881" s="160"/>
      <c r="AD881" s="160"/>
      <c r="AE881" s="160"/>
      <c r="AF881" s="160"/>
      <c r="AG881" s="160"/>
      <c r="AH881" s="161"/>
      <c r="AI881" s="159"/>
      <c r="AJ881" s="162"/>
      <c r="AK881" s="160"/>
      <c r="AL881" s="160"/>
      <c r="AM881" s="160"/>
      <c r="AN881" s="161"/>
      <c r="AO881" s="163"/>
      <c r="AP881" s="159"/>
      <c r="AQ881" s="162"/>
      <c r="AR881" s="162"/>
      <c r="AS881" s="162"/>
      <c r="AT881" s="162"/>
      <c r="AU881" s="160"/>
      <c r="AV881" s="161"/>
      <c r="AW881" s="162"/>
      <c r="AX881" s="162"/>
      <c r="AY881" s="162"/>
      <c r="AZ881" s="162"/>
      <c r="BA881" s="163"/>
      <c r="BB881" s="161"/>
      <c r="BC881" s="162"/>
      <c r="BD881" s="162"/>
      <c r="BE881" s="162"/>
      <c r="BF881" s="163"/>
      <c r="BG881" s="159" t="s">
        <v>17</v>
      </c>
      <c r="BH881" s="162"/>
      <c r="BI881" s="162"/>
      <c r="BJ881" s="160"/>
      <c r="BK881" s="164"/>
      <c r="BL881" s="201">
        <v>22</v>
      </c>
      <c r="BM881" s="165" t="s">
        <v>1865</v>
      </c>
    </row>
    <row r="882" spans="1:65" s="3" customFormat="1" ht="12.75" customHeight="1" x14ac:dyDescent="0.25">
      <c r="A882" s="35"/>
      <c r="B882" s="31" t="s">
        <v>1834</v>
      </c>
      <c r="C882" s="24"/>
      <c r="D882" s="22"/>
      <c r="E882" s="23"/>
      <c r="F882" s="21" t="s">
        <v>92</v>
      </c>
      <c r="G882" s="20"/>
      <c r="H882" s="24"/>
      <c r="I882" s="21"/>
      <c r="J882" s="21"/>
      <c r="K882" s="21" t="s">
        <v>117</v>
      </c>
      <c r="L882" s="21" t="s">
        <v>116</v>
      </c>
      <c r="M882" s="21"/>
      <c r="N882" s="21" t="s">
        <v>92</v>
      </c>
      <c r="O882" s="22" t="s">
        <v>92</v>
      </c>
      <c r="P882" s="23"/>
      <c r="Q882" s="21"/>
      <c r="R882" s="20"/>
      <c r="S882" s="24"/>
      <c r="T882" s="24"/>
      <c r="U882" s="24"/>
      <c r="V882" s="21"/>
      <c r="W882" s="21"/>
      <c r="X882" s="21"/>
      <c r="Y882" s="21"/>
      <c r="Z882" s="21"/>
      <c r="AA882" s="22"/>
      <c r="AB882" s="22"/>
      <c r="AC882" s="22"/>
      <c r="AD882" s="22" t="s">
        <v>118</v>
      </c>
      <c r="AE882" s="22"/>
      <c r="AF882" s="22"/>
      <c r="AG882" s="22"/>
      <c r="AH882" s="23"/>
      <c r="AI882" s="24"/>
      <c r="AJ882" s="21"/>
      <c r="AK882" s="22"/>
      <c r="AL882" s="22" t="s">
        <v>92</v>
      </c>
      <c r="AM882" s="22" t="s">
        <v>92</v>
      </c>
      <c r="AN882" s="23"/>
      <c r="AO882" s="20"/>
      <c r="AP882" s="24"/>
      <c r="AQ882" s="21"/>
      <c r="AR882" s="21"/>
      <c r="AS882" s="21"/>
      <c r="AT882" s="21"/>
      <c r="AU882" s="22"/>
      <c r="AV882" s="23"/>
      <c r="AW882" s="21"/>
      <c r="AX882" s="21"/>
      <c r="AY882" s="21"/>
      <c r="AZ882" s="21"/>
      <c r="BA882" s="20"/>
      <c r="BB882" s="23"/>
      <c r="BC882" s="21"/>
      <c r="BD882" s="21"/>
      <c r="BE882" s="21"/>
      <c r="BF882" s="20"/>
      <c r="BG882" s="24" t="s">
        <v>17</v>
      </c>
      <c r="BH882" s="21"/>
      <c r="BI882" s="21"/>
      <c r="BJ882" s="22" t="s">
        <v>35</v>
      </c>
      <c r="BK882" s="64"/>
      <c r="BL882" s="197">
        <v>15</v>
      </c>
      <c r="BM882" s="3" t="s">
        <v>1865</v>
      </c>
    </row>
    <row r="883" spans="1:65" s="3" customFormat="1" ht="12.75" customHeight="1" x14ac:dyDescent="0.25">
      <c r="A883" s="35"/>
      <c r="B883" s="31" t="s">
        <v>1835</v>
      </c>
      <c r="C883" s="24"/>
      <c r="D883" s="22"/>
      <c r="E883" s="23"/>
      <c r="F883" s="21" t="s">
        <v>92</v>
      </c>
      <c r="G883" s="20"/>
      <c r="H883" s="24"/>
      <c r="I883" s="21"/>
      <c r="J883" s="21"/>
      <c r="K883" s="21" t="s">
        <v>117</v>
      </c>
      <c r="L883" s="21" t="s">
        <v>116</v>
      </c>
      <c r="M883" s="21"/>
      <c r="N883" s="21" t="s">
        <v>92</v>
      </c>
      <c r="O883" s="22" t="s">
        <v>92</v>
      </c>
      <c r="P883" s="23"/>
      <c r="Q883" s="21"/>
      <c r="R883" s="20"/>
      <c r="S883" s="24"/>
      <c r="T883" s="24"/>
      <c r="U883" s="24"/>
      <c r="V883" s="21"/>
      <c r="W883" s="21"/>
      <c r="X883" s="21"/>
      <c r="Y883" s="21"/>
      <c r="Z883" s="21"/>
      <c r="AA883" s="22"/>
      <c r="AB883" s="22"/>
      <c r="AC883" s="22"/>
      <c r="AD883" s="22" t="s">
        <v>118</v>
      </c>
      <c r="AE883" s="22"/>
      <c r="AF883" s="22"/>
      <c r="AG883" s="22"/>
      <c r="AH883" s="23"/>
      <c r="AI883" s="24"/>
      <c r="AJ883" s="21"/>
      <c r="AK883" s="22"/>
      <c r="AL883" s="22" t="s">
        <v>92</v>
      </c>
      <c r="AM883" s="22" t="s">
        <v>92</v>
      </c>
      <c r="AN883" s="23"/>
      <c r="AO883" s="20"/>
      <c r="AP883" s="24"/>
      <c r="AQ883" s="21"/>
      <c r="AR883" s="21"/>
      <c r="AS883" s="21"/>
      <c r="AT883" s="21"/>
      <c r="AU883" s="22"/>
      <c r="AV883" s="23"/>
      <c r="AW883" s="21"/>
      <c r="AX883" s="21"/>
      <c r="AY883" s="21"/>
      <c r="AZ883" s="21"/>
      <c r="BA883" s="20"/>
      <c r="BB883" s="23"/>
      <c r="BC883" s="21"/>
      <c r="BD883" s="21"/>
      <c r="BE883" s="21"/>
      <c r="BF883" s="20"/>
      <c r="BG883" s="24" t="s">
        <v>17</v>
      </c>
      <c r="BH883" s="21"/>
      <c r="BI883" s="21"/>
      <c r="BJ883" s="22" t="s">
        <v>35</v>
      </c>
      <c r="BK883" s="64"/>
      <c r="BL883" s="197">
        <v>15</v>
      </c>
      <c r="BM883" s="3" t="s">
        <v>1865</v>
      </c>
    </row>
    <row r="884" spans="1:65" s="3" customFormat="1" ht="12.75" customHeight="1" x14ac:dyDescent="0.25">
      <c r="A884" s="35"/>
      <c r="B884" s="31" t="s">
        <v>1836</v>
      </c>
      <c r="C884" s="24"/>
      <c r="D884" s="22"/>
      <c r="E884" s="23"/>
      <c r="F884" s="21" t="s">
        <v>92</v>
      </c>
      <c r="G884" s="20"/>
      <c r="H884" s="24"/>
      <c r="I884" s="21"/>
      <c r="J884" s="21"/>
      <c r="K884" s="21" t="s">
        <v>117</v>
      </c>
      <c r="L884" s="21" t="s">
        <v>116</v>
      </c>
      <c r="M884" s="21"/>
      <c r="N884" s="21" t="s">
        <v>92</v>
      </c>
      <c r="O884" s="22" t="s">
        <v>92</v>
      </c>
      <c r="P884" s="23"/>
      <c r="Q884" s="21"/>
      <c r="R884" s="20"/>
      <c r="S884" s="24"/>
      <c r="T884" s="24"/>
      <c r="U884" s="24"/>
      <c r="V884" s="21"/>
      <c r="W884" s="21"/>
      <c r="X884" s="21"/>
      <c r="Y884" s="21"/>
      <c r="Z884" s="21"/>
      <c r="AA884" s="22"/>
      <c r="AB884" s="22"/>
      <c r="AC884" s="22"/>
      <c r="AD884" s="22" t="s">
        <v>118</v>
      </c>
      <c r="AE884" s="22"/>
      <c r="AF884" s="22"/>
      <c r="AG884" s="22"/>
      <c r="AH884" s="23"/>
      <c r="AI884" s="24"/>
      <c r="AJ884" s="21"/>
      <c r="AK884" s="22"/>
      <c r="AL884" s="22" t="s">
        <v>92</v>
      </c>
      <c r="AM884" s="22" t="s">
        <v>92</v>
      </c>
      <c r="AN884" s="23"/>
      <c r="AO884" s="20"/>
      <c r="AP884" s="24"/>
      <c r="AQ884" s="21"/>
      <c r="AR884" s="21"/>
      <c r="AS884" s="21"/>
      <c r="AT884" s="21"/>
      <c r="AU884" s="22"/>
      <c r="AV884" s="23"/>
      <c r="AW884" s="21"/>
      <c r="AX884" s="21"/>
      <c r="AY884" s="21"/>
      <c r="AZ884" s="21"/>
      <c r="BA884" s="20"/>
      <c r="BB884" s="23"/>
      <c r="BC884" s="21"/>
      <c r="BD884" s="21"/>
      <c r="BE884" s="21"/>
      <c r="BF884" s="20"/>
      <c r="BG884" s="24" t="s">
        <v>17</v>
      </c>
      <c r="BH884" s="21"/>
      <c r="BI884" s="21"/>
      <c r="BJ884" s="22" t="s">
        <v>35</v>
      </c>
      <c r="BK884" s="64"/>
      <c r="BL884" s="197">
        <v>25</v>
      </c>
      <c r="BM884" s="3" t="s">
        <v>1865</v>
      </c>
    </row>
    <row r="885" spans="1:65" s="3" customFormat="1" ht="12.75" customHeight="1" x14ac:dyDescent="0.25">
      <c r="A885" s="35"/>
      <c r="B885" s="31" t="s">
        <v>1837</v>
      </c>
      <c r="C885" s="24"/>
      <c r="D885" s="22"/>
      <c r="E885" s="23"/>
      <c r="F885" s="21" t="s">
        <v>92</v>
      </c>
      <c r="G885" s="20"/>
      <c r="H885" s="24"/>
      <c r="I885" s="21"/>
      <c r="J885" s="21"/>
      <c r="K885" s="21" t="s">
        <v>117</v>
      </c>
      <c r="L885" s="21" t="s">
        <v>116</v>
      </c>
      <c r="M885" s="21"/>
      <c r="N885" s="21" t="s">
        <v>92</v>
      </c>
      <c r="O885" s="22" t="s">
        <v>92</v>
      </c>
      <c r="P885" s="23"/>
      <c r="Q885" s="21"/>
      <c r="R885" s="20"/>
      <c r="S885" s="24"/>
      <c r="T885" s="24"/>
      <c r="U885" s="24"/>
      <c r="V885" s="21"/>
      <c r="W885" s="21"/>
      <c r="X885" s="21"/>
      <c r="Y885" s="21"/>
      <c r="Z885" s="21"/>
      <c r="AA885" s="22"/>
      <c r="AB885" s="22"/>
      <c r="AC885" s="22"/>
      <c r="AD885" s="22" t="s">
        <v>118</v>
      </c>
      <c r="AE885" s="22"/>
      <c r="AF885" s="22"/>
      <c r="AG885" s="22"/>
      <c r="AH885" s="23"/>
      <c r="AI885" s="24"/>
      <c r="AJ885" s="21"/>
      <c r="AK885" s="22"/>
      <c r="AL885" s="22" t="s">
        <v>92</v>
      </c>
      <c r="AM885" s="22" t="s">
        <v>92</v>
      </c>
      <c r="AN885" s="23"/>
      <c r="AO885" s="20"/>
      <c r="AP885" s="24"/>
      <c r="AQ885" s="21"/>
      <c r="AR885" s="21"/>
      <c r="AS885" s="21"/>
      <c r="AT885" s="21"/>
      <c r="AU885" s="22"/>
      <c r="AV885" s="23"/>
      <c r="AW885" s="21"/>
      <c r="AX885" s="21"/>
      <c r="AY885" s="21"/>
      <c r="AZ885" s="21"/>
      <c r="BA885" s="20"/>
      <c r="BB885" s="23"/>
      <c r="BC885" s="21"/>
      <c r="BD885" s="21"/>
      <c r="BE885" s="21"/>
      <c r="BF885" s="20"/>
      <c r="BG885" s="24" t="s">
        <v>17</v>
      </c>
      <c r="BH885" s="21"/>
      <c r="BI885" s="21"/>
      <c r="BJ885" s="22" t="s">
        <v>35</v>
      </c>
      <c r="BK885" s="64"/>
      <c r="BL885" s="197">
        <v>25</v>
      </c>
      <c r="BM885" s="3" t="s">
        <v>1865</v>
      </c>
    </row>
    <row r="886" spans="1:65" s="3" customFormat="1" ht="12.75" customHeight="1" x14ac:dyDescent="0.25">
      <c r="A886" s="35"/>
      <c r="B886" s="31" t="s">
        <v>1838</v>
      </c>
      <c r="C886" s="24"/>
      <c r="D886" s="22"/>
      <c r="E886" s="23"/>
      <c r="F886" s="21" t="s">
        <v>92</v>
      </c>
      <c r="G886" s="20"/>
      <c r="H886" s="24"/>
      <c r="I886" s="21"/>
      <c r="J886" s="21"/>
      <c r="K886" s="21" t="s">
        <v>117</v>
      </c>
      <c r="L886" s="21" t="s">
        <v>116</v>
      </c>
      <c r="M886" s="21"/>
      <c r="N886" s="21" t="s">
        <v>92</v>
      </c>
      <c r="O886" s="22" t="s">
        <v>92</v>
      </c>
      <c r="P886" s="23"/>
      <c r="Q886" s="21"/>
      <c r="R886" s="20"/>
      <c r="S886" s="24"/>
      <c r="T886" s="24"/>
      <c r="U886" s="24"/>
      <c r="V886" s="21"/>
      <c r="W886" s="21"/>
      <c r="X886" s="21"/>
      <c r="Y886" s="21"/>
      <c r="Z886" s="21"/>
      <c r="AA886" s="22"/>
      <c r="AB886" s="22"/>
      <c r="AC886" s="22"/>
      <c r="AD886" s="22" t="s">
        <v>118</v>
      </c>
      <c r="AE886" s="22"/>
      <c r="AF886" s="22"/>
      <c r="AG886" s="22"/>
      <c r="AH886" s="23"/>
      <c r="AI886" s="24"/>
      <c r="AJ886" s="21"/>
      <c r="AK886" s="22"/>
      <c r="AL886" s="22" t="s">
        <v>92</v>
      </c>
      <c r="AM886" s="22" t="s">
        <v>92</v>
      </c>
      <c r="AN886" s="23"/>
      <c r="AO886" s="20"/>
      <c r="AP886" s="24"/>
      <c r="AQ886" s="21"/>
      <c r="AR886" s="21"/>
      <c r="AS886" s="21"/>
      <c r="AT886" s="21"/>
      <c r="AU886" s="22"/>
      <c r="AV886" s="23"/>
      <c r="AW886" s="21"/>
      <c r="AX886" s="21"/>
      <c r="AY886" s="21"/>
      <c r="AZ886" s="21"/>
      <c r="BA886" s="20"/>
      <c r="BB886" s="23"/>
      <c r="BC886" s="21"/>
      <c r="BD886" s="21"/>
      <c r="BE886" s="21"/>
      <c r="BF886" s="20"/>
      <c r="BG886" s="24" t="s">
        <v>17</v>
      </c>
      <c r="BH886" s="21"/>
      <c r="BI886" s="21"/>
      <c r="BJ886" s="22" t="s">
        <v>35</v>
      </c>
      <c r="BK886" s="64"/>
      <c r="BL886" s="197">
        <v>25</v>
      </c>
      <c r="BM886" s="3" t="s">
        <v>1865</v>
      </c>
    </row>
    <row r="887" spans="1:65" s="3" customFormat="1" ht="12.75" customHeight="1" x14ac:dyDescent="0.25">
      <c r="A887" s="35"/>
      <c r="B887" s="31" t="s">
        <v>1839</v>
      </c>
      <c r="C887" s="24"/>
      <c r="D887" s="22"/>
      <c r="E887" s="23"/>
      <c r="F887" s="21" t="s">
        <v>92</v>
      </c>
      <c r="G887" s="20"/>
      <c r="H887" s="24"/>
      <c r="I887" s="21"/>
      <c r="J887" s="21"/>
      <c r="K887" s="21" t="s">
        <v>117</v>
      </c>
      <c r="L887" s="21" t="s">
        <v>116</v>
      </c>
      <c r="M887" s="21"/>
      <c r="N887" s="21" t="s">
        <v>92</v>
      </c>
      <c r="O887" s="22" t="s">
        <v>92</v>
      </c>
      <c r="P887" s="23"/>
      <c r="Q887" s="21"/>
      <c r="R887" s="20"/>
      <c r="S887" s="24"/>
      <c r="T887" s="24"/>
      <c r="U887" s="24"/>
      <c r="V887" s="21"/>
      <c r="W887" s="21"/>
      <c r="X887" s="21"/>
      <c r="Y887" s="21"/>
      <c r="Z887" s="21"/>
      <c r="AA887" s="22"/>
      <c r="AB887" s="22"/>
      <c r="AC887" s="22"/>
      <c r="AD887" s="22" t="s">
        <v>118</v>
      </c>
      <c r="AE887" s="22"/>
      <c r="AF887" s="22"/>
      <c r="AG887" s="22"/>
      <c r="AH887" s="23"/>
      <c r="AI887" s="24"/>
      <c r="AJ887" s="21"/>
      <c r="AK887" s="22"/>
      <c r="AL887" s="22" t="s">
        <v>92</v>
      </c>
      <c r="AM887" s="22" t="s">
        <v>92</v>
      </c>
      <c r="AN887" s="23"/>
      <c r="AO887" s="20"/>
      <c r="AP887" s="24"/>
      <c r="AQ887" s="21"/>
      <c r="AR887" s="21"/>
      <c r="AS887" s="21"/>
      <c r="AT887" s="21"/>
      <c r="AU887" s="22"/>
      <c r="AV887" s="23"/>
      <c r="AW887" s="21"/>
      <c r="AX887" s="21"/>
      <c r="AY887" s="21"/>
      <c r="AZ887" s="21"/>
      <c r="BA887" s="20"/>
      <c r="BB887" s="23"/>
      <c r="BC887" s="21"/>
      <c r="BD887" s="21"/>
      <c r="BE887" s="21"/>
      <c r="BF887" s="20"/>
      <c r="BG887" s="24" t="s">
        <v>17</v>
      </c>
      <c r="BH887" s="21"/>
      <c r="BI887" s="21"/>
      <c r="BJ887" s="22" t="s">
        <v>35</v>
      </c>
      <c r="BK887" s="64"/>
      <c r="BL887" s="197">
        <v>25</v>
      </c>
      <c r="BM887" s="3" t="s">
        <v>1865</v>
      </c>
    </row>
    <row r="888" spans="1:65" s="3" customFormat="1" ht="12.75" customHeight="1" x14ac:dyDescent="0.25">
      <c r="A888" s="35"/>
      <c r="B888" s="31" t="s">
        <v>1840</v>
      </c>
      <c r="C888" s="24"/>
      <c r="D888" s="22"/>
      <c r="E888" s="23"/>
      <c r="F888" s="21" t="s">
        <v>92</v>
      </c>
      <c r="G888" s="20"/>
      <c r="H888" s="24"/>
      <c r="I888" s="21"/>
      <c r="J888" s="21"/>
      <c r="K888" s="21" t="s">
        <v>117</v>
      </c>
      <c r="L888" s="21" t="s">
        <v>116</v>
      </c>
      <c r="M888" s="21"/>
      <c r="N888" s="21" t="s">
        <v>92</v>
      </c>
      <c r="O888" s="22" t="s">
        <v>92</v>
      </c>
      <c r="P888" s="23"/>
      <c r="Q888" s="21"/>
      <c r="R888" s="20"/>
      <c r="S888" s="24"/>
      <c r="T888" s="24"/>
      <c r="U888" s="24"/>
      <c r="V888" s="21"/>
      <c r="W888" s="21"/>
      <c r="X888" s="21"/>
      <c r="Y888" s="21"/>
      <c r="Z888" s="21"/>
      <c r="AA888" s="22"/>
      <c r="AB888" s="22"/>
      <c r="AC888" s="22"/>
      <c r="AD888" s="22" t="s">
        <v>118</v>
      </c>
      <c r="AE888" s="22"/>
      <c r="AF888" s="22"/>
      <c r="AG888" s="22"/>
      <c r="AH888" s="23"/>
      <c r="AI888" s="24"/>
      <c r="AJ888" s="21"/>
      <c r="AK888" s="22"/>
      <c r="AL888" s="22" t="s">
        <v>92</v>
      </c>
      <c r="AM888" s="22" t="s">
        <v>92</v>
      </c>
      <c r="AN888" s="23"/>
      <c r="AO888" s="20"/>
      <c r="AP888" s="24"/>
      <c r="AQ888" s="21"/>
      <c r="AR888" s="21"/>
      <c r="AS888" s="21"/>
      <c r="AT888" s="21"/>
      <c r="AU888" s="22"/>
      <c r="AV888" s="23"/>
      <c r="AW888" s="21"/>
      <c r="AX888" s="21"/>
      <c r="AY888" s="21"/>
      <c r="AZ888" s="21"/>
      <c r="BA888" s="20"/>
      <c r="BB888" s="23"/>
      <c r="BC888" s="21"/>
      <c r="BD888" s="21"/>
      <c r="BE888" s="21"/>
      <c r="BF888" s="20"/>
      <c r="BG888" s="24" t="s">
        <v>17</v>
      </c>
      <c r="BH888" s="21"/>
      <c r="BI888" s="21"/>
      <c r="BJ888" s="22" t="s">
        <v>35</v>
      </c>
      <c r="BK888" s="64"/>
      <c r="BL888" s="197">
        <v>25</v>
      </c>
      <c r="BM888" s="3" t="s">
        <v>1865</v>
      </c>
    </row>
    <row r="889" spans="1:65" s="3" customFormat="1" ht="12.95" customHeight="1" x14ac:dyDescent="0.25">
      <c r="A889" s="35" t="s">
        <v>1677</v>
      </c>
      <c r="B889" s="31" t="s">
        <v>562</v>
      </c>
      <c r="C889" s="24"/>
      <c r="D889" s="22"/>
      <c r="E889" s="23"/>
      <c r="F889" s="21" t="s">
        <v>92</v>
      </c>
      <c r="G889" s="20"/>
      <c r="H889" s="24"/>
      <c r="I889" s="21"/>
      <c r="J889" s="21"/>
      <c r="K889" s="21" t="s">
        <v>117</v>
      </c>
      <c r="L889" s="21" t="s">
        <v>116</v>
      </c>
      <c r="M889" s="21"/>
      <c r="N889" s="21" t="s">
        <v>92</v>
      </c>
      <c r="O889" s="22" t="s">
        <v>92</v>
      </c>
      <c r="P889" s="23"/>
      <c r="Q889" s="21"/>
      <c r="R889" s="20"/>
      <c r="S889" s="24"/>
      <c r="T889" s="24"/>
      <c r="U889" s="24"/>
      <c r="V889" s="21"/>
      <c r="W889" s="21"/>
      <c r="X889" s="21"/>
      <c r="Y889" s="21"/>
      <c r="Z889" s="21" t="s">
        <v>92</v>
      </c>
      <c r="AA889" s="22"/>
      <c r="AB889" s="22"/>
      <c r="AC889" s="22" t="s">
        <v>92</v>
      </c>
      <c r="AD889" s="22"/>
      <c r="AE889" s="22"/>
      <c r="AF889" s="22"/>
      <c r="AG889" s="22"/>
      <c r="AH889" s="23"/>
      <c r="AI889" s="24"/>
      <c r="AJ889" s="21"/>
      <c r="AK889" s="22"/>
      <c r="AL889" s="22" t="s">
        <v>92</v>
      </c>
      <c r="AM889" s="22" t="s">
        <v>92</v>
      </c>
      <c r="AN889" s="23"/>
      <c r="AO889" s="20" t="s">
        <v>92</v>
      </c>
      <c r="AP889" s="24"/>
      <c r="AQ889" s="21" t="s">
        <v>92</v>
      </c>
      <c r="AR889" s="21"/>
      <c r="AS889" s="21"/>
      <c r="AT889" s="21"/>
      <c r="AU889" s="22" t="s">
        <v>92</v>
      </c>
      <c r="AV889" s="23"/>
      <c r="AW889" s="21" t="s">
        <v>92</v>
      </c>
      <c r="AX889" s="21"/>
      <c r="AY889" s="21"/>
      <c r="AZ889" s="21"/>
      <c r="BA889" s="20"/>
      <c r="BB889" s="23"/>
      <c r="BC889" s="21"/>
      <c r="BD889" s="21"/>
      <c r="BE889" s="21"/>
      <c r="BF889" s="20"/>
      <c r="BG889" s="24" t="s">
        <v>17</v>
      </c>
      <c r="BH889" s="21"/>
      <c r="BI889" s="21"/>
      <c r="BJ889" s="22" t="s">
        <v>35</v>
      </c>
      <c r="BK889" s="64"/>
      <c r="BL889" s="197">
        <v>25</v>
      </c>
      <c r="BM889" s="3" t="s">
        <v>1865</v>
      </c>
    </row>
    <row r="890" spans="1:65" s="3" customFormat="1" ht="12.95" customHeight="1" x14ac:dyDescent="0.25">
      <c r="A890" s="35"/>
      <c r="B890" s="31" t="s">
        <v>563</v>
      </c>
      <c r="C890" s="24"/>
      <c r="D890" s="22"/>
      <c r="E890" s="23"/>
      <c r="F890" s="21" t="s">
        <v>92</v>
      </c>
      <c r="G890" s="20"/>
      <c r="H890" s="24"/>
      <c r="I890" s="21"/>
      <c r="J890" s="21"/>
      <c r="K890" s="21" t="s">
        <v>117</v>
      </c>
      <c r="L890" s="21" t="s">
        <v>116</v>
      </c>
      <c r="M890" s="21"/>
      <c r="N890" s="21" t="s">
        <v>92</v>
      </c>
      <c r="O890" s="22" t="s">
        <v>92</v>
      </c>
      <c r="P890" s="23"/>
      <c r="Q890" s="21"/>
      <c r="R890" s="20"/>
      <c r="S890" s="24"/>
      <c r="T890" s="24"/>
      <c r="U890" s="24"/>
      <c r="V890" s="21"/>
      <c r="W890" s="21"/>
      <c r="X890" s="21"/>
      <c r="Y890" s="21"/>
      <c r="Z890" s="21" t="s">
        <v>92</v>
      </c>
      <c r="AA890" s="22"/>
      <c r="AB890" s="22"/>
      <c r="AC890" s="22" t="s">
        <v>92</v>
      </c>
      <c r="AD890" s="22"/>
      <c r="AE890" s="22"/>
      <c r="AF890" s="22"/>
      <c r="AG890" s="22"/>
      <c r="AH890" s="23"/>
      <c r="AI890" s="24"/>
      <c r="AJ890" s="21"/>
      <c r="AK890" s="22"/>
      <c r="AL890" s="22" t="s">
        <v>92</v>
      </c>
      <c r="AM890" s="22" t="s">
        <v>92</v>
      </c>
      <c r="AN890" s="23"/>
      <c r="AO890" s="20" t="s">
        <v>92</v>
      </c>
      <c r="AP890" s="24"/>
      <c r="AQ890" s="21" t="s">
        <v>92</v>
      </c>
      <c r="AR890" s="21"/>
      <c r="AS890" s="21"/>
      <c r="AT890" s="21"/>
      <c r="AU890" s="22" t="s">
        <v>92</v>
      </c>
      <c r="AV890" s="23"/>
      <c r="AW890" s="21" t="s">
        <v>92</v>
      </c>
      <c r="AX890" s="21"/>
      <c r="AY890" s="21"/>
      <c r="AZ890" s="21"/>
      <c r="BA890" s="20"/>
      <c r="BB890" s="23"/>
      <c r="BC890" s="21"/>
      <c r="BD890" s="21"/>
      <c r="BE890" s="21"/>
      <c r="BF890" s="20"/>
      <c r="BG890" s="24" t="s">
        <v>17</v>
      </c>
      <c r="BH890" s="21"/>
      <c r="BI890" s="21"/>
      <c r="BJ890" s="22" t="s">
        <v>35</v>
      </c>
      <c r="BK890" s="64"/>
      <c r="BL890" s="197">
        <v>25</v>
      </c>
      <c r="BM890" s="3" t="s">
        <v>1865</v>
      </c>
    </row>
    <row r="891" spans="1:65" s="3" customFormat="1" ht="12.95" customHeight="1" x14ac:dyDescent="0.25">
      <c r="A891" s="42"/>
      <c r="B891" s="31"/>
      <c r="C891" s="24"/>
      <c r="D891" s="22"/>
      <c r="E891" s="23"/>
      <c r="F891" s="21"/>
      <c r="G891" s="20"/>
      <c r="H891" s="24"/>
      <c r="I891" s="21"/>
      <c r="J891" s="21"/>
      <c r="K891" s="21"/>
      <c r="L891" s="21"/>
      <c r="M891" s="21"/>
      <c r="N891" s="21"/>
      <c r="O891" s="22"/>
      <c r="P891" s="23"/>
      <c r="Q891" s="21"/>
      <c r="R891" s="20"/>
      <c r="S891" s="24"/>
      <c r="T891" s="24"/>
      <c r="U891" s="24"/>
      <c r="V891" s="21"/>
      <c r="W891" s="21"/>
      <c r="X891" s="21"/>
      <c r="Y891" s="21"/>
      <c r="Z891" s="21"/>
      <c r="AA891" s="22"/>
      <c r="AB891" s="22"/>
      <c r="AC891" s="22"/>
      <c r="AD891" s="22"/>
      <c r="AE891" s="22"/>
      <c r="AF891" s="22"/>
      <c r="AG891" s="22"/>
      <c r="AH891" s="23"/>
      <c r="AI891" s="24"/>
      <c r="AJ891" s="21"/>
      <c r="AK891" s="22"/>
      <c r="AL891" s="22"/>
      <c r="AM891" s="22"/>
      <c r="AN891" s="23"/>
      <c r="AO891" s="20"/>
      <c r="AP891" s="24"/>
      <c r="AQ891" s="21"/>
      <c r="AR891" s="21"/>
      <c r="AS891" s="21"/>
      <c r="AT891" s="21"/>
      <c r="AU891" s="22"/>
      <c r="AV891" s="23"/>
      <c r="AW891" s="21"/>
      <c r="AX891" s="21"/>
      <c r="AY891" s="21"/>
      <c r="AZ891" s="21"/>
      <c r="BA891" s="20"/>
      <c r="BB891" s="23"/>
      <c r="BC891" s="21"/>
      <c r="BD891" s="21"/>
      <c r="BE891" s="21"/>
      <c r="BF891" s="20"/>
      <c r="BG891" s="24" t="s">
        <v>17</v>
      </c>
      <c r="BH891" s="21"/>
      <c r="BI891" s="21"/>
      <c r="BJ891" s="22"/>
      <c r="BK891" s="64"/>
      <c r="BL891" s="197"/>
    </row>
    <row r="892" spans="1:65" s="3" customFormat="1" ht="12.75" customHeight="1" x14ac:dyDescent="0.25">
      <c r="A892" s="6" t="s">
        <v>23</v>
      </c>
      <c r="B892" s="31" t="s">
        <v>24</v>
      </c>
      <c r="C892" s="19"/>
      <c r="D892" s="25"/>
      <c r="E892" s="26"/>
      <c r="F892" s="27"/>
      <c r="G892" s="68"/>
      <c r="H892" s="19"/>
      <c r="I892" s="27"/>
      <c r="J892" s="27"/>
      <c r="K892" s="27"/>
      <c r="L892" s="27"/>
      <c r="M892" s="27"/>
      <c r="N892" s="27"/>
      <c r="O892" s="25"/>
      <c r="P892" s="26"/>
      <c r="Q892" s="27"/>
      <c r="R892" s="68"/>
      <c r="S892" s="19"/>
      <c r="T892" s="19"/>
      <c r="U892" s="19"/>
      <c r="V892" s="27"/>
      <c r="W892" s="27"/>
      <c r="X892" s="27"/>
      <c r="Y892" s="27"/>
      <c r="Z892" s="27"/>
      <c r="AA892" s="25"/>
      <c r="AB892" s="25"/>
      <c r="AC892" s="25"/>
      <c r="AD892" s="25"/>
      <c r="AE892" s="25"/>
      <c r="AF892" s="25"/>
      <c r="AG892" s="25"/>
      <c r="AH892" s="26"/>
      <c r="AI892" s="19"/>
      <c r="AJ892" s="27"/>
      <c r="AK892" s="25"/>
      <c r="AL892" s="25"/>
      <c r="AM892" s="25"/>
      <c r="AN892" s="26"/>
      <c r="AO892" s="68"/>
      <c r="AP892" s="19"/>
      <c r="AQ892" s="27"/>
      <c r="AR892" s="27"/>
      <c r="AS892" s="27"/>
      <c r="AT892" s="27"/>
      <c r="AU892" s="25"/>
      <c r="AV892" s="26"/>
      <c r="AW892" s="27"/>
      <c r="AX892" s="27"/>
      <c r="AY892" s="27"/>
      <c r="AZ892" s="27"/>
      <c r="BA892" s="68"/>
      <c r="BB892" s="26"/>
      <c r="BC892" s="27"/>
      <c r="BD892" s="27"/>
      <c r="BE892" s="27"/>
      <c r="BF892" s="68"/>
      <c r="BG892" s="24" t="s">
        <v>17</v>
      </c>
      <c r="BH892" s="27"/>
      <c r="BI892" s="27"/>
      <c r="BJ892" s="25"/>
      <c r="BK892" s="64"/>
      <c r="BL892" s="197" t="str">
        <f>IFERROR(VLOOKUP(BK892,#REF!,3,FALSE),"")</f>
        <v/>
      </c>
    </row>
    <row r="893" spans="1:65" s="3" customFormat="1" ht="12.75" customHeight="1" x14ac:dyDescent="0.25">
      <c r="A893" s="6"/>
      <c r="B893" s="31"/>
      <c r="C893" s="19"/>
      <c r="D893" s="25"/>
      <c r="E893" s="26"/>
      <c r="F893" s="27"/>
      <c r="G893" s="68"/>
      <c r="H893" s="19"/>
      <c r="I893" s="27"/>
      <c r="J893" s="27"/>
      <c r="K893" s="27"/>
      <c r="L893" s="27"/>
      <c r="M893" s="27"/>
      <c r="N893" s="27"/>
      <c r="O893" s="25"/>
      <c r="P893" s="26"/>
      <c r="Q893" s="27"/>
      <c r="R893" s="68"/>
      <c r="S893" s="19"/>
      <c r="T893" s="19"/>
      <c r="U893" s="19"/>
      <c r="V893" s="27"/>
      <c r="W893" s="27"/>
      <c r="X893" s="27"/>
      <c r="Y893" s="27"/>
      <c r="Z893" s="27"/>
      <c r="AA893" s="25"/>
      <c r="AB893" s="25"/>
      <c r="AC893" s="25"/>
      <c r="AD893" s="25"/>
      <c r="AE893" s="25"/>
      <c r="AF893" s="25"/>
      <c r="AG893" s="25"/>
      <c r="AH893" s="26"/>
      <c r="AI893" s="19"/>
      <c r="AJ893" s="27"/>
      <c r="AK893" s="25"/>
      <c r="AL893" s="25"/>
      <c r="AM893" s="25"/>
      <c r="AN893" s="26"/>
      <c r="AO893" s="68"/>
      <c r="AP893" s="19"/>
      <c r="AQ893" s="27"/>
      <c r="AR893" s="27"/>
      <c r="AS893" s="27"/>
      <c r="AT893" s="27"/>
      <c r="AU893" s="25"/>
      <c r="AV893" s="26"/>
      <c r="AW893" s="27"/>
      <c r="AX893" s="27"/>
      <c r="AY893" s="27"/>
      <c r="AZ893" s="27"/>
      <c r="BA893" s="68"/>
      <c r="BB893" s="26"/>
      <c r="BC893" s="27"/>
      <c r="BD893" s="27"/>
      <c r="BE893" s="27"/>
      <c r="BF893" s="68"/>
      <c r="BG893" s="19" t="s">
        <v>17</v>
      </c>
      <c r="BH893" s="27"/>
      <c r="BI893" s="27"/>
      <c r="BJ893" s="25"/>
      <c r="BK893" s="64"/>
      <c r="BL893" s="197"/>
    </row>
    <row r="894" spans="1:65" s="3" customFormat="1" ht="12.75" customHeight="1" x14ac:dyDescent="0.25">
      <c r="A894" s="35" t="s">
        <v>1678</v>
      </c>
      <c r="B894" s="31" t="s">
        <v>24</v>
      </c>
      <c r="C894" s="24"/>
      <c r="D894" s="22" t="s">
        <v>92</v>
      </c>
      <c r="E894" s="23"/>
      <c r="F894" s="21" t="s">
        <v>92</v>
      </c>
      <c r="G894" s="20"/>
      <c r="H894" s="24"/>
      <c r="I894" s="21"/>
      <c r="J894" s="21"/>
      <c r="K894" s="21" t="s">
        <v>117</v>
      </c>
      <c r="L894" s="21" t="s">
        <v>116</v>
      </c>
      <c r="M894" s="21"/>
      <c r="N894" s="21" t="s">
        <v>92</v>
      </c>
      <c r="O894" s="22" t="s">
        <v>92</v>
      </c>
      <c r="P894" s="23"/>
      <c r="Q894" s="21"/>
      <c r="R894" s="20"/>
      <c r="S894" s="24"/>
      <c r="T894" s="24"/>
      <c r="U894" s="24"/>
      <c r="V894" s="21"/>
      <c r="W894" s="21"/>
      <c r="X894" s="21"/>
      <c r="Y894" s="21"/>
      <c r="Z894" s="21" t="s">
        <v>92</v>
      </c>
      <c r="AA894" s="22"/>
      <c r="AB894" s="22"/>
      <c r="AC894" s="22" t="s">
        <v>92</v>
      </c>
      <c r="AD894" s="22"/>
      <c r="AE894" s="22"/>
      <c r="AF894" s="22"/>
      <c r="AG894" s="22"/>
      <c r="AH894" s="23"/>
      <c r="AI894" s="24"/>
      <c r="AJ894" s="21"/>
      <c r="AK894" s="22"/>
      <c r="AL894" s="22" t="s">
        <v>92</v>
      </c>
      <c r="AM894" s="22" t="s">
        <v>92</v>
      </c>
      <c r="AN894" s="23"/>
      <c r="AO894" s="20" t="s">
        <v>92</v>
      </c>
      <c r="AP894" s="24"/>
      <c r="AQ894" s="21"/>
      <c r="AR894" s="21"/>
      <c r="AS894" s="21"/>
      <c r="AT894" s="21"/>
      <c r="AU894" s="22" t="s">
        <v>92</v>
      </c>
      <c r="AV894" s="23"/>
      <c r="AW894" s="21"/>
      <c r="AX894" s="21"/>
      <c r="AY894" s="21"/>
      <c r="AZ894" s="21"/>
      <c r="BA894" s="20"/>
      <c r="BB894" s="23"/>
      <c r="BC894" s="21"/>
      <c r="BD894" s="21"/>
      <c r="BE894" s="21"/>
      <c r="BF894" s="20"/>
      <c r="BG894" s="24" t="s">
        <v>17</v>
      </c>
      <c r="BH894" s="21"/>
      <c r="BI894" s="21"/>
      <c r="BJ894" s="22" t="s">
        <v>35</v>
      </c>
      <c r="BK894" s="64"/>
      <c r="BL894" s="197">
        <v>30</v>
      </c>
      <c r="BM894" s="3" t="s">
        <v>1865</v>
      </c>
    </row>
    <row r="895" spans="1:65" s="3" customFormat="1" ht="12.75" customHeight="1" x14ac:dyDescent="0.25">
      <c r="A895" s="42"/>
      <c r="B895" s="31"/>
      <c r="C895" s="24"/>
      <c r="D895" s="22"/>
      <c r="E895" s="23"/>
      <c r="F895" s="21"/>
      <c r="G895" s="20"/>
      <c r="H895" s="24"/>
      <c r="I895" s="21"/>
      <c r="J895" s="21"/>
      <c r="K895" s="21"/>
      <c r="L895" s="21"/>
      <c r="M895" s="21"/>
      <c r="N895" s="21"/>
      <c r="O895" s="22"/>
      <c r="P895" s="23"/>
      <c r="Q895" s="21"/>
      <c r="R895" s="20"/>
      <c r="S895" s="24"/>
      <c r="T895" s="24"/>
      <c r="U895" s="24"/>
      <c r="V895" s="21"/>
      <c r="W895" s="21"/>
      <c r="X895" s="21"/>
      <c r="Y895" s="21"/>
      <c r="Z895" s="21"/>
      <c r="AA895" s="22"/>
      <c r="AB895" s="22"/>
      <c r="AC895" s="22"/>
      <c r="AD895" s="22"/>
      <c r="AE895" s="22"/>
      <c r="AF895" s="22"/>
      <c r="AG895" s="22"/>
      <c r="AH895" s="23"/>
      <c r="AI895" s="24"/>
      <c r="AJ895" s="21"/>
      <c r="AK895" s="22"/>
      <c r="AL895" s="22"/>
      <c r="AM895" s="22"/>
      <c r="AN895" s="23"/>
      <c r="AO895" s="20"/>
      <c r="AP895" s="24"/>
      <c r="AQ895" s="21"/>
      <c r="AR895" s="21"/>
      <c r="AS895" s="21"/>
      <c r="AT895" s="21"/>
      <c r="AU895" s="22"/>
      <c r="AV895" s="23"/>
      <c r="AW895" s="21"/>
      <c r="AX895" s="21"/>
      <c r="AY895" s="21"/>
      <c r="AZ895" s="21"/>
      <c r="BA895" s="20"/>
      <c r="BB895" s="23"/>
      <c r="BC895" s="21"/>
      <c r="BD895" s="21"/>
      <c r="BE895" s="21"/>
      <c r="BF895" s="20"/>
      <c r="BG895" s="24" t="s">
        <v>17</v>
      </c>
      <c r="BH895" s="21"/>
      <c r="BI895" s="21"/>
      <c r="BJ895" s="22"/>
      <c r="BK895" s="64"/>
      <c r="BL895" s="197"/>
    </row>
    <row r="896" spans="1:65" s="3" customFormat="1" ht="12" customHeight="1" x14ac:dyDescent="0.25">
      <c r="A896" s="99" t="s">
        <v>1679</v>
      </c>
      <c r="B896" s="100" t="s">
        <v>49</v>
      </c>
      <c r="C896" s="101"/>
      <c r="D896" s="109"/>
      <c r="E896" s="108"/>
      <c r="F896" s="107"/>
      <c r="G896" s="130"/>
      <c r="H896" s="101"/>
      <c r="I896" s="107"/>
      <c r="J896" s="107"/>
      <c r="K896" s="107"/>
      <c r="L896" s="107"/>
      <c r="M896" s="107"/>
      <c r="N896" s="107"/>
      <c r="O896" s="109"/>
      <c r="P896" s="108"/>
      <c r="Q896" s="107"/>
      <c r="R896" s="130"/>
      <c r="S896" s="101"/>
      <c r="T896" s="101"/>
      <c r="U896" s="101"/>
      <c r="V896" s="107"/>
      <c r="W896" s="107"/>
      <c r="X896" s="107"/>
      <c r="Y896" s="107"/>
      <c r="Z896" s="107"/>
      <c r="AA896" s="109"/>
      <c r="AB896" s="109"/>
      <c r="AC896" s="109"/>
      <c r="AD896" s="109"/>
      <c r="AE896" s="109"/>
      <c r="AF896" s="109"/>
      <c r="AG896" s="109"/>
      <c r="AH896" s="108"/>
      <c r="AI896" s="101"/>
      <c r="AJ896" s="107"/>
      <c r="AK896" s="109"/>
      <c r="AL896" s="109"/>
      <c r="AM896" s="109"/>
      <c r="AN896" s="108"/>
      <c r="AO896" s="130"/>
      <c r="AP896" s="101"/>
      <c r="AQ896" s="107"/>
      <c r="AR896" s="107"/>
      <c r="AS896" s="107"/>
      <c r="AT896" s="107"/>
      <c r="AU896" s="109"/>
      <c r="AV896" s="108"/>
      <c r="AW896" s="107"/>
      <c r="AX896" s="107"/>
      <c r="AY896" s="107"/>
      <c r="AZ896" s="107"/>
      <c r="BA896" s="130"/>
      <c r="BB896" s="108"/>
      <c r="BC896" s="107"/>
      <c r="BD896" s="107"/>
      <c r="BE896" s="107"/>
      <c r="BF896" s="130"/>
      <c r="BG896" s="101" t="s">
        <v>17</v>
      </c>
      <c r="BH896" s="107"/>
      <c r="BI896" s="107"/>
      <c r="BJ896" s="109"/>
      <c r="BK896" s="110"/>
      <c r="BL896" s="197" t="str">
        <f>IFERROR(VLOOKUP(BK896,#REF!,3,FALSE),"")</f>
        <v/>
      </c>
    </row>
    <row r="897" spans="1:64" s="3" customFormat="1" ht="12" customHeight="1" x14ac:dyDescent="0.25">
      <c r="A897" s="6"/>
      <c r="B897" s="18"/>
      <c r="C897" s="19"/>
      <c r="D897" s="25"/>
      <c r="E897" s="26"/>
      <c r="F897" s="27"/>
      <c r="G897" s="68"/>
      <c r="H897" s="19"/>
      <c r="I897" s="27"/>
      <c r="J897" s="27"/>
      <c r="K897" s="27"/>
      <c r="L897" s="27"/>
      <c r="M897" s="27"/>
      <c r="N897" s="27"/>
      <c r="O897" s="25"/>
      <c r="P897" s="26"/>
      <c r="Q897" s="27"/>
      <c r="R897" s="68"/>
      <c r="S897" s="19"/>
      <c r="T897" s="19"/>
      <c r="U897" s="19"/>
      <c r="V897" s="27"/>
      <c r="W897" s="27"/>
      <c r="X897" s="27"/>
      <c r="Y897" s="27"/>
      <c r="Z897" s="27"/>
      <c r="AA897" s="25"/>
      <c r="AB897" s="25"/>
      <c r="AC897" s="25"/>
      <c r="AD897" s="25"/>
      <c r="AE897" s="25"/>
      <c r="AF897" s="25"/>
      <c r="AG897" s="25"/>
      <c r="AH897" s="26"/>
      <c r="AI897" s="19"/>
      <c r="AJ897" s="27"/>
      <c r="AK897" s="25"/>
      <c r="AL897" s="25"/>
      <c r="AM897" s="25"/>
      <c r="AN897" s="26"/>
      <c r="AO897" s="68"/>
      <c r="AP897" s="19"/>
      <c r="AQ897" s="27"/>
      <c r="AR897" s="27"/>
      <c r="AS897" s="27"/>
      <c r="AT897" s="27"/>
      <c r="AU897" s="25"/>
      <c r="AV897" s="26"/>
      <c r="AW897" s="27"/>
      <c r="AX897" s="27"/>
      <c r="AY897" s="27"/>
      <c r="AZ897" s="27"/>
      <c r="BA897" s="68"/>
      <c r="BB897" s="26"/>
      <c r="BC897" s="27"/>
      <c r="BD897" s="27"/>
      <c r="BE897" s="27"/>
      <c r="BF897" s="68"/>
      <c r="BG897" s="19" t="s">
        <v>17</v>
      </c>
      <c r="BH897" s="27"/>
      <c r="BI897" s="27"/>
      <c r="BJ897" s="25"/>
      <c r="BK897" s="64"/>
      <c r="BL897" s="197"/>
    </row>
    <row r="898" spans="1:64" s="3" customFormat="1" ht="12.95" customHeight="1" x14ac:dyDescent="0.25">
      <c r="A898" s="35" t="s">
        <v>1680</v>
      </c>
      <c r="B898" s="31" t="s">
        <v>183</v>
      </c>
      <c r="C898" s="24"/>
      <c r="D898" s="22"/>
      <c r="E898" s="23"/>
      <c r="F898" s="21" t="s">
        <v>92</v>
      </c>
      <c r="G898" s="20"/>
      <c r="H898" s="24"/>
      <c r="I898" s="21"/>
      <c r="J898" s="21"/>
      <c r="K898" s="21"/>
      <c r="L898" s="21" t="s">
        <v>92</v>
      </c>
      <c r="M898" s="21"/>
      <c r="N898" s="21"/>
      <c r="O898" s="22"/>
      <c r="P898" s="23"/>
      <c r="Q898" s="21"/>
      <c r="R898" s="20"/>
      <c r="S898" s="24" t="s">
        <v>118</v>
      </c>
      <c r="T898" s="24"/>
      <c r="U898" s="24" t="s">
        <v>116</v>
      </c>
      <c r="V898" s="21"/>
      <c r="W898" s="21"/>
      <c r="X898" s="21"/>
      <c r="Y898" s="21"/>
      <c r="Z898" s="21"/>
      <c r="AA898" s="22"/>
      <c r="AB898" s="22"/>
      <c r="AC898" s="22"/>
      <c r="AD898" s="22"/>
      <c r="AE898" s="22"/>
      <c r="AF898" s="22"/>
      <c r="AG898" s="22"/>
      <c r="AH898" s="23" t="s">
        <v>92</v>
      </c>
      <c r="AI898" s="24" t="s">
        <v>92</v>
      </c>
      <c r="AJ898" s="21" t="s">
        <v>92</v>
      </c>
      <c r="AK898" s="22"/>
      <c r="AL898" s="22"/>
      <c r="AM898" s="22"/>
      <c r="AN898" s="23"/>
      <c r="AO898" s="20"/>
      <c r="AP898" s="24"/>
      <c r="AQ898" s="21"/>
      <c r="AR898" s="21"/>
      <c r="AS898" s="21"/>
      <c r="AT898" s="21"/>
      <c r="AU898" s="22"/>
      <c r="AV898" s="23"/>
      <c r="AW898" s="21"/>
      <c r="AX898" s="21"/>
      <c r="AY898" s="21"/>
      <c r="AZ898" s="21"/>
      <c r="BA898" s="20"/>
      <c r="BB898" s="23"/>
      <c r="BC898" s="21"/>
      <c r="BD898" s="21"/>
      <c r="BE898" s="21"/>
      <c r="BF898" s="20"/>
      <c r="BG898" s="24" t="s">
        <v>17</v>
      </c>
      <c r="BH898" s="21"/>
      <c r="BI898" s="21"/>
      <c r="BJ898" s="22"/>
      <c r="BK898" s="64"/>
      <c r="BL898" s="197" t="str">
        <f>IFERROR(VLOOKUP(BK898,#REF!,3,FALSE),"")</f>
        <v/>
      </c>
    </row>
    <row r="899" spans="1:64" s="3" customFormat="1" ht="12.95" customHeight="1" x14ac:dyDescent="0.25">
      <c r="A899" s="35" t="s">
        <v>1681</v>
      </c>
      <c r="B899" s="31" t="s">
        <v>184</v>
      </c>
      <c r="C899" s="24"/>
      <c r="D899" s="22"/>
      <c r="E899" s="23"/>
      <c r="F899" s="21" t="s">
        <v>92</v>
      </c>
      <c r="G899" s="20"/>
      <c r="H899" s="24"/>
      <c r="I899" s="21"/>
      <c r="J899" s="21"/>
      <c r="K899" s="21"/>
      <c r="L899" s="21" t="s">
        <v>92</v>
      </c>
      <c r="M899" s="21"/>
      <c r="N899" s="21"/>
      <c r="O899" s="22"/>
      <c r="P899" s="23"/>
      <c r="Q899" s="21"/>
      <c r="R899" s="20"/>
      <c r="S899" s="24" t="s">
        <v>118</v>
      </c>
      <c r="T899" s="24"/>
      <c r="U899" s="24" t="s">
        <v>116</v>
      </c>
      <c r="V899" s="21"/>
      <c r="W899" s="21"/>
      <c r="X899" s="21"/>
      <c r="Y899" s="21"/>
      <c r="Z899" s="21"/>
      <c r="AA899" s="22"/>
      <c r="AB899" s="22"/>
      <c r="AC899" s="22"/>
      <c r="AD899" s="22"/>
      <c r="AE899" s="22"/>
      <c r="AF899" s="22"/>
      <c r="AG899" s="22"/>
      <c r="AH899" s="23" t="s">
        <v>92</v>
      </c>
      <c r="AI899" s="24" t="s">
        <v>92</v>
      </c>
      <c r="AJ899" s="21" t="s">
        <v>92</v>
      </c>
      <c r="AK899" s="22"/>
      <c r="AL899" s="22"/>
      <c r="AM899" s="22"/>
      <c r="AN899" s="23"/>
      <c r="AO899" s="20"/>
      <c r="AP899" s="24"/>
      <c r="AQ899" s="21"/>
      <c r="AR899" s="21"/>
      <c r="AS899" s="21"/>
      <c r="AT899" s="21"/>
      <c r="AU899" s="22"/>
      <c r="AV899" s="23"/>
      <c r="AW899" s="21"/>
      <c r="AX899" s="21"/>
      <c r="AY899" s="21"/>
      <c r="AZ899" s="21"/>
      <c r="BA899" s="20"/>
      <c r="BB899" s="23"/>
      <c r="BC899" s="21"/>
      <c r="BD899" s="21"/>
      <c r="BE899" s="21"/>
      <c r="BF899" s="20"/>
      <c r="BG899" s="24" t="s">
        <v>17</v>
      </c>
      <c r="BH899" s="21"/>
      <c r="BI899" s="21"/>
      <c r="BJ899" s="22"/>
      <c r="BK899" s="64"/>
      <c r="BL899" s="197" t="str">
        <f>IFERROR(VLOOKUP(BK899,#REF!,3,FALSE),"")</f>
        <v/>
      </c>
    </row>
    <row r="900" spans="1:64" s="3" customFormat="1" ht="12.95" customHeight="1" x14ac:dyDescent="0.25">
      <c r="A900" s="6" t="s">
        <v>35</v>
      </c>
      <c r="B900" s="31" t="s">
        <v>51</v>
      </c>
      <c r="C900" s="19"/>
      <c r="D900" s="25"/>
      <c r="E900" s="26"/>
      <c r="F900" s="27"/>
      <c r="G900" s="68"/>
      <c r="H900" s="19"/>
      <c r="I900" s="27"/>
      <c r="J900" s="27"/>
      <c r="K900" s="27"/>
      <c r="L900" s="21" t="s">
        <v>116</v>
      </c>
      <c r="M900" s="27"/>
      <c r="N900" s="27"/>
      <c r="O900" s="25"/>
      <c r="P900" s="26"/>
      <c r="Q900" s="27"/>
      <c r="R900" s="68"/>
      <c r="S900" s="24"/>
      <c r="T900" s="24"/>
      <c r="U900" s="24" t="s">
        <v>92</v>
      </c>
      <c r="V900" s="21"/>
      <c r="W900" s="21" t="s">
        <v>92</v>
      </c>
      <c r="X900" s="21"/>
      <c r="Y900" s="21"/>
      <c r="Z900" s="21"/>
      <c r="AA900" s="22" t="s">
        <v>92</v>
      </c>
      <c r="AB900" s="22"/>
      <c r="AC900" s="22"/>
      <c r="AD900" s="22"/>
      <c r="AE900" s="22"/>
      <c r="AF900" s="22"/>
      <c r="AG900" s="22"/>
      <c r="AH900" s="23"/>
      <c r="AI900" s="24" t="s">
        <v>92</v>
      </c>
      <c r="AJ900" s="21"/>
      <c r="AK900" s="22"/>
      <c r="AL900" s="22" t="s">
        <v>92</v>
      </c>
      <c r="AM900" s="22"/>
      <c r="AN900" s="23"/>
      <c r="AO900" s="20"/>
      <c r="AP900" s="24"/>
      <c r="AQ900" s="21"/>
      <c r="AR900" s="21"/>
      <c r="AS900" s="21"/>
      <c r="AT900" s="21"/>
      <c r="AU900" s="22"/>
      <c r="AV900" s="23"/>
      <c r="AW900" s="21"/>
      <c r="AX900" s="21"/>
      <c r="AY900" s="21"/>
      <c r="AZ900" s="21"/>
      <c r="BA900" s="20"/>
      <c r="BB900" s="23"/>
      <c r="BC900" s="21"/>
      <c r="BD900" s="21"/>
      <c r="BE900" s="21"/>
      <c r="BF900" s="20"/>
      <c r="BG900" s="24" t="s">
        <v>17</v>
      </c>
      <c r="BH900" s="21"/>
      <c r="BI900" s="21"/>
      <c r="BJ900" s="22"/>
      <c r="BK900" s="64"/>
      <c r="BL900" s="197" t="str">
        <f>IFERROR(VLOOKUP(BK900,#REF!,3,FALSE),"")</f>
        <v/>
      </c>
    </row>
    <row r="901" spans="1:64" s="3" customFormat="1" ht="12.95" customHeight="1" x14ac:dyDescent="0.25">
      <c r="A901" s="6" t="s">
        <v>48</v>
      </c>
      <c r="B901" s="31" t="s">
        <v>52</v>
      </c>
      <c r="C901" s="19"/>
      <c r="D901" s="25"/>
      <c r="E901" s="26"/>
      <c r="F901" s="27"/>
      <c r="G901" s="68"/>
      <c r="H901" s="19"/>
      <c r="I901" s="27"/>
      <c r="J901" s="27"/>
      <c r="K901" s="27"/>
      <c r="L901" s="21" t="s">
        <v>116</v>
      </c>
      <c r="M901" s="27"/>
      <c r="N901" s="27"/>
      <c r="O901" s="25"/>
      <c r="P901" s="26"/>
      <c r="Q901" s="27"/>
      <c r="R901" s="68"/>
      <c r="S901" s="24"/>
      <c r="T901" s="24"/>
      <c r="U901" s="24" t="s">
        <v>92</v>
      </c>
      <c r="V901" s="21" t="s">
        <v>92</v>
      </c>
      <c r="W901" s="21"/>
      <c r="X901" s="21"/>
      <c r="Y901" s="21"/>
      <c r="Z901" s="21"/>
      <c r="AA901" s="22"/>
      <c r="AB901" s="22"/>
      <c r="AC901" s="22"/>
      <c r="AD901" s="22"/>
      <c r="AE901" s="22"/>
      <c r="AF901" s="22"/>
      <c r="AG901" s="22"/>
      <c r="AH901" s="23"/>
      <c r="AI901" s="24" t="s">
        <v>92</v>
      </c>
      <c r="AJ901" s="21" t="s">
        <v>92</v>
      </c>
      <c r="AK901" s="22"/>
      <c r="AL901" s="22" t="s">
        <v>92</v>
      </c>
      <c r="AM901" s="22"/>
      <c r="AN901" s="23"/>
      <c r="AO901" s="20"/>
      <c r="AP901" s="24"/>
      <c r="AQ901" s="21"/>
      <c r="AR901" s="21"/>
      <c r="AS901" s="21"/>
      <c r="AT901" s="21"/>
      <c r="AU901" s="22"/>
      <c r="AV901" s="23"/>
      <c r="AW901" s="21"/>
      <c r="AX901" s="21"/>
      <c r="AY901" s="21"/>
      <c r="AZ901" s="21"/>
      <c r="BA901" s="20"/>
      <c r="BB901" s="23"/>
      <c r="BC901" s="21"/>
      <c r="BD901" s="21"/>
      <c r="BE901" s="21"/>
      <c r="BF901" s="20"/>
      <c r="BG901" s="24" t="s">
        <v>17</v>
      </c>
      <c r="BH901" s="21"/>
      <c r="BI901" s="21"/>
      <c r="BJ901" s="22"/>
      <c r="BK901" s="64"/>
      <c r="BL901" s="197" t="str">
        <f>IFERROR(VLOOKUP(BK901,#REF!,3,FALSE),"")</f>
        <v/>
      </c>
    </row>
    <row r="902" spans="1:64" s="3" customFormat="1" ht="12.95" customHeight="1" x14ac:dyDescent="0.25">
      <c r="A902" s="6" t="s">
        <v>48</v>
      </c>
      <c r="B902" s="31" t="s">
        <v>50</v>
      </c>
      <c r="C902" s="19"/>
      <c r="D902" s="25"/>
      <c r="E902" s="26"/>
      <c r="F902" s="27"/>
      <c r="G902" s="68"/>
      <c r="H902" s="19"/>
      <c r="I902" s="27"/>
      <c r="J902" s="27"/>
      <c r="K902" s="27"/>
      <c r="L902" s="21" t="s">
        <v>116</v>
      </c>
      <c r="M902" s="27"/>
      <c r="N902" s="27"/>
      <c r="O902" s="25"/>
      <c r="P902" s="26"/>
      <c r="Q902" s="27"/>
      <c r="R902" s="68"/>
      <c r="S902" s="24"/>
      <c r="T902" s="24"/>
      <c r="U902" s="24" t="s">
        <v>92</v>
      </c>
      <c r="V902" s="21"/>
      <c r="W902" s="21"/>
      <c r="X902" s="21"/>
      <c r="Y902" s="21"/>
      <c r="Z902" s="21"/>
      <c r="AA902" s="22"/>
      <c r="AB902" s="22"/>
      <c r="AC902" s="22"/>
      <c r="AD902" s="22"/>
      <c r="AE902" s="22"/>
      <c r="AF902" s="22"/>
      <c r="AG902" s="22"/>
      <c r="AH902" s="23"/>
      <c r="AI902" s="24" t="s">
        <v>92</v>
      </c>
      <c r="AJ902" s="21"/>
      <c r="AK902" s="22"/>
      <c r="AL902" s="22" t="s">
        <v>92</v>
      </c>
      <c r="AM902" s="22"/>
      <c r="AN902" s="23"/>
      <c r="AO902" s="20"/>
      <c r="AP902" s="24"/>
      <c r="AQ902" s="21"/>
      <c r="AR902" s="21"/>
      <c r="AS902" s="21"/>
      <c r="AT902" s="21"/>
      <c r="AU902" s="22"/>
      <c r="AV902" s="23"/>
      <c r="AW902" s="21"/>
      <c r="AX902" s="21"/>
      <c r="AY902" s="21"/>
      <c r="AZ902" s="21"/>
      <c r="BA902" s="20"/>
      <c r="BB902" s="23"/>
      <c r="BC902" s="21"/>
      <c r="BD902" s="21"/>
      <c r="BE902" s="21"/>
      <c r="BF902" s="20"/>
      <c r="BG902" s="24" t="s">
        <v>17</v>
      </c>
      <c r="BH902" s="21"/>
      <c r="BI902" s="21"/>
      <c r="BJ902" s="22"/>
      <c r="BK902" s="64"/>
      <c r="BL902" s="197" t="str">
        <f>IFERROR(VLOOKUP(BK902,#REF!,3,FALSE),"")</f>
        <v/>
      </c>
    </row>
    <row r="903" spans="1:64" s="3" customFormat="1" ht="12.95" customHeight="1" x14ac:dyDescent="0.25">
      <c r="A903" s="6"/>
      <c r="B903" s="31"/>
      <c r="C903" s="19"/>
      <c r="D903" s="25"/>
      <c r="E903" s="26"/>
      <c r="F903" s="27"/>
      <c r="G903" s="68"/>
      <c r="H903" s="19"/>
      <c r="I903" s="27"/>
      <c r="J903" s="27"/>
      <c r="K903" s="27"/>
      <c r="L903" s="21"/>
      <c r="M903" s="27"/>
      <c r="N903" s="27"/>
      <c r="O903" s="25"/>
      <c r="P903" s="26"/>
      <c r="Q903" s="27"/>
      <c r="R903" s="68"/>
      <c r="S903" s="24"/>
      <c r="T903" s="24"/>
      <c r="U903" s="24"/>
      <c r="V903" s="21"/>
      <c r="W903" s="21"/>
      <c r="X903" s="21"/>
      <c r="Y903" s="21"/>
      <c r="Z903" s="21"/>
      <c r="AA903" s="22"/>
      <c r="AB903" s="22"/>
      <c r="AC903" s="22"/>
      <c r="AD903" s="22"/>
      <c r="AE903" s="22"/>
      <c r="AF903" s="22"/>
      <c r="AG903" s="22"/>
      <c r="AH903" s="23"/>
      <c r="AI903" s="24"/>
      <c r="AJ903" s="21"/>
      <c r="AK903" s="22"/>
      <c r="AL903" s="22"/>
      <c r="AM903" s="22"/>
      <c r="AN903" s="23"/>
      <c r="AO903" s="20"/>
      <c r="AP903" s="24"/>
      <c r="AQ903" s="21"/>
      <c r="AR903" s="21"/>
      <c r="AS903" s="21"/>
      <c r="AT903" s="21"/>
      <c r="AU903" s="22"/>
      <c r="AV903" s="23"/>
      <c r="AW903" s="21"/>
      <c r="AX903" s="21"/>
      <c r="AY903" s="21"/>
      <c r="AZ903" s="21"/>
      <c r="BA903" s="20"/>
      <c r="BB903" s="23"/>
      <c r="BC903" s="21"/>
      <c r="BD903" s="21"/>
      <c r="BE903" s="21"/>
      <c r="BF903" s="20"/>
      <c r="BG903" s="24" t="s">
        <v>17</v>
      </c>
      <c r="BH903" s="21"/>
      <c r="BI903" s="21"/>
      <c r="BJ903" s="22"/>
      <c r="BK903" s="64"/>
      <c r="BL903" s="197"/>
    </row>
    <row r="904" spans="1:64" s="3" customFormat="1" ht="12.75" customHeight="1" x14ac:dyDescent="0.25">
      <c r="A904" s="99" t="s">
        <v>187</v>
      </c>
      <c r="B904" s="100" t="s">
        <v>53</v>
      </c>
      <c r="C904" s="101"/>
      <c r="D904" s="109"/>
      <c r="E904" s="108"/>
      <c r="F904" s="107"/>
      <c r="G904" s="130"/>
      <c r="H904" s="101"/>
      <c r="I904" s="107"/>
      <c r="J904" s="107"/>
      <c r="K904" s="107"/>
      <c r="L904" s="107"/>
      <c r="M904" s="107"/>
      <c r="N904" s="107"/>
      <c r="O904" s="109"/>
      <c r="P904" s="108"/>
      <c r="Q904" s="107"/>
      <c r="R904" s="130"/>
      <c r="S904" s="101"/>
      <c r="T904" s="101"/>
      <c r="U904" s="101"/>
      <c r="V904" s="107"/>
      <c r="W904" s="107"/>
      <c r="X904" s="107"/>
      <c r="Y904" s="107"/>
      <c r="Z904" s="107"/>
      <c r="AA904" s="109"/>
      <c r="AB904" s="109"/>
      <c r="AC904" s="109"/>
      <c r="AD904" s="109"/>
      <c r="AE904" s="109"/>
      <c r="AF904" s="109"/>
      <c r="AG904" s="109"/>
      <c r="AH904" s="108"/>
      <c r="AI904" s="101"/>
      <c r="AJ904" s="107"/>
      <c r="AK904" s="109"/>
      <c r="AL904" s="109"/>
      <c r="AM904" s="109"/>
      <c r="AN904" s="108"/>
      <c r="AO904" s="130"/>
      <c r="AP904" s="101"/>
      <c r="AQ904" s="107"/>
      <c r="AR904" s="107"/>
      <c r="AS904" s="107"/>
      <c r="AT904" s="107"/>
      <c r="AU904" s="109"/>
      <c r="AV904" s="108"/>
      <c r="AW904" s="107"/>
      <c r="AX904" s="107"/>
      <c r="AY904" s="107"/>
      <c r="AZ904" s="107"/>
      <c r="BA904" s="130"/>
      <c r="BB904" s="108"/>
      <c r="BC904" s="107"/>
      <c r="BD904" s="107"/>
      <c r="BE904" s="107"/>
      <c r="BF904" s="130"/>
      <c r="BG904" s="101" t="s">
        <v>17</v>
      </c>
      <c r="BH904" s="107"/>
      <c r="BI904" s="107"/>
      <c r="BJ904" s="109"/>
      <c r="BK904" s="110"/>
      <c r="BL904" s="197" t="str">
        <f>IFERROR(VLOOKUP(BK904,#REF!,3,FALSE),"")</f>
        <v/>
      </c>
    </row>
    <row r="905" spans="1:64" s="3" customFormat="1" ht="12.75" customHeight="1" x14ac:dyDescent="0.25">
      <c r="A905" s="6"/>
      <c r="B905" s="18"/>
      <c r="C905" s="19"/>
      <c r="D905" s="25"/>
      <c r="E905" s="26"/>
      <c r="F905" s="27"/>
      <c r="G905" s="68"/>
      <c r="H905" s="19"/>
      <c r="I905" s="27"/>
      <c r="J905" s="27"/>
      <c r="K905" s="27"/>
      <c r="L905" s="27"/>
      <c r="M905" s="27"/>
      <c r="N905" s="27"/>
      <c r="O905" s="25"/>
      <c r="P905" s="26"/>
      <c r="Q905" s="27"/>
      <c r="R905" s="68"/>
      <c r="S905" s="19"/>
      <c r="T905" s="19"/>
      <c r="U905" s="19"/>
      <c r="V905" s="27"/>
      <c r="W905" s="27"/>
      <c r="X905" s="27"/>
      <c r="Y905" s="27"/>
      <c r="Z905" s="27"/>
      <c r="AA905" s="25"/>
      <c r="AB905" s="25"/>
      <c r="AC905" s="25"/>
      <c r="AD905" s="25"/>
      <c r="AE905" s="25"/>
      <c r="AF905" s="25"/>
      <c r="AG905" s="25"/>
      <c r="AH905" s="26"/>
      <c r="AI905" s="19"/>
      <c r="AJ905" s="27"/>
      <c r="AK905" s="25"/>
      <c r="AL905" s="25"/>
      <c r="AM905" s="25"/>
      <c r="AN905" s="26"/>
      <c r="AO905" s="68"/>
      <c r="AP905" s="19"/>
      <c r="AQ905" s="27"/>
      <c r="AR905" s="27"/>
      <c r="AS905" s="27"/>
      <c r="AT905" s="27"/>
      <c r="AU905" s="25"/>
      <c r="AV905" s="26"/>
      <c r="AW905" s="27"/>
      <c r="AX905" s="27"/>
      <c r="AY905" s="27"/>
      <c r="AZ905" s="27"/>
      <c r="BA905" s="68"/>
      <c r="BB905" s="26"/>
      <c r="BC905" s="27"/>
      <c r="BD905" s="27"/>
      <c r="BE905" s="27"/>
      <c r="BF905" s="68"/>
      <c r="BG905" s="19" t="s">
        <v>17</v>
      </c>
      <c r="BH905" s="27"/>
      <c r="BI905" s="27"/>
      <c r="BJ905" s="25"/>
      <c r="BK905" s="64"/>
      <c r="BL905" s="197"/>
    </row>
    <row r="906" spans="1:64" s="3" customFormat="1" ht="12.95" customHeight="1" x14ac:dyDescent="0.25">
      <c r="A906" s="6" t="s">
        <v>84</v>
      </c>
      <c r="B906" s="31" t="s">
        <v>54</v>
      </c>
      <c r="C906" s="19"/>
      <c r="D906" s="25"/>
      <c r="E906" s="26"/>
      <c r="F906" s="21" t="s">
        <v>92</v>
      </c>
      <c r="G906" s="20"/>
      <c r="H906" s="24"/>
      <c r="I906" s="21"/>
      <c r="J906" s="21"/>
      <c r="K906" s="21"/>
      <c r="L906" s="21" t="s">
        <v>92</v>
      </c>
      <c r="M906" s="21"/>
      <c r="N906" s="21" t="s">
        <v>92</v>
      </c>
      <c r="O906" s="22" t="s">
        <v>92</v>
      </c>
      <c r="P906" s="23"/>
      <c r="Q906" s="21"/>
      <c r="R906" s="20"/>
      <c r="S906" s="24"/>
      <c r="T906" s="24"/>
      <c r="U906" s="24" t="s">
        <v>92</v>
      </c>
      <c r="V906" s="21" t="s">
        <v>92</v>
      </c>
      <c r="W906" s="21"/>
      <c r="X906" s="21"/>
      <c r="Y906" s="21"/>
      <c r="Z906" s="21" t="s">
        <v>92</v>
      </c>
      <c r="AA906" s="22" t="s">
        <v>92</v>
      </c>
      <c r="AB906" s="22"/>
      <c r="AC906" s="22" t="s">
        <v>92</v>
      </c>
      <c r="AD906" s="22"/>
      <c r="AE906" s="22"/>
      <c r="AF906" s="22"/>
      <c r="AG906" s="22"/>
      <c r="AH906" s="23"/>
      <c r="AI906" s="24" t="s">
        <v>92</v>
      </c>
      <c r="AJ906" s="21" t="s">
        <v>92</v>
      </c>
      <c r="AK906" s="22"/>
      <c r="AL906" s="22" t="s">
        <v>92</v>
      </c>
      <c r="AM906" s="22"/>
      <c r="AN906" s="23"/>
      <c r="AO906" s="20" t="s">
        <v>92</v>
      </c>
      <c r="AP906" s="24"/>
      <c r="AQ906" s="21"/>
      <c r="AR906" s="21"/>
      <c r="AS906" s="21"/>
      <c r="AT906" s="21"/>
      <c r="AU906" s="22" t="s">
        <v>92</v>
      </c>
      <c r="AV906" s="23"/>
      <c r="AW906" s="21"/>
      <c r="AX906" s="21"/>
      <c r="AY906" s="21"/>
      <c r="AZ906" s="21"/>
      <c r="BA906" s="20"/>
      <c r="BB906" s="23"/>
      <c r="BC906" s="21" t="s">
        <v>92</v>
      </c>
      <c r="BD906" s="21" t="s">
        <v>92</v>
      </c>
      <c r="BE906" s="21" t="s">
        <v>92</v>
      </c>
      <c r="BF906" s="20" t="s">
        <v>92</v>
      </c>
      <c r="BG906" s="24" t="s">
        <v>17</v>
      </c>
      <c r="BH906" s="21"/>
      <c r="BI906" s="21" t="s">
        <v>116</v>
      </c>
      <c r="BJ906" s="25"/>
      <c r="BK906" s="64"/>
      <c r="BL906" s="197" t="str">
        <f>IFERROR(VLOOKUP(BK906,#REF!,3,FALSE),"")</f>
        <v/>
      </c>
    </row>
    <row r="907" spans="1:64" s="3" customFormat="1" ht="0.75" customHeight="1" x14ac:dyDescent="0.25">
      <c r="A907" s="6" t="s">
        <v>83</v>
      </c>
      <c r="B907" s="31" t="s">
        <v>55</v>
      </c>
      <c r="C907" s="19"/>
      <c r="D907" s="25"/>
      <c r="E907" s="26"/>
      <c r="F907" s="21"/>
      <c r="G907" s="20"/>
      <c r="H907" s="24"/>
      <c r="I907" s="21"/>
      <c r="J907" s="21"/>
      <c r="K907" s="21"/>
      <c r="L907" s="21" t="s">
        <v>92</v>
      </c>
      <c r="M907" s="21"/>
      <c r="N907" s="21" t="s">
        <v>92</v>
      </c>
      <c r="O907" s="22"/>
      <c r="P907" s="23"/>
      <c r="Q907" s="21"/>
      <c r="R907" s="20"/>
      <c r="S907" s="24"/>
      <c r="T907" s="24"/>
      <c r="U907" s="24" t="s">
        <v>92</v>
      </c>
      <c r="V907" s="21"/>
      <c r="W907" s="21" t="s">
        <v>92</v>
      </c>
      <c r="X907" s="21"/>
      <c r="Y907" s="21"/>
      <c r="Z907" s="21" t="s">
        <v>92</v>
      </c>
      <c r="AA907" s="22" t="s">
        <v>92</v>
      </c>
      <c r="AB907" s="22"/>
      <c r="AC907" s="22"/>
      <c r="AD907" s="22"/>
      <c r="AE907" s="22"/>
      <c r="AF907" s="22"/>
      <c r="AG907" s="22"/>
      <c r="AH907" s="23"/>
      <c r="AI907" s="24" t="s">
        <v>92</v>
      </c>
      <c r="AJ907" s="21"/>
      <c r="AK907" s="22"/>
      <c r="AL907" s="22" t="s">
        <v>92</v>
      </c>
      <c r="AM907" s="22"/>
      <c r="AN907" s="23"/>
      <c r="AO907" s="20" t="s">
        <v>92</v>
      </c>
      <c r="AP907" s="24"/>
      <c r="AQ907" s="21"/>
      <c r="AR907" s="21"/>
      <c r="AS907" s="21"/>
      <c r="AT907" s="21"/>
      <c r="AU907" s="22" t="s">
        <v>92</v>
      </c>
      <c r="AV907" s="23"/>
      <c r="AW907" s="21"/>
      <c r="AX907" s="21"/>
      <c r="AY907" s="21"/>
      <c r="AZ907" s="21"/>
      <c r="BA907" s="20"/>
      <c r="BB907" s="23"/>
      <c r="BC907" s="21" t="s">
        <v>92</v>
      </c>
      <c r="BD907" s="21" t="s">
        <v>92</v>
      </c>
      <c r="BE907" s="21" t="s">
        <v>92</v>
      </c>
      <c r="BF907" s="20" t="s">
        <v>92</v>
      </c>
      <c r="BG907" s="24" t="s">
        <v>17</v>
      </c>
      <c r="BH907" s="21"/>
      <c r="BI907" s="21" t="s">
        <v>116</v>
      </c>
      <c r="BJ907" s="25"/>
      <c r="BK907" s="64"/>
      <c r="BL907" s="197" t="str">
        <f>IFERROR(VLOOKUP(BK907,#REF!,3,FALSE),"")</f>
        <v/>
      </c>
    </row>
    <row r="908" spans="1:64" s="3" customFormat="1" ht="12.75" hidden="1" customHeight="1" x14ac:dyDescent="0.25">
      <c r="A908" s="6" t="s">
        <v>89</v>
      </c>
      <c r="B908" s="31" t="s">
        <v>541</v>
      </c>
      <c r="C908" s="19"/>
      <c r="D908" s="25"/>
      <c r="E908" s="26"/>
      <c r="F908" s="21" t="s">
        <v>92</v>
      </c>
      <c r="G908" s="20"/>
      <c r="H908" s="24"/>
      <c r="I908" s="21"/>
      <c r="J908" s="21"/>
      <c r="K908" s="21"/>
      <c r="L908" s="21" t="s">
        <v>92</v>
      </c>
      <c r="M908" s="21"/>
      <c r="N908" s="21" t="s">
        <v>92</v>
      </c>
      <c r="O908" s="22"/>
      <c r="P908" s="23"/>
      <c r="Q908" s="21"/>
      <c r="R908" s="20"/>
      <c r="S908" s="24"/>
      <c r="T908" s="24"/>
      <c r="U908" s="24"/>
      <c r="V908" s="21"/>
      <c r="W908" s="21"/>
      <c r="X908" s="21"/>
      <c r="Y908" s="21"/>
      <c r="Z908" s="21" t="s">
        <v>92</v>
      </c>
      <c r="AA908" s="22"/>
      <c r="AB908" s="22"/>
      <c r="AC908" s="22" t="s">
        <v>92</v>
      </c>
      <c r="AD908" s="22"/>
      <c r="AE908" s="22"/>
      <c r="AF908" s="22"/>
      <c r="AG908" s="22"/>
      <c r="AH908" s="23"/>
      <c r="AI908" s="24"/>
      <c r="AJ908" s="21"/>
      <c r="AK908" s="22"/>
      <c r="AL908" s="22" t="s">
        <v>92</v>
      </c>
      <c r="AM908" s="22"/>
      <c r="AN908" s="23"/>
      <c r="AO908" s="20" t="s">
        <v>92</v>
      </c>
      <c r="AP908" s="24"/>
      <c r="AQ908" s="21"/>
      <c r="AR908" s="21"/>
      <c r="AS908" s="21"/>
      <c r="AT908" s="21"/>
      <c r="AU908" s="22" t="s">
        <v>92</v>
      </c>
      <c r="AV908" s="23"/>
      <c r="AW908" s="21"/>
      <c r="AX908" s="21"/>
      <c r="AY908" s="21"/>
      <c r="AZ908" s="21"/>
      <c r="BA908" s="20"/>
      <c r="BB908" s="23"/>
      <c r="BC908" s="21"/>
      <c r="BD908" s="21"/>
      <c r="BE908" s="21"/>
      <c r="BF908" s="20"/>
      <c r="BG908" s="24" t="s">
        <v>17</v>
      </c>
      <c r="BH908" s="21"/>
      <c r="BI908" s="21" t="s">
        <v>116</v>
      </c>
      <c r="BJ908" s="25"/>
      <c r="BK908" s="64"/>
      <c r="BL908" s="197" t="str">
        <f>IFERROR(VLOOKUP(BK908,#REF!,3,FALSE),"")</f>
        <v/>
      </c>
    </row>
    <row r="909" spans="1:64" s="3" customFormat="1" ht="12.75" hidden="1" customHeight="1" x14ac:dyDescent="0.25">
      <c r="A909" s="6" t="s">
        <v>72</v>
      </c>
      <c r="B909" s="31" t="s">
        <v>56</v>
      </c>
      <c r="C909" s="19"/>
      <c r="D909" s="25"/>
      <c r="E909" s="26"/>
      <c r="F909" s="21"/>
      <c r="G909" s="20"/>
      <c r="H909" s="24"/>
      <c r="I909" s="21"/>
      <c r="J909" s="21"/>
      <c r="K909" s="21"/>
      <c r="L909" s="21"/>
      <c r="M909" s="21"/>
      <c r="N909" s="21" t="s">
        <v>92</v>
      </c>
      <c r="O909" s="22"/>
      <c r="P909" s="23"/>
      <c r="Q909" s="21"/>
      <c r="R909" s="20"/>
      <c r="S909" s="24"/>
      <c r="T909" s="24"/>
      <c r="U909" s="24" t="s">
        <v>92</v>
      </c>
      <c r="V909" s="21" t="s">
        <v>92</v>
      </c>
      <c r="W909" s="21"/>
      <c r="X909" s="21"/>
      <c r="Y909" s="21"/>
      <c r="Z909" s="21"/>
      <c r="AA909" s="22"/>
      <c r="AB909" s="22"/>
      <c r="AC909" s="22"/>
      <c r="AD909" s="22"/>
      <c r="AE909" s="22"/>
      <c r="AF909" s="22"/>
      <c r="AG909" s="22"/>
      <c r="AH909" s="23"/>
      <c r="AI909" s="24" t="s">
        <v>92</v>
      </c>
      <c r="AJ909" s="21" t="s">
        <v>92</v>
      </c>
      <c r="AK909" s="22"/>
      <c r="AL909" s="22" t="s">
        <v>92</v>
      </c>
      <c r="AM909" s="22"/>
      <c r="AN909" s="23"/>
      <c r="AO909" s="20"/>
      <c r="AP909" s="24"/>
      <c r="AQ909" s="21"/>
      <c r="AR909" s="21"/>
      <c r="AS909" s="21"/>
      <c r="AT909" s="21"/>
      <c r="AU909" s="22" t="s">
        <v>92</v>
      </c>
      <c r="AV909" s="23"/>
      <c r="AW909" s="21"/>
      <c r="AX909" s="21"/>
      <c r="AY909" s="21"/>
      <c r="AZ909" s="21"/>
      <c r="BA909" s="20"/>
      <c r="BB909" s="23"/>
      <c r="BC909" s="21" t="s">
        <v>92</v>
      </c>
      <c r="BD909" s="21" t="s">
        <v>92</v>
      </c>
      <c r="BE909" s="21" t="s">
        <v>92</v>
      </c>
      <c r="BF909" s="20" t="s">
        <v>92</v>
      </c>
      <c r="BG909" s="24" t="s">
        <v>17</v>
      </c>
      <c r="BH909" s="21"/>
      <c r="BI909" s="21" t="s">
        <v>116</v>
      </c>
      <c r="BJ909" s="25"/>
      <c r="BK909" s="64"/>
      <c r="BL909" s="197" t="str">
        <f>IFERROR(VLOOKUP(BK909,#REF!,3,FALSE),"")</f>
        <v/>
      </c>
    </row>
    <row r="910" spans="1:64" s="3" customFormat="1" ht="12.95" hidden="1" customHeight="1" x14ac:dyDescent="0.25">
      <c r="A910" s="6" t="s">
        <v>41</v>
      </c>
      <c r="B910" s="31" t="s">
        <v>57</v>
      </c>
      <c r="C910" s="19"/>
      <c r="D910" s="25"/>
      <c r="E910" s="26"/>
      <c r="F910" s="21"/>
      <c r="G910" s="20"/>
      <c r="H910" s="24"/>
      <c r="I910" s="21"/>
      <c r="J910" s="21"/>
      <c r="K910" s="21"/>
      <c r="L910" s="21"/>
      <c r="M910" s="21"/>
      <c r="N910" s="21" t="s">
        <v>92</v>
      </c>
      <c r="O910" s="22"/>
      <c r="P910" s="23"/>
      <c r="Q910" s="21"/>
      <c r="R910" s="20"/>
      <c r="S910" s="24"/>
      <c r="T910" s="24"/>
      <c r="U910" s="24" t="s">
        <v>92</v>
      </c>
      <c r="V910" s="21"/>
      <c r="W910" s="21" t="s">
        <v>92</v>
      </c>
      <c r="X910" s="21"/>
      <c r="Y910" s="21"/>
      <c r="Z910" s="21"/>
      <c r="AA910" s="22" t="s">
        <v>92</v>
      </c>
      <c r="AB910" s="22"/>
      <c r="AC910" s="22"/>
      <c r="AD910" s="22"/>
      <c r="AE910" s="22"/>
      <c r="AF910" s="22"/>
      <c r="AG910" s="22"/>
      <c r="AH910" s="23"/>
      <c r="AI910" s="24" t="s">
        <v>92</v>
      </c>
      <c r="AJ910" s="21"/>
      <c r="AK910" s="22"/>
      <c r="AL910" s="22" t="s">
        <v>92</v>
      </c>
      <c r="AM910" s="22"/>
      <c r="AN910" s="23"/>
      <c r="AO910" s="20"/>
      <c r="AP910" s="24"/>
      <c r="AQ910" s="21"/>
      <c r="AR910" s="21"/>
      <c r="AS910" s="21"/>
      <c r="AT910" s="21"/>
      <c r="AU910" s="22" t="s">
        <v>92</v>
      </c>
      <c r="AV910" s="23"/>
      <c r="AW910" s="21"/>
      <c r="AX910" s="21"/>
      <c r="AY910" s="21"/>
      <c r="AZ910" s="21"/>
      <c r="BA910" s="20"/>
      <c r="BB910" s="23"/>
      <c r="BC910" s="21" t="s">
        <v>92</v>
      </c>
      <c r="BD910" s="21" t="s">
        <v>92</v>
      </c>
      <c r="BE910" s="21" t="s">
        <v>92</v>
      </c>
      <c r="BF910" s="20" t="s">
        <v>92</v>
      </c>
      <c r="BG910" s="24" t="s">
        <v>17</v>
      </c>
      <c r="BH910" s="21"/>
      <c r="BI910" s="21" t="s">
        <v>116</v>
      </c>
      <c r="BJ910" s="25"/>
      <c r="BK910" s="64"/>
      <c r="BL910" s="197" t="str">
        <f>IFERROR(VLOOKUP(BK910,#REF!,3,FALSE),"")</f>
        <v/>
      </c>
    </row>
    <row r="911" spans="1:64" s="3" customFormat="1" ht="12.95" hidden="1" customHeight="1" x14ac:dyDescent="0.25">
      <c r="A911" s="6" t="s">
        <v>85</v>
      </c>
      <c r="B911" s="31" t="s">
        <v>42</v>
      </c>
      <c r="C911" s="19"/>
      <c r="D911" s="25"/>
      <c r="E911" s="26"/>
      <c r="F911" s="21"/>
      <c r="G911" s="20"/>
      <c r="H911" s="24"/>
      <c r="I911" s="21"/>
      <c r="J911" s="21"/>
      <c r="K911" s="21"/>
      <c r="L911" s="21" t="s">
        <v>92</v>
      </c>
      <c r="M911" s="21"/>
      <c r="N911" s="21" t="s">
        <v>92</v>
      </c>
      <c r="O911" s="22"/>
      <c r="P911" s="23"/>
      <c r="Q911" s="21"/>
      <c r="R911" s="20"/>
      <c r="S911" s="24"/>
      <c r="T911" s="24"/>
      <c r="U911" s="24" t="s">
        <v>92</v>
      </c>
      <c r="V911" s="21"/>
      <c r="W911" s="21"/>
      <c r="X911" s="21"/>
      <c r="Y911" s="21"/>
      <c r="Z911" s="21"/>
      <c r="AA911" s="22"/>
      <c r="AB911" s="22"/>
      <c r="AC911" s="22"/>
      <c r="AD911" s="22"/>
      <c r="AE911" s="22"/>
      <c r="AF911" s="22"/>
      <c r="AG911" s="22"/>
      <c r="AH911" s="23"/>
      <c r="AI911" s="24" t="s">
        <v>92</v>
      </c>
      <c r="AJ911" s="21"/>
      <c r="AK911" s="22"/>
      <c r="AL911" s="22" t="s">
        <v>92</v>
      </c>
      <c r="AM911" s="22"/>
      <c r="AN911" s="23"/>
      <c r="AO911" s="20"/>
      <c r="AP911" s="24"/>
      <c r="AQ911" s="21"/>
      <c r="AR911" s="21"/>
      <c r="AS911" s="21"/>
      <c r="AT911" s="21"/>
      <c r="AU911" s="22" t="s">
        <v>92</v>
      </c>
      <c r="AV911" s="23"/>
      <c r="AW911" s="21"/>
      <c r="AX911" s="21"/>
      <c r="AY911" s="21"/>
      <c r="AZ911" s="21"/>
      <c r="BA911" s="20"/>
      <c r="BB911" s="23"/>
      <c r="BC911" s="21" t="s">
        <v>92</v>
      </c>
      <c r="BD911" s="21" t="s">
        <v>92</v>
      </c>
      <c r="BE911" s="21" t="s">
        <v>92</v>
      </c>
      <c r="BF911" s="20" t="s">
        <v>92</v>
      </c>
      <c r="BG911" s="24" t="s">
        <v>17</v>
      </c>
      <c r="BH911" s="21"/>
      <c r="BI911" s="21" t="s">
        <v>116</v>
      </c>
      <c r="BJ911" s="25"/>
      <c r="BK911" s="64"/>
      <c r="BL911" s="197" t="str">
        <f>IFERROR(VLOOKUP(BK911,#REF!,3,FALSE),"")</f>
        <v/>
      </c>
    </row>
    <row r="912" spans="1:64" s="3" customFormat="1" ht="12.95" hidden="1" customHeight="1" x14ac:dyDescent="0.25">
      <c r="A912" s="6" t="s">
        <v>86</v>
      </c>
      <c r="B912" s="31" t="s">
        <v>12</v>
      </c>
      <c r="C912" s="19"/>
      <c r="D912" s="25"/>
      <c r="E912" s="26"/>
      <c r="F912" s="21"/>
      <c r="G912" s="20"/>
      <c r="H912" s="24"/>
      <c r="I912" s="21"/>
      <c r="J912" s="21"/>
      <c r="K912" s="21"/>
      <c r="L912" s="21"/>
      <c r="M912" s="21"/>
      <c r="N912" s="21" t="s">
        <v>92</v>
      </c>
      <c r="O912" s="22"/>
      <c r="P912" s="23"/>
      <c r="Q912" s="21"/>
      <c r="R912" s="20"/>
      <c r="S912" s="24"/>
      <c r="T912" s="24"/>
      <c r="U912" s="24" t="s">
        <v>92</v>
      </c>
      <c r="V912" s="21"/>
      <c r="W912" s="21" t="s">
        <v>92</v>
      </c>
      <c r="X912" s="21"/>
      <c r="Y912" s="21"/>
      <c r="Z912" s="21"/>
      <c r="AA912" s="22"/>
      <c r="AB912" s="22"/>
      <c r="AC912" s="22"/>
      <c r="AD912" s="22"/>
      <c r="AE912" s="22"/>
      <c r="AF912" s="22"/>
      <c r="AG912" s="22"/>
      <c r="AH912" s="23"/>
      <c r="AI912" s="24" t="s">
        <v>92</v>
      </c>
      <c r="AJ912" s="21"/>
      <c r="AK912" s="22"/>
      <c r="AL912" s="22" t="s">
        <v>92</v>
      </c>
      <c r="AM912" s="22"/>
      <c r="AN912" s="23"/>
      <c r="AO912" s="20"/>
      <c r="AP912" s="24"/>
      <c r="AQ912" s="21"/>
      <c r="AR912" s="21"/>
      <c r="AS912" s="21"/>
      <c r="AT912" s="21"/>
      <c r="AU912" s="22" t="s">
        <v>92</v>
      </c>
      <c r="AV912" s="23"/>
      <c r="AW912" s="21"/>
      <c r="AX912" s="21"/>
      <c r="AY912" s="21"/>
      <c r="AZ912" s="21"/>
      <c r="BA912" s="20"/>
      <c r="BB912" s="23"/>
      <c r="BC912" s="21"/>
      <c r="BD912" s="21"/>
      <c r="BE912" s="21"/>
      <c r="BF912" s="20"/>
      <c r="BG912" s="24" t="s">
        <v>17</v>
      </c>
      <c r="BH912" s="21"/>
      <c r="BI912" s="21" t="s">
        <v>116</v>
      </c>
      <c r="BJ912" s="25"/>
      <c r="BK912" s="64"/>
      <c r="BL912" s="197" t="str">
        <f>IFERROR(VLOOKUP(BK912,#REF!,3,FALSE),"")</f>
        <v/>
      </c>
    </row>
    <row r="913" spans="1:65" s="3" customFormat="1" ht="12.75" hidden="1" customHeight="1" x14ac:dyDescent="0.25">
      <c r="A913" s="6" t="s">
        <v>90</v>
      </c>
      <c r="B913" s="31" t="s">
        <v>71</v>
      </c>
      <c r="C913" s="19"/>
      <c r="D913" s="25"/>
      <c r="E913" s="26"/>
      <c r="F913" s="21" t="s">
        <v>92</v>
      </c>
      <c r="G913" s="20"/>
      <c r="H913" s="24"/>
      <c r="I913" s="21"/>
      <c r="J913" s="21"/>
      <c r="K913" s="21"/>
      <c r="L913" s="21" t="s">
        <v>92</v>
      </c>
      <c r="M913" s="21"/>
      <c r="N913" s="21" t="s">
        <v>92</v>
      </c>
      <c r="O913" s="22" t="s">
        <v>92</v>
      </c>
      <c r="P913" s="23"/>
      <c r="Q913" s="21"/>
      <c r="R913" s="20"/>
      <c r="S913" s="24"/>
      <c r="T913" s="24"/>
      <c r="U913" s="24" t="s">
        <v>92</v>
      </c>
      <c r="V913" s="21"/>
      <c r="W913" s="21"/>
      <c r="X913" s="21"/>
      <c r="Y913" s="21"/>
      <c r="Z913" s="21" t="s">
        <v>92</v>
      </c>
      <c r="AA913" s="22"/>
      <c r="AB913" s="22"/>
      <c r="AC913" s="22" t="s">
        <v>92</v>
      </c>
      <c r="AD913" s="22"/>
      <c r="AE913" s="22"/>
      <c r="AF913" s="22"/>
      <c r="AG913" s="22"/>
      <c r="AH913" s="23"/>
      <c r="AI913" s="24" t="s">
        <v>92</v>
      </c>
      <c r="AJ913" s="21"/>
      <c r="AK913" s="22"/>
      <c r="AL913" s="22" t="s">
        <v>92</v>
      </c>
      <c r="AM913" s="22"/>
      <c r="AN913" s="23"/>
      <c r="AO913" s="20" t="s">
        <v>92</v>
      </c>
      <c r="AP913" s="24"/>
      <c r="AQ913" s="21"/>
      <c r="AR913" s="21"/>
      <c r="AS913" s="21"/>
      <c r="AT913" s="21"/>
      <c r="AU913" s="22" t="s">
        <v>92</v>
      </c>
      <c r="AV913" s="23"/>
      <c r="AW913" s="21"/>
      <c r="AX913" s="21"/>
      <c r="AY913" s="21"/>
      <c r="AZ913" s="21"/>
      <c r="BA913" s="20"/>
      <c r="BB913" s="23"/>
      <c r="BC913" s="21"/>
      <c r="BD913" s="21"/>
      <c r="BE913" s="21"/>
      <c r="BF913" s="20"/>
      <c r="BG913" s="24" t="s">
        <v>17</v>
      </c>
      <c r="BH913" s="21"/>
      <c r="BI913" s="21" t="s">
        <v>116</v>
      </c>
      <c r="BJ913" s="25"/>
      <c r="BK913" s="64"/>
      <c r="BL913" s="197" t="str">
        <f>IFERROR(VLOOKUP(BK913,#REF!,3,FALSE),"")</f>
        <v/>
      </c>
    </row>
    <row r="914" spans="1:65" s="3" customFormat="1" ht="12.95" hidden="1" customHeight="1" x14ac:dyDescent="0.25">
      <c r="A914" s="6" t="s">
        <v>87</v>
      </c>
      <c r="B914" s="31" t="s">
        <v>1</v>
      </c>
      <c r="C914" s="19"/>
      <c r="D914" s="25"/>
      <c r="E914" s="26"/>
      <c r="F914" s="21"/>
      <c r="G914" s="20"/>
      <c r="H914" s="24"/>
      <c r="I914" s="21"/>
      <c r="J914" s="21"/>
      <c r="K914" s="21"/>
      <c r="L914" s="21" t="s">
        <v>92</v>
      </c>
      <c r="M914" s="21"/>
      <c r="N914" s="21" t="s">
        <v>92</v>
      </c>
      <c r="O914" s="22" t="s">
        <v>92</v>
      </c>
      <c r="P914" s="23"/>
      <c r="Q914" s="21"/>
      <c r="R914" s="20"/>
      <c r="S914" s="24"/>
      <c r="T914" s="24"/>
      <c r="U914" s="24"/>
      <c r="V914" s="21"/>
      <c r="W914" s="21"/>
      <c r="X914" s="21"/>
      <c r="Y914" s="21"/>
      <c r="Z914" s="21"/>
      <c r="AA914" s="22"/>
      <c r="AB914" s="22"/>
      <c r="AC914" s="22" t="s">
        <v>92</v>
      </c>
      <c r="AD914" s="22"/>
      <c r="AE914" s="22"/>
      <c r="AF914" s="22"/>
      <c r="AG914" s="22"/>
      <c r="AH914" s="23"/>
      <c r="AI914" s="24"/>
      <c r="AJ914" s="21"/>
      <c r="AK914" s="22"/>
      <c r="AL914" s="22" t="s">
        <v>92</v>
      </c>
      <c r="AM914" s="22"/>
      <c r="AN914" s="23"/>
      <c r="AO914" s="20"/>
      <c r="AP914" s="24"/>
      <c r="AQ914" s="21"/>
      <c r="AR914" s="21"/>
      <c r="AS914" s="21"/>
      <c r="AT914" s="21"/>
      <c r="AU914" s="22"/>
      <c r="AV914" s="23"/>
      <c r="AW914" s="21"/>
      <c r="AX914" s="21"/>
      <c r="AY914" s="21"/>
      <c r="AZ914" s="21"/>
      <c r="BA914" s="20"/>
      <c r="BB914" s="23"/>
      <c r="BC914" s="21" t="s">
        <v>92</v>
      </c>
      <c r="BD914" s="21" t="s">
        <v>92</v>
      </c>
      <c r="BE914" s="21"/>
      <c r="BF914" s="20"/>
      <c r="BG914" s="24" t="s">
        <v>17</v>
      </c>
      <c r="BH914" s="21"/>
      <c r="BI914" s="21" t="s">
        <v>116</v>
      </c>
      <c r="BJ914" s="25"/>
      <c r="BK914" s="64"/>
      <c r="BL914" s="197" t="str">
        <f>IFERROR(VLOOKUP(BK914,#REF!,3,FALSE),"")</f>
        <v/>
      </c>
    </row>
    <row r="915" spans="1:65" s="3" customFormat="1" ht="12.75" hidden="1" customHeight="1" x14ac:dyDescent="0.25">
      <c r="A915" s="6" t="s">
        <v>91</v>
      </c>
      <c r="B915" s="31" t="s">
        <v>58</v>
      </c>
      <c r="C915" s="19"/>
      <c r="D915" s="25"/>
      <c r="E915" s="26"/>
      <c r="F915" s="21" t="s">
        <v>92</v>
      </c>
      <c r="G915" s="20"/>
      <c r="H915" s="24"/>
      <c r="I915" s="21"/>
      <c r="J915" s="21"/>
      <c r="K915" s="21"/>
      <c r="L915" s="21" t="s">
        <v>92</v>
      </c>
      <c r="M915" s="21"/>
      <c r="N915" s="21" t="s">
        <v>92</v>
      </c>
      <c r="O915" s="22" t="s">
        <v>92</v>
      </c>
      <c r="P915" s="23"/>
      <c r="Q915" s="21"/>
      <c r="R915" s="20"/>
      <c r="S915" s="24"/>
      <c r="T915" s="24"/>
      <c r="U915" s="24" t="s">
        <v>92</v>
      </c>
      <c r="V915" s="21" t="s">
        <v>92</v>
      </c>
      <c r="W915" s="21"/>
      <c r="X915" s="21"/>
      <c r="Y915" s="21"/>
      <c r="Z915" s="21"/>
      <c r="AA915" s="22"/>
      <c r="AB915" s="22"/>
      <c r="AC915" s="22"/>
      <c r="AD915" s="22"/>
      <c r="AE915" s="22"/>
      <c r="AF915" s="22"/>
      <c r="AG915" s="22"/>
      <c r="AH915" s="23"/>
      <c r="AI915" s="24" t="s">
        <v>92</v>
      </c>
      <c r="AJ915" s="21" t="s">
        <v>92</v>
      </c>
      <c r="AK915" s="22"/>
      <c r="AL915" s="22" t="s">
        <v>92</v>
      </c>
      <c r="AM915" s="22"/>
      <c r="AN915" s="23"/>
      <c r="AO915" s="20"/>
      <c r="AP915" s="24"/>
      <c r="AQ915" s="21"/>
      <c r="AR915" s="21"/>
      <c r="AS915" s="21" t="s">
        <v>92</v>
      </c>
      <c r="AT915" s="21"/>
      <c r="AU915" s="22"/>
      <c r="AV915" s="23"/>
      <c r="AW915" s="21"/>
      <c r="AX915" s="21"/>
      <c r="AY915" s="21" t="s">
        <v>92</v>
      </c>
      <c r="AZ915" s="21"/>
      <c r="BA915" s="20"/>
      <c r="BB915" s="23"/>
      <c r="BC915" s="21"/>
      <c r="BD915" s="21"/>
      <c r="BE915" s="21"/>
      <c r="BF915" s="20"/>
      <c r="BG915" s="24" t="s">
        <v>17</v>
      </c>
      <c r="BH915" s="21"/>
      <c r="BI915" s="21" t="s">
        <v>116</v>
      </c>
      <c r="BJ915" s="25"/>
      <c r="BK915" s="64"/>
      <c r="BL915" s="197" t="str">
        <f>IFERROR(VLOOKUP(BK915,#REF!,3,FALSE),"")</f>
        <v/>
      </c>
    </row>
    <row r="916" spans="1:65" s="3" customFormat="1" ht="12.95" customHeight="1" x14ac:dyDescent="0.25">
      <c r="A916" s="6" t="s">
        <v>88</v>
      </c>
      <c r="B916" s="31" t="s">
        <v>3</v>
      </c>
      <c r="C916" s="19"/>
      <c r="D916" s="25"/>
      <c r="E916" s="26"/>
      <c r="F916" s="21"/>
      <c r="G916" s="20"/>
      <c r="H916" s="24"/>
      <c r="I916" s="21"/>
      <c r="J916" s="21"/>
      <c r="K916" s="21"/>
      <c r="L916" s="21"/>
      <c r="M916" s="21"/>
      <c r="N916" s="21" t="s">
        <v>92</v>
      </c>
      <c r="O916" s="22"/>
      <c r="P916" s="23"/>
      <c r="Q916" s="21"/>
      <c r="R916" s="20"/>
      <c r="S916" s="24"/>
      <c r="T916" s="24"/>
      <c r="U916" s="24"/>
      <c r="V916" s="21"/>
      <c r="W916" s="21" t="s">
        <v>92</v>
      </c>
      <c r="X916" s="21"/>
      <c r="Y916" s="21"/>
      <c r="Z916" s="21" t="s">
        <v>92</v>
      </c>
      <c r="AA916" s="22" t="s">
        <v>92</v>
      </c>
      <c r="AB916" s="22"/>
      <c r="AC916" s="22"/>
      <c r="AD916" s="22"/>
      <c r="AE916" s="22"/>
      <c r="AF916" s="22"/>
      <c r="AG916" s="22"/>
      <c r="AH916" s="23"/>
      <c r="AI916" s="24"/>
      <c r="AJ916" s="21"/>
      <c r="AK916" s="22"/>
      <c r="AL916" s="22" t="s">
        <v>92</v>
      </c>
      <c r="AM916" s="22"/>
      <c r="AN916" s="23"/>
      <c r="AO916" s="20" t="s">
        <v>92</v>
      </c>
      <c r="AP916" s="24"/>
      <c r="AQ916" s="21"/>
      <c r="AR916" s="21"/>
      <c r="AS916" s="21"/>
      <c r="AT916" s="21"/>
      <c r="AU916" s="22"/>
      <c r="AV916" s="23"/>
      <c r="AW916" s="21"/>
      <c r="AX916" s="21"/>
      <c r="AY916" s="21"/>
      <c r="AZ916" s="21"/>
      <c r="BA916" s="20"/>
      <c r="BB916" s="23"/>
      <c r="BC916" s="21" t="s">
        <v>92</v>
      </c>
      <c r="BD916" s="21" t="s">
        <v>92</v>
      </c>
      <c r="BE916" s="21" t="s">
        <v>92</v>
      </c>
      <c r="BF916" s="20" t="s">
        <v>92</v>
      </c>
      <c r="BG916" s="24" t="s">
        <v>17</v>
      </c>
      <c r="BH916" s="21"/>
      <c r="BI916" s="21" t="s">
        <v>116</v>
      </c>
      <c r="BJ916" s="25"/>
      <c r="BK916" s="64"/>
      <c r="BL916" s="197" t="str">
        <f>IFERROR(VLOOKUP(BK916,#REF!,3,FALSE),"")</f>
        <v/>
      </c>
    </row>
    <row r="917" spans="1:65" s="3" customFormat="1" ht="12.95" customHeight="1" x14ac:dyDescent="0.25">
      <c r="A917" s="6"/>
      <c r="B917" s="31"/>
      <c r="C917" s="19"/>
      <c r="D917" s="25"/>
      <c r="E917" s="26"/>
      <c r="F917" s="21"/>
      <c r="G917" s="20"/>
      <c r="H917" s="24"/>
      <c r="I917" s="21"/>
      <c r="J917" s="21"/>
      <c r="K917" s="21"/>
      <c r="L917" s="21"/>
      <c r="M917" s="21"/>
      <c r="N917" s="21"/>
      <c r="O917" s="22"/>
      <c r="P917" s="23"/>
      <c r="Q917" s="21"/>
      <c r="R917" s="20"/>
      <c r="S917" s="24"/>
      <c r="T917" s="24"/>
      <c r="U917" s="24"/>
      <c r="V917" s="21"/>
      <c r="W917" s="21"/>
      <c r="X917" s="21"/>
      <c r="Y917" s="21"/>
      <c r="Z917" s="21"/>
      <c r="AA917" s="22"/>
      <c r="AB917" s="22"/>
      <c r="AC917" s="22"/>
      <c r="AD917" s="22"/>
      <c r="AE917" s="22"/>
      <c r="AF917" s="22"/>
      <c r="AG917" s="22"/>
      <c r="AH917" s="23"/>
      <c r="AI917" s="24"/>
      <c r="AJ917" s="21"/>
      <c r="AK917" s="22"/>
      <c r="AL917" s="22"/>
      <c r="AM917" s="22"/>
      <c r="AN917" s="23"/>
      <c r="AO917" s="20"/>
      <c r="AP917" s="24"/>
      <c r="AQ917" s="21"/>
      <c r="AR917" s="21"/>
      <c r="AS917" s="21"/>
      <c r="AT917" s="21"/>
      <c r="AU917" s="22"/>
      <c r="AV917" s="23"/>
      <c r="AW917" s="21"/>
      <c r="AX917" s="21"/>
      <c r="AY917" s="21"/>
      <c r="AZ917" s="21"/>
      <c r="BA917" s="20"/>
      <c r="BB917" s="23"/>
      <c r="BC917" s="21"/>
      <c r="BD917" s="21"/>
      <c r="BE917" s="21"/>
      <c r="BF917" s="20"/>
      <c r="BG917" s="24" t="s">
        <v>17</v>
      </c>
      <c r="BH917" s="21"/>
      <c r="BI917" s="21"/>
      <c r="BJ917" s="25"/>
      <c r="BK917" s="64"/>
      <c r="BL917" s="197"/>
    </row>
    <row r="918" spans="1:65" s="3" customFormat="1" ht="12.95" customHeight="1" x14ac:dyDescent="0.25">
      <c r="A918" s="99" t="s">
        <v>1688</v>
      </c>
      <c r="B918" s="100" t="s">
        <v>59</v>
      </c>
      <c r="C918" s="101"/>
      <c r="D918" s="109"/>
      <c r="E918" s="108"/>
      <c r="F918" s="107"/>
      <c r="G918" s="130"/>
      <c r="H918" s="101"/>
      <c r="I918" s="107"/>
      <c r="J918" s="107"/>
      <c r="K918" s="107"/>
      <c r="L918" s="107"/>
      <c r="M918" s="107"/>
      <c r="N918" s="107"/>
      <c r="O918" s="109"/>
      <c r="P918" s="108"/>
      <c r="Q918" s="107"/>
      <c r="R918" s="130"/>
      <c r="S918" s="101"/>
      <c r="T918" s="101"/>
      <c r="U918" s="101"/>
      <c r="V918" s="107"/>
      <c r="W918" s="107"/>
      <c r="X918" s="107"/>
      <c r="Y918" s="107"/>
      <c r="Z918" s="107"/>
      <c r="AA918" s="109"/>
      <c r="AB918" s="109"/>
      <c r="AC918" s="109"/>
      <c r="AD918" s="109"/>
      <c r="AE918" s="109"/>
      <c r="AF918" s="109"/>
      <c r="AG918" s="109"/>
      <c r="AH918" s="108"/>
      <c r="AI918" s="101"/>
      <c r="AJ918" s="107"/>
      <c r="AK918" s="109"/>
      <c r="AL918" s="109"/>
      <c r="AM918" s="109"/>
      <c r="AN918" s="108"/>
      <c r="AO918" s="130"/>
      <c r="AP918" s="101"/>
      <c r="AQ918" s="107"/>
      <c r="AR918" s="107"/>
      <c r="AS918" s="107"/>
      <c r="AT918" s="107"/>
      <c r="AU918" s="109"/>
      <c r="AV918" s="108"/>
      <c r="AW918" s="107"/>
      <c r="AX918" s="107"/>
      <c r="AY918" s="107"/>
      <c r="AZ918" s="107"/>
      <c r="BA918" s="130"/>
      <c r="BB918" s="108"/>
      <c r="BC918" s="107"/>
      <c r="BD918" s="107"/>
      <c r="BE918" s="104"/>
      <c r="BF918" s="130"/>
      <c r="BG918" s="101" t="s">
        <v>17</v>
      </c>
      <c r="BH918" s="107"/>
      <c r="BI918" s="107"/>
      <c r="BJ918" s="109"/>
      <c r="BK918" s="110"/>
      <c r="BL918" s="197" t="str">
        <f>IFERROR(VLOOKUP(BK918,#REF!,3,FALSE),"")</f>
        <v/>
      </c>
    </row>
    <row r="919" spans="1:65" s="3" customFormat="1" ht="12.95" customHeight="1" x14ac:dyDescent="0.25">
      <c r="A919" s="6"/>
      <c r="B919" s="18"/>
      <c r="C919" s="19"/>
      <c r="D919" s="25"/>
      <c r="E919" s="26"/>
      <c r="F919" s="27"/>
      <c r="G919" s="68"/>
      <c r="H919" s="19"/>
      <c r="I919" s="27"/>
      <c r="J919" s="27"/>
      <c r="K919" s="27"/>
      <c r="L919" s="27"/>
      <c r="M919" s="27"/>
      <c r="N919" s="27"/>
      <c r="O919" s="25"/>
      <c r="P919" s="26"/>
      <c r="Q919" s="27"/>
      <c r="R919" s="68"/>
      <c r="S919" s="19"/>
      <c r="T919" s="19"/>
      <c r="U919" s="19"/>
      <c r="V919" s="27"/>
      <c r="W919" s="27"/>
      <c r="X919" s="27"/>
      <c r="Y919" s="27"/>
      <c r="Z919" s="27"/>
      <c r="AA919" s="25"/>
      <c r="AB919" s="25"/>
      <c r="AC919" s="25"/>
      <c r="AD919" s="25"/>
      <c r="AE919" s="25"/>
      <c r="AF919" s="25"/>
      <c r="AG919" s="25"/>
      <c r="AH919" s="26"/>
      <c r="AI919" s="19"/>
      <c r="AJ919" s="27"/>
      <c r="AK919" s="25"/>
      <c r="AL919" s="25"/>
      <c r="AM919" s="25"/>
      <c r="AN919" s="26"/>
      <c r="AO919" s="68"/>
      <c r="AP919" s="19"/>
      <c r="AQ919" s="27"/>
      <c r="AR919" s="27"/>
      <c r="AS919" s="27"/>
      <c r="AT919" s="27"/>
      <c r="AU919" s="25"/>
      <c r="AV919" s="26"/>
      <c r="AW919" s="27"/>
      <c r="AX919" s="27"/>
      <c r="AY919" s="27"/>
      <c r="AZ919" s="27"/>
      <c r="BA919" s="68"/>
      <c r="BB919" s="26"/>
      <c r="BC919" s="27"/>
      <c r="BD919" s="27"/>
      <c r="BE919" s="21"/>
      <c r="BF919" s="68"/>
      <c r="BG919" s="19" t="s">
        <v>17</v>
      </c>
      <c r="BH919" s="27"/>
      <c r="BI919" s="27"/>
      <c r="BJ919" s="25"/>
      <c r="BK919" s="64"/>
      <c r="BL919" s="197"/>
    </row>
    <row r="920" spans="1:65" s="3" customFormat="1" ht="12.95" customHeight="1" x14ac:dyDescent="0.25">
      <c r="A920" s="5" t="s">
        <v>1812</v>
      </c>
      <c r="B920" s="31" t="s">
        <v>1918</v>
      </c>
      <c r="C920" s="19"/>
      <c r="D920" s="25"/>
      <c r="E920" s="26"/>
      <c r="F920" s="21" t="s">
        <v>92</v>
      </c>
      <c r="G920" s="20"/>
      <c r="H920" s="24"/>
      <c r="I920" s="21"/>
      <c r="J920" s="21"/>
      <c r="K920" s="21"/>
      <c r="L920" s="21"/>
      <c r="M920" s="21"/>
      <c r="N920" s="21" t="s">
        <v>92</v>
      </c>
      <c r="O920" s="22"/>
      <c r="P920" s="23"/>
      <c r="Q920" s="21"/>
      <c r="R920" s="20"/>
      <c r="S920" s="24"/>
      <c r="T920" s="24"/>
      <c r="U920" s="24" t="s">
        <v>92</v>
      </c>
      <c r="V920" s="21" t="s">
        <v>92</v>
      </c>
      <c r="W920" s="21"/>
      <c r="X920" s="21"/>
      <c r="Y920" s="21"/>
      <c r="Z920" s="21" t="s">
        <v>92</v>
      </c>
      <c r="AA920" s="22"/>
      <c r="AB920" s="22"/>
      <c r="AC920" s="22" t="s">
        <v>92</v>
      </c>
      <c r="AD920" s="22"/>
      <c r="AE920" s="22"/>
      <c r="AF920" s="22"/>
      <c r="AG920" s="22"/>
      <c r="AH920" s="23" t="s">
        <v>117</v>
      </c>
      <c r="AI920" s="24" t="s">
        <v>116</v>
      </c>
      <c r="AJ920" s="21" t="s">
        <v>92</v>
      </c>
      <c r="AK920" s="22"/>
      <c r="AL920" s="22" t="s">
        <v>92</v>
      </c>
      <c r="AM920" s="22" t="s">
        <v>92</v>
      </c>
      <c r="AN920" s="23"/>
      <c r="AO920" s="20" t="s">
        <v>92</v>
      </c>
      <c r="AP920" s="24"/>
      <c r="AQ920" s="21"/>
      <c r="AR920" s="21"/>
      <c r="AS920" s="21"/>
      <c r="AT920" s="21"/>
      <c r="AU920" s="22"/>
      <c r="AV920" s="23"/>
      <c r="AW920" s="21"/>
      <c r="AX920" s="21"/>
      <c r="AY920" s="21"/>
      <c r="AZ920" s="21"/>
      <c r="BA920" s="20"/>
      <c r="BB920" s="23"/>
      <c r="BC920" s="21" t="s">
        <v>92</v>
      </c>
      <c r="BD920" s="21" t="s">
        <v>92</v>
      </c>
      <c r="BE920" s="21" t="s">
        <v>92</v>
      </c>
      <c r="BF920" s="20" t="s">
        <v>92</v>
      </c>
      <c r="BG920" s="24" t="s">
        <v>17</v>
      </c>
      <c r="BH920" s="21"/>
      <c r="BI920" s="21" t="s">
        <v>35</v>
      </c>
      <c r="BJ920" s="22"/>
      <c r="BK920" s="64"/>
      <c r="BL920" s="197">
        <f>5+BL867</f>
        <v>9</v>
      </c>
      <c r="BM920" s="203" t="s">
        <v>1910</v>
      </c>
    </row>
    <row r="921" spans="1:65" s="3" customFormat="1" ht="12.95" customHeight="1" x14ac:dyDescent="0.25">
      <c r="A921" s="5" t="s">
        <v>1921</v>
      </c>
      <c r="B921" s="31" t="s">
        <v>1919</v>
      </c>
      <c r="C921" s="19"/>
      <c r="D921" s="25"/>
      <c r="E921" s="26"/>
      <c r="F921" s="21"/>
      <c r="G921" s="20"/>
      <c r="H921" s="24"/>
      <c r="I921" s="21"/>
      <c r="J921" s="21"/>
      <c r="K921" s="21"/>
      <c r="L921" s="21"/>
      <c r="M921" s="21"/>
      <c r="N921" s="21"/>
      <c r="O921" s="22"/>
      <c r="P921" s="23"/>
      <c r="Q921" s="21"/>
      <c r="R921" s="20"/>
      <c r="S921" s="24"/>
      <c r="T921" s="24"/>
      <c r="U921" s="24"/>
      <c r="V921" s="21"/>
      <c r="W921" s="21"/>
      <c r="X921" s="21"/>
      <c r="Y921" s="21"/>
      <c r="Z921" s="21"/>
      <c r="AA921" s="22"/>
      <c r="AB921" s="22"/>
      <c r="AC921" s="22"/>
      <c r="AD921" s="22"/>
      <c r="AE921" s="22"/>
      <c r="AF921" s="22"/>
      <c r="AG921" s="22"/>
      <c r="AH921" s="23"/>
      <c r="AI921" s="24"/>
      <c r="AJ921" s="21"/>
      <c r="AK921" s="22"/>
      <c r="AL921" s="22"/>
      <c r="AM921" s="22"/>
      <c r="AN921" s="23"/>
      <c r="AO921" s="20"/>
      <c r="AP921" s="24"/>
      <c r="AQ921" s="21"/>
      <c r="AR921" s="21"/>
      <c r="AS921" s="21"/>
      <c r="AT921" s="21"/>
      <c r="AU921" s="22"/>
      <c r="AV921" s="23"/>
      <c r="AW921" s="21"/>
      <c r="AX921" s="21"/>
      <c r="AY921" s="21"/>
      <c r="AZ921" s="21"/>
      <c r="BA921" s="20"/>
      <c r="BB921" s="23"/>
      <c r="BC921" s="21"/>
      <c r="BD921" s="21"/>
      <c r="BE921" s="21"/>
      <c r="BF921" s="20"/>
      <c r="BG921" s="24" t="s">
        <v>17</v>
      </c>
      <c r="BH921" s="21"/>
      <c r="BI921" s="21"/>
      <c r="BJ921" s="22"/>
      <c r="BK921" s="64"/>
      <c r="BL921" s="197">
        <v>14</v>
      </c>
      <c r="BM921" s="203"/>
    </row>
    <row r="922" spans="1:65" s="3" customFormat="1" ht="12.95" customHeight="1" x14ac:dyDescent="0.25">
      <c r="A922" s="5" t="s">
        <v>1922</v>
      </c>
      <c r="B922" s="31" t="s">
        <v>1920</v>
      </c>
      <c r="C922" s="19"/>
      <c r="D922" s="25"/>
      <c r="E922" s="26"/>
      <c r="F922" s="21"/>
      <c r="G922" s="20"/>
      <c r="H922" s="24"/>
      <c r="I922" s="21"/>
      <c r="J922" s="21"/>
      <c r="K922" s="21"/>
      <c r="L922" s="21"/>
      <c r="M922" s="21"/>
      <c r="N922" s="21"/>
      <c r="O922" s="22"/>
      <c r="P922" s="23"/>
      <c r="Q922" s="21"/>
      <c r="R922" s="20"/>
      <c r="S922" s="24"/>
      <c r="T922" s="24"/>
      <c r="U922" s="24"/>
      <c r="V922" s="21"/>
      <c r="W922" s="21"/>
      <c r="X922" s="21"/>
      <c r="Y922" s="21"/>
      <c r="Z922" s="21"/>
      <c r="AA922" s="22"/>
      <c r="AB922" s="22"/>
      <c r="AC922" s="22"/>
      <c r="AD922" s="22"/>
      <c r="AE922" s="22"/>
      <c r="AF922" s="22"/>
      <c r="AG922" s="22"/>
      <c r="AH922" s="23"/>
      <c r="AI922" s="24"/>
      <c r="AJ922" s="21"/>
      <c r="AK922" s="22"/>
      <c r="AL922" s="22"/>
      <c r="AM922" s="22"/>
      <c r="AN922" s="23"/>
      <c r="AO922" s="20"/>
      <c r="AP922" s="24"/>
      <c r="AQ922" s="21"/>
      <c r="AR922" s="21"/>
      <c r="AS922" s="21"/>
      <c r="AT922" s="21"/>
      <c r="AU922" s="22"/>
      <c r="AV922" s="23"/>
      <c r="AW922" s="21"/>
      <c r="AX922" s="21"/>
      <c r="AY922" s="21"/>
      <c r="AZ922" s="21"/>
      <c r="BA922" s="20"/>
      <c r="BB922" s="23"/>
      <c r="BC922" s="21"/>
      <c r="BD922" s="21"/>
      <c r="BE922" s="21"/>
      <c r="BF922" s="20"/>
      <c r="BG922" s="24" t="s">
        <v>17</v>
      </c>
      <c r="BH922" s="21"/>
      <c r="BI922" s="21"/>
      <c r="BJ922" s="22"/>
      <c r="BK922" s="64"/>
      <c r="BL922" s="197">
        <v>19</v>
      </c>
      <c r="BM922" s="203"/>
    </row>
    <row r="923" spans="1:65" s="3" customFormat="1" ht="12.95" customHeight="1" x14ac:dyDescent="0.25">
      <c r="A923" s="5" t="s">
        <v>41</v>
      </c>
      <c r="B923" s="31" t="s">
        <v>60</v>
      </c>
      <c r="C923" s="19"/>
      <c r="D923" s="25"/>
      <c r="E923" s="26"/>
      <c r="F923" s="21" t="s">
        <v>92</v>
      </c>
      <c r="G923" s="20"/>
      <c r="H923" s="24"/>
      <c r="I923" s="21"/>
      <c r="J923" s="21"/>
      <c r="K923" s="21"/>
      <c r="L923" s="21"/>
      <c r="M923" s="21"/>
      <c r="N923" s="21" t="s">
        <v>92</v>
      </c>
      <c r="O923" s="22"/>
      <c r="P923" s="23"/>
      <c r="Q923" s="21"/>
      <c r="R923" s="20"/>
      <c r="S923" s="24"/>
      <c r="T923" s="24"/>
      <c r="U923" s="24" t="s">
        <v>92</v>
      </c>
      <c r="V923" s="21"/>
      <c r="W923" s="21"/>
      <c r="X923" s="21"/>
      <c r="Y923" s="21"/>
      <c r="Z923" s="21" t="s">
        <v>92</v>
      </c>
      <c r="AA923" s="22"/>
      <c r="AB923" s="22"/>
      <c r="AC923" s="22" t="s">
        <v>92</v>
      </c>
      <c r="AD923" s="22"/>
      <c r="AE923" s="22"/>
      <c r="AF923" s="22"/>
      <c r="AG923" s="22"/>
      <c r="AH923" s="23"/>
      <c r="AI923" s="24" t="s">
        <v>92</v>
      </c>
      <c r="AJ923" s="21"/>
      <c r="AK923" s="22"/>
      <c r="AL923" s="22" t="s">
        <v>92</v>
      </c>
      <c r="AM923" s="22" t="s">
        <v>92</v>
      </c>
      <c r="AN923" s="23"/>
      <c r="AO923" s="20" t="s">
        <v>116</v>
      </c>
      <c r="AP923" s="24"/>
      <c r="AQ923" s="21"/>
      <c r="AR923" s="21"/>
      <c r="AS923" s="21"/>
      <c r="AT923" s="21"/>
      <c r="AU923" s="22"/>
      <c r="AV923" s="23"/>
      <c r="AW923" s="21"/>
      <c r="AX923" s="21"/>
      <c r="AY923" s="21"/>
      <c r="AZ923" s="21"/>
      <c r="BA923" s="20"/>
      <c r="BB923" s="23"/>
      <c r="BC923" s="21" t="s">
        <v>92</v>
      </c>
      <c r="BD923" s="21" t="s">
        <v>92</v>
      </c>
      <c r="BE923" s="21" t="s">
        <v>92</v>
      </c>
      <c r="BF923" s="20" t="s">
        <v>92</v>
      </c>
      <c r="BG923" s="24" t="s">
        <v>17</v>
      </c>
      <c r="BH923" s="21"/>
      <c r="BI923" s="21" t="s">
        <v>35</v>
      </c>
      <c r="BJ923" s="22"/>
      <c r="BK923" s="64"/>
      <c r="BL923" s="197"/>
    </row>
    <row r="924" spans="1:65" s="3" customFormat="1" ht="12.95" customHeight="1" x14ac:dyDescent="0.25">
      <c r="A924" s="52" t="s">
        <v>1689</v>
      </c>
      <c r="B924" s="30" t="s">
        <v>408</v>
      </c>
      <c r="C924" s="19"/>
      <c r="D924" s="25"/>
      <c r="E924" s="26"/>
      <c r="F924" s="21" t="s">
        <v>92</v>
      </c>
      <c r="G924" s="68"/>
      <c r="H924" s="19"/>
      <c r="I924" s="27"/>
      <c r="J924" s="27"/>
      <c r="K924" s="27"/>
      <c r="L924" s="27"/>
      <c r="M924" s="27"/>
      <c r="N924" s="27"/>
      <c r="O924" s="22"/>
      <c r="P924" s="26"/>
      <c r="Q924" s="27"/>
      <c r="R924" s="68"/>
      <c r="S924" s="19"/>
      <c r="T924" s="19"/>
      <c r="U924" s="19" t="s">
        <v>92</v>
      </c>
      <c r="V924" s="27"/>
      <c r="W924" s="27"/>
      <c r="X924" s="27"/>
      <c r="Y924" s="27"/>
      <c r="Z924" s="21" t="s">
        <v>92</v>
      </c>
      <c r="AA924" s="22"/>
      <c r="AB924" s="22"/>
      <c r="AC924" s="22" t="s">
        <v>92</v>
      </c>
      <c r="AD924" s="22"/>
      <c r="AE924" s="22"/>
      <c r="AF924" s="22"/>
      <c r="AG924" s="22"/>
      <c r="AH924" s="26"/>
      <c r="AI924" s="19"/>
      <c r="AJ924" s="27"/>
      <c r="AK924" s="22"/>
      <c r="AL924" s="22" t="s">
        <v>92</v>
      </c>
      <c r="AM924" s="22" t="s">
        <v>92</v>
      </c>
      <c r="AN924" s="23"/>
      <c r="AO924" s="20" t="s">
        <v>116</v>
      </c>
      <c r="AP924" s="24"/>
      <c r="AQ924" s="27"/>
      <c r="AR924" s="27"/>
      <c r="AS924" s="27"/>
      <c r="AT924" s="27"/>
      <c r="AU924" s="25"/>
      <c r="AV924" s="23"/>
      <c r="AW924" s="27"/>
      <c r="AX924" s="27"/>
      <c r="AY924" s="21"/>
      <c r="AZ924" s="27"/>
      <c r="BA924" s="68"/>
      <c r="BB924" s="26"/>
      <c r="BC924" s="27"/>
      <c r="BD924" s="27"/>
      <c r="BE924" s="27" t="s">
        <v>92</v>
      </c>
      <c r="BF924" s="68"/>
      <c r="BG924" s="24" t="s">
        <v>17</v>
      </c>
      <c r="BH924" s="27"/>
      <c r="BI924" s="27"/>
      <c r="BJ924" s="22" t="s">
        <v>35</v>
      </c>
      <c r="BK924" s="64"/>
      <c r="BL924" s="197">
        <f>6+BL1116</f>
        <v>24</v>
      </c>
    </row>
    <row r="925" spans="1:65" s="3" customFormat="1" ht="12.95" customHeight="1" x14ac:dyDescent="0.25">
      <c r="A925" s="52" t="s">
        <v>1690</v>
      </c>
      <c r="B925" s="30" t="s">
        <v>409</v>
      </c>
      <c r="C925" s="19"/>
      <c r="D925" s="25"/>
      <c r="E925" s="26"/>
      <c r="F925" s="21" t="s">
        <v>92</v>
      </c>
      <c r="G925" s="68"/>
      <c r="H925" s="19"/>
      <c r="I925" s="27"/>
      <c r="J925" s="27"/>
      <c r="K925" s="27"/>
      <c r="L925" s="27"/>
      <c r="M925" s="27"/>
      <c r="N925" s="27"/>
      <c r="O925" s="22"/>
      <c r="P925" s="26"/>
      <c r="Q925" s="27"/>
      <c r="R925" s="68"/>
      <c r="S925" s="19"/>
      <c r="T925" s="19"/>
      <c r="U925" s="19" t="s">
        <v>92</v>
      </c>
      <c r="V925" s="27"/>
      <c r="W925" s="27"/>
      <c r="X925" s="27"/>
      <c r="Y925" s="27"/>
      <c r="Z925" s="21" t="s">
        <v>92</v>
      </c>
      <c r="AA925" s="22"/>
      <c r="AB925" s="22"/>
      <c r="AC925" s="22" t="s">
        <v>92</v>
      </c>
      <c r="AD925" s="22"/>
      <c r="AE925" s="22"/>
      <c r="AF925" s="22"/>
      <c r="AG925" s="22"/>
      <c r="AH925" s="26"/>
      <c r="AI925" s="19"/>
      <c r="AJ925" s="27"/>
      <c r="AK925" s="22"/>
      <c r="AL925" s="22" t="s">
        <v>92</v>
      </c>
      <c r="AM925" s="22" t="s">
        <v>92</v>
      </c>
      <c r="AN925" s="23"/>
      <c r="AO925" s="20" t="s">
        <v>116</v>
      </c>
      <c r="AP925" s="24"/>
      <c r="AQ925" s="27"/>
      <c r="AR925" s="27"/>
      <c r="AS925" s="27"/>
      <c r="AT925" s="27"/>
      <c r="AU925" s="25"/>
      <c r="AV925" s="23"/>
      <c r="AW925" s="27"/>
      <c r="AX925" s="27"/>
      <c r="AY925" s="21"/>
      <c r="AZ925" s="27"/>
      <c r="BA925" s="68"/>
      <c r="BB925" s="26"/>
      <c r="BC925" s="27"/>
      <c r="BD925" s="27"/>
      <c r="BE925" s="27" t="s">
        <v>92</v>
      </c>
      <c r="BF925" s="68"/>
      <c r="BG925" s="24" t="s">
        <v>17</v>
      </c>
      <c r="BH925" s="27"/>
      <c r="BI925" s="27"/>
      <c r="BJ925" s="22" t="s">
        <v>35</v>
      </c>
      <c r="BK925" s="64"/>
      <c r="BL925" s="197">
        <f>8+BL1116</f>
        <v>26</v>
      </c>
    </row>
    <row r="926" spans="1:65" s="3" customFormat="1" ht="12.95" customHeight="1" x14ac:dyDescent="0.25">
      <c r="A926" s="52" t="s">
        <v>1691</v>
      </c>
      <c r="B926" s="30" t="s">
        <v>410</v>
      </c>
      <c r="C926" s="19"/>
      <c r="D926" s="25"/>
      <c r="E926" s="26"/>
      <c r="F926" s="21" t="s">
        <v>92</v>
      </c>
      <c r="G926" s="68"/>
      <c r="H926" s="19"/>
      <c r="I926" s="27"/>
      <c r="J926" s="27"/>
      <c r="K926" s="27"/>
      <c r="L926" s="27"/>
      <c r="M926" s="27"/>
      <c r="N926" s="27"/>
      <c r="O926" s="22"/>
      <c r="P926" s="26"/>
      <c r="Q926" s="27"/>
      <c r="R926" s="68"/>
      <c r="S926" s="19"/>
      <c r="T926" s="19"/>
      <c r="U926" s="19" t="s">
        <v>92</v>
      </c>
      <c r="V926" s="27"/>
      <c r="W926" s="27"/>
      <c r="X926" s="27"/>
      <c r="Y926" s="27"/>
      <c r="Z926" s="21" t="s">
        <v>92</v>
      </c>
      <c r="AA926" s="22"/>
      <c r="AB926" s="22"/>
      <c r="AC926" s="22" t="s">
        <v>92</v>
      </c>
      <c r="AD926" s="22"/>
      <c r="AE926" s="22"/>
      <c r="AF926" s="22"/>
      <c r="AG926" s="22"/>
      <c r="AH926" s="26"/>
      <c r="AI926" s="19"/>
      <c r="AJ926" s="27"/>
      <c r="AK926" s="22"/>
      <c r="AL926" s="22" t="s">
        <v>92</v>
      </c>
      <c r="AM926" s="22" t="s">
        <v>92</v>
      </c>
      <c r="AN926" s="23"/>
      <c r="AO926" s="20" t="s">
        <v>116</v>
      </c>
      <c r="AP926" s="24"/>
      <c r="AQ926" s="27"/>
      <c r="AR926" s="27"/>
      <c r="AS926" s="27"/>
      <c r="AT926" s="27"/>
      <c r="AU926" s="25"/>
      <c r="AV926" s="23"/>
      <c r="AW926" s="27"/>
      <c r="AX926" s="27"/>
      <c r="AY926" s="21"/>
      <c r="AZ926" s="27"/>
      <c r="BA926" s="68"/>
      <c r="BB926" s="26"/>
      <c r="BC926" s="27"/>
      <c r="BD926" s="27"/>
      <c r="BE926" s="27" t="s">
        <v>92</v>
      </c>
      <c r="BF926" s="68"/>
      <c r="BG926" s="24" t="s">
        <v>17</v>
      </c>
      <c r="BH926" s="27"/>
      <c r="BI926" s="27"/>
      <c r="BJ926" s="22" t="s">
        <v>35</v>
      </c>
      <c r="BK926" s="64"/>
      <c r="BL926" s="197"/>
    </row>
    <row r="927" spans="1:65" s="3" customFormat="1" ht="12.95" customHeight="1" x14ac:dyDescent="0.25">
      <c r="A927" s="52" t="s">
        <v>1692</v>
      </c>
      <c r="B927" s="30" t="s">
        <v>411</v>
      </c>
      <c r="C927" s="19"/>
      <c r="D927" s="25"/>
      <c r="E927" s="26"/>
      <c r="F927" s="21" t="s">
        <v>92</v>
      </c>
      <c r="G927" s="68"/>
      <c r="H927" s="19"/>
      <c r="I927" s="27"/>
      <c r="J927" s="27"/>
      <c r="K927" s="27"/>
      <c r="L927" s="27"/>
      <c r="M927" s="27"/>
      <c r="N927" s="27"/>
      <c r="O927" s="22"/>
      <c r="P927" s="26"/>
      <c r="Q927" s="27"/>
      <c r="R927" s="68"/>
      <c r="S927" s="19"/>
      <c r="T927" s="19"/>
      <c r="U927" s="19" t="s">
        <v>92</v>
      </c>
      <c r="V927" s="27"/>
      <c r="W927" s="27"/>
      <c r="X927" s="27"/>
      <c r="Y927" s="27"/>
      <c r="Z927" s="21" t="s">
        <v>92</v>
      </c>
      <c r="AA927" s="22"/>
      <c r="AB927" s="22"/>
      <c r="AC927" s="22" t="s">
        <v>92</v>
      </c>
      <c r="AD927" s="22"/>
      <c r="AE927" s="22"/>
      <c r="AF927" s="22"/>
      <c r="AG927" s="22"/>
      <c r="AH927" s="26"/>
      <c r="AI927" s="19"/>
      <c r="AJ927" s="27"/>
      <c r="AK927" s="22"/>
      <c r="AL927" s="22" t="s">
        <v>92</v>
      </c>
      <c r="AM927" s="22" t="s">
        <v>92</v>
      </c>
      <c r="AN927" s="23"/>
      <c r="AO927" s="20" t="s">
        <v>116</v>
      </c>
      <c r="AP927" s="24"/>
      <c r="AQ927" s="27"/>
      <c r="AR927" s="27"/>
      <c r="AS927" s="27"/>
      <c r="AT927" s="27"/>
      <c r="AU927" s="25"/>
      <c r="AV927" s="23"/>
      <c r="AW927" s="27"/>
      <c r="AX927" s="27"/>
      <c r="AY927" s="21"/>
      <c r="AZ927" s="27"/>
      <c r="BA927" s="68"/>
      <c r="BB927" s="26"/>
      <c r="BC927" s="27"/>
      <c r="BD927" s="27"/>
      <c r="BE927" s="27" t="s">
        <v>92</v>
      </c>
      <c r="BF927" s="68"/>
      <c r="BG927" s="24" t="s">
        <v>17</v>
      </c>
      <c r="BH927" s="27"/>
      <c r="BI927" s="27"/>
      <c r="BJ927" s="22" t="s">
        <v>35</v>
      </c>
      <c r="BK927" s="64"/>
      <c r="BL927" s="197"/>
    </row>
    <row r="928" spans="1:65" s="3" customFormat="1" ht="12.75" customHeight="1" x14ac:dyDescent="0.25">
      <c r="A928" s="52" t="s">
        <v>1693</v>
      </c>
      <c r="B928" s="30" t="s">
        <v>412</v>
      </c>
      <c r="C928" s="19"/>
      <c r="D928" s="25"/>
      <c r="E928" s="26"/>
      <c r="F928" s="21" t="s">
        <v>92</v>
      </c>
      <c r="G928" s="68"/>
      <c r="H928" s="19"/>
      <c r="I928" s="27"/>
      <c r="J928" s="27"/>
      <c r="K928" s="27"/>
      <c r="L928" s="27"/>
      <c r="M928" s="27"/>
      <c r="N928" s="27"/>
      <c r="O928" s="22"/>
      <c r="P928" s="26"/>
      <c r="Q928" s="27"/>
      <c r="R928" s="68"/>
      <c r="S928" s="19"/>
      <c r="T928" s="19"/>
      <c r="U928" s="19" t="s">
        <v>92</v>
      </c>
      <c r="V928" s="27"/>
      <c r="W928" s="27"/>
      <c r="X928" s="27"/>
      <c r="Y928" s="27"/>
      <c r="Z928" s="21" t="s">
        <v>92</v>
      </c>
      <c r="AA928" s="22"/>
      <c r="AB928" s="22"/>
      <c r="AC928" s="22" t="s">
        <v>92</v>
      </c>
      <c r="AD928" s="22"/>
      <c r="AE928" s="22"/>
      <c r="AF928" s="22"/>
      <c r="AG928" s="22"/>
      <c r="AH928" s="26"/>
      <c r="AI928" s="19"/>
      <c r="AJ928" s="27"/>
      <c r="AK928" s="22"/>
      <c r="AL928" s="22" t="s">
        <v>92</v>
      </c>
      <c r="AM928" s="22" t="s">
        <v>92</v>
      </c>
      <c r="AN928" s="23"/>
      <c r="AO928" s="20" t="s">
        <v>116</v>
      </c>
      <c r="AP928" s="24"/>
      <c r="AQ928" s="27"/>
      <c r="AR928" s="27"/>
      <c r="AS928" s="27"/>
      <c r="AT928" s="27"/>
      <c r="AU928" s="25"/>
      <c r="AV928" s="23"/>
      <c r="AW928" s="27"/>
      <c r="AX928" s="27"/>
      <c r="AY928" s="21"/>
      <c r="AZ928" s="27"/>
      <c r="BA928" s="68"/>
      <c r="BB928" s="26"/>
      <c r="BC928" s="27"/>
      <c r="BD928" s="27"/>
      <c r="BE928" s="27" t="s">
        <v>92</v>
      </c>
      <c r="BF928" s="68"/>
      <c r="BG928" s="24" t="s">
        <v>17</v>
      </c>
      <c r="BH928" s="27"/>
      <c r="BI928" s="27"/>
      <c r="BJ928" s="22" t="s">
        <v>35</v>
      </c>
      <c r="BK928" s="64"/>
      <c r="BL928" s="197"/>
    </row>
    <row r="929" spans="1:64" s="3" customFormat="1" ht="12.95" customHeight="1" x14ac:dyDescent="0.25">
      <c r="A929" s="52" t="s">
        <v>1694</v>
      </c>
      <c r="B929" s="30" t="s">
        <v>413</v>
      </c>
      <c r="C929" s="19"/>
      <c r="D929" s="25"/>
      <c r="E929" s="26"/>
      <c r="F929" s="21" t="s">
        <v>92</v>
      </c>
      <c r="G929" s="68"/>
      <c r="H929" s="19"/>
      <c r="I929" s="27"/>
      <c r="J929" s="27"/>
      <c r="K929" s="27"/>
      <c r="L929" s="27"/>
      <c r="M929" s="27"/>
      <c r="N929" s="27"/>
      <c r="O929" s="22"/>
      <c r="P929" s="26"/>
      <c r="Q929" s="27"/>
      <c r="R929" s="68"/>
      <c r="S929" s="19"/>
      <c r="T929" s="19"/>
      <c r="U929" s="19" t="s">
        <v>92</v>
      </c>
      <c r="V929" s="27"/>
      <c r="W929" s="27"/>
      <c r="X929" s="27"/>
      <c r="Y929" s="27"/>
      <c r="Z929" s="21" t="s">
        <v>92</v>
      </c>
      <c r="AA929" s="22"/>
      <c r="AB929" s="22"/>
      <c r="AC929" s="22" t="s">
        <v>92</v>
      </c>
      <c r="AD929" s="22"/>
      <c r="AE929" s="22"/>
      <c r="AF929" s="22"/>
      <c r="AG929" s="22"/>
      <c r="AH929" s="26"/>
      <c r="AI929" s="19"/>
      <c r="AJ929" s="27"/>
      <c r="AK929" s="22"/>
      <c r="AL929" s="22" t="s">
        <v>92</v>
      </c>
      <c r="AM929" s="22" t="s">
        <v>92</v>
      </c>
      <c r="AN929" s="23"/>
      <c r="AO929" s="20" t="s">
        <v>116</v>
      </c>
      <c r="AP929" s="24"/>
      <c r="AQ929" s="27"/>
      <c r="AR929" s="27"/>
      <c r="AS929" s="27"/>
      <c r="AT929" s="27"/>
      <c r="AU929" s="25"/>
      <c r="AV929" s="23"/>
      <c r="AW929" s="27"/>
      <c r="AX929" s="27"/>
      <c r="AY929" s="21"/>
      <c r="AZ929" s="27"/>
      <c r="BA929" s="68"/>
      <c r="BB929" s="26"/>
      <c r="BC929" s="27"/>
      <c r="BD929" s="27"/>
      <c r="BE929" s="27" t="s">
        <v>92</v>
      </c>
      <c r="BF929" s="68"/>
      <c r="BG929" s="24" t="s">
        <v>17</v>
      </c>
      <c r="BH929" s="27"/>
      <c r="BI929" s="27"/>
      <c r="BJ929" s="22" t="s">
        <v>35</v>
      </c>
      <c r="BK929" s="64"/>
      <c r="BL929" s="197"/>
    </row>
    <row r="930" spans="1:64" s="3" customFormat="1" ht="12.95" customHeight="1" x14ac:dyDescent="0.25">
      <c r="A930" s="52" t="s">
        <v>1695</v>
      </c>
      <c r="B930" s="30" t="s">
        <v>414</v>
      </c>
      <c r="C930" s="19"/>
      <c r="D930" s="25"/>
      <c r="E930" s="26"/>
      <c r="F930" s="21" t="s">
        <v>92</v>
      </c>
      <c r="G930" s="68"/>
      <c r="H930" s="19"/>
      <c r="I930" s="27"/>
      <c r="J930" s="27"/>
      <c r="K930" s="27"/>
      <c r="L930" s="27"/>
      <c r="M930" s="27"/>
      <c r="N930" s="27"/>
      <c r="O930" s="22"/>
      <c r="P930" s="26"/>
      <c r="Q930" s="27"/>
      <c r="R930" s="68"/>
      <c r="S930" s="19"/>
      <c r="T930" s="19"/>
      <c r="U930" s="19" t="s">
        <v>92</v>
      </c>
      <c r="V930" s="27"/>
      <c r="W930" s="27"/>
      <c r="X930" s="27"/>
      <c r="Y930" s="27"/>
      <c r="Z930" s="21" t="s">
        <v>92</v>
      </c>
      <c r="AA930" s="22"/>
      <c r="AB930" s="22"/>
      <c r="AC930" s="22" t="s">
        <v>92</v>
      </c>
      <c r="AD930" s="22"/>
      <c r="AE930" s="22"/>
      <c r="AF930" s="22"/>
      <c r="AG930" s="22"/>
      <c r="AH930" s="26"/>
      <c r="AI930" s="19"/>
      <c r="AJ930" s="27"/>
      <c r="AK930" s="22"/>
      <c r="AL930" s="22" t="s">
        <v>92</v>
      </c>
      <c r="AM930" s="22" t="s">
        <v>92</v>
      </c>
      <c r="AN930" s="23"/>
      <c r="AO930" s="20" t="s">
        <v>116</v>
      </c>
      <c r="AP930" s="24"/>
      <c r="AQ930" s="27"/>
      <c r="AR930" s="27"/>
      <c r="AS930" s="27"/>
      <c r="AT930" s="27"/>
      <c r="AU930" s="25"/>
      <c r="AV930" s="23"/>
      <c r="AW930" s="27"/>
      <c r="AX930" s="27"/>
      <c r="AY930" s="21"/>
      <c r="AZ930" s="27"/>
      <c r="BA930" s="68"/>
      <c r="BB930" s="26"/>
      <c r="BC930" s="27"/>
      <c r="BD930" s="27"/>
      <c r="BE930" s="27" t="s">
        <v>92</v>
      </c>
      <c r="BF930" s="68"/>
      <c r="BG930" s="24" t="s">
        <v>17</v>
      </c>
      <c r="BH930" s="27"/>
      <c r="BI930" s="27"/>
      <c r="BJ930" s="22" t="s">
        <v>35</v>
      </c>
      <c r="BK930" s="64"/>
      <c r="BL930" s="197"/>
    </row>
    <row r="931" spans="1:64" s="3" customFormat="1" ht="12.95" customHeight="1" x14ac:dyDescent="0.25">
      <c r="A931" s="52" t="s">
        <v>1696</v>
      </c>
      <c r="B931" s="30" t="s">
        <v>415</v>
      </c>
      <c r="C931" s="19"/>
      <c r="D931" s="25"/>
      <c r="E931" s="26"/>
      <c r="F931" s="21" t="s">
        <v>92</v>
      </c>
      <c r="G931" s="68"/>
      <c r="H931" s="19"/>
      <c r="I931" s="27"/>
      <c r="J931" s="27"/>
      <c r="K931" s="27"/>
      <c r="L931" s="27"/>
      <c r="M931" s="27"/>
      <c r="N931" s="27"/>
      <c r="O931" s="22"/>
      <c r="P931" s="26"/>
      <c r="Q931" s="27"/>
      <c r="R931" s="68"/>
      <c r="S931" s="19"/>
      <c r="T931" s="19"/>
      <c r="U931" s="19" t="s">
        <v>92</v>
      </c>
      <c r="V931" s="27"/>
      <c r="W931" s="27"/>
      <c r="X931" s="27"/>
      <c r="Y931" s="27"/>
      <c r="Z931" s="21" t="s">
        <v>92</v>
      </c>
      <c r="AA931" s="22"/>
      <c r="AB931" s="22"/>
      <c r="AC931" s="22" t="s">
        <v>92</v>
      </c>
      <c r="AD931" s="22"/>
      <c r="AE931" s="22"/>
      <c r="AF931" s="22"/>
      <c r="AG931" s="22"/>
      <c r="AH931" s="26"/>
      <c r="AI931" s="19"/>
      <c r="AJ931" s="27"/>
      <c r="AK931" s="22"/>
      <c r="AL931" s="22" t="s">
        <v>92</v>
      </c>
      <c r="AM931" s="22" t="s">
        <v>92</v>
      </c>
      <c r="AN931" s="23"/>
      <c r="AO931" s="20" t="s">
        <v>116</v>
      </c>
      <c r="AP931" s="24"/>
      <c r="AQ931" s="27"/>
      <c r="AR931" s="27"/>
      <c r="AS931" s="27"/>
      <c r="AT931" s="27"/>
      <c r="AU931" s="25"/>
      <c r="AV931" s="23"/>
      <c r="AW931" s="27"/>
      <c r="AX931" s="27"/>
      <c r="AY931" s="21"/>
      <c r="AZ931" s="27"/>
      <c r="BA931" s="68"/>
      <c r="BB931" s="26"/>
      <c r="BC931" s="27"/>
      <c r="BD931" s="27"/>
      <c r="BE931" s="27" t="s">
        <v>92</v>
      </c>
      <c r="BF931" s="68"/>
      <c r="BG931" s="24" t="s">
        <v>17</v>
      </c>
      <c r="BH931" s="27"/>
      <c r="BI931" s="27"/>
      <c r="BJ931" s="22" t="s">
        <v>35</v>
      </c>
      <c r="BK931" s="64"/>
      <c r="BL931" s="197"/>
    </row>
    <row r="932" spans="1:64" s="3" customFormat="1" ht="12.95" customHeight="1" x14ac:dyDescent="0.25">
      <c r="A932" s="52" t="s">
        <v>1697</v>
      </c>
      <c r="B932" s="30" t="s">
        <v>416</v>
      </c>
      <c r="C932" s="19"/>
      <c r="D932" s="25"/>
      <c r="E932" s="26"/>
      <c r="F932" s="21" t="s">
        <v>92</v>
      </c>
      <c r="G932" s="68"/>
      <c r="H932" s="19"/>
      <c r="I932" s="27"/>
      <c r="J932" s="27"/>
      <c r="K932" s="27"/>
      <c r="L932" s="27"/>
      <c r="M932" s="27"/>
      <c r="N932" s="27"/>
      <c r="O932" s="22"/>
      <c r="P932" s="26"/>
      <c r="Q932" s="27"/>
      <c r="R932" s="68"/>
      <c r="S932" s="19"/>
      <c r="T932" s="19"/>
      <c r="U932" s="19" t="s">
        <v>92</v>
      </c>
      <c r="V932" s="27"/>
      <c r="W932" s="27"/>
      <c r="X932" s="27"/>
      <c r="Y932" s="27"/>
      <c r="Z932" s="21" t="s">
        <v>92</v>
      </c>
      <c r="AA932" s="22"/>
      <c r="AB932" s="22"/>
      <c r="AC932" s="22" t="s">
        <v>92</v>
      </c>
      <c r="AD932" s="22"/>
      <c r="AE932" s="22"/>
      <c r="AF932" s="22"/>
      <c r="AG932" s="22"/>
      <c r="AH932" s="26"/>
      <c r="AI932" s="19"/>
      <c r="AJ932" s="27"/>
      <c r="AK932" s="22"/>
      <c r="AL932" s="22" t="s">
        <v>92</v>
      </c>
      <c r="AM932" s="22" t="s">
        <v>92</v>
      </c>
      <c r="AN932" s="23"/>
      <c r="AO932" s="20" t="s">
        <v>116</v>
      </c>
      <c r="AP932" s="24"/>
      <c r="AQ932" s="27"/>
      <c r="AR932" s="27"/>
      <c r="AS932" s="27"/>
      <c r="AT932" s="27"/>
      <c r="AU932" s="25"/>
      <c r="AV932" s="23"/>
      <c r="AW932" s="27"/>
      <c r="AX932" s="27"/>
      <c r="AY932" s="21"/>
      <c r="AZ932" s="27"/>
      <c r="BA932" s="68"/>
      <c r="BB932" s="26"/>
      <c r="BC932" s="27"/>
      <c r="BD932" s="27"/>
      <c r="BE932" s="27" t="s">
        <v>92</v>
      </c>
      <c r="BF932" s="68"/>
      <c r="BG932" s="24" t="s">
        <v>17</v>
      </c>
      <c r="BH932" s="27"/>
      <c r="BI932" s="27"/>
      <c r="BJ932" s="22" t="s">
        <v>35</v>
      </c>
      <c r="BK932" s="64"/>
      <c r="BL932" s="197"/>
    </row>
    <row r="933" spans="1:64" s="3" customFormat="1" ht="12.95" customHeight="1" x14ac:dyDescent="0.25">
      <c r="A933" s="52" t="s">
        <v>1698</v>
      </c>
      <c r="B933" s="30" t="s">
        <v>417</v>
      </c>
      <c r="C933" s="19"/>
      <c r="D933" s="25"/>
      <c r="E933" s="26"/>
      <c r="F933" s="21" t="s">
        <v>92</v>
      </c>
      <c r="G933" s="68"/>
      <c r="H933" s="19"/>
      <c r="I933" s="27"/>
      <c r="J933" s="27"/>
      <c r="K933" s="27"/>
      <c r="L933" s="27"/>
      <c r="M933" s="27"/>
      <c r="N933" s="27"/>
      <c r="O933" s="22"/>
      <c r="P933" s="26"/>
      <c r="Q933" s="27"/>
      <c r="R933" s="68"/>
      <c r="S933" s="19"/>
      <c r="T933" s="19"/>
      <c r="U933" s="19" t="s">
        <v>92</v>
      </c>
      <c r="V933" s="27"/>
      <c r="W933" s="27"/>
      <c r="X933" s="27"/>
      <c r="Y933" s="27"/>
      <c r="Z933" s="21" t="s">
        <v>92</v>
      </c>
      <c r="AA933" s="22"/>
      <c r="AB933" s="22"/>
      <c r="AC933" s="22" t="s">
        <v>92</v>
      </c>
      <c r="AD933" s="22"/>
      <c r="AE933" s="22"/>
      <c r="AF933" s="22"/>
      <c r="AG933" s="22"/>
      <c r="AH933" s="26"/>
      <c r="AI933" s="19"/>
      <c r="AJ933" s="27"/>
      <c r="AK933" s="22"/>
      <c r="AL933" s="22" t="s">
        <v>92</v>
      </c>
      <c r="AM933" s="22" t="s">
        <v>92</v>
      </c>
      <c r="AN933" s="23"/>
      <c r="AO933" s="20" t="s">
        <v>116</v>
      </c>
      <c r="AP933" s="24"/>
      <c r="AQ933" s="27"/>
      <c r="AR933" s="27"/>
      <c r="AS933" s="27"/>
      <c r="AT933" s="27"/>
      <c r="AU933" s="25"/>
      <c r="AV933" s="23"/>
      <c r="AW933" s="27"/>
      <c r="AX933" s="27"/>
      <c r="AY933" s="21"/>
      <c r="AZ933" s="27"/>
      <c r="BA933" s="68"/>
      <c r="BB933" s="26"/>
      <c r="BC933" s="27"/>
      <c r="BD933" s="27"/>
      <c r="BE933" s="27" t="s">
        <v>92</v>
      </c>
      <c r="BF933" s="68"/>
      <c r="BG933" s="24" t="s">
        <v>17</v>
      </c>
      <c r="BH933" s="27"/>
      <c r="BI933" s="27"/>
      <c r="BJ933" s="22" t="s">
        <v>35</v>
      </c>
      <c r="BK933" s="64"/>
      <c r="BL933" s="197"/>
    </row>
    <row r="934" spans="1:64" s="3" customFormat="1" ht="12.95" customHeight="1" x14ac:dyDescent="0.25">
      <c r="A934" s="52" t="s">
        <v>1699</v>
      </c>
      <c r="B934" s="30" t="s">
        <v>418</v>
      </c>
      <c r="C934" s="19"/>
      <c r="D934" s="25"/>
      <c r="E934" s="26"/>
      <c r="F934" s="21" t="s">
        <v>92</v>
      </c>
      <c r="G934" s="68"/>
      <c r="H934" s="19"/>
      <c r="I934" s="27"/>
      <c r="J934" s="27"/>
      <c r="K934" s="27"/>
      <c r="L934" s="27"/>
      <c r="M934" s="27"/>
      <c r="N934" s="27"/>
      <c r="O934" s="22"/>
      <c r="P934" s="26"/>
      <c r="Q934" s="27"/>
      <c r="R934" s="68"/>
      <c r="S934" s="19"/>
      <c r="T934" s="19"/>
      <c r="U934" s="19" t="s">
        <v>92</v>
      </c>
      <c r="V934" s="27"/>
      <c r="W934" s="27"/>
      <c r="X934" s="27"/>
      <c r="Y934" s="27"/>
      <c r="Z934" s="21" t="s">
        <v>92</v>
      </c>
      <c r="AA934" s="22"/>
      <c r="AB934" s="22"/>
      <c r="AC934" s="22" t="s">
        <v>92</v>
      </c>
      <c r="AD934" s="22"/>
      <c r="AE934" s="22"/>
      <c r="AF934" s="22"/>
      <c r="AG934" s="22"/>
      <c r="AH934" s="26"/>
      <c r="AI934" s="19"/>
      <c r="AJ934" s="27"/>
      <c r="AK934" s="22"/>
      <c r="AL934" s="22" t="s">
        <v>92</v>
      </c>
      <c r="AM934" s="22" t="s">
        <v>92</v>
      </c>
      <c r="AN934" s="23"/>
      <c r="AO934" s="20" t="s">
        <v>116</v>
      </c>
      <c r="AP934" s="24"/>
      <c r="AQ934" s="27"/>
      <c r="AR934" s="27"/>
      <c r="AS934" s="27"/>
      <c r="AT934" s="27"/>
      <c r="AU934" s="25"/>
      <c r="AV934" s="23"/>
      <c r="AW934" s="27"/>
      <c r="AX934" s="27"/>
      <c r="AY934" s="21"/>
      <c r="AZ934" s="27"/>
      <c r="BA934" s="68"/>
      <c r="BB934" s="26"/>
      <c r="BC934" s="27"/>
      <c r="BD934" s="27"/>
      <c r="BE934" s="27" t="s">
        <v>92</v>
      </c>
      <c r="BF934" s="68"/>
      <c r="BG934" s="24" t="s">
        <v>17</v>
      </c>
      <c r="BH934" s="27"/>
      <c r="BI934" s="27"/>
      <c r="BJ934" s="22" t="s">
        <v>35</v>
      </c>
      <c r="BK934" s="64"/>
      <c r="BL934" s="197"/>
    </row>
    <row r="935" spans="1:64" s="3" customFormat="1" ht="12.75" customHeight="1" x14ac:dyDescent="0.25">
      <c r="A935" s="52" t="s">
        <v>1700</v>
      </c>
      <c r="B935" s="30" t="s">
        <v>419</v>
      </c>
      <c r="C935" s="19"/>
      <c r="D935" s="25"/>
      <c r="E935" s="26"/>
      <c r="F935" s="21" t="s">
        <v>92</v>
      </c>
      <c r="G935" s="68"/>
      <c r="H935" s="19"/>
      <c r="I935" s="27"/>
      <c r="J935" s="27"/>
      <c r="K935" s="27"/>
      <c r="L935" s="27"/>
      <c r="M935" s="27"/>
      <c r="N935" s="27"/>
      <c r="O935" s="22"/>
      <c r="P935" s="26"/>
      <c r="Q935" s="27"/>
      <c r="R935" s="68"/>
      <c r="S935" s="19"/>
      <c r="T935" s="19"/>
      <c r="U935" s="19" t="s">
        <v>92</v>
      </c>
      <c r="V935" s="27"/>
      <c r="W935" s="27"/>
      <c r="X935" s="27"/>
      <c r="Y935" s="27"/>
      <c r="Z935" s="21" t="s">
        <v>92</v>
      </c>
      <c r="AA935" s="22"/>
      <c r="AB935" s="22"/>
      <c r="AC935" s="22" t="s">
        <v>92</v>
      </c>
      <c r="AD935" s="22"/>
      <c r="AE935" s="22"/>
      <c r="AF935" s="22"/>
      <c r="AG935" s="22"/>
      <c r="AH935" s="26"/>
      <c r="AI935" s="19"/>
      <c r="AJ935" s="27"/>
      <c r="AK935" s="22"/>
      <c r="AL935" s="22" t="s">
        <v>92</v>
      </c>
      <c r="AM935" s="22" t="s">
        <v>92</v>
      </c>
      <c r="AN935" s="23"/>
      <c r="AO935" s="20" t="s">
        <v>116</v>
      </c>
      <c r="AP935" s="24"/>
      <c r="AQ935" s="27"/>
      <c r="AR935" s="27"/>
      <c r="AS935" s="27"/>
      <c r="AT935" s="27"/>
      <c r="AU935" s="25"/>
      <c r="AV935" s="23"/>
      <c r="AW935" s="27"/>
      <c r="AX935" s="27"/>
      <c r="AY935" s="21"/>
      <c r="AZ935" s="27"/>
      <c r="BA935" s="68"/>
      <c r="BB935" s="26"/>
      <c r="BC935" s="27"/>
      <c r="BD935" s="27"/>
      <c r="BE935" s="27" t="s">
        <v>92</v>
      </c>
      <c r="BF935" s="68"/>
      <c r="BG935" s="24" t="s">
        <v>17</v>
      </c>
      <c r="BH935" s="27"/>
      <c r="BI935" s="27"/>
      <c r="BJ935" s="22" t="s">
        <v>35</v>
      </c>
      <c r="BK935" s="64"/>
      <c r="BL935" s="197"/>
    </row>
    <row r="936" spans="1:64" s="3" customFormat="1" ht="12.75" customHeight="1" x14ac:dyDescent="0.25">
      <c r="A936" s="37"/>
      <c r="B936" s="30"/>
      <c r="C936" s="19"/>
      <c r="D936" s="25"/>
      <c r="E936" s="26"/>
      <c r="F936" s="21"/>
      <c r="G936" s="68"/>
      <c r="H936" s="19"/>
      <c r="I936" s="27"/>
      <c r="J936" s="27"/>
      <c r="K936" s="27"/>
      <c r="L936" s="27"/>
      <c r="M936" s="27"/>
      <c r="N936" s="27"/>
      <c r="O936" s="22"/>
      <c r="P936" s="26"/>
      <c r="Q936" s="27"/>
      <c r="R936" s="68"/>
      <c r="S936" s="19"/>
      <c r="T936" s="19"/>
      <c r="U936" s="19"/>
      <c r="V936" s="27"/>
      <c r="W936" s="27"/>
      <c r="X936" s="27"/>
      <c r="Y936" s="27"/>
      <c r="Z936" s="21"/>
      <c r="AA936" s="22"/>
      <c r="AB936" s="22"/>
      <c r="AC936" s="22"/>
      <c r="AD936" s="22"/>
      <c r="AE936" s="22"/>
      <c r="AF936" s="22"/>
      <c r="AG936" s="22"/>
      <c r="AH936" s="26"/>
      <c r="AI936" s="19"/>
      <c r="AJ936" s="27"/>
      <c r="AK936" s="22"/>
      <c r="AL936" s="22"/>
      <c r="AM936" s="22"/>
      <c r="AN936" s="23"/>
      <c r="AO936" s="20"/>
      <c r="AP936" s="24"/>
      <c r="AQ936" s="27"/>
      <c r="AR936" s="27"/>
      <c r="AS936" s="27"/>
      <c r="AT936" s="27"/>
      <c r="AU936" s="25"/>
      <c r="AV936" s="23"/>
      <c r="AW936" s="27"/>
      <c r="AX936" s="27"/>
      <c r="AY936" s="21"/>
      <c r="AZ936" s="27"/>
      <c r="BA936" s="68"/>
      <c r="BB936" s="26"/>
      <c r="BC936" s="27"/>
      <c r="BD936" s="27"/>
      <c r="BE936" s="27"/>
      <c r="BF936" s="68"/>
      <c r="BG936" s="24" t="s">
        <v>17</v>
      </c>
      <c r="BH936" s="27"/>
      <c r="BI936" s="27"/>
      <c r="BJ936" s="22"/>
      <c r="BK936" s="64"/>
      <c r="BL936" s="197"/>
    </row>
    <row r="937" spans="1:64" s="3" customFormat="1" ht="12.75" customHeight="1" x14ac:dyDescent="0.25">
      <c r="A937" s="99" t="s">
        <v>1701</v>
      </c>
      <c r="B937" s="100" t="s">
        <v>79</v>
      </c>
      <c r="C937" s="101"/>
      <c r="D937" s="109"/>
      <c r="E937" s="108"/>
      <c r="F937" s="107"/>
      <c r="G937" s="130"/>
      <c r="H937" s="101"/>
      <c r="I937" s="107"/>
      <c r="J937" s="107"/>
      <c r="K937" s="107"/>
      <c r="L937" s="107"/>
      <c r="M937" s="107"/>
      <c r="N937" s="107"/>
      <c r="O937" s="109"/>
      <c r="P937" s="108"/>
      <c r="Q937" s="107"/>
      <c r="R937" s="130"/>
      <c r="S937" s="101"/>
      <c r="T937" s="101"/>
      <c r="U937" s="101"/>
      <c r="V937" s="107"/>
      <c r="W937" s="107"/>
      <c r="X937" s="107"/>
      <c r="Y937" s="107"/>
      <c r="Z937" s="107"/>
      <c r="AA937" s="109"/>
      <c r="AB937" s="109"/>
      <c r="AC937" s="109"/>
      <c r="AD937" s="109"/>
      <c r="AE937" s="109"/>
      <c r="AF937" s="109"/>
      <c r="AG937" s="109"/>
      <c r="AH937" s="108"/>
      <c r="AI937" s="101"/>
      <c r="AJ937" s="107"/>
      <c r="AK937" s="109"/>
      <c r="AL937" s="109"/>
      <c r="AM937" s="109"/>
      <c r="AN937" s="108"/>
      <c r="AO937" s="130"/>
      <c r="AP937" s="101"/>
      <c r="AQ937" s="107"/>
      <c r="AR937" s="107"/>
      <c r="AS937" s="107"/>
      <c r="AT937" s="107"/>
      <c r="AU937" s="109"/>
      <c r="AV937" s="108"/>
      <c r="AW937" s="107"/>
      <c r="AX937" s="107"/>
      <c r="AY937" s="107"/>
      <c r="AZ937" s="107"/>
      <c r="BA937" s="130"/>
      <c r="BB937" s="108"/>
      <c r="BC937" s="107"/>
      <c r="BD937" s="107"/>
      <c r="BE937" s="104"/>
      <c r="BF937" s="130"/>
      <c r="BG937" s="101" t="s">
        <v>17</v>
      </c>
      <c r="BH937" s="107"/>
      <c r="BI937" s="107"/>
      <c r="BJ937" s="109"/>
      <c r="BK937" s="110"/>
      <c r="BL937" s="197" t="str">
        <f>IFERROR(VLOOKUP(BK937,#REF!,3,FALSE),"")</f>
        <v/>
      </c>
    </row>
    <row r="938" spans="1:64" s="3" customFormat="1" ht="12.75" customHeight="1" x14ac:dyDescent="0.25">
      <c r="A938" s="6"/>
      <c r="B938" s="18"/>
      <c r="C938" s="19"/>
      <c r="D938" s="25"/>
      <c r="E938" s="26"/>
      <c r="F938" s="27"/>
      <c r="G938" s="68"/>
      <c r="H938" s="19"/>
      <c r="I938" s="27"/>
      <c r="J938" s="27"/>
      <c r="K938" s="27"/>
      <c r="L938" s="27"/>
      <c r="M938" s="27"/>
      <c r="N938" s="27"/>
      <c r="O938" s="25"/>
      <c r="P938" s="26"/>
      <c r="Q938" s="27"/>
      <c r="R938" s="68"/>
      <c r="S938" s="19"/>
      <c r="T938" s="19"/>
      <c r="U938" s="19"/>
      <c r="V938" s="27"/>
      <c r="W938" s="27"/>
      <c r="X938" s="27"/>
      <c r="Y938" s="27"/>
      <c r="Z938" s="27"/>
      <c r="AA938" s="25"/>
      <c r="AB938" s="25"/>
      <c r="AC938" s="25"/>
      <c r="AD938" s="25"/>
      <c r="AE938" s="25"/>
      <c r="AF938" s="25"/>
      <c r="AG938" s="25"/>
      <c r="AH938" s="26"/>
      <c r="AI938" s="19"/>
      <c r="AJ938" s="27"/>
      <c r="AK938" s="25"/>
      <c r="AL938" s="25"/>
      <c r="AM938" s="25"/>
      <c r="AN938" s="26"/>
      <c r="AO938" s="68"/>
      <c r="AP938" s="19"/>
      <c r="AQ938" s="27"/>
      <c r="AR938" s="27"/>
      <c r="AS938" s="27"/>
      <c r="AT938" s="27"/>
      <c r="AU938" s="25"/>
      <c r="AV938" s="26"/>
      <c r="AW938" s="27"/>
      <c r="AX938" s="27"/>
      <c r="AY938" s="27"/>
      <c r="AZ938" s="27"/>
      <c r="BA938" s="68"/>
      <c r="BB938" s="26"/>
      <c r="BC938" s="27"/>
      <c r="BD938" s="27"/>
      <c r="BE938" s="21"/>
      <c r="BF938" s="68"/>
      <c r="BG938" s="19" t="s">
        <v>17</v>
      </c>
      <c r="BH938" s="27"/>
      <c r="BI938" s="27"/>
      <c r="BJ938" s="25"/>
      <c r="BK938" s="64"/>
      <c r="BL938" s="197"/>
    </row>
    <row r="939" spans="1:64" s="3" customFormat="1" ht="12.95" customHeight="1" x14ac:dyDescent="0.25">
      <c r="A939" s="6" t="s">
        <v>84</v>
      </c>
      <c r="B939" s="31" t="s">
        <v>54</v>
      </c>
      <c r="C939" s="19"/>
      <c r="D939" s="25"/>
      <c r="E939" s="23"/>
      <c r="F939" s="21" t="s">
        <v>117</v>
      </c>
      <c r="G939" s="20"/>
      <c r="H939" s="24"/>
      <c r="I939" s="21"/>
      <c r="J939" s="21"/>
      <c r="K939" s="21"/>
      <c r="L939" s="21"/>
      <c r="M939" s="21"/>
      <c r="N939" s="21" t="s">
        <v>92</v>
      </c>
      <c r="O939" s="22"/>
      <c r="P939" s="23"/>
      <c r="Q939" s="21"/>
      <c r="R939" s="20"/>
      <c r="S939" s="24"/>
      <c r="T939" s="24"/>
      <c r="U939" s="24" t="s">
        <v>92</v>
      </c>
      <c r="V939" s="21"/>
      <c r="W939" s="21"/>
      <c r="X939" s="21"/>
      <c r="Y939" s="21"/>
      <c r="Z939" s="21"/>
      <c r="AA939" s="22"/>
      <c r="AB939" s="22"/>
      <c r="AC939" s="22"/>
      <c r="AD939" s="22"/>
      <c r="AE939" s="22"/>
      <c r="AF939" s="22"/>
      <c r="AG939" s="22"/>
      <c r="AH939" s="23" t="s">
        <v>117</v>
      </c>
      <c r="AI939" s="24" t="s">
        <v>116</v>
      </c>
      <c r="AJ939" s="21"/>
      <c r="AK939" s="22"/>
      <c r="AL939" s="22" t="s">
        <v>92</v>
      </c>
      <c r="AM939" s="22" t="s">
        <v>92</v>
      </c>
      <c r="AN939" s="23"/>
      <c r="AO939" s="20"/>
      <c r="AP939" s="24"/>
      <c r="AQ939" s="21" t="s">
        <v>92</v>
      </c>
      <c r="AR939" s="21"/>
      <c r="AS939" s="21"/>
      <c r="AT939" s="21"/>
      <c r="AU939" s="22" t="s">
        <v>92</v>
      </c>
      <c r="AV939" s="23"/>
      <c r="AW939" s="21" t="s">
        <v>92</v>
      </c>
      <c r="AX939" s="21"/>
      <c r="AY939" s="21"/>
      <c r="AZ939" s="21"/>
      <c r="BA939" s="20"/>
      <c r="BB939" s="23"/>
      <c r="BC939" s="21"/>
      <c r="BD939" s="21"/>
      <c r="BE939" s="21"/>
      <c r="BF939" s="20"/>
      <c r="BG939" s="24" t="s">
        <v>17</v>
      </c>
      <c r="BH939" s="21"/>
      <c r="BI939" s="21"/>
      <c r="BJ939" s="22"/>
      <c r="BK939" s="64"/>
      <c r="BL939" s="197" t="str">
        <f>IFERROR(VLOOKUP(BK939,#REF!,3,FALSE),"")</f>
        <v/>
      </c>
    </row>
    <row r="940" spans="1:64" s="3" customFormat="1" ht="12.95" customHeight="1" x14ac:dyDescent="0.25">
      <c r="A940" s="6"/>
      <c r="B940" s="31"/>
      <c r="C940" s="19"/>
      <c r="D940" s="25"/>
      <c r="E940" s="23"/>
      <c r="F940" s="21"/>
      <c r="G940" s="20"/>
      <c r="H940" s="24"/>
      <c r="I940" s="21"/>
      <c r="J940" s="21"/>
      <c r="K940" s="21"/>
      <c r="L940" s="21"/>
      <c r="M940" s="21"/>
      <c r="N940" s="21"/>
      <c r="O940" s="22"/>
      <c r="P940" s="23"/>
      <c r="Q940" s="21"/>
      <c r="R940" s="20"/>
      <c r="S940" s="24"/>
      <c r="T940" s="24"/>
      <c r="U940" s="24"/>
      <c r="V940" s="21"/>
      <c r="W940" s="21"/>
      <c r="X940" s="21"/>
      <c r="Y940" s="21"/>
      <c r="Z940" s="21"/>
      <c r="AA940" s="22"/>
      <c r="AB940" s="22"/>
      <c r="AC940" s="22"/>
      <c r="AD940" s="22"/>
      <c r="AE940" s="22"/>
      <c r="AF940" s="22"/>
      <c r="AG940" s="22"/>
      <c r="AH940" s="23"/>
      <c r="AI940" s="24"/>
      <c r="AJ940" s="21"/>
      <c r="AK940" s="22"/>
      <c r="AL940" s="22"/>
      <c r="AM940" s="22"/>
      <c r="AN940" s="23"/>
      <c r="AO940" s="20"/>
      <c r="AP940" s="24"/>
      <c r="AQ940" s="21"/>
      <c r="AR940" s="21"/>
      <c r="AS940" s="21"/>
      <c r="AT940" s="21"/>
      <c r="AU940" s="22"/>
      <c r="AV940" s="23"/>
      <c r="AW940" s="21"/>
      <c r="AX940" s="21"/>
      <c r="AY940" s="21"/>
      <c r="AZ940" s="21"/>
      <c r="BA940" s="20"/>
      <c r="BB940" s="23"/>
      <c r="BC940" s="21"/>
      <c r="BD940" s="21"/>
      <c r="BE940" s="21"/>
      <c r="BF940" s="20"/>
      <c r="BG940" s="24" t="s">
        <v>17</v>
      </c>
      <c r="BH940" s="21"/>
      <c r="BI940" s="21"/>
      <c r="BJ940" s="22"/>
      <c r="BK940" s="64"/>
      <c r="BL940" s="197"/>
    </row>
    <row r="941" spans="1:64" s="3" customFormat="1" ht="12.95" customHeight="1" x14ac:dyDescent="0.25">
      <c r="A941" s="6" t="s">
        <v>130</v>
      </c>
      <c r="B941" s="31" t="s">
        <v>63</v>
      </c>
      <c r="C941" s="19"/>
      <c r="D941" s="25"/>
      <c r="E941" s="26"/>
      <c r="F941" s="27" t="s">
        <v>117</v>
      </c>
      <c r="G941" s="68"/>
      <c r="H941" s="19"/>
      <c r="I941" s="27"/>
      <c r="J941" s="27"/>
      <c r="K941" s="27"/>
      <c r="L941" s="27"/>
      <c r="M941" s="27"/>
      <c r="N941" s="27" t="s">
        <v>92</v>
      </c>
      <c r="O941" s="25"/>
      <c r="P941" s="26"/>
      <c r="Q941" s="27"/>
      <c r="R941" s="68"/>
      <c r="S941" s="19"/>
      <c r="T941" s="19"/>
      <c r="U941" s="19" t="s">
        <v>92</v>
      </c>
      <c r="V941" s="27"/>
      <c r="W941" s="27" t="s">
        <v>118</v>
      </c>
      <c r="X941" s="27"/>
      <c r="Y941" s="27"/>
      <c r="Z941" s="27"/>
      <c r="AA941" s="25"/>
      <c r="AB941" s="25"/>
      <c r="AC941" s="25"/>
      <c r="AD941" s="25"/>
      <c r="AE941" s="25"/>
      <c r="AF941" s="25"/>
      <c r="AG941" s="25"/>
      <c r="AH941" s="26" t="s">
        <v>117</v>
      </c>
      <c r="AI941" s="19" t="s">
        <v>116</v>
      </c>
      <c r="AJ941" s="27"/>
      <c r="AK941" s="25"/>
      <c r="AL941" s="25" t="s">
        <v>92</v>
      </c>
      <c r="AM941" s="25" t="s">
        <v>92</v>
      </c>
      <c r="AN941" s="26"/>
      <c r="AO941" s="68"/>
      <c r="AP941" s="19"/>
      <c r="AQ941" s="27" t="s">
        <v>92</v>
      </c>
      <c r="AR941" s="27"/>
      <c r="AS941" s="27"/>
      <c r="AT941" s="27"/>
      <c r="AU941" s="25" t="s">
        <v>92</v>
      </c>
      <c r="AV941" s="26"/>
      <c r="AW941" s="27" t="s">
        <v>92</v>
      </c>
      <c r="AX941" s="27"/>
      <c r="AY941" s="27"/>
      <c r="AZ941" s="27"/>
      <c r="BA941" s="68"/>
      <c r="BB941" s="26"/>
      <c r="BC941" s="27"/>
      <c r="BD941" s="27"/>
      <c r="BE941" s="27"/>
      <c r="BF941" s="68"/>
      <c r="BG941" s="19" t="s">
        <v>17</v>
      </c>
      <c r="BH941" s="27"/>
      <c r="BI941" s="27"/>
      <c r="BJ941" s="25"/>
      <c r="BK941" s="64"/>
      <c r="BL941" s="197" t="str">
        <f>IFERROR(VLOOKUP(BK941,#REF!,3,FALSE),"")</f>
        <v/>
      </c>
    </row>
    <row r="942" spans="1:64" s="3" customFormat="1" ht="12.95" customHeight="1" x14ac:dyDescent="0.25">
      <c r="A942" s="6"/>
      <c r="B942" s="31"/>
      <c r="C942" s="19"/>
      <c r="D942" s="25"/>
      <c r="E942" s="26"/>
      <c r="F942" s="27"/>
      <c r="G942" s="68"/>
      <c r="H942" s="19"/>
      <c r="I942" s="27"/>
      <c r="J942" s="27"/>
      <c r="K942" s="27"/>
      <c r="L942" s="27"/>
      <c r="M942" s="27"/>
      <c r="N942" s="27"/>
      <c r="O942" s="25"/>
      <c r="P942" s="26"/>
      <c r="Q942" s="27"/>
      <c r="R942" s="68"/>
      <c r="S942" s="19"/>
      <c r="T942" s="19"/>
      <c r="U942" s="19"/>
      <c r="V942" s="27"/>
      <c r="W942" s="27"/>
      <c r="X942" s="27"/>
      <c r="Y942" s="27"/>
      <c r="Z942" s="27"/>
      <c r="AA942" s="25"/>
      <c r="AB942" s="25"/>
      <c r="AC942" s="25"/>
      <c r="AD942" s="25"/>
      <c r="AE942" s="25"/>
      <c r="AF942" s="25"/>
      <c r="AG942" s="25"/>
      <c r="AH942" s="26"/>
      <c r="AI942" s="19"/>
      <c r="AJ942" s="27"/>
      <c r="AK942" s="25"/>
      <c r="AL942" s="25"/>
      <c r="AM942" s="25"/>
      <c r="AN942" s="26"/>
      <c r="AO942" s="68"/>
      <c r="AP942" s="19"/>
      <c r="AQ942" s="27"/>
      <c r="AR942" s="27"/>
      <c r="AS942" s="27"/>
      <c r="AT942" s="27"/>
      <c r="AU942" s="25"/>
      <c r="AV942" s="26"/>
      <c r="AW942" s="27"/>
      <c r="AX942" s="27"/>
      <c r="AY942" s="27"/>
      <c r="AZ942" s="27"/>
      <c r="BA942" s="68"/>
      <c r="BB942" s="26"/>
      <c r="BC942" s="27"/>
      <c r="BD942" s="27"/>
      <c r="BE942" s="27"/>
      <c r="BF942" s="68"/>
      <c r="BG942" s="19" t="s">
        <v>17</v>
      </c>
      <c r="BH942" s="27"/>
      <c r="BI942" s="27"/>
      <c r="BJ942" s="25"/>
      <c r="BK942" s="64"/>
      <c r="BL942" s="197"/>
    </row>
    <row r="943" spans="1:64" s="3" customFormat="1" ht="12.95" customHeight="1" x14ac:dyDescent="0.25">
      <c r="A943" s="5" t="s">
        <v>1702</v>
      </c>
      <c r="B943" s="31" t="s">
        <v>421</v>
      </c>
      <c r="C943" s="19"/>
      <c r="D943" s="25"/>
      <c r="E943" s="23"/>
      <c r="F943" s="21" t="s">
        <v>117</v>
      </c>
      <c r="G943" s="20"/>
      <c r="H943" s="24"/>
      <c r="I943" s="21"/>
      <c r="J943" s="21"/>
      <c r="K943" s="21"/>
      <c r="L943" s="21"/>
      <c r="M943" s="21"/>
      <c r="N943" s="21" t="s">
        <v>92</v>
      </c>
      <c r="O943" s="22"/>
      <c r="P943" s="23"/>
      <c r="Q943" s="21"/>
      <c r="R943" s="20"/>
      <c r="S943" s="24"/>
      <c r="T943" s="24"/>
      <c r="U943" s="24" t="s">
        <v>92</v>
      </c>
      <c r="V943" s="21"/>
      <c r="W943" s="21"/>
      <c r="X943" s="21"/>
      <c r="Y943" s="21"/>
      <c r="Z943" s="21"/>
      <c r="AA943" s="22"/>
      <c r="AB943" s="22"/>
      <c r="AC943" s="22"/>
      <c r="AD943" s="22"/>
      <c r="AE943" s="22"/>
      <c r="AF943" s="22"/>
      <c r="AG943" s="22"/>
      <c r="AH943" s="23" t="s">
        <v>117</v>
      </c>
      <c r="AI943" s="24" t="s">
        <v>116</v>
      </c>
      <c r="AJ943" s="21"/>
      <c r="AK943" s="22"/>
      <c r="AL943" s="22" t="s">
        <v>92</v>
      </c>
      <c r="AM943" s="22" t="s">
        <v>92</v>
      </c>
      <c r="AN943" s="23"/>
      <c r="AO943" s="20"/>
      <c r="AP943" s="24"/>
      <c r="AQ943" s="21" t="s">
        <v>92</v>
      </c>
      <c r="AR943" s="21"/>
      <c r="AS943" s="21"/>
      <c r="AT943" s="21"/>
      <c r="AU943" s="22" t="s">
        <v>92</v>
      </c>
      <c r="AV943" s="23"/>
      <c r="AW943" s="21" t="s">
        <v>92</v>
      </c>
      <c r="AX943" s="21"/>
      <c r="AY943" s="21"/>
      <c r="AZ943" s="21"/>
      <c r="BA943" s="20"/>
      <c r="BB943" s="23"/>
      <c r="BC943" s="21"/>
      <c r="BD943" s="21"/>
      <c r="BE943" s="21"/>
      <c r="BF943" s="20"/>
      <c r="BG943" s="24" t="s">
        <v>17</v>
      </c>
      <c r="BH943" s="21"/>
      <c r="BI943" s="21"/>
      <c r="BJ943" s="22"/>
      <c r="BK943" s="64"/>
      <c r="BL943" s="197" t="str">
        <f>IFERROR(VLOOKUP(BK943,#REF!,3,FALSE),"")</f>
        <v/>
      </c>
    </row>
    <row r="944" spans="1:64" s="3" customFormat="1" ht="12.95" customHeight="1" x14ac:dyDescent="0.25">
      <c r="A944" s="5" t="s">
        <v>1703</v>
      </c>
      <c r="B944" s="31" t="s">
        <v>421</v>
      </c>
      <c r="C944" s="19"/>
      <c r="D944" s="25"/>
      <c r="E944" s="23"/>
      <c r="F944" s="21" t="s">
        <v>117</v>
      </c>
      <c r="G944" s="20"/>
      <c r="H944" s="24"/>
      <c r="I944" s="21"/>
      <c r="J944" s="21"/>
      <c r="K944" s="21"/>
      <c r="L944" s="21"/>
      <c r="M944" s="21"/>
      <c r="N944" s="21" t="s">
        <v>92</v>
      </c>
      <c r="O944" s="22"/>
      <c r="P944" s="23"/>
      <c r="Q944" s="21"/>
      <c r="R944" s="20"/>
      <c r="S944" s="24"/>
      <c r="T944" s="24"/>
      <c r="U944" s="24" t="s">
        <v>92</v>
      </c>
      <c r="V944" s="21"/>
      <c r="W944" s="21" t="s">
        <v>118</v>
      </c>
      <c r="X944" s="21"/>
      <c r="Y944" s="21"/>
      <c r="Z944" s="21"/>
      <c r="AA944" s="22"/>
      <c r="AB944" s="22"/>
      <c r="AC944" s="22"/>
      <c r="AD944" s="22"/>
      <c r="AE944" s="22"/>
      <c r="AF944" s="22"/>
      <c r="AG944" s="22"/>
      <c r="AH944" s="23" t="s">
        <v>117</v>
      </c>
      <c r="AI944" s="24" t="s">
        <v>116</v>
      </c>
      <c r="AJ944" s="21"/>
      <c r="AK944" s="22"/>
      <c r="AL944" s="22" t="s">
        <v>92</v>
      </c>
      <c r="AM944" s="22" t="s">
        <v>92</v>
      </c>
      <c r="AN944" s="23"/>
      <c r="AO944" s="20"/>
      <c r="AP944" s="24"/>
      <c r="AQ944" s="21" t="s">
        <v>92</v>
      </c>
      <c r="AR944" s="21"/>
      <c r="AS944" s="21"/>
      <c r="AT944" s="21"/>
      <c r="AU944" s="22" t="s">
        <v>92</v>
      </c>
      <c r="AV944" s="23"/>
      <c r="AW944" s="21" t="s">
        <v>92</v>
      </c>
      <c r="AX944" s="21"/>
      <c r="AY944" s="21"/>
      <c r="AZ944" s="21"/>
      <c r="BA944" s="20"/>
      <c r="BB944" s="23"/>
      <c r="BC944" s="21"/>
      <c r="BD944" s="21"/>
      <c r="BE944" s="21"/>
      <c r="BF944" s="20"/>
      <c r="BG944" s="24" t="s">
        <v>17</v>
      </c>
      <c r="BH944" s="21"/>
      <c r="BI944" s="21"/>
      <c r="BJ944" s="22"/>
      <c r="BK944" s="64"/>
      <c r="BL944" s="197" t="str">
        <f>IFERROR(VLOOKUP(BK944,#REF!,3,FALSE),"")</f>
        <v/>
      </c>
    </row>
    <row r="945" spans="1:64" s="3" customFormat="1" ht="12.95" customHeight="1" x14ac:dyDescent="0.25">
      <c r="A945" s="5" t="s">
        <v>1704</v>
      </c>
      <c r="B945" s="31" t="s">
        <v>422</v>
      </c>
      <c r="C945" s="19"/>
      <c r="D945" s="25"/>
      <c r="E945" s="23"/>
      <c r="F945" s="21" t="s">
        <v>117</v>
      </c>
      <c r="G945" s="20"/>
      <c r="H945" s="24"/>
      <c r="I945" s="21"/>
      <c r="J945" s="21"/>
      <c r="K945" s="21"/>
      <c r="L945" s="21"/>
      <c r="M945" s="21"/>
      <c r="N945" s="21" t="s">
        <v>92</v>
      </c>
      <c r="O945" s="22"/>
      <c r="P945" s="23"/>
      <c r="Q945" s="21"/>
      <c r="R945" s="20"/>
      <c r="S945" s="24"/>
      <c r="T945" s="24"/>
      <c r="U945" s="24" t="s">
        <v>92</v>
      </c>
      <c r="V945" s="21"/>
      <c r="W945" s="21"/>
      <c r="X945" s="21"/>
      <c r="Y945" s="21"/>
      <c r="Z945" s="21"/>
      <c r="AA945" s="22"/>
      <c r="AB945" s="22"/>
      <c r="AC945" s="22"/>
      <c r="AD945" s="22"/>
      <c r="AE945" s="22"/>
      <c r="AF945" s="22"/>
      <c r="AG945" s="22"/>
      <c r="AH945" s="23" t="s">
        <v>117</v>
      </c>
      <c r="AI945" s="24" t="s">
        <v>116</v>
      </c>
      <c r="AJ945" s="21"/>
      <c r="AK945" s="22"/>
      <c r="AL945" s="22" t="s">
        <v>92</v>
      </c>
      <c r="AM945" s="22" t="s">
        <v>92</v>
      </c>
      <c r="AN945" s="23"/>
      <c r="AO945" s="20"/>
      <c r="AP945" s="24"/>
      <c r="AQ945" s="21" t="s">
        <v>92</v>
      </c>
      <c r="AR945" s="21"/>
      <c r="AS945" s="21"/>
      <c r="AT945" s="21"/>
      <c r="AU945" s="22" t="s">
        <v>92</v>
      </c>
      <c r="AV945" s="23"/>
      <c r="AW945" s="21" t="s">
        <v>92</v>
      </c>
      <c r="AX945" s="21"/>
      <c r="AY945" s="21"/>
      <c r="AZ945" s="21"/>
      <c r="BA945" s="20"/>
      <c r="BB945" s="23"/>
      <c r="BC945" s="21"/>
      <c r="BD945" s="21"/>
      <c r="BE945" s="21"/>
      <c r="BF945" s="20"/>
      <c r="BG945" s="24" t="s">
        <v>17</v>
      </c>
      <c r="BH945" s="21"/>
      <c r="BI945" s="21"/>
      <c r="BJ945" s="22"/>
      <c r="BK945" s="64"/>
      <c r="BL945" s="197" t="str">
        <f>IFERROR(VLOOKUP(BK945,#REF!,3,FALSE),"")</f>
        <v/>
      </c>
    </row>
    <row r="946" spans="1:64" s="3" customFormat="1" ht="12.95" customHeight="1" x14ac:dyDescent="0.25">
      <c r="A946" s="5" t="s">
        <v>1705</v>
      </c>
      <c r="B946" s="31" t="s">
        <v>422</v>
      </c>
      <c r="C946" s="19"/>
      <c r="D946" s="25"/>
      <c r="E946" s="23"/>
      <c r="F946" s="21" t="s">
        <v>117</v>
      </c>
      <c r="G946" s="20"/>
      <c r="H946" s="24"/>
      <c r="I946" s="21"/>
      <c r="J946" s="21"/>
      <c r="K946" s="21"/>
      <c r="L946" s="21"/>
      <c r="M946" s="21"/>
      <c r="N946" s="21" t="s">
        <v>92</v>
      </c>
      <c r="O946" s="22"/>
      <c r="P946" s="23"/>
      <c r="Q946" s="21"/>
      <c r="R946" s="20"/>
      <c r="S946" s="24"/>
      <c r="T946" s="24"/>
      <c r="U946" s="24" t="s">
        <v>92</v>
      </c>
      <c r="V946" s="21"/>
      <c r="W946" s="21"/>
      <c r="X946" s="21"/>
      <c r="Y946" s="21"/>
      <c r="Z946" s="21"/>
      <c r="AA946" s="22"/>
      <c r="AB946" s="22"/>
      <c r="AC946" s="22"/>
      <c r="AD946" s="22"/>
      <c r="AE946" s="22"/>
      <c r="AF946" s="22"/>
      <c r="AG946" s="22"/>
      <c r="AH946" s="23" t="s">
        <v>117</v>
      </c>
      <c r="AI946" s="24" t="s">
        <v>116</v>
      </c>
      <c r="AJ946" s="21"/>
      <c r="AK946" s="22"/>
      <c r="AL946" s="22" t="s">
        <v>92</v>
      </c>
      <c r="AM946" s="22" t="s">
        <v>92</v>
      </c>
      <c r="AN946" s="23"/>
      <c r="AO946" s="20"/>
      <c r="AP946" s="24"/>
      <c r="AQ946" s="21" t="s">
        <v>92</v>
      </c>
      <c r="AR946" s="21"/>
      <c r="AS946" s="21"/>
      <c r="AT946" s="21"/>
      <c r="AU946" s="22" t="s">
        <v>92</v>
      </c>
      <c r="AV946" s="23"/>
      <c r="AW946" s="21" t="s">
        <v>92</v>
      </c>
      <c r="AX946" s="21"/>
      <c r="AY946" s="21"/>
      <c r="AZ946" s="21"/>
      <c r="BA946" s="20"/>
      <c r="BB946" s="23"/>
      <c r="BC946" s="21"/>
      <c r="BD946" s="21"/>
      <c r="BE946" s="21"/>
      <c r="BF946" s="20"/>
      <c r="BG946" s="24" t="s">
        <v>17</v>
      </c>
      <c r="BH946" s="21"/>
      <c r="BI946" s="21"/>
      <c r="BJ946" s="22"/>
      <c r="BK946" s="64"/>
      <c r="BL946" s="197" t="str">
        <f>IFERROR(VLOOKUP(BK946,#REF!,3,FALSE),"")</f>
        <v/>
      </c>
    </row>
    <row r="947" spans="1:64" s="3" customFormat="1" ht="12.95" customHeight="1" x14ac:dyDescent="0.25">
      <c r="A947" s="5" t="s">
        <v>1706</v>
      </c>
      <c r="B947" s="31" t="s">
        <v>421</v>
      </c>
      <c r="C947" s="19"/>
      <c r="D947" s="25"/>
      <c r="E947" s="23"/>
      <c r="F947" s="21" t="s">
        <v>117</v>
      </c>
      <c r="G947" s="20"/>
      <c r="H947" s="24"/>
      <c r="I947" s="21"/>
      <c r="J947" s="21"/>
      <c r="K947" s="21"/>
      <c r="L947" s="21"/>
      <c r="M947" s="21"/>
      <c r="N947" s="21" t="s">
        <v>92</v>
      </c>
      <c r="O947" s="22"/>
      <c r="P947" s="23"/>
      <c r="Q947" s="21"/>
      <c r="R947" s="20"/>
      <c r="S947" s="24"/>
      <c r="T947" s="24"/>
      <c r="U947" s="24" t="s">
        <v>92</v>
      </c>
      <c r="V947" s="21"/>
      <c r="W947" s="21"/>
      <c r="X947" s="21"/>
      <c r="Y947" s="21"/>
      <c r="Z947" s="21"/>
      <c r="AA947" s="22"/>
      <c r="AB947" s="22"/>
      <c r="AC947" s="22"/>
      <c r="AD947" s="22"/>
      <c r="AE947" s="22"/>
      <c r="AF947" s="22"/>
      <c r="AG947" s="22"/>
      <c r="AH947" s="23" t="s">
        <v>117</v>
      </c>
      <c r="AI947" s="24" t="s">
        <v>116</v>
      </c>
      <c r="AJ947" s="21"/>
      <c r="AK947" s="22"/>
      <c r="AL947" s="22" t="s">
        <v>92</v>
      </c>
      <c r="AM947" s="22" t="s">
        <v>92</v>
      </c>
      <c r="AN947" s="23"/>
      <c r="AO947" s="20"/>
      <c r="AP947" s="24"/>
      <c r="AQ947" s="21" t="s">
        <v>92</v>
      </c>
      <c r="AR947" s="21"/>
      <c r="AS947" s="21"/>
      <c r="AT947" s="21"/>
      <c r="AU947" s="22" t="s">
        <v>92</v>
      </c>
      <c r="AV947" s="23"/>
      <c r="AW947" s="21" t="s">
        <v>92</v>
      </c>
      <c r="AX947" s="21"/>
      <c r="AY947" s="21"/>
      <c r="AZ947" s="21"/>
      <c r="BA947" s="20"/>
      <c r="BB947" s="23"/>
      <c r="BC947" s="21"/>
      <c r="BD947" s="21"/>
      <c r="BE947" s="21"/>
      <c r="BF947" s="20"/>
      <c r="BG947" s="24" t="s">
        <v>17</v>
      </c>
      <c r="BH947" s="21"/>
      <c r="BI947" s="21"/>
      <c r="BJ947" s="22"/>
      <c r="BK947" s="64"/>
      <c r="BL947" s="197" t="str">
        <f>IFERROR(VLOOKUP(BK947,#REF!,3,FALSE),"")</f>
        <v/>
      </c>
    </row>
    <row r="948" spans="1:64" s="3" customFormat="1" ht="12.95" customHeight="1" x14ac:dyDescent="0.25">
      <c r="A948" s="5" t="s">
        <v>1707</v>
      </c>
      <c r="B948" s="31" t="s">
        <v>421</v>
      </c>
      <c r="C948" s="19"/>
      <c r="D948" s="25"/>
      <c r="E948" s="23"/>
      <c r="F948" s="21" t="s">
        <v>117</v>
      </c>
      <c r="G948" s="20"/>
      <c r="H948" s="24"/>
      <c r="I948" s="21"/>
      <c r="J948" s="21"/>
      <c r="K948" s="21"/>
      <c r="L948" s="21"/>
      <c r="M948" s="21"/>
      <c r="N948" s="21" t="s">
        <v>92</v>
      </c>
      <c r="O948" s="22"/>
      <c r="P948" s="23"/>
      <c r="Q948" s="21"/>
      <c r="R948" s="20"/>
      <c r="S948" s="24"/>
      <c r="T948" s="24"/>
      <c r="U948" s="24" t="s">
        <v>92</v>
      </c>
      <c r="V948" s="21"/>
      <c r="W948" s="21"/>
      <c r="X948" s="21"/>
      <c r="Y948" s="21"/>
      <c r="Z948" s="21"/>
      <c r="AA948" s="22"/>
      <c r="AB948" s="22"/>
      <c r="AC948" s="22"/>
      <c r="AD948" s="22"/>
      <c r="AE948" s="22"/>
      <c r="AF948" s="22"/>
      <c r="AG948" s="22"/>
      <c r="AH948" s="23" t="s">
        <v>117</v>
      </c>
      <c r="AI948" s="24" t="s">
        <v>116</v>
      </c>
      <c r="AJ948" s="21"/>
      <c r="AK948" s="22"/>
      <c r="AL948" s="22" t="s">
        <v>92</v>
      </c>
      <c r="AM948" s="22" t="s">
        <v>92</v>
      </c>
      <c r="AN948" s="23"/>
      <c r="AO948" s="20"/>
      <c r="AP948" s="24"/>
      <c r="AQ948" s="21" t="s">
        <v>92</v>
      </c>
      <c r="AR948" s="21"/>
      <c r="AS948" s="21"/>
      <c r="AT948" s="21"/>
      <c r="AU948" s="22" t="s">
        <v>92</v>
      </c>
      <c r="AV948" s="23"/>
      <c r="AW948" s="21" t="s">
        <v>92</v>
      </c>
      <c r="AX948" s="21"/>
      <c r="AY948" s="21"/>
      <c r="AZ948" s="21"/>
      <c r="BA948" s="20"/>
      <c r="BB948" s="23"/>
      <c r="BC948" s="21"/>
      <c r="BD948" s="21"/>
      <c r="BE948" s="21"/>
      <c r="BF948" s="20"/>
      <c r="BG948" s="24" t="s">
        <v>17</v>
      </c>
      <c r="BH948" s="21"/>
      <c r="BI948" s="21"/>
      <c r="BJ948" s="22"/>
      <c r="BK948" s="64"/>
      <c r="BL948" s="197" t="str">
        <f>IFERROR(VLOOKUP(BK948,#REF!,3,FALSE),"")</f>
        <v/>
      </c>
    </row>
    <row r="949" spans="1:64" s="3" customFormat="1" ht="12.95" customHeight="1" x14ac:dyDescent="0.25">
      <c r="A949" s="5" t="s">
        <v>1708</v>
      </c>
      <c r="B949" s="31" t="s">
        <v>422</v>
      </c>
      <c r="C949" s="19"/>
      <c r="D949" s="25"/>
      <c r="E949" s="23"/>
      <c r="F949" s="21" t="s">
        <v>117</v>
      </c>
      <c r="G949" s="20"/>
      <c r="H949" s="24"/>
      <c r="I949" s="21"/>
      <c r="J949" s="21"/>
      <c r="K949" s="21"/>
      <c r="L949" s="21"/>
      <c r="M949" s="21"/>
      <c r="N949" s="21" t="s">
        <v>92</v>
      </c>
      <c r="O949" s="22"/>
      <c r="P949" s="23"/>
      <c r="Q949" s="21"/>
      <c r="R949" s="20"/>
      <c r="S949" s="24"/>
      <c r="T949" s="24"/>
      <c r="U949" s="24" t="s">
        <v>92</v>
      </c>
      <c r="V949" s="21"/>
      <c r="W949" s="21"/>
      <c r="X949" s="21"/>
      <c r="Y949" s="21"/>
      <c r="Z949" s="21"/>
      <c r="AA949" s="22"/>
      <c r="AB949" s="22"/>
      <c r="AC949" s="22"/>
      <c r="AD949" s="22"/>
      <c r="AE949" s="22"/>
      <c r="AF949" s="22"/>
      <c r="AG949" s="22"/>
      <c r="AH949" s="23" t="s">
        <v>117</v>
      </c>
      <c r="AI949" s="24" t="s">
        <v>116</v>
      </c>
      <c r="AJ949" s="21"/>
      <c r="AK949" s="22"/>
      <c r="AL949" s="22" t="s">
        <v>92</v>
      </c>
      <c r="AM949" s="22" t="s">
        <v>92</v>
      </c>
      <c r="AN949" s="23"/>
      <c r="AO949" s="20"/>
      <c r="AP949" s="24"/>
      <c r="AQ949" s="21" t="s">
        <v>92</v>
      </c>
      <c r="AR949" s="21"/>
      <c r="AS949" s="21"/>
      <c r="AT949" s="21"/>
      <c r="AU949" s="22" t="s">
        <v>92</v>
      </c>
      <c r="AV949" s="23"/>
      <c r="AW949" s="21" t="s">
        <v>92</v>
      </c>
      <c r="AX949" s="21"/>
      <c r="AY949" s="21"/>
      <c r="AZ949" s="21"/>
      <c r="BA949" s="20"/>
      <c r="BB949" s="23"/>
      <c r="BC949" s="21"/>
      <c r="BD949" s="21"/>
      <c r="BE949" s="21"/>
      <c r="BF949" s="20"/>
      <c r="BG949" s="24" t="s">
        <v>17</v>
      </c>
      <c r="BH949" s="21"/>
      <c r="BI949" s="21"/>
      <c r="BJ949" s="22"/>
      <c r="BK949" s="64"/>
      <c r="BL949" s="197" t="str">
        <f>IFERROR(VLOOKUP(BK949,#REF!,3,FALSE),"")</f>
        <v/>
      </c>
    </row>
    <row r="950" spans="1:64" s="3" customFormat="1" ht="12.95" customHeight="1" x14ac:dyDescent="0.25">
      <c r="A950" s="5" t="s">
        <v>1709</v>
      </c>
      <c r="B950" s="31" t="s">
        <v>422</v>
      </c>
      <c r="C950" s="19"/>
      <c r="D950" s="25"/>
      <c r="E950" s="23"/>
      <c r="F950" s="21" t="s">
        <v>117</v>
      </c>
      <c r="G950" s="20"/>
      <c r="H950" s="24"/>
      <c r="I950" s="21"/>
      <c r="J950" s="21"/>
      <c r="K950" s="21"/>
      <c r="L950" s="21"/>
      <c r="M950" s="21"/>
      <c r="N950" s="21" t="s">
        <v>92</v>
      </c>
      <c r="O950" s="22"/>
      <c r="P950" s="23"/>
      <c r="Q950" s="21"/>
      <c r="R950" s="20"/>
      <c r="S950" s="24"/>
      <c r="T950" s="24"/>
      <c r="U950" s="24" t="s">
        <v>92</v>
      </c>
      <c r="V950" s="21"/>
      <c r="W950" s="21"/>
      <c r="X950" s="21"/>
      <c r="Y950" s="21"/>
      <c r="Z950" s="21"/>
      <c r="AA950" s="22"/>
      <c r="AB950" s="22"/>
      <c r="AC950" s="22"/>
      <c r="AD950" s="22"/>
      <c r="AE950" s="22"/>
      <c r="AF950" s="22"/>
      <c r="AG950" s="22"/>
      <c r="AH950" s="23" t="s">
        <v>117</v>
      </c>
      <c r="AI950" s="24" t="s">
        <v>116</v>
      </c>
      <c r="AJ950" s="21"/>
      <c r="AK950" s="22"/>
      <c r="AL950" s="22" t="s">
        <v>92</v>
      </c>
      <c r="AM950" s="22" t="s">
        <v>92</v>
      </c>
      <c r="AN950" s="23"/>
      <c r="AO950" s="20"/>
      <c r="AP950" s="24"/>
      <c r="AQ950" s="21" t="s">
        <v>92</v>
      </c>
      <c r="AR950" s="21"/>
      <c r="AS950" s="21"/>
      <c r="AT950" s="21"/>
      <c r="AU950" s="22" t="s">
        <v>92</v>
      </c>
      <c r="AV950" s="23"/>
      <c r="AW950" s="21" t="s">
        <v>92</v>
      </c>
      <c r="AX950" s="21"/>
      <c r="AY950" s="21"/>
      <c r="AZ950" s="21"/>
      <c r="BA950" s="20"/>
      <c r="BB950" s="23"/>
      <c r="BC950" s="21"/>
      <c r="BD950" s="21"/>
      <c r="BE950" s="21"/>
      <c r="BF950" s="20"/>
      <c r="BG950" s="24" t="s">
        <v>17</v>
      </c>
      <c r="BH950" s="21"/>
      <c r="BI950" s="21"/>
      <c r="BJ950" s="22"/>
      <c r="BK950" s="64"/>
      <c r="BL950" s="197" t="str">
        <f>IFERROR(VLOOKUP(BK950,#REF!,3,FALSE),"")</f>
        <v/>
      </c>
    </row>
    <row r="951" spans="1:64" s="3" customFormat="1" ht="12.95" customHeight="1" x14ac:dyDescent="0.25">
      <c r="A951" s="5" t="s">
        <v>1710</v>
      </c>
      <c r="B951" s="31" t="s">
        <v>422</v>
      </c>
      <c r="C951" s="19"/>
      <c r="D951" s="25"/>
      <c r="E951" s="23"/>
      <c r="F951" s="21" t="s">
        <v>117</v>
      </c>
      <c r="G951" s="20"/>
      <c r="H951" s="24"/>
      <c r="I951" s="21"/>
      <c r="J951" s="21"/>
      <c r="K951" s="21"/>
      <c r="L951" s="21"/>
      <c r="M951" s="21"/>
      <c r="N951" s="21" t="s">
        <v>92</v>
      </c>
      <c r="O951" s="22"/>
      <c r="P951" s="23"/>
      <c r="Q951" s="21"/>
      <c r="R951" s="20"/>
      <c r="S951" s="24"/>
      <c r="T951" s="24"/>
      <c r="U951" s="24" t="s">
        <v>92</v>
      </c>
      <c r="V951" s="21"/>
      <c r="W951" s="21"/>
      <c r="X951" s="21"/>
      <c r="Y951" s="21"/>
      <c r="Z951" s="21"/>
      <c r="AA951" s="22"/>
      <c r="AB951" s="22"/>
      <c r="AC951" s="22"/>
      <c r="AD951" s="22"/>
      <c r="AE951" s="22"/>
      <c r="AF951" s="22"/>
      <c r="AG951" s="22"/>
      <c r="AH951" s="23" t="s">
        <v>117</v>
      </c>
      <c r="AI951" s="24" t="s">
        <v>116</v>
      </c>
      <c r="AJ951" s="21"/>
      <c r="AK951" s="22"/>
      <c r="AL951" s="22" t="s">
        <v>92</v>
      </c>
      <c r="AM951" s="22" t="s">
        <v>92</v>
      </c>
      <c r="AN951" s="23"/>
      <c r="AO951" s="20"/>
      <c r="AP951" s="24"/>
      <c r="AQ951" s="21" t="s">
        <v>92</v>
      </c>
      <c r="AR951" s="21"/>
      <c r="AS951" s="21"/>
      <c r="AT951" s="21"/>
      <c r="AU951" s="22" t="s">
        <v>92</v>
      </c>
      <c r="AV951" s="23"/>
      <c r="AW951" s="21" t="s">
        <v>92</v>
      </c>
      <c r="AX951" s="21"/>
      <c r="AY951" s="21"/>
      <c r="AZ951" s="21"/>
      <c r="BA951" s="20"/>
      <c r="BB951" s="23"/>
      <c r="BC951" s="21"/>
      <c r="BD951" s="21"/>
      <c r="BE951" s="21"/>
      <c r="BF951" s="20"/>
      <c r="BG951" s="24" t="s">
        <v>17</v>
      </c>
      <c r="BH951" s="21"/>
      <c r="BI951" s="21"/>
      <c r="BJ951" s="22"/>
      <c r="BK951" s="64"/>
      <c r="BL951" s="197" t="str">
        <f>IFERROR(VLOOKUP(BK951,#REF!,3,FALSE),"")</f>
        <v/>
      </c>
    </row>
    <row r="952" spans="1:64" s="3" customFormat="1" ht="12.95" customHeight="1" x14ac:dyDescent="0.25">
      <c r="A952" s="5" t="s">
        <v>1711</v>
      </c>
      <c r="B952" s="31" t="s">
        <v>422</v>
      </c>
      <c r="C952" s="19"/>
      <c r="D952" s="25"/>
      <c r="E952" s="23"/>
      <c r="F952" s="21" t="s">
        <v>117</v>
      </c>
      <c r="G952" s="20"/>
      <c r="H952" s="24"/>
      <c r="I952" s="21"/>
      <c r="J952" s="21"/>
      <c r="K952" s="21"/>
      <c r="L952" s="21"/>
      <c r="M952" s="21"/>
      <c r="N952" s="21" t="s">
        <v>92</v>
      </c>
      <c r="O952" s="22"/>
      <c r="P952" s="23"/>
      <c r="Q952" s="21"/>
      <c r="R952" s="20"/>
      <c r="S952" s="24"/>
      <c r="T952" s="24"/>
      <c r="U952" s="24" t="s">
        <v>92</v>
      </c>
      <c r="V952" s="21"/>
      <c r="W952" s="21"/>
      <c r="X952" s="21"/>
      <c r="Y952" s="21"/>
      <c r="Z952" s="21"/>
      <c r="AA952" s="22"/>
      <c r="AB952" s="22"/>
      <c r="AC952" s="22"/>
      <c r="AD952" s="22"/>
      <c r="AE952" s="22"/>
      <c r="AF952" s="22"/>
      <c r="AG952" s="22"/>
      <c r="AH952" s="23" t="s">
        <v>117</v>
      </c>
      <c r="AI952" s="24" t="s">
        <v>116</v>
      </c>
      <c r="AJ952" s="21"/>
      <c r="AK952" s="22"/>
      <c r="AL952" s="22" t="s">
        <v>92</v>
      </c>
      <c r="AM952" s="22" t="s">
        <v>92</v>
      </c>
      <c r="AN952" s="23"/>
      <c r="AO952" s="20"/>
      <c r="AP952" s="24"/>
      <c r="AQ952" s="21" t="s">
        <v>92</v>
      </c>
      <c r="AR952" s="21"/>
      <c r="AS952" s="21"/>
      <c r="AT952" s="21"/>
      <c r="AU952" s="22" t="s">
        <v>92</v>
      </c>
      <c r="AV952" s="23"/>
      <c r="AW952" s="21" t="s">
        <v>92</v>
      </c>
      <c r="AX952" s="21"/>
      <c r="AY952" s="21"/>
      <c r="AZ952" s="21"/>
      <c r="BA952" s="20"/>
      <c r="BB952" s="23"/>
      <c r="BC952" s="21"/>
      <c r="BD952" s="21"/>
      <c r="BE952" s="21"/>
      <c r="BF952" s="20"/>
      <c r="BG952" s="24" t="s">
        <v>17</v>
      </c>
      <c r="BH952" s="21"/>
      <c r="BI952" s="21"/>
      <c r="BJ952" s="22"/>
      <c r="BK952" s="64"/>
      <c r="BL952" s="197" t="str">
        <f>IFERROR(VLOOKUP(BK952,#REF!,3,FALSE),"")</f>
        <v/>
      </c>
    </row>
    <row r="953" spans="1:64" s="3" customFormat="1" ht="12.95" customHeight="1" x14ac:dyDescent="0.25">
      <c r="A953" s="5" t="s">
        <v>1712</v>
      </c>
      <c r="B953" s="31" t="s">
        <v>423</v>
      </c>
      <c r="C953" s="19"/>
      <c r="D953" s="25"/>
      <c r="E953" s="23"/>
      <c r="F953" s="21" t="s">
        <v>117</v>
      </c>
      <c r="G953" s="20"/>
      <c r="H953" s="24"/>
      <c r="I953" s="21"/>
      <c r="J953" s="21"/>
      <c r="K953" s="21"/>
      <c r="L953" s="21"/>
      <c r="M953" s="21"/>
      <c r="N953" s="21" t="s">
        <v>92</v>
      </c>
      <c r="O953" s="22"/>
      <c r="P953" s="23"/>
      <c r="Q953" s="21"/>
      <c r="R953" s="20"/>
      <c r="S953" s="24"/>
      <c r="T953" s="24"/>
      <c r="U953" s="24" t="s">
        <v>92</v>
      </c>
      <c r="V953" s="21"/>
      <c r="W953" s="21" t="s">
        <v>118</v>
      </c>
      <c r="X953" s="21"/>
      <c r="Y953" s="21"/>
      <c r="Z953" s="21"/>
      <c r="AA953" s="22"/>
      <c r="AB953" s="22"/>
      <c r="AC953" s="22"/>
      <c r="AD953" s="22"/>
      <c r="AE953" s="22"/>
      <c r="AF953" s="22"/>
      <c r="AG953" s="22"/>
      <c r="AH953" s="23" t="s">
        <v>117</v>
      </c>
      <c r="AI953" s="24" t="s">
        <v>116</v>
      </c>
      <c r="AJ953" s="21"/>
      <c r="AK953" s="22"/>
      <c r="AL953" s="22" t="s">
        <v>92</v>
      </c>
      <c r="AM953" s="22" t="s">
        <v>92</v>
      </c>
      <c r="AN953" s="23"/>
      <c r="AO953" s="20"/>
      <c r="AP953" s="24"/>
      <c r="AQ953" s="21" t="s">
        <v>92</v>
      </c>
      <c r="AR953" s="21"/>
      <c r="AS953" s="21"/>
      <c r="AT953" s="21"/>
      <c r="AU953" s="22" t="s">
        <v>92</v>
      </c>
      <c r="AV953" s="23"/>
      <c r="AW953" s="21" t="s">
        <v>92</v>
      </c>
      <c r="AX953" s="21"/>
      <c r="AY953" s="21"/>
      <c r="AZ953" s="21"/>
      <c r="BA953" s="20"/>
      <c r="BB953" s="23"/>
      <c r="BC953" s="21"/>
      <c r="BD953" s="21"/>
      <c r="BE953" s="21"/>
      <c r="BF953" s="20"/>
      <c r="BG953" s="24" t="s">
        <v>17</v>
      </c>
      <c r="BH953" s="21"/>
      <c r="BI953" s="21"/>
      <c r="BJ953" s="22"/>
      <c r="BK953" s="64"/>
      <c r="BL953" s="197" t="str">
        <f>IFERROR(VLOOKUP(BK953,#REF!,3,FALSE),"")</f>
        <v/>
      </c>
    </row>
    <row r="954" spans="1:64" s="3" customFormat="1" ht="12.95" customHeight="1" x14ac:dyDescent="0.25">
      <c r="A954" s="5" t="s">
        <v>1713</v>
      </c>
      <c r="B954" s="31" t="s">
        <v>424</v>
      </c>
      <c r="C954" s="19"/>
      <c r="D954" s="25"/>
      <c r="E954" s="23"/>
      <c r="F954" s="21" t="s">
        <v>117</v>
      </c>
      <c r="G954" s="20"/>
      <c r="H954" s="24"/>
      <c r="I954" s="21"/>
      <c r="J954" s="21"/>
      <c r="K954" s="21"/>
      <c r="L954" s="21"/>
      <c r="M954" s="21"/>
      <c r="N954" s="21" t="s">
        <v>92</v>
      </c>
      <c r="O954" s="22"/>
      <c r="P954" s="23"/>
      <c r="Q954" s="21"/>
      <c r="R954" s="20"/>
      <c r="S954" s="24"/>
      <c r="T954" s="24"/>
      <c r="U954" s="24" t="s">
        <v>92</v>
      </c>
      <c r="V954" s="21"/>
      <c r="W954" s="21"/>
      <c r="X954" s="21"/>
      <c r="Y954" s="21"/>
      <c r="Z954" s="21"/>
      <c r="AA954" s="22"/>
      <c r="AB954" s="22"/>
      <c r="AC954" s="22"/>
      <c r="AD954" s="22"/>
      <c r="AE954" s="22"/>
      <c r="AF954" s="22"/>
      <c r="AG954" s="22"/>
      <c r="AH954" s="23" t="s">
        <v>117</v>
      </c>
      <c r="AI954" s="24" t="s">
        <v>116</v>
      </c>
      <c r="AJ954" s="21"/>
      <c r="AK954" s="22"/>
      <c r="AL954" s="22" t="s">
        <v>92</v>
      </c>
      <c r="AM954" s="22" t="s">
        <v>92</v>
      </c>
      <c r="AN954" s="23"/>
      <c r="AO954" s="20"/>
      <c r="AP954" s="24"/>
      <c r="AQ954" s="21" t="s">
        <v>92</v>
      </c>
      <c r="AR954" s="21"/>
      <c r="AS954" s="21"/>
      <c r="AT954" s="21"/>
      <c r="AU954" s="22" t="s">
        <v>92</v>
      </c>
      <c r="AV954" s="23"/>
      <c r="AW954" s="21" t="s">
        <v>92</v>
      </c>
      <c r="AX954" s="21"/>
      <c r="AY954" s="21"/>
      <c r="AZ954" s="21"/>
      <c r="BA954" s="20"/>
      <c r="BB954" s="23"/>
      <c r="BC954" s="21"/>
      <c r="BD954" s="21"/>
      <c r="BE954" s="21"/>
      <c r="BF954" s="20"/>
      <c r="BG954" s="24" t="s">
        <v>17</v>
      </c>
      <c r="BH954" s="21"/>
      <c r="BI954" s="21"/>
      <c r="BJ954" s="22"/>
      <c r="BK954" s="64"/>
      <c r="BL954" s="197" t="str">
        <f>IFERROR(VLOOKUP(BK954,#REF!,3,FALSE),"")</f>
        <v/>
      </c>
    </row>
    <row r="955" spans="1:64" s="3" customFormat="1" ht="12.95" customHeight="1" x14ac:dyDescent="0.25">
      <c r="A955" s="5" t="s">
        <v>1714</v>
      </c>
      <c r="B955" s="31" t="s">
        <v>425</v>
      </c>
      <c r="C955" s="19"/>
      <c r="D955" s="25"/>
      <c r="E955" s="23"/>
      <c r="F955" s="21" t="s">
        <v>117</v>
      </c>
      <c r="G955" s="20"/>
      <c r="H955" s="24"/>
      <c r="I955" s="21"/>
      <c r="J955" s="21"/>
      <c r="K955" s="21"/>
      <c r="L955" s="21"/>
      <c r="M955" s="21"/>
      <c r="N955" s="21" t="s">
        <v>92</v>
      </c>
      <c r="O955" s="22"/>
      <c r="P955" s="23"/>
      <c r="Q955" s="21"/>
      <c r="R955" s="20"/>
      <c r="S955" s="24"/>
      <c r="T955" s="24"/>
      <c r="U955" s="24" t="s">
        <v>92</v>
      </c>
      <c r="V955" s="21"/>
      <c r="W955" s="21"/>
      <c r="X955" s="21"/>
      <c r="Y955" s="21"/>
      <c r="Z955" s="21"/>
      <c r="AA955" s="22"/>
      <c r="AB955" s="22"/>
      <c r="AC955" s="22"/>
      <c r="AD955" s="22"/>
      <c r="AE955" s="22"/>
      <c r="AF955" s="22"/>
      <c r="AG955" s="22"/>
      <c r="AH955" s="23" t="s">
        <v>117</v>
      </c>
      <c r="AI955" s="24" t="s">
        <v>116</v>
      </c>
      <c r="AJ955" s="21"/>
      <c r="AK955" s="22"/>
      <c r="AL955" s="22" t="s">
        <v>92</v>
      </c>
      <c r="AM955" s="22" t="s">
        <v>92</v>
      </c>
      <c r="AN955" s="23"/>
      <c r="AO955" s="20"/>
      <c r="AP955" s="24"/>
      <c r="AQ955" s="21" t="s">
        <v>92</v>
      </c>
      <c r="AR955" s="21"/>
      <c r="AS955" s="21"/>
      <c r="AT955" s="21"/>
      <c r="AU955" s="22" t="s">
        <v>92</v>
      </c>
      <c r="AV955" s="23"/>
      <c r="AW955" s="21" t="s">
        <v>92</v>
      </c>
      <c r="AX955" s="21"/>
      <c r="AY955" s="21"/>
      <c r="AZ955" s="21"/>
      <c r="BA955" s="20"/>
      <c r="BB955" s="23"/>
      <c r="BC955" s="21"/>
      <c r="BD955" s="21"/>
      <c r="BE955" s="21"/>
      <c r="BF955" s="20"/>
      <c r="BG955" s="24" t="s">
        <v>17</v>
      </c>
      <c r="BH955" s="21"/>
      <c r="BI955" s="21"/>
      <c r="BJ955" s="22"/>
      <c r="BK955" s="64"/>
      <c r="BL955" s="197" t="str">
        <f>IFERROR(VLOOKUP(BK955,#REF!,3,FALSE),"")</f>
        <v/>
      </c>
    </row>
    <row r="956" spans="1:64" s="3" customFormat="1" ht="12.95" customHeight="1" x14ac:dyDescent="0.25">
      <c r="A956" s="5" t="s">
        <v>1715</v>
      </c>
      <c r="B956" s="31" t="s">
        <v>426</v>
      </c>
      <c r="C956" s="19"/>
      <c r="D956" s="25"/>
      <c r="E956" s="23"/>
      <c r="F956" s="21" t="s">
        <v>117</v>
      </c>
      <c r="G956" s="20"/>
      <c r="H956" s="24"/>
      <c r="I956" s="21"/>
      <c r="J956" s="21"/>
      <c r="K956" s="21"/>
      <c r="L956" s="21"/>
      <c r="M956" s="21"/>
      <c r="N956" s="21" t="s">
        <v>92</v>
      </c>
      <c r="O956" s="22"/>
      <c r="P956" s="23"/>
      <c r="Q956" s="21"/>
      <c r="R956" s="20"/>
      <c r="S956" s="24"/>
      <c r="T956" s="24"/>
      <c r="U956" s="24" t="s">
        <v>92</v>
      </c>
      <c r="V956" s="21"/>
      <c r="W956" s="21"/>
      <c r="X956" s="21"/>
      <c r="Y956" s="21"/>
      <c r="Z956" s="21"/>
      <c r="AA956" s="22"/>
      <c r="AB956" s="22"/>
      <c r="AC956" s="22"/>
      <c r="AD956" s="22"/>
      <c r="AE956" s="22"/>
      <c r="AF956" s="22"/>
      <c r="AG956" s="22"/>
      <c r="AH956" s="23" t="s">
        <v>117</v>
      </c>
      <c r="AI956" s="24" t="s">
        <v>116</v>
      </c>
      <c r="AJ956" s="21"/>
      <c r="AK956" s="22"/>
      <c r="AL956" s="22" t="s">
        <v>92</v>
      </c>
      <c r="AM956" s="22" t="s">
        <v>92</v>
      </c>
      <c r="AN956" s="23"/>
      <c r="AO956" s="20"/>
      <c r="AP956" s="24"/>
      <c r="AQ956" s="21" t="s">
        <v>92</v>
      </c>
      <c r="AR956" s="21"/>
      <c r="AS956" s="21"/>
      <c r="AT956" s="21"/>
      <c r="AU956" s="22" t="s">
        <v>92</v>
      </c>
      <c r="AV956" s="23"/>
      <c r="AW956" s="21" t="s">
        <v>92</v>
      </c>
      <c r="AX956" s="21"/>
      <c r="AY956" s="21"/>
      <c r="AZ956" s="21"/>
      <c r="BA956" s="20"/>
      <c r="BB956" s="23"/>
      <c r="BC956" s="21"/>
      <c r="BD956" s="21"/>
      <c r="BE956" s="21"/>
      <c r="BF956" s="20"/>
      <c r="BG956" s="24" t="s">
        <v>17</v>
      </c>
      <c r="BH956" s="21"/>
      <c r="BI956" s="21"/>
      <c r="BJ956" s="22"/>
      <c r="BK956" s="64"/>
      <c r="BL956" s="197" t="str">
        <f>IFERROR(VLOOKUP(BK956,#REF!,3,FALSE),"")</f>
        <v/>
      </c>
    </row>
    <row r="957" spans="1:64" s="3" customFormat="1" ht="12.95" customHeight="1" x14ac:dyDescent="0.25">
      <c r="A957" s="5" t="s">
        <v>1716</v>
      </c>
      <c r="B957" s="31" t="s">
        <v>427</v>
      </c>
      <c r="C957" s="19"/>
      <c r="D957" s="25"/>
      <c r="E957" s="23"/>
      <c r="F957" s="21" t="s">
        <v>117</v>
      </c>
      <c r="G957" s="20"/>
      <c r="H957" s="24"/>
      <c r="I957" s="21"/>
      <c r="J957" s="21"/>
      <c r="K957" s="21"/>
      <c r="L957" s="21"/>
      <c r="M957" s="21"/>
      <c r="N957" s="21" t="s">
        <v>92</v>
      </c>
      <c r="O957" s="22"/>
      <c r="P957" s="23"/>
      <c r="Q957" s="21"/>
      <c r="R957" s="20"/>
      <c r="S957" s="24"/>
      <c r="T957" s="24"/>
      <c r="U957" s="24" t="s">
        <v>92</v>
      </c>
      <c r="V957" s="21"/>
      <c r="W957" s="21"/>
      <c r="X957" s="21"/>
      <c r="Y957" s="21"/>
      <c r="Z957" s="21"/>
      <c r="AA957" s="22"/>
      <c r="AB957" s="22"/>
      <c r="AC957" s="22"/>
      <c r="AD957" s="22"/>
      <c r="AE957" s="22"/>
      <c r="AF957" s="22"/>
      <c r="AG957" s="22"/>
      <c r="AH957" s="23" t="s">
        <v>117</v>
      </c>
      <c r="AI957" s="24" t="s">
        <v>116</v>
      </c>
      <c r="AJ957" s="21"/>
      <c r="AK957" s="22"/>
      <c r="AL957" s="22" t="s">
        <v>92</v>
      </c>
      <c r="AM957" s="22" t="s">
        <v>92</v>
      </c>
      <c r="AN957" s="23"/>
      <c r="AO957" s="20"/>
      <c r="AP957" s="24"/>
      <c r="AQ957" s="21" t="s">
        <v>92</v>
      </c>
      <c r="AR957" s="21"/>
      <c r="AS957" s="21"/>
      <c r="AT957" s="21"/>
      <c r="AU957" s="22" t="s">
        <v>92</v>
      </c>
      <c r="AV957" s="23"/>
      <c r="AW957" s="21" t="s">
        <v>92</v>
      </c>
      <c r="AX957" s="21"/>
      <c r="AY957" s="21"/>
      <c r="AZ957" s="21"/>
      <c r="BA957" s="20"/>
      <c r="BB957" s="23"/>
      <c r="BC957" s="21"/>
      <c r="BD957" s="21"/>
      <c r="BE957" s="21"/>
      <c r="BF957" s="20"/>
      <c r="BG957" s="24" t="s">
        <v>17</v>
      </c>
      <c r="BH957" s="21"/>
      <c r="BI957" s="21"/>
      <c r="BJ957" s="22"/>
      <c r="BK957" s="64"/>
      <c r="BL957" s="197" t="str">
        <f>IFERROR(VLOOKUP(BK957,#REF!,3,FALSE),"")</f>
        <v/>
      </c>
    </row>
    <row r="958" spans="1:64" s="3" customFormat="1" ht="12.95" customHeight="1" x14ac:dyDescent="0.25">
      <c r="A958" s="5" t="s">
        <v>1717</v>
      </c>
      <c r="B958" s="31" t="s">
        <v>428</v>
      </c>
      <c r="C958" s="19"/>
      <c r="D958" s="25"/>
      <c r="E958" s="23"/>
      <c r="F958" s="21" t="s">
        <v>117</v>
      </c>
      <c r="G958" s="20"/>
      <c r="H958" s="24"/>
      <c r="I958" s="21"/>
      <c r="J958" s="21"/>
      <c r="K958" s="21"/>
      <c r="L958" s="21"/>
      <c r="M958" s="21"/>
      <c r="N958" s="21" t="s">
        <v>92</v>
      </c>
      <c r="O958" s="22"/>
      <c r="P958" s="23"/>
      <c r="Q958" s="21"/>
      <c r="R958" s="20"/>
      <c r="S958" s="24"/>
      <c r="T958" s="24"/>
      <c r="U958" s="24" t="s">
        <v>92</v>
      </c>
      <c r="V958" s="21"/>
      <c r="W958" s="21"/>
      <c r="X958" s="21"/>
      <c r="Y958" s="21"/>
      <c r="Z958" s="21"/>
      <c r="AA958" s="22"/>
      <c r="AB958" s="22"/>
      <c r="AC958" s="22"/>
      <c r="AD958" s="22"/>
      <c r="AE958" s="22"/>
      <c r="AF958" s="22"/>
      <c r="AG958" s="22"/>
      <c r="AH958" s="23" t="s">
        <v>117</v>
      </c>
      <c r="AI958" s="24" t="s">
        <v>116</v>
      </c>
      <c r="AJ958" s="21"/>
      <c r="AK958" s="22"/>
      <c r="AL958" s="22" t="s">
        <v>92</v>
      </c>
      <c r="AM958" s="22" t="s">
        <v>92</v>
      </c>
      <c r="AN958" s="23"/>
      <c r="AO958" s="20"/>
      <c r="AP958" s="24"/>
      <c r="AQ958" s="21" t="s">
        <v>92</v>
      </c>
      <c r="AR958" s="21"/>
      <c r="AS958" s="21"/>
      <c r="AT958" s="21"/>
      <c r="AU958" s="22" t="s">
        <v>92</v>
      </c>
      <c r="AV958" s="23"/>
      <c r="AW958" s="21" t="s">
        <v>92</v>
      </c>
      <c r="AX958" s="21"/>
      <c r="AY958" s="21"/>
      <c r="AZ958" s="21"/>
      <c r="BA958" s="20"/>
      <c r="BB958" s="23"/>
      <c r="BC958" s="21"/>
      <c r="BD958" s="21"/>
      <c r="BE958" s="21"/>
      <c r="BF958" s="20"/>
      <c r="BG958" s="24" t="s">
        <v>17</v>
      </c>
      <c r="BH958" s="21"/>
      <c r="BI958" s="21"/>
      <c r="BJ958" s="22"/>
      <c r="BK958" s="64"/>
      <c r="BL958" s="197" t="str">
        <f>IFERROR(VLOOKUP(BK958,#REF!,3,FALSE),"")</f>
        <v/>
      </c>
    </row>
    <row r="959" spans="1:64" s="3" customFormat="1" ht="12.95" customHeight="1" x14ac:dyDescent="0.25">
      <c r="A959" s="5" t="s">
        <v>1718</v>
      </c>
      <c r="B959" s="31" t="s">
        <v>429</v>
      </c>
      <c r="C959" s="19"/>
      <c r="D959" s="25"/>
      <c r="E959" s="23"/>
      <c r="F959" s="21" t="s">
        <v>117</v>
      </c>
      <c r="G959" s="20"/>
      <c r="H959" s="24"/>
      <c r="I959" s="21"/>
      <c r="J959" s="21"/>
      <c r="K959" s="21"/>
      <c r="L959" s="21"/>
      <c r="M959" s="21"/>
      <c r="N959" s="21" t="s">
        <v>92</v>
      </c>
      <c r="O959" s="22"/>
      <c r="P959" s="23"/>
      <c r="Q959" s="21"/>
      <c r="R959" s="20"/>
      <c r="S959" s="24"/>
      <c r="T959" s="24"/>
      <c r="U959" s="24" t="s">
        <v>92</v>
      </c>
      <c r="V959" s="21"/>
      <c r="W959" s="21"/>
      <c r="X959" s="21"/>
      <c r="Y959" s="21"/>
      <c r="Z959" s="21"/>
      <c r="AA959" s="22"/>
      <c r="AB959" s="22"/>
      <c r="AC959" s="22"/>
      <c r="AD959" s="22"/>
      <c r="AE959" s="22"/>
      <c r="AF959" s="22"/>
      <c r="AG959" s="22"/>
      <c r="AH959" s="23" t="s">
        <v>117</v>
      </c>
      <c r="AI959" s="24" t="s">
        <v>116</v>
      </c>
      <c r="AJ959" s="21"/>
      <c r="AK959" s="22"/>
      <c r="AL959" s="22" t="s">
        <v>92</v>
      </c>
      <c r="AM959" s="22" t="s">
        <v>92</v>
      </c>
      <c r="AN959" s="23"/>
      <c r="AO959" s="20"/>
      <c r="AP959" s="24"/>
      <c r="AQ959" s="21" t="s">
        <v>92</v>
      </c>
      <c r="AR959" s="21"/>
      <c r="AS959" s="21"/>
      <c r="AT959" s="21"/>
      <c r="AU959" s="22" t="s">
        <v>92</v>
      </c>
      <c r="AV959" s="23"/>
      <c r="AW959" s="21" t="s">
        <v>92</v>
      </c>
      <c r="AX959" s="21"/>
      <c r="AY959" s="21"/>
      <c r="AZ959" s="21"/>
      <c r="BA959" s="20"/>
      <c r="BB959" s="23"/>
      <c r="BC959" s="21"/>
      <c r="BD959" s="21"/>
      <c r="BE959" s="21"/>
      <c r="BF959" s="20"/>
      <c r="BG959" s="24" t="s">
        <v>17</v>
      </c>
      <c r="BH959" s="21"/>
      <c r="BI959" s="21"/>
      <c r="BJ959" s="22"/>
      <c r="BK959" s="64"/>
      <c r="BL959" s="197" t="str">
        <f>IFERROR(VLOOKUP(BK959,#REF!,3,FALSE),"")</f>
        <v/>
      </c>
    </row>
    <row r="960" spans="1:64" s="3" customFormat="1" ht="12.95" customHeight="1" x14ac:dyDescent="0.25">
      <c r="A960" s="5" t="s">
        <v>1719</v>
      </c>
      <c r="B960" s="31" t="s">
        <v>430</v>
      </c>
      <c r="C960" s="19"/>
      <c r="D960" s="25"/>
      <c r="E960" s="23"/>
      <c r="F960" s="21" t="s">
        <v>117</v>
      </c>
      <c r="G960" s="20"/>
      <c r="H960" s="24"/>
      <c r="I960" s="21"/>
      <c r="J960" s="21"/>
      <c r="K960" s="21"/>
      <c r="L960" s="21"/>
      <c r="M960" s="21"/>
      <c r="N960" s="21" t="s">
        <v>92</v>
      </c>
      <c r="O960" s="22"/>
      <c r="P960" s="23"/>
      <c r="Q960" s="21"/>
      <c r="R960" s="20"/>
      <c r="S960" s="24"/>
      <c r="T960" s="24"/>
      <c r="U960" s="24" t="s">
        <v>92</v>
      </c>
      <c r="V960" s="21"/>
      <c r="W960" s="21"/>
      <c r="X960" s="21"/>
      <c r="Y960" s="21"/>
      <c r="Z960" s="21"/>
      <c r="AA960" s="22"/>
      <c r="AB960" s="22"/>
      <c r="AC960" s="22"/>
      <c r="AD960" s="22"/>
      <c r="AE960" s="22"/>
      <c r="AF960" s="22"/>
      <c r="AG960" s="22"/>
      <c r="AH960" s="23" t="s">
        <v>117</v>
      </c>
      <c r="AI960" s="24" t="s">
        <v>116</v>
      </c>
      <c r="AJ960" s="21"/>
      <c r="AK960" s="22"/>
      <c r="AL960" s="22" t="s">
        <v>92</v>
      </c>
      <c r="AM960" s="22" t="s">
        <v>92</v>
      </c>
      <c r="AN960" s="23"/>
      <c r="AO960" s="20"/>
      <c r="AP960" s="24"/>
      <c r="AQ960" s="21" t="s">
        <v>92</v>
      </c>
      <c r="AR960" s="21"/>
      <c r="AS960" s="21"/>
      <c r="AT960" s="21"/>
      <c r="AU960" s="22" t="s">
        <v>92</v>
      </c>
      <c r="AV960" s="23"/>
      <c r="AW960" s="21" t="s">
        <v>92</v>
      </c>
      <c r="AX960" s="21"/>
      <c r="AY960" s="21"/>
      <c r="AZ960" s="21"/>
      <c r="BA960" s="20"/>
      <c r="BB960" s="23"/>
      <c r="BC960" s="21"/>
      <c r="BD960" s="21"/>
      <c r="BE960" s="21"/>
      <c r="BF960" s="20"/>
      <c r="BG960" s="24" t="s">
        <v>17</v>
      </c>
      <c r="BH960" s="21"/>
      <c r="BI960" s="21"/>
      <c r="BJ960" s="22"/>
      <c r="BK960" s="64"/>
      <c r="BL960" s="197" t="str">
        <f>IFERROR(VLOOKUP(BK960,#REF!,3,FALSE),"")</f>
        <v/>
      </c>
    </row>
    <row r="961" spans="1:64" s="3" customFormat="1" ht="12.95" customHeight="1" x14ac:dyDescent="0.25">
      <c r="A961" s="5" t="s">
        <v>1720</v>
      </c>
      <c r="B961" s="31" t="s">
        <v>430</v>
      </c>
      <c r="C961" s="19"/>
      <c r="D961" s="25"/>
      <c r="E961" s="23"/>
      <c r="F961" s="21" t="s">
        <v>117</v>
      </c>
      <c r="G961" s="20"/>
      <c r="H961" s="24"/>
      <c r="I961" s="21"/>
      <c r="J961" s="21"/>
      <c r="K961" s="21"/>
      <c r="L961" s="21"/>
      <c r="M961" s="21"/>
      <c r="N961" s="21" t="s">
        <v>92</v>
      </c>
      <c r="O961" s="22"/>
      <c r="P961" s="23"/>
      <c r="Q961" s="21"/>
      <c r="R961" s="20"/>
      <c r="S961" s="24"/>
      <c r="T961" s="24"/>
      <c r="U961" s="24" t="s">
        <v>92</v>
      </c>
      <c r="V961" s="21"/>
      <c r="W961" s="21"/>
      <c r="X961" s="21"/>
      <c r="Y961" s="21"/>
      <c r="Z961" s="21"/>
      <c r="AA961" s="22"/>
      <c r="AB961" s="22"/>
      <c r="AC961" s="22"/>
      <c r="AD961" s="22"/>
      <c r="AE961" s="22"/>
      <c r="AF961" s="22"/>
      <c r="AG961" s="22"/>
      <c r="AH961" s="23" t="s">
        <v>117</v>
      </c>
      <c r="AI961" s="24" t="s">
        <v>116</v>
      </c>
      <c r="AJ961" s="21"/>
      <c r="AK961" s="22"/>
      <c r="AL961" s="22" t="s">
        <v>92</v>
      </c>
      <c r="AM961" s="22" t="s">
        <v>92</v>
      </c>
      <c r="AN961" s="23"/>
      <c r="AO961" s="20"/>
      <c r="AP961" s="24"/>
      <c r="AQ961" s="21" t="s">
        <v>92</v>
      </c>
      <c r="AR961" s="21"/>
      <c r="AS961" s="21"/>
      <c r="AT961" s="21"/>
      <c r="AU961" s="22" t="s">
        <v>92</v>
      </c>
      <c r="AV961" s="23"/>
      <c r="AW961" s="21" t="s">
        <v>92</v>
      </c>
      <c r="AX961" s="21"/>
      <c r="AY961" s="21"/>
      <c r="AZ961" s="21"/>
      <c r="BA961" s="20"/>
      <c r="BB961" s="23"/>
      <c r="BC961" s="21"/>
      <c r="BD961" s="21"/>
      <c r="BE961" s="21"/>
      <c r="BF961" s="20"/>
      <c r="BG961" s="24" t="s">
        <v>17</v>
      </c>
      <c r="BH961" s="21"/>
      <c r="BI961" s="21"/>
      <c r="BJ961" s="22"/>
      <c r="BK961" s="64"/>
      <c r="BL961" s="197" t="str">
        <f>IFERROR(VLOOKUP(BK961,#REF!,3,FALSE),"")</f>
        <v/>
      </c>
    </row>
    <row r="962" spans="1:64" s="3" customFormat="1" ht="12.95" customHeight="1" x14ac:dyDescent="0.25">
      <c r="A962" s="5" t="s">
        <v>1721</v>
      </c>
      <c r="B962" s="31" t="s">
        <v>431</v>
      </c>
      <c r="C962" s="19"/>
      <c r="D962" s="25"/>
      <c r="E962" s="23"/>
      <c r="F962" s="21" t="s">
        <v>117</v>
      </c>
      <c r="G962" s="20"/>
      <c r="H962" s="24"/>
      <c r="I962" s="21"/>
      <c r="J962" s="21"/>
      <c r="K962" s="21"/>
      <c r="L962" s="21"/>
      <c r="M962" s="21"/>
      <c r="N962" s="21" t="s">
        <v>92</v>
      </c>
      <c r="O962" s="22"/>
      <c r="P962" s="23"/>
      <c r="Q962" s="21"/>
      <c r="R962" s="20"/>
      <c r="S962" s="24"/>
      <c r="T962" s="24"/>
      <c r="U962" s="24" t="s">
        <v>92</v>
      </c>
      <c r="V962" s="21"/>
      <c r="W962" s="21"/>
      <c r="X962" s="21"/>
      <c r="Y962" s="21"/>
      <c r="Z962" s="21"/>
      <c r="AA962" s="22"/>
      <c r="AB962" s="22"/>
      <c r="AC962" s="22"/>
      <c r="AD962" s="22"/>
      <c r="AE962" s="22"/>
      <c r="AF962" s="22"/>
      <c r="AG962" s="22"/>
      <c r="AH962" s="23" t="s">
        <v>117</v>
      </c>
      <c r="AI962" s="24" t="s">
        <v>116</v>
      </c>
      <c r="AJ962" s="21"/>
      <c r="AK962" s="22"/>
      <c r="AL962" s="22" t="s">
        <v>92</v>
      </c>
      <c r="AM962" s="22" t="s">
        <v>92</v>
      </c>
      <c r="AN962" s="23"/>
      <c r="AO962" s="20"/>
      <c r="AP962" s="24"/>
      <c r="AQ962" s="21" t="s">
        <v>92</v>
      </c>
      <c r="AR962" s="21"/>
      <c r="AS962" s="21"/>
      <c r="AT962" s="21"/>
      <c r="AU962" s="22" t="s">
        <v>92</v>
      </c>
      <c r="AV962" s="23"/>
      <c r="AW962" s="21" t="s">
        <v>92</v>
      </c>
      <c r="AX962" s="21"/>
      <c r="AY962" s="21"/>
      <c r="AZ962" s="21"/>
      <c r="BA962" s="20"/>
      <c r="BB962" s="23"/>
      <c r="BC962" s="21"/>
      <c r="BD962" s="21"/>
      <c r="BE962" s="21"/>
      <c r="BF962" s="20"/>
      <c r="BG962" s="24" t="s">
        <v>17</v>
      </c>
      <c r="BH962" s="21"/>
      <c r="BI962" s="21"/>
      <c r="BJ962" s="22"/>
      <c r="BK962" s="64"/>
      <c r="BL962" s="197" t="str">
        <f>IFERROR(VLOOKUP(BK962,#REF!,3,FALSE),"")</f>
        <v/>
      </c>
    </row>
    <row r="963" spans="1:64" s="3" customFormat="1" ht="12.95" customHeight="1" x14ac:dyDescent="0.25">
      <c r="A963" s="5" t="s">
        <v>1722</v>
      </c>
      <c r="B963" s="31" t="s">
        <v>432</v>
      </c>
      <c r="C963" s="19"/>
      <c r="D963" s="25"/>
      <c r="E963" s="23"/>
      <c r="F963" s="21" t="s">
        <v>117</v>
      </c>
      <c r="G963" s="20"/>
      <c r="H963" s="24"/>
      <c r="I963" s="21"/>
      <c r="J963" s="21"/>
      <c r="K963" s="21"/>
      <c r="L963" s="21"/>
      <c r="M963" s="21"/>
      <c r="N963" s="21" t="s">
        <v>92</v>
      </c>
      <c r="O963" s="22"/>
      <c r="P963" s="23"/>
      <c r="Q963" s="21"/>
      <c r="R963" s="20"/>
      <c r="S963" s="24"/>
      <c r="T963" s="24"/>
      <c r="U963" s="24" t="s">
        <v>92</v>
      </c>
      <c r="V963" s="21"/>
      <c r="W963" s="21"/>
      <c r="X963" s="21"/>
      <c r="Y963" s="21"/>
      <c r="Z963" s="21"/>
      <c r="AA963" s="22"/>
      <c r="AB963" s="22"/>
      <c r="AC963" s="22"/>
      <c r="AD963" s="22"/>
      <c r="AE963" s="22"/>
      <c r="AF963" s="22"/>
      <c r="AG963" s="22"/>
      <c r="AH963" s="23" t="s">
        <v>117</v>
      </c>
      <c r="AI963" s="24" t="s">
        <v>116</v>
      </c>
      <c r="AJ963" s="21"/>
      <c r="AK963" s="22"/>
      <c r="AL963" s="22" t="s">
        <v>92</v>
      </c>
      <c r="AM963" s="22" t="s">
        <v>92</v>
      </c>
      <c r="AN963" s="23"/>
      <c r="AO963" s="20"/>
      <c r="AP963" s="24"/>
      <c r="AQ963" s="21" t="s">
        <v>92</v>
      </c>
      <c r="AR963" s="21"/>
      <c r="AS963" s="21"/>
      <c r="AT963" s="21"/>
      <c r="AU963" s="22" t="s">
        <v>92</v>
      </c>
      <c r="AV963" s="23"/>
      <c r="AW963" s="21" t="s">
        <v>92</v>
      </c>
      <c r="AX963" s="21"/>
      <c r="AY963" s="21"/>
      <c r="AZ963" s="21"/>
      <c r="BA963" s="20"/>
      <c r="BB963" s="23"/>
      <c r="BC963" s="21"/>
      <c r="BD963" s="21"/>
      <c r="BE963" s="21"/>
      <c r="BF963" s="20"/>
      <c r="BG963" s="24" t="s">
        <v>17</v>
      </c>
      <c r="BH963" s="21"/>
      <c r="BI963" s="21"/>
      <c r="BJ963" s="22"/>
      <c r="BK963" s="64"/>
      <c r="BL963" s="197" t="str">
        <f>IFERROR(VLOOKUP(BK963,#REF!,3,FALSE),"")</f>
        <v/>
      </c>
    </row>
    <row r="964" spans="1:64" s="3" customFormat="1" ht="12.75" customHeight="1" x14ac:dyDescent="0.25">
      <c r="A964" s="6" t="s">
        <v>48</v>
      </c>
      <c r="B964" s="31" t="s">
        <v>64</v>
      </c>
      <c r="C964" s="19"/>
      <c r="D964" s="25"/>
      <c r="E964" s="23"/>
      <c r="F964" s="21" t="s">
        <v>117</v>
      </c>
      <c r="G964" s="20"/>
      <c r="H964" s="24"/>
      <c r="I964" s="21"/>
      <c r="J964" s="21"/>
      <c r="K964" s="21"/>
      <c r="L964" s="21"/>
      <c r="M964" s="21"/>
      <c r="N964" s="21" t="s">
        <v>92</v>
      </c>
      <c r="O964" s="22"/>
      <c r="P964" s="23"/>
      <c r="Q964" s="21"/>
      <c r="R964" s="20"/>
      <c r="S964" s="24"/>
      <c r="T964" s="24"/>
      <c r="U964" s="24" t="s">
        <v>92</v>
      </c>
      <c r="V964" s="21"/>
      <c r="W964" s="21" t="s">
        <v>118</v>
      </c>
      <c r="X964" s="21"/>
      <c r="Y964" s="21"/>
      <c r="Z964" s="21"/>
      <c r="AA964" s="22"/>
      <c r="AB964" s="22"/>
      <c r="AC964" s="22"/>
      <c r="AD964" s="22"/>
      <c r="AE964" s="22"/>
      <c r="AF964" s="22"/>
      <c r="AG964" s="22"/>
      <c r="AH964" s="23" t="s">
        <v>117</v>
      </c>
      <c r="AI964" s="24" t="s">
        <v>116</v>
      </c>
      <c r="AJ964" s="21"/>
      <c r="AK964" s="22"/>
      <c r="AL964" s="22" t="s">
        <v>92</v>
      </c>
      <c r="AM964" s="22" t="s">
        <v>92</v>
      </c>
      <c r="AN964" s="23"/>
      <c r="AO964" s="20"/>
      <c r="AP964" s="24"/>
      <c r="AQ964" s="21" t="s">
        <v>92</v>
      </c>
      <c r="AR964" s="21"/>
      <c r="AS964" s="21"/>
      <c r="AT964" s="21"/>
      <c r="AU964" s="22" t="s">
        <v>92</v>
      </c>
      <c r="AV964" s="23"/>
      <c r="AW964" s="21" t="s">
        <v>92</v>
      </c>
      <c r="AX964" s="21"/>
      <c r="AY964" s="21"/>
      <c r="AZ964" s="21"/>
      <c r="BA964" s="20"/>
      <c r="BB964" s="23"/>
      <c r="BC964" s="21"/>
      <c r="BD964" s="21"/>
      <c r="BE964" s="21"/>
      <c r="BF964" s="20"/>
      <c r="BG964" s="24" t="s">
        <v>17</v>
      </c>
      <c r="BH964" s="21"/>
      <c r="BI964" s="21"/>
      <c r="BJ964" s="22"/>
      <c r="BK964" s="64"/>
      <c r="BL964" s="197" t="str">
        <f>IFERROR(VLOOKUP(BK964,#REF!,3,FALSE),"")</f>
        <v/>
      </c>
    </row>
    <row r="965" spans="1:64" s="3" customFormat="1" ht="12.75" customHeight="1" x14ac:dyDescent="0.25">
      <c r="A965" s="6"/>
      <c r="B965" s="31"/>
      <c r="C965" s="19"/>
      <c r="D965" s="25"/>
      <c r="E965" s="23"/>
      <c r="F965" s="21"/>
      <c r="G965" s="20"/>
      <c r="H965" s="24"/>
      <c r="I965" s="21"/>
      <c r="J965" s="21"/>
      <c r="K965" s="21"/>
      <c r="L965" s="21"/>
      <c r="M965" s="21"/>
      <c r="N965" s="21"/>
      <c r="O965" s="22"/>
      <c r="P965" s="23"/>
      <c r="Q965" s="21"/>
      <c r="R965" s="20"/>
      <c r="S965" s="24"/>
      <c r="T965" s="24"/>
      <c r="U965" s="24"/>
      <c r="V965" s="21"/>
      <c r="W965" s="21"/>
      <c r="X965" s="21"/>
      <c r="Y965" s="21"/>
      <c r="Z965" s="21"/>
      <c r="AA965" s="22"/>
      <c r="AB965" s="22"/>
      <c r="AC965" s="22"/>
      <c r="AD965" s="22"/>
      <c r="AE965" s="22"/>
      <c r="AF965" s="22"/>
      <c r="AG965" s="22"/>
      <c r="AH965" s="23"/>
      <c r="AI965" s="24"/>
      <c r="AJ965" s="21"/>
      <c r="AK965" s="22"/>
      <c r="AL965" s="22"/>
      <c r="AM965" s="22"/>
      <c r="AN965" s="23"/>
      <c r="AO965" s="20"/>
      <c r="AP965" s="24"/>
      <c r="AQ965" s="21"/>
      <c r="AR965" s="21"/>
      <c r="AS965" s="21"/>
      <c r="AT965" s="21"/>
      <c r="AU965" s="22"/>
      <c r="AV965" s="23"/>
      <c r="AW965" s="21"/>
      <c r="AX965" s="21"/>
      <c r="AY965" s="21"/>
      <c r="AZ965" s="21"/>
      <c r="BA965" s="20"/>
      <c r="BB965" s="23"/>
      <c r="BC965" s="21"/>
      <c r="BD965" s="21"/>
      <c r="BE965" s="21"/>
      <c r="BF965" s="20"/>
      <c r="BG965" s="24" t="s">
        <v>17</v>
      </c>
      <c r="BH965" s="21"/>
      <c r="BI965" s="21"/>
      <c r="BJ965" s="22"/>
      <c r="BK965" s="64"/>
      <c r="BL965" s="197"/>
    </row>
    <row r="966" spans="1:64" s="3" customFormat="1" ht="12.75" customHeight="1" x14ac:dyDescent="0.25">
      <c r="A966" s="6" t="s">
        <v>8</v>
      </c>
      <c r="B966" s="31" t="s">
        <v>62</v>
      </c>
      <c r="C966" s="19"/>
      <c r="D966" s="25"/>
      <c r="E966" s="26"/>
      <c r="F966" s="27"/>
      <c r="G966" s="68"/>
      <c r="H966" s="19"/>
      <c r="I966" s="27"/>
      <c r="J966" s="27"/>
      <c r="K966" s="27"/>
      <c r="L966" s="27"/>
      <c r="M966" s="27"/>
      <c r="N966" s="27"/>
      <c r="O966" s="25"/>
      <c r="P966" s="26"/>
      <c r="Q966" s="27"/>
      <c r="R966" s="68"/>
      <c r="S966" s="19"/>
      <c r="T966" s="19"/>
      <c r="U966" s="19"/>
      <c r="V966" s="27"/>
      <c r="W966" s="27"/>
      <c r="X966" s="27"/>
      <c r="Y966" s="27"/>
      <c r="Z966" s="27"/>
      <c r="AA966" s="25"/>
      <c r="AB966" s="25"/>
      <c r="AC966" s="25"/>
      <c r="AD966" s="25"/>
      <c r="AE966" s="25"/>
      <c r="AF966" s="25"/>
      <c r="AG966" s="25"/>
      <c r="AH966" s="26"/>
      <c r="AI966" s="19"/>
      <c r="AJ966" s="27"/>
      <c r="AK966" s="25"/>
      <c r="AL966" s="25"/>
      <c r="AM966" s="25"/>
      <c r="AN966" s="26"/>
      <c r="AO966" s="68"/>
      <c r="AP966" s="19"/>
      <c r="AQ966" s="27"/>
      <c r="AR966" s="27"/>
      <c r="AS966" s="27"/>
      <c r="AT966" s="27"/>
      <c r="AU966" s="25"/>
      <c r="AV966" s="26"/>
      <c r="AW966" s="27"/>
      <c r="AX966" s="27"/>
      <c r="AY966" s="27"/>
      <c r="AZ966" s="27"/>
      <c r="BA966" s="68"/>
      <c r="BB966" s="26"/>
      <c r="BC966" s="27"/>
      <c r="BD966" s="27"/>
      <c r="BE966" s="27"/>
      <c r="BF966" s="68"/>
      <c r="BG966" s="19" t="s">
        <v>17</v>
      </c>
      <c r="BH966" s="27"/>
      <c r="BI966" s="27"/>
      <c r="BJ966" s="25"/>
      <c r="BK966" s="64"/>
      <c r="BL966" s="197" t="str">
        <f>IFERROR(VLOOKUP(BK966,#REF!,3,FALSE),"")</f>
        <v/>
      </c>
    </row>
    <row r="967" spans="1:64" s="3" customFormat="1" ht="12.75" customHeight="1" x14ac:dyDescent="0.25">
      <c r="A967" s="6"/>
      <c r="B967" s="31"/>
      <c r="C967" s="19"/>
      <c r="D967" s="25"/>
      <c r="E967" s="26"/>
      <c r="F967" s="27"/>
      <c r="G967" s="68"/>
      <c r="H967" s="19"/>
      <c r="I967" s="27"/>
      <c r="J967" s="27"/>
      <c r="K967" s="27"/>
      <c r="L967" s="27"/>
      <c r="M967" s="27"/>
      <c r="N967" s="27"/>
      <c r="O967" s="25"/>
      <c r="P967" s="26"/>
      <c r="Q967" s="27"/>
      <c r="R967" s="68"/>
      <c r="S967" s="19"/>
      <c r="T967" s="19"/>
      <c r="U967" s="19"/>
      <c r="V967" s="27"/>
      <c r="W967" s="27"/>
      <c r="X967" s="27"/>
      <c r="Y967" s="27"/>
      <c r="Z967" s="27"/>
      <c r="AA967" s="25"/>
      <c r="AB967" s="25"/>
      <c r="AC967" s="25"/>
      <c r="AD967" s="25"/>
      <c r="AE967" s="25"/>
      <c r="AF967" s="25"/>
      <c r="AG967" s="25"/>
      <c r="AH967" s="26"/>
      <c r="AI967" s="19"/>
      <c r="AJ967" s="27"/>
      <c r="AK967" s="25"/>
      <c r="AL967" s="25"/>
      <c r="AM967" s="25"/>
      <c r="AN967" s="26"/>
      <c r="AO967" s="68"/>
      <c r="AP967" s="19"/>
      <c r="AQ967" s="27"/>
      <c r="AR967" s="27"/>
      <c r="AS967" s="27"/>
      <c r="AT967" s="27"/>
      <c r="AU967" s="25"/>
      <c r="AV967" s="26"/>
      <c r="AW967" s="27"/>
      <c r="AX967" s="27"/>
      <c r="AY967" s="27"/>
      <c r="AZ967" s="27"/>
      <c r="BA967" s="68"/>
      <c r="BB967" s="26"/>
      <c r="BC967" s="27"/>
      <c r="BD967" s="27"/>
      <c r="BE967" s="27"/>
      <c r="BF967" s="68"/>
      <c r="BG967" s="19" t="s">
        <v>17</v>
      </c>
      <c r="BH967" s="27"/>
      <c r="BI967" s="27"/>
      <c r="BJ967" s="25"/>
      <c r="BK967" s="64"/>
      <c r="BL967" s="197"/>
    </row>
    <row r="968" spans="1:64" s="3" customFormat="1" ht="12.95" customHeight="1" x14ac:dyDescent="0.25">
      <c r="A968" s="5" t="s">
        <v>1723</v>
      </c>
      <c r="B968" s="31" t="s">
        <v>453</v>
      </c>
      <c r="C968" s="19"/>
      <c r="D968" s="25"/>
      <c r="E968" s="23"/>
      <c r="F968" s="21" t="s">
        <v>117</v>
      </c>
      <c r="G968" s="20"/>
      <c r="H968" s="24"/>
      <c r="I968" s="21"/>
      <c r="J968" s="21"/>
      <c r="K968" s="21"/>
      <c r="L968" s="21"/>
      <c r="M968" s="21"/>
      <c r="N968" s="21" t="s">
        <v>92</v>
      </c>
      <c r="O968" s="22"/>
      <c r="P968" s="23"/>
      <c r="Q968" s="21"/>
      <c r="R968" s="20"/>
      <c r="S968" s="24"/>
      <c r="T968" s="24"/>
      <c r="U968" s="24" t="s">
        <v>92</v>
      </c>
      <c r="V968" s="21"/>
      <c r="W968" s="21"/>
      <c r="X968" s="21"/>
      <c r="Y968" s="21"/>
      <c r="Z968" s="21"/>
      <c r="AA968" s="22"/>
      <c r="AB968" s="22"/>
      <c r="AC968" s="22"/>
      <c r="AD968" s="22"/>
      <c r="AE968" s="22"/>
      <c r="AF968" s="22"/>
      <c r="AG968" s="22"/>
      <c r="AH968" s="23" t="s">
        <v>117</v>
      </c>
      <c r="AI968" s="24" t="s">
        <v>116</v>
      </c>
      <c r="AJ968" s="21"/>
      <c r="AK968" s="22"/>
      <c r="AL968" s="22" t="s">
        <v>92</v>
      </c>
      <c r="AM968" s="22" t="s">
        <v>92</v>
      </c>
      <c r="AN968" s="23"/>
      <c r="AO968" s="20"/>
      <c r="AP968" s="24"/>
      <c r="AQ968" s="21" t="s">
        <v>92</v>
      </c>
      <c r="AR968" s="21"/>
      <c r="AS968" s="21"/>
      <c r="AT968" s="21"/>
      <c r="AU968" s="22" t="s">
        <v>92</v>
      </c>
      <c r="AV968" s="23"/>
      <c r="AW968" s="21" t="s">
        <v>92</v>
      </c>
      <c r="AX968" s="21"/>
      <c r="AY968" s="21"/>
      <c r="AZ968" s="21"/>
      <c r="BA968" s="20"/>
      <c r="BB968" s="23"/>
      <c r="BC968" s="21"/>
      <c r="BD968" s="21"/>
      <c r="BE968" s="21"/>
      <c r="BF968" s="20"/>
      <c r="BG968" s="24" t="s">
        <v>17</v>
      </c>
      <c r="BH968" s="21"/>
      <c r="BI968" s="21"/>
      <c r="BJ968" s="22"/>
      <c r="BK968" s="64"/>
      <c r="BL968" s="197" t="str">
        <f>IFERROR(VLOOKUP(BK968,#REF!,3,FALSE),"")</f>
        <v/>
      </c>
    </row>
    <row r="969" spans="1:64" s="3" customFormat="1" ht="12.95" customHeight="1" x14ac:dyDescent="0.25">
      <c r="A969" s="5" t="s">
        <v>1724</v>
      </c>
      <c r="B969" s="31" t="s">
        <v>434</v>
      </c>
      <c r="C969" s="19"/>
      <c r="D969" s="25"/>
      <c r="E969" s="23"/>
      <c r="F969" s="21" t="s">
        <v>117</v>
      </c>
      <c r="G969" s="20"/>
      <c r="H969" s="24"/>
      <c r="I969" s="21"/>
      <c r="J969" s="21"/>
      <c r="K969" s="21"/>
      <c r="L969" s="21"/>
      <c r="M969" s="21"/>
      <c r="N969" s="21" t="s">
        <v>92</v>
      </c>
      <c r="O969" s="22"/>
      <c r="P969" s="23"/>
      <c r="Q969" s="21"/>
      <c r="R969" s="20"/>
      <c r="S969" s="24"/>
      <c r="T969" s="24"/>
      <c r="U969" s="24" t="s">
        <v>92</v>
      </c>
      <c r="V969" s="21"/>
      <c r="W969" s="21"/>
      <c r="X969" s="21"/>
      <c r="Y969" s="21"/>
      <c r="Z969" s="21"/>
      <c r="AA969" s="22"/>
      <c r="AB969" s="22"/>
      <c r="AC969" s="22"/>
      <c r="AD969" s="22"/>
      <c r="AE969" s="22"/>
      <c r="AF969" s="22"/>
      <c r="AG969" s="22"/>
      <c r="AH969" s="23" t="s">
        <v>117</v>
      </c>
      <c r="AI969" s="24" t="s">
        <v>116</v>
      </c>
      <c r="AJ969" s="21"/>
      <c r="AK969" s="22"/>
      <c r="AL969" s="22" t="s">
        <v>92</v>
      </c>
      <c r="AM969" s="22" t="s">
        <v>92</v>
      </c>
      <c r="AN969" s="23"/>
      <c r="AO969" s="20"/>
      <c r="AP969" s="24"/>
      <c r="AQ969" s="21" t="s">
        <v>92</v>
      </c>
      <c r="AR969" s="21"/>
      <c r="AS969" s="21"/>
      <c r="AT969" s="21"/>
      <c r="AU969" s="22" t="s">
        <v>92</v>
      </c>
      <c r="AV969" s="23"/>
      <c r="AW969" s="21" t="s">
        <v>92</v>
      </c>
      <c r="AX969" s="21"/>
      <c r="AY969" s="21"/>
      <c r="AZ969" s="21"/>
      <c r="BA969" s="20"/>
      <c r="BB969" s="23"/>
      <c r="BC969" s="21"/>
      <c r="BD969" s="21"/>
      <c r="BE969" s="21"/>
      <c r="BF969" s="20"/>
      <c r="BG969" s="24" t="s">
        <v>17</v>
      </c>
      <c r="BH969" s="21"/>
      <c r="BI969" s="21"/>
      <c r="BJ969" s="22"/>
      <c r="BK969" s="64"/>
      <c r="BL969" s="197" t="str">
        <f>IFERROR(VLOOKUP(BK969,#REF!,3,FALSE),"")</f>
        <v/>
      </c>
    </row>
    <row r="970" spans="1:64" s="3" customFormat="1" ht="12.95" customHeight="1" x14ac:dyDescent="0.25">
      <c r="A970" s="5" t="s">
        <v>1725</v>
      </c>
      <c r="B970" s="31" t="s">
        <v>793</v>
      </c>
      <c r="C970" s="19"/>
      <c r="D970" s="25"/>
      <c r="E970" s="23"/>
      <c r="F970" s="21" t="s">
        <v>117</v>
      </c>
      <c r="G970" s="20"/>
      <c r="H970" s="24"/>
      <c r="I970" s="21"/>
      <c r="J970" s="21"/>
      <c r="K970" s="21"/>
      <c r="L970" s="21"/>
      <c r="M970" s="21"/>
      <c r="N970" s="21" t="s">
        <v>92</v>
      </c>
      <c r="O970" s="22"/>
      <c r="P970" s="23"/>
      <c r="Q970" s="21"/>
      <c r="R970" s="20"/>
      <c r="S970" s="24"/>
      <c r="T970" s="24"/>
      <c r="U970" s="24" t="s">
        <v>92</v>
      </c>
      <c r="V970" s="21"/>
      <c r="W970" s="21"/>
      <c r="X970" s="21"/>
      <c r="Y970" s="21"/>
      <c r="Z970" s="21"/>
      <c r="AA970" s="22"/>
      <c r="AB970" s="22"/>
      <c r="AC970" s="22"/>
      <c r="AD970" s="22"/>
      <c r="AE970" s="22"/>
      <c r="AF970" s="22"/>
      <c r="AG970" s="22"/>
      <c r="AH970" s="23" t="s">
        <v>117</v>
      </c>
      <c r="AI970" s="24" t="s">
        <v>116</v>
      </c>
      <c r="AJ970" s="21"/>
      <c r="AK970" s="22"/>
      <c r="AL970" s="22" t="s">
        <v>92</v>
      </c>
      <c r="AM970" s="22" t="s">
        <v>92</v>
      </c>
      <c r="AN970" s="23"/>
      <c r="AO970" s="20"/>
      <c r="AP970" s="24"/>
      <c r="AQ970" s="21" t="s">
        <v>92</v>
      </c>
      <c r="AR970" s="21"/>
      <c r="AS970" s="21"/>
      <c r="AT970" s="21"/>
      <c r="AU970" s="22" t="s">
        <v>92</v>
      </c>
      <c r="AV970" s="23"/>
      <c r="AW970" s="21" t="s">
        <v>92</v>
      </c>
      <c r="AX970" s="21"/>
      <c r="AY970" s="21"/>
      <c r="AZ970" s="21"/>
      <c r="BA970" s="20"/>
      <c r="BB970" s="23"/>
      <c r="BC970" s="21"/>
      <c r="BD970" s="21"/>
      <c r="BE970" s="21"/>
      <c r="BF970" s="20"/>
      <c r="BG970" s="24" t="s">
        <v>17</v>
      </c>
      <c r="BH970" s="21"/>
      <c r="BI970" s="21"/>
      <c r="BJ970" s="22"/>
      <c r="BK970" s="64"/>
      <c r="BL970" s="197" t="str">
        <f>IFERROR(VLOOKUP(BK970,#REF!,3,FALSE),"")</f>
        <v/>
      </c>
    </row>
    <row r="971" spans="1:64" s="3" customFormat="1" ht="12.95" customHeight="1" x14ac:dyDescent="0.25">
      <c r="A971" s="5" t="s">
        <v>1726</v>
      </c>
      <c r="B971" s="31" t="s">
        <v>435</v>
      </c>
      <c r="C971" s="19"/>
      <c r="D971" s="25"/>
      <c r="E971" s="23"/>
      <c r="F971" s="21" t="s">
        <v>117</v>
      </c>
      <c r="G971" s="20"/>
      <c r="H971" s="24"/>
      <c r="I971" s="21"/>
      <c r="J971" s="21"/>
      <c r="K971" s="21"/>
      <c r="L971" s="21"/>
      <c r="M971" s="21"/>
      <c r="N971" s="21" t="s">
        <v>92</v>
      </c>
      <c r="O971" s="22"/>
      <c r="P971" s="23"/>
      <c r="Q971" s="21"/>
      <c r="R971" s="20"/>
      <c r="S971" s="24"/>
      <c r="T971" s="24"/>
      <c r="U971" s="24" t="s">
        <v>92</v>
      </c>
      <c r="V971" s="21"/>
      <c r="W971" s="21"/>
      <c r="X971" s="21"/>
      <c r="Y971" s="21"/>
      <c r="Z971" s="21"/>
      <c r="AA971" s="22"/>
      <c r="AB971" s="22"/>
      <c r="AC971" s="22"/>
      <c r="AD971" s="22"/>
      <c r="AE971" s="22"/>
      <c r="AF971" s="22"/>
      <c r="AG971" s="22"/>
      <c r="AH971" s="23" t="s">
        <v>117</v>
      </c>
      <c r="AI971" s="24" t="s">
        <v>116</v>
      </c>
      <c r="AJ971" s="21"/>
      <c r="AK971" s="22"/>
      <c r="AL971" s="22" t="s">
        <v>92</v>
      </c>
      <c r="AM971" s="22" t="s">
        <v>92</v>
      </c>
      <c r="AN971" s="23"/>
      <c r="AO971" s="20"/>
      <c r="AP971" s="24"/>
      <c r="AQ971" s="21" t="s">
        <v>92</v>
      </c>
      <c r="AR971" s="21"/>
      <c r="AS971" s="21"/>
      <c r="AT971" s="21"/>
      <c r="AU971" s="22" t="s">
        <v>92</v>
      </c>
      <c r="AV971" s="23"/>
      <c r="AW971" s="21" t="s">
        <v>92</v>
      </c>
      <c r="AX971" s="21"/>
      <c r="AY971" s="21"/>
      <c r="AZ971" s="21"/>
      <c r="BA971" s="20"/>
      <c r="BB971" s="23"/>
      <c r="BC971" s="21"/>
      <c r="BD971" s="21"/>
      <c r="BE971" s="21"/>
      <c r="BF971" s="20"/>
      <c r="BG971" s="24" t="s">
        <v>17</v>
      </c>
      <c r="BH971" s="21"/>
      <c r="BI971" s="21"/>
      <c r="BJ971" s="22"/>
      <c r="BK971" s="64"/>
      <c r="BL971" s="197" t="str">
        <f>IFERROR(VLOOKUP(BK971,#REF!,3,FALSE),"")</f>
        <v/>
      </c>
    </row>
    <row r="972" spans="1:64" s="3" customFormat="1" ht="12.95" customHeight="1" x14ac:dyDescent="0.25">
      <c r="A972" s="5" t="s">
        <v>1727</v>
      </c>
      <c r="B972" s="31" t="s">
        <v>436</v>
      </c>
      <c r="C972" s="19"/>
      <c r="D972" s="25"/>
      <c r="E972" s="23"/>
      <c r="F972" s="21" t="s">
        <v>117</v>
      </c>
      <c r="G972" s="20"/>
      <c r="H972" s="24"/>
      <c r="I972" s="21"/>
      <c r="J972" s="21"/>
      <c r="K972" s="21"/>
      <c r="L972" s="21"/>
      <c r="M972" s="21"/>
      <c r="N972" s="21" t="s">
        <v>92</v>
      </c>
      <c r="O972" s="22"/>
      <c r="P972" s="23"/>
      <c r="Q972" s="21"/>
      <c r="R972" s="20"/>
      <c r="S972" s="24"/>
      <c r="T972" s="24"/>
      <c r="U972" s="24" t="s">
        <v>92</v>
      </c>
      <c r="V972" s="21"/>
      <c r="W972" s="21"/>
      <c r="X972" s="21"/>
      <c r="Y972" s="21"/>
      <c r="Z972" s="21"/>
      <c r="AA972" s="22"/>
      <c r="AB972" s="22"/>
      <c r="AC972" s="22"/>
      <c r="AD972" s="22"/>
      <c r="AE972" s="22"/>
      <c r="AF972" s="22"/>
      <c r="AG972" s="22"/>
      <c r="AH972" s="23" t="s">
        <v>117</v>
      </c>
      <c r="AI972" s="24" t="s">
        <v>116</v>
      </c>
      <c r="AJ972" s="21"/>
      <c r="AK972" s="22"/>
      <c r="AL972" s="22" t="s">
        <v>92</v>
      </c>
      <c r="AM972" s="22" t="s">
        <v>92</v>
      </c>
      <c r="AN972" s="23"/>
      <c r="AO972" s="20"/>
      <c r="AP972" s="24"/>
      <c r="AQ972" s="21" t="s">
        <v>92</v>
      </c>
      <c r="AR972" s="21"/>
      <c r="AS972" s="21"/>
      <c r="AT972" s="21"/>
      <c r="AU972" s="22" t="s">
        <v>92</v>
      </c>
      <c r="AV972" s="23"/>
      <c r="AW972" s="21" t="s">
        <v>92</v>
      </c>
      <c r="AX972" s="21"/>
      <c r="AY972" s="21"/>
      <c r="AZ972" s="21"/>
      <c r="BA972" s="20"/>
      <c r="BB972" s="23"/>
      <c r="BC972" s="21"/>
      <c r="BD972" s="21"/>
      <c r="BE972" s="21"/>
      <c r="BF972" s="20"/>
      <c r="BG972" s="24" t="s">
        <v>17</v>
      </c>
      <c r="BH972" s="21"/>
      <c r="BI972" s="21"/>
      <c r="BJ972" s="22"/>
      <c r="BK972" s="64"/>
      <c r="BL972" s="197" t="str">
        <f>IFERROR(VLOOKUP(BK972,#REF!,3,FALSE),"")</f>
        <v/>
      </c>
    </row>
    <row r="973" spans="1:64" s="3" customFormat="1" ht="12.95" customHeight="1" x14ac:dyDescent="0.25">
      <c r="A973" s="5" t="s">
        <v>1728</v>
      </c>
      <c r="B973" s="31" t="s">
        <v>437</v>
      </c>
      <c r="C973" s="19"/>
      <c r="D973" s="25"/>
      <c r="E973" s="23"/>
      <c r="F973" s="21" t="s">
        <v>117</v>
      </c>
      <c r="G973" s="20"/>
      <c r="H973" s="24"/>
      <c r="I973" s="21"/>
      <c r="J973" s="21"/>
      <c r="K973" s="21"/>
      <c r="L973" s="21"/>
      <c r="M973" s="21"/>
      <c r="N973" s="21" t="s">
        <v>92</v>
      </c>
      <c r="O973" s="22"/>
      <c r="P973" s="23"/>
      <c r="Q973" s="21"/>
      <c r="R973" s="20"/>
      <c r="S973" s="24"/>
      <c r="T973" s="24"/>
      <c r="U973" s="24" t="s">
        <v>92</v>
      </c>
      <c r="V973" s="21"/>
      <c r="W973" s="21"/>
      <c r="X973" s="21"/>
      <c r="Y973" s="21"/>
      <c r="Z973" s="21"/>
      <c r="AA973" s="22"/>
      <c r="AB973" s="22"/>
      <c r="AC973" s="22"/>
      <c r="AD973" s="22"/>
      <c r="AE973" s="22"/>
      <c r="AF973" s="22"/>
      <c r="AG973" s="22"/>
      <c r="AH973" s="23" t="s">
        <v>117</v>
      </c>
      <c r="AI973" s="24" t="s">
        <v>116</v>
      </c>
      <c r="AJ973" s="21"/>
      <c r="AK973" s="22"/>
      <c r="AL973" s="22" t="s">
        <v>92</v>
      </c>
      <c r="AM973" s="22" t="s">
        <v>92</v>
      </c>
      <c r="AN973" s="23"/>
      <c r="AO973" s="20"/>
      <c r="AP973" s="24"/>
      <c r="AQ973" s="21" t="s">
        <v>92</v>
      </c>
      <c r="AR973" s="21"/>
      <c r="AS973" s="21"/>
      <c r="AT973" s="21"/>
      <c r="AU973" s="22" t="s">
        <v>92</v>
      </c>
      <c r="AV973" s="23"/>
      <c r="AW973" s="21" t="s">
        <v>92</v>
      </c>
      <c r="AX973" s="21"/>
      <c r="AY973" s="21"/>
      <c r="AZ973" s="21"/>
      <c r="BA973" s="20"/>
      <c r="BB973" s="23"/>
      <c r="BC973" s="21"/>
      <c r="BD973" s="21"/>
      <c r="BE973" s="21"/>
      <c r="BF973" s="20"/>
      <c r="BG973" s="24" t="s">
        <v>17</v>
      </c>
      <c r="BH973" s="21"/>
      <c r="BI973" s="21"/>
      <c r="BJ973" s="22"/>
      <c r="BK973" s="64"/>
      <c r="BL973" s="197" t="str">
        <f>IFERROR(VLOOKUP(BK973,#REF!,3,FALSE),"")</f>
        <v/>
      </c>
    </row>
    <row r="974" spans="1:64" s="3" customFormat="1" ht="12.95" customHeight="1" x14ac:dyDescent="0.25">
      <c r="A974" s="5" t="s">
        <v>1729</v>
      </c>
      <c r="B974" s="31" t="s">
        <v>438</v>
      </c>
      <c r="C974" s="19"/>
      <c r="D974" s="25"/>
      <c r="E974" s="23"/>
      <c r="F974" s="21" t="s">
        <v>117</v>
      </c>
      <c r="G974" s="20"/>
      <c r="H974" s="24"/>
      <c r="I974" s="21"/>
      <c r="J974" s="21"/>
      <c r="K974" s="21"/>
      <c r="L974" s="21"/>
      <c r="M974" s="21"/>
      <c r="N974" s="21" t="s">
        <v>92</v>
      </c>
      <c r="O974" s="22"/>
      <c r="P974" s="23"/>
      <c r="Q974" s="21"/>
      <c r="R974" s="20"/>
      <c r="S974" s="24"/>
      <c r="T974" s="24"/>
      <c r="U974" s="24" t="s">
        <v>92</v>
      </c>
      <c r="V974" s="21"/>
      <c r="W974" s="21"/>
      <c r="X974" s="21"/>
      <c r="Y974" s="21"/>
      <c r="Z974" s="21"/>
      <c r="AA974" s="22"/>
      <c r="AB974" s="22"/>
      <c r="AC974" s="22"/>
      <c r="AD974" s="22"/>
      <c r="AE974" s="22"/>
      <c r="AF974" s="22"/>
      <c r="AG974" s="22"/>
      <c r="AH974" s="23" t="s">
        <v>117</v>
      </c>
      <c r="AI974" s="24" t="s">
        <v>116</v>
      </c>
      <c r="AJ974" s="21"/>
      <c r="AK974" s="22"/>
      <c r="AL974" s="22" t="s">
        <v>92</v>
      </c>
      <c r="AM974" s="22" t="s">
        <v>92</v>
      </c>
      <c r="AN974" s="23"/>
      <c r="AO974" s="20"/>
      <c r="AP974" s="24"/>
      <c r="AQ974" s="21" t="s">
        <v>92</v>
      </c>
      <c r="AR974" s="21"/>
      <c r="AS974" s="21"/>
      <c r="AT974" s="21"/>
      <c r="AU974" s="22" t="s">
        <v>92</v>
      </c>
      <c r="AV974" s="23"/>
      <c r="AW974" s="21" t="s">
        <v>92</v>
      </c>
      <c r="AX974" s="21"/>
      <c r="AY974" s="21"/>
      <c r="AZ974" s="21"/>
      <c r="BA974" s="20"/>
      <c r="BB974" s="23"/>
      <c r="BC974" s="21"/>
      <c r="BD974" s="21"/>
      <c r="BE974" s="21"/>
      <c r="BF974" s="20"/>
      <c r="BG974" s="24" t="s">
        <v>17</v>
      </c>
      <c r="BH974" s="21"/>
      <c r="BI974" s="21"/>
      <c r="BJ974" s="22"/>
      <c r="BK974" s="64"/>
      <c r="BL974" s="197" t="str">
        <f>IFERROR(VLOOKUP(BK974,#REF!,3,FALSE),"")</f>
        <v/>
      </c>
    </row>
    <row r="975" spans="1:64" s="3" customFormat="1" ht="12.95" customHeight="1" x14ac:dyDescent="0.25">
      <c r="A975" s="5"/>
      <c r="B975" s="31"/>
      <c r="C975" s="19"/>
      <c r="D975" s="25"/>
      <c r="E975" s="23"/>
      <c r="F975" s="21"/>
      <c r="G975" s="20"/>
      <c r="H975" s="24"/>
      <c r="I975" s="21"/>
      <c r="J975" s="21"/>
      <c r="K975" s="21"/>
      <c r="L975" s="21"/>
      <c r="M975" s="21"/>
      <c r="N975" s="21"/>
      <c r="O975" s="22"/>
      <c r="P975" s="23"/>
      <c r="Q975" s="21"/>
      <c r="R975" s="20"/>
      <c r="S975" s="24"/>
      <c r="T975" s="24"/>
      <c r="U975" s="24"/>
      <c r="V975" s="21"/>
      <c r="W975" s="21"/>
      <c r="X975" s="21"/>
      <c r="Y975" s="21"/>
      <c r="Z975" s="21"/>
      <c r="AA975" s="22"/>
      <c r="AB975" s="22"/>
      <c r="AC975" s="22"/>
      <c r="AD975" s="22"/>
      <c r="AE975" s="22"/>
      <c r="AF975" s="22"/>
      <c r="AG975" s="22"/>
      <c r="AH975" s="23"/>
      <c r="AI975" s="24"/>
      <c r="AJ975" s="21"/>
      <c r="AK975" s="22"/>
      <c r="AL975" s="22"/>
      <c r="AM975" s="22"/>
      <c r="AN975" s="23"/>
      <c r="AO975" s="20"/>
      <c r="AP975" s="24"/>
      <c r="AQ975" s="21"/>
      <c r="AR975" s="21"/>
      <c r="AS975" s="21"/>
      <c r="AT975" s="21"/>
      <c r="AU975" s="22"/>
      <c r="AV975" s="23"/>
      <c r="AW975" s="21"/>
      <c r="AX975" s="21"/>
      <c r="AY975" s="21"/>
      <c r="AZ975" s="21"/>
      <c r="BA975" s="20"/>
      <c r="BB975" s="23"/>
      <c r="BC975" s="21"/>
      <c r="BD975" s="21"/>
      <c r="BE975" s="21"/>
      <c r="BF975" s="20"/>
      <c r="BG975" s="24" t="s">
        <v>17</v>
      </c>
      <c r="BH975" s="21"/>
      <c r="BI975" s="21"/>
      <c r="BJ975" s="22"/>
      <c r="BK975" s="64"/>
      <c r="BL975" s="197" t="str">
        <f>IFERROR(VLOOKUP(BK975,#REF!,3,FALSE),"")</f>
        <v/>
      </c>
    </row>
    <row r="976" spans="1:64" s="3" customFormat="1" ht="12.95" customHeight="1" x14ac:dyDescent="0.25">
      <c r="A976" s="6" t="s">
        <v>10</v>
      </c>
      <c r="B976" s="31" t="s">
        <v>61</v>
      </c>
      <c r="C976" s="19"/>
      <c r="D976" s="25"/>
      <c r="E976" s="26"/>
      <c r="F976" s="27"/>
      <c r="G976" s="68"/>
      <c r="H976" s="19"/>
      <c r="I976" s="27"/>
      <c r="J976" s="27"/>
      <c r="K976" s="27"/>
      <c r="L976" s="27"/>
      <c r="M976" s="27"/>
      <c r="N976" s="27"/>
      <c r="O976" s="25"/>
      <c r="P976" s="26"/>
      <c r="Q976" s="27"/>
      <c r="R976" s="68"/>
      <c r="S976" s="19"/>
      <c r="T976" s="19"/>
      <c r="U976" s="19"/>
      <c r="V976" s="27"/>
      <c r="W976" s="27"/>
      <c r="X976" s="27"/>
      <c r="Y976" s="27"/>
      <c r="Z976" s="27"/>
      <c r="AA976" s="25"/>
      <c r="AB976" s="25"/>
      <c r="AC976" s="25"/>
      <c r="AD976" s="25"/>
      <c r="AE976" s="25"/>
      <c r="AF976" s="25"/>
      <c r="AG976" s="25"/>
      <c r="AH976" s="26"/>
      <c r="AI976" s="19"/>
      <c r="AJ976" s="27"/>
      <c r="AK976" s="25"/>
      <c r="AL976" s="25"/>
      <c r="AM976" s="25"/>
      <c r="AN976" s="26"/>
      <c r="AO976" s="68"/>
      <c r="AP976" s="19"/>
      <c r="AQ976" s="27"/>
      <c r="AR976" s="27"/>
      <c r="AS976" s="27"/>
      <c r="AT976" s="27"/>
      <c r="AU976" s="25"/>
      <c r="AV976" s="26"/>
      <c r="AW976" s="27"/>
      <c r="AX976" s="27"/>
      <c r="AY976" s="27"/>
      <c r="AZ976" s="27"/>
      <c r="BA976" s="68"/>
      <c r="BB976" s="26"/>
      <c r="BC976" s="27"/>
      <c r="BD976" s="27"/>
      <c r="BE976" s="27"/>
      <c r="BF976" s="68"/>
      <c r="BG976" s="19" t="s">
        <v>17</v>
      </c>
      <c r="BH976" s="27"/>
      <c r="BI976" s="27"/>
      <c r="BJ976" s="25"/>
      <c r="BK976" s="64"/>
      <c r="BL976" s="197" t="str">
        <f>IFERROR(VLOOKUP(BK976,#REF!,3,FALSE),"")</f>
        <v/>
      </c>
    </row>
    <row r="977" spans="1:64" s="3" customFormat="1" ht="12.95" customHeight="1" x14ac:dyDescent="0.25">
      <c r="A977" s="6"/>
      <c r="B977" s="31"/>
      <c r="C977" s="19"/>
      <c r="D977" s="25"/>
      <c r="E977" s="26"/>
      <c r="F977" s="27"/>
      <c r="G977" s="68"/>
      <c r="H977" s="19"/>
      <c r="I977" s="27"/>
      <c r="J977" s="27"/>
      <c r="K977" s="27"/>
      <c r="L977" s="27"/>
      <c r="M977" s="27"/>
      <c r="N977" s="27"/>
      <c r="O977" s="25"/>
      <c r="P977" s="26"/>
      <c r="Q977" s="27"/>
      <c r="R977" s="68"/>
      <c r="S977" s="19"/>
      <c r="T977" s="19"/>
      <c r="U977" s="19"/>
      <c r="V977" s="27"/>
      <c r="W977" s="27"/>
      <c r="X977" s="27"/>
      <c r="Y977" s="27"/>
      <c r="Z977" s="27"/>
      <c r="AA977" s="25"/>
      <c r="AB977" s="25"/>
      <c r="AC977" s="25"/>
      <c r="AD977" s="25"/>
      <c r="AE977" s="25"/>
      <c r="AF977" s="25"/>
      <c r="AG977" s="25"/>
      <c r="AH977" s="26"/>
      <c r="AI977" s="19"/>
      <c r="AJ977" s="27"/>
      <c r="AK977" s="25"/>
      <c r="AL977" s="25"/>
      <c r="AM977" s="25"/>
      <c r="AN977" s="26"/>
      <c r="AO977" s="68"/>
      <c r="AP977" s="19"/>
      <c r="AQ977" s="27"/>
      <c r="AR977" s="27"/>
      <c r="AS977" s="27"/>
      <c r="AT977" s="27"/>
      <c r="AU977" s="25"/>
      <c r="AV977" s="26"/>
      <c r="AW977" s="27"/>
      <c r="AX977" s="27"/>
      <c r="AY977" s="27"/>
      <c r="AZ977" s="27"/>
      <c r="BA977" s="68"/>
      <c r="BB977" s="26"/>
      <c r="BC977" s="27"/>
      <c r="BD977" s="27"/>
      <c r="BE977" s="27"/>
      <c r="BF977" s="68"/>
      <c r="BG977" s="19" t="s">
        <v>17</v>
      </c>
      <c r="BH977" s="27"/>
      <c r="BI977" s="27"/>
      <c r="BJ977" s="25"/>
      <c r="BK977" s="64"/>
      <c r="BL977" s="197"/>
    </row>
    <row r="978" spans="1:64" s="3" customFormat="1" ht="12.95" customHeight="1" x14ac:dyDescent="0.25">
      <c r="A978" s="5" t="s">
        <v>1730</v>
      </c>
      <c r="B978" s="31" t="s">
        <v>439</v>
      </c>
      <c r="C978" s="19"/>
      <c r="D978" s="25"/>
      <c r="E978" s="23"/>
      <c r="F978" s="21" t="s">
        <v>117</v>
      </c>
      <c r="G978" s="20"/>
      <c r="H978" s="24"/>
      <c r="I978" s="21"/>
      <c r="J978" s="21"/>
      <c r="K978" s="21"/>
      <c r="L978" s="21"/>
      <c r="M978" s="21"/>
      <c r="N978" s="21" t="s">
        <v>92</v>
      </c>
      <c r="O978" s="22"/>
      <c r="P978" s="23"/>
      <c r="Q978" s="21"/>
      <c r="R978" s="20"/>
      <c r="S978" s="24"/>
      <c r="T978" s="24"/>
      <c r="U978" s="24" t="s">
        <v>92</v>
      </c>
      <c r="V978" s="21"/>
      <c r="W978" s="21" t="s">
        <v>118</v>
      </c>
      <c r="X978" s="21"/>
      <c r="Y978" s="21"/>
      <c r="Z978" s="21"/>
      <c r="AA978" s="22"/>
      <c r="AB978" s="22"/>
      <c r="AC978" s="22"/>
      <c r="AD978" s="22"/>
      <c r="AE978" s="22"/>
      <c r="AF978" s="22"/>
      <c r="AG978" s="22"/>
      <c r="AH978" s="23" t="s">
        <v>117</v>
      </c>
      <c r="AI978" s="24" t="s">
        <v>116</v>
      </c>
      <c r="AJ978" s="21"/>
      <c r="AK978" s="22"/>
      <c r="AL978" s="22" t="s">
        <v>92</v>
      </c>
      <c r="AM978" s="22" t="s">
        <v>92</v>
      </c>
      <c r="AN978" s="23"/>
      <c r="AO978" s="20"/>
      <c r="AP978" s="24"/>
      <c r="AQ978" s="21" t="s">
        <v>92</v>
      </c>
      <c r="AR978" s="21"/>
      <c r="AS978" s="21"/>
      <c r="AT978" s="21"/>
      <c r="AU978" s="22" t="s">
        <v>92</v>
      </c>
      <c r="AV978" s="23"/>
      <c r="AW978" s="21" t="s">
        <v>92</v>
      </c>
      <c r="AX978" s="21"/>
      <c r="AY978" s="21"/>
      <c r="AZ978" s="21"/>
      <c r="BA978" s="20"/>
      <c r="BB978" s="23"/>
      <c r="BC978" s="21"/>
      <c r="BD978" s="21"/>
      <c r="BE978" s="21"/>
      <c r="BF978" s="20"/>
      <c r="BG978" s="24" t="s">
        <v>17</v>
      </c>
      <c r="BH978" s="21"/>
      <c r="BI978" s="21"/>
      <c r="BJ978" s="22"/>
      <c r="BK978" s="64"/>
      <c r="BL978" s="197" t="str">
        <f>IFERROR(VLOOKUP(BK978,#REF!,3,FALSE),"")</f>
        <v/>
      </c>
    </row>
    <row r="979" spans="1:64" s="3" customFormat="1" ht="12.95" customHeight="1" x14ac:dyDescent="0.25">
      <c r="A979" s="5" t="s">
        <v>1731</v>
      </c>
      <c r="B979" s="31" t="s">
        <v>440</v>
      </c>
      <c r="C979" s="19"/>
      <c r="D979" s="25"/>
      <c r="E979" s="23"/>
      <c r="F979" s="21" t="s">
        <v>117</v>
      </c>
      <c r="G979" s="20"/>
      <c r="H979" s="24"/>
      <c r="I979" s="21"/>
      <c r="J979" s="21"/>
      <c r="K979" s="21"/>
      <c r="L979" s="21"/>
      <c r="M979" s="21"/>
      <c r="N979" s="21" t="s">
        <v>92</v>
      </c>
      <c r="O979" s="22"/>
      <c r="P979" s="23"/>
      <c r="Q979" s="21"/>
      <c r="R979" s="20"/>
      <c r="S979" s="24"/>
      <c r="T979" s="24"/>
      <c r="U979" s="24" t="s">
        <v>92</v>
      </c>
      <c r="V979" s="21"/>
      <c r="W979" s="21"/>
      <c r="X979" s="21"/>
      <c r="Y979" s="21"/>
      <c r="Z979" s="21"/>
      <c r="AA979" s="22"/>
      <c r="AB979" s="22"/>
      <c r="AC979" s="22"/>
      <c r="AD979" s="22"/>
      <c r="AE979" s="22"/>
      <c r="AF979" s="22"/>
      <c r="AG979" s="22"/>
      <c r="AH979" s="23" t="s">
        <v>117</v>
      </c>
      <c r="AI979" s="24" t="s">
        <v>116</v>
      </c>
      <c r="AJ979" s="21"/>
      <c r="AK979" s="22"/>
      <c r="AL979" s="22" t="s">
        <v>92</v>
      </c>
      <c r="AM979" s="22" t="s">
        <v>92</v>
      </c>
      <c r="AN979" s="23"/>
      <c r="AO979" s="20"/>
      <c r="AP979" s="24"/>
      <c r="AQ979" s="21" t="s">
        <v>92</v>
      </c>
      <c r="AR979" s="21"/>
      <c r="AS979" s="21"/>
      <c r="AT979" s="21"/>
      <c r="AU979" s="22" t="s">
        <v>92</v>
      </c>
      <c r="AV979" s="23"/>
      <c r="AW979" s="21" t="s">
        <v>92</v>
      </c>
      <c r="AX979" s="21"/>
      <c r="AY979" s="21"/>
      <c r="AZ979" s="21"/>
      <c r="BA979" s="20"/>
      <c r="BB979" s="23"/>
      <c r="BC979" s="21"/>
      <c r="BD979" s="21"/>
      <c r="BE979" s="21"/>
      <c r="BF979" s="20"/>
      <c r="BG979" s="24" t="s">
        <v>17</v>
      </c>
      <c r="BH979" s="21"/>
      <c r="BI979" s="21"/>
      <c r="BJ979" s="22"/>
      <c r="BK979" s="64"/>
      <c r="BL979" s="197" t="str">
        <f>IFERROR(VLOOKUP(BK979,#REF!,3,FALSE),"")</f>
        <v/>
      </c>
    </row>
    <row r="980" spans="1:64" s="3" customFormat="1" ht="12.95" customHeight="1" x14ac:dyDescent="0.25">
      <c r="A980" s="5" t="s">
        <v>1732</v>
      </c>
      <c r="B980" s="31" t="s">
        <v>440</v>
      </c>
      <c r="C980" s="19"/>
      <c r="D980" s="25"/>
      <c r="E980" s="23"/>
      <c r="F980" s="21" t="s">
        <v>117</v>
      </c>
      <c r="G980" s="20"/>
      <c r="H980" s="24"/>
      <c r="I980" s="21"/>
      <c r="J980" s="21"/>
      <c r="K980" s="21"/>
      <c r="L980" s="21"/>
      <c r="M980" s="21"/>
      <c r="N980" s="21" t="s">
        <v>92</v>
      </c>
      <c r="O980" s="22"/>
      <c r="P980" s="23"/>
      <c r="Q980" s="21"/>
      <c r="R980" s="20"/>
      <c r="S980" s="24"/>
      <c r="T980" s="24"/>
      <c r="U980" s="24" t="s">
        <v>92</v>
      </c>
      <c r="V980" s="21"/>
      <c r="W980" s="21"/>
      <c r="X980" s="21"/>
      <c r="Y980" s="21"/>
      <c r="Z980" s="21"/>
      <c r="AA980" s="22"/>
      <c r="AB980" s="22"/>
      <c r="AC980" s="22"/>
      <c r="AD980" s="22"/>
      <c r="AE980" s="22"/>
      <c r="AF980" s="22"/>
      <c r="AG980" s="22"/>
      <c r="AH980" s="23" t="s">
        <v>117</v>
      </c>
      <c r="AI980" s="24" t="s">
        <v>116</v>
      </c>
      <c r="AJ980" s="21"/>
      <c r="AK980" s="22"/>
      <c r="AL980" s="22" t="s">
        <v>92</v>
      </c>
      <c r="AM980" s="22" t="s">
        <v>92</v>
      </c>
      <c r="AN980" s="23"/>
      <c r="AO980" s="20"/>
      <c r="AP980" s="24"/>
      <c r="AQ980" s="21" t="s">
        <v>92</v>
      </c>
      <c r="AR980" s="21"/>
      <c r="AS980" s="21"/>
      <c r="AT980" s="21"/>
      <c r="AU980" s="22" t="s">
        <v>92</v>
      </c>
      <c r="AV980" s="23"/>
      <c r="AW980" s="21" t="s">
        <v>92</v>
      </c>
      <c r="AX980" s="21"/>
      <c r="AY980" s="21"/>
      <c r="AZ980" s="21"/>
      <c r="BA980" s="20"/>
      <c r="BB980" s="23"/>
      <c r="BC980" s="21"/>
      <c r="BD980" s="21"/>
      <c r="BE980" s="21"/>
      <c r="BF980" s="20"/>
      <c r="BG980" s="24" t="s">
        <v>17</v>
      </c>
      <c r="BH980" s="21"/>
      <c r="BI980" s="21"/>
      <c r="BJ980" s="22"/>
      <c r="BK980" s="64"/>
      <c r="BL980" s="197" t="str">
        <f>IFERROR(VLOOKUP(BK980,#REF!,3,FALSE),"")</f>
        <v/>
      </c>
    </row>
    <row r="981" spans="1:64" s="3" customFormat="1" ht="12.95" customHeight="1" x14ac:dyDescent="0.25">
      <c r="A981" s="5" t="s">
        <v>1733</v>
      </c>
      <c r="B981" s="31" t="s">
        <v>440</v>
      </c>
      <c r="C981" s="19"/>
      <c r="D981" s="25"/>
      <c r="E981" s="23"/>
      <c r="F981" s="21" t="s">
        <v>117</v>
      </c>
      <c r="G981" s="20"/>
      <c r="H981" s="24"/>
      <c r="I981" s="21"/>
      <c r="J981" s="21"/>
      <c r="K981" s="21"/>
      <c r="L981" s="21"/>
      <c r="M981" s="21"/>
      <c r="N981" s="21" t="s">
        <v>92</v>
      </c>
      <c r="O981" s="22"/>
      <c r="P981" s="23"/>
      <c r="Q981" s="21"/>
      <c r="R981" s="20"/>
      <c r="S981" s="24"/>
      <c r="T981" s="24"/>
      <c r="U981" s="24" t="s">
        <v>92</v>
      </c>
      <c r="V981" s="21"/>
      <c r="W981" s="21"/>
      <c r="X981" s="21"/>
      <c r="Y981" s="21"/>
      <c r="Z981" s="21"/>
      <c r="AA981" s="22"/>
      <c r="AB981" s="22"/>
      <c r="AC981" s="22"/>
      <c r="AD981" s="22"/>
      <c r="AE981" s="22"/>
      <c r="AF981" s="22"/>
      <c r="AG981" s="22"/>
      <c r="AH981" s="23" t="s">
        <v>117</v>
      </c>
      <c r="AI981" s="24" t="s">
        <v>116</v>
      </c>
      <c r="AJ981" s="21"/>
      <c r="AK981" s="22"/>
      <c r="AL981" s="22" t="s">
        <v>92</v>
      </c>
      <c r="AM981" s="22" t="s">
        <v>92</v>
      </c>
      <c r="AN981" s="23"/>
      <c r="AO981" s="20"/>
      <c r="AP981" s="24"/>
      <c r="AQ981" s="21" t="s">
        <v>92</v>
      </c>
      <c r="AR981" s="21"/>
      <c r="AS981" s="21"/>
      <c r="AT981" s="21"/>
      <c r="AU981" s="22" t="s">
        <v>92</v>
      </c>
      <c r="AV981" s="23"/>
      <c r="AW981" s="21" t="s">
        <v>92</v>
      </c>
      <c r="AX981" s="21"/>
      <c r="AY981" s="21"/>
      <c r="AZ981" s="21"/>
      <c r="BA981" s="20"/>
      <c r="BB981" s="23"/>
      <c r="BC981" s="21"/>
      <c r="BD981" s="21"/>
      <c r="BE981" s="21"/>
      <c r="BF981" s="20"/>
      <c r="BG981" s="24" t="s">
        <v>17</v>
      </c>
      <c r="BH981" s="21"/>
      <c r="BI981" s="21"/>
      <c r="BJ981" s="22"/>
      <c r="BK981" s="64"/>
      <c r="BL981" s="197" t="str">
        <f>IFERROR(VLOOKUP(BK981,#REF!,3,FALSE),"")</f>
        <v/>
      </c>
    </row>
    <row r="982" spans="1:64" s="3" customFormat="1" ht="12.95" customHeight="1" x14ac:dyDescent="0.25">
      <c r="A982" s="5" t="s">
        <v>1813</v>
      </c>
      <c r="B982" s="31" t="s">
        <v>441</v>
      </c>
      <c r="C982" s="19"/>
      <c r="D982" s="25"/>
      <c r="E982" s="23"/>
      <c r="F982" s="21" t="s">
        <v>117</v>
      </c>
      <c r="G982" s="20"/>
      <c r="H982" s="24"/>
      <c r="I982" s="21"/>
      <c r="J982" s="21"/>
      <c r="K982" s="21"/>
      <c r="L982" s="21"/>
      <c r="M982" s="21"/>
      <c r="N982" s="21" t="s">
        <v>92</v>
      </c>
      <c r="O982" s="22"/>
      <c r="P982" s="23"/>
      <c r="Q982" s="21"/>
      <c r="R982" s="20"/>
      <c r="S982" s="24"/>
      <c r="T982" s="24"/>
      <c r="U982" s="24" t="s">
        <v>92</v>
      </c>
      <c r="V982" s="21"/>
      <c r="W982" s="21"/>
      <c r="X982" s="21"/>
      <c r="Y982" s="21"/>
      <c r="Z982" s="21"/>
      <c r="AA982" s="22" t="s">
        <v>118</v>
      </c>
      <c r="AB982" s="22"/>
      <c r="AC982" s="22"/>
      <c r="AD982" s="22"/>
      <c r="AE982" s="22"/>
      <c r="AF982" s="22"/>
      <c r="AG982" s="22"/>
      <c r="AH982" s="23" t="s">
        <v>117</v>
      </c>
      <c r="AI982" s="24" t="s">
        <v>116</v>
      </c>
      <c r="AJ982" s="21"/>
      <c r="AK982" s="22"/>
      <c r="AL982" s="22" t="s">
        <v>92</v>
      </c>
      <c r="AM982" s="22" t="s">
        <v>92</v>
      </c>
      <c r="AN982" s="23"/>
      <c r="AO982" s="20"/>
      <c r="AP982" s="24"/>
      <c r="AQ982" s="21" t="s">
        <v>92</v>
      </c>
      <c r="AR982" s="21"/>
      <c r="AS982" s="21"/>
      <c r="AT982" s="21"/>
      <c r="AU982" s="22" t="s">
        <v>92</v>
      </c>
      <c r="AV982" s="23"/>
      <c r="AW982" s="21" t="s">
        <v>92</v>
      </c>
      <c r="AX982" s="21"/>
      <c r="AY982" s="21"/>
      <c r="AZ982" s="21"/>
      <c r="BA982" s="20"/>
      <c r="BB982" s="23"/>
      <c r="BC982" s="21"/>
      <c r="BD982" s="21"/>
      <c r="BE982" s="21"/>
      <c r="BF982" s="20"/>
      <c r="BG982" s="24" t="s">
        <v>17</v>
      </c>
      <c r="BH982" s="21"/>
      <c r="BI982" s="21"/>
      <c r="BJ982" s="22"/>
      <c r="BK982" s="64"/>
      <c r="BL982" s="197" t="str">
        <f>IFERROR(VLOOKUP(BK982,#REF!,3,FALSE),"")</f>
        <v/>
      </c>
    </row>
    <row r="983" spans="1:64" s="3" customFormat="1" ht="12.95" customHeight="1" x14ac:dyDescent="0.25">
      <c r="A983" s="5"/>
      <c r="B983" s="31"/>
      <c r="C983" s="19"/>
      <c r="D983" s="25"/>
      <c r="E983" s="23"/>
      <c r="F983" s="21"/>
      <c r="G983" s="20"/>
      <c r="H983" s="24"/>
      <c r="I983" s="21"/>
      <c r="J983" s="21"/>
      <c r="K983" s="21"/>
      <c r="L983" s="21"/>
      <c r="M983" s="21"/>
      <c r="N983" s="21"/>
      <c r="O983" s="22"/>
      <c r="P983" s="23"/>
      <c r="Q983" s="21"/>
      <c r="R983" s="20"/>
      <c r="S983" s="24"/>
      <c r="T983" s="24"/>
      <c r="U983" s="24"/>
      <c r="V983" s="21"/>
      <c r="W983" s="21"/>
      <c r="X983" s="21"/>
      <c r="Y983" s="21"/>
      <c r="Z983" s="21"/>
      <c r="AA983" s="22"/>
      <c r="AB983" s="22"/>
      <c r="AC983" s="22"/>
      <c r="AD983" s="22"/>
      <c r="AE983" s="22"/>
      <c r="AF983" s="22"/>
      <c r="AG983" s="22"/>
      <c r="AH983" s="23"/>
      <c r="AI983" s="24"/>
      <c r="AJ983" s="21"/>
      <c r="AK983" s="22"/>
      <c r="AL983" s="22"/>
      <c r="AM983" s="22"/>
      <c r="AN983" s="23"/>
      <c r="AO983" s="20"/>
      <c r="AP983" s="24"/>
      <c r="AQ983" s="21"/>
      <c r="AR983" s="21"/>
      <c r="AS983" s="21"/>
      <c r="AT983" s="21"/>
      <c r="AU983" s="22"/>
      <c r="AV983" s="23"/>
      <c r="AW983" s="21"/>
      <c r="AX983" s="21"/>
      <c r="AY983" s="21"/>
      <c r="AZ983" s="21"/>
      <c r="BA983" s="20"/>
      <c r="BB983" s="23"/>
      <c r="BC983" s="21"/>
      <c r="BD983" s="21"/>
      <c r="BE983" s="21"/>
      <c r="BF983" s="20"/>
      <c r="BG983" s="24" t="s">
        <v>17</v>
      </c>
      <c r="BH983" s="21"/>
      <c r="BI983" s="21"/>
      <c r="BJ983" s="22"/>
      <c r="BK983" s="64"/>
      <c r="BL983" s="197"/>
    </row>
    <row r="984" spans="1:64" s="3" customFormat="1" ht="12.95" customHeight="1" x14ac:dyDescent="0.25">
      <c r="A984" s="6" t="s">
        <v>20</v>
      </c>
      <c r="B984" s="31" t="s">
        <v>42</v>
      </c>
      <c r="C984" s="19"/>
      <c r="D984" s="25"/>
      <c r="E984" s="26"/>
      <c r="F984" s="27"/>
      <c r="G984" s="68"/>
      <c r="H984" s="19"/>
      <c r="I984" s="27"/>
      <c r="J984" s="27"/>
      <c r="K984" s="27"/>
      <c r="L984" s="27"/>
      <c r="M984" s="27"/>
      <c r="N984" s="27"/>
      <c r="O984" s="25"/>
      <c r="P984" s="26"/>
      <c r="Q984" s="27"/>
      <c r="R984" s="68"/>
      <c r="S984" s="19"/>
      <c r="T984" s="19"/>
      <c r="U984" s="19"/>
      <c r="V984" s="27"/>
      <c r="W984" s="27"/>
      <c r="X984" s="27"/>
      <c r="Y984" s="27"/>
      <c r="Z984" s="27"/>
      <c r="AA984" s="25"/>
      <c r="AB984" s="25"/>
      <c r="AC984" s="25"/>
      <c r="AD984" s="25"/>
      <c r="AE984" s="25"/>
      <c r="AF984" s="25"/>
      <c r="AG984" s="25"/>
      <c r="AH984" s="26"/>
      <c r="AI984" s="19"/>
      <c r="AJ984" s="27"/>
      <c r="AK984" s="25"/>
      <c r="AL984" s="25"/>
      <c r="AM984" s="25"/>
      <c r="AN984" s="26"/>
      <c r="AO984" s="68"/>
      <c r="AP984" s="19"/>
      <c r="AQ984" s="27"/>
      <c r="AR984" s="27"/>
      <c r="AS984" s="27"/>
      <c r="AT984" s="27"/>
      <c r="AU984" s="25"/>
      <c r="AV984" s="26"/>
      <c r="AW984" s="27"/>
      <c r="AX984" s="27"/>
      <c r="AY984" s="27"/>
      <c r="AZ984" s="27"/>
      <c r="BA984" s="68"/>
      <c r="BB984" s="26"/>
      <c r="BC984" s="27"/>
      <c r="BD984" s="27"/>
      <c r="BE984" s="27"/>
      <c r="BF984" s="68"/>
      <c r="BG984" s="19" t="s">
        <v>17</v>
      </c>
      <c r="BH984" s="27"/>
      <c r="BI984" s="27"/>
      <c r="BJ984" s="25"/>
      <c r="BK984" s="64"/>
      <c r="BL984" s="197" t="str">
        <f>IFERROR(VLOOKUP(BK984,#REF!,3,FALSE),"")</f>
        <v/>
      </c>
    </row>
    <row r="985" spans="1:64" s="3" customFormat="1" ht="12.95" customHeight="1" x14ac:dyDescent="0.25">
      <c r="A985" s="6"/>
      <c r="B985" s="31"/>
      <c r="C985" s="19"/>
      <c r="D985" s="25"/>
      <c r="E985" s="26"/>
      <c r="F985" s="27"/>
      <c r="G985" s="68"/>
      <c r="H985" s="19"/>
      <c r="I985" s="27"/>
      <c r="J985" s="27"/>
      <c r="K985" s="27"/>
      <c r="L985" s="27"/>
      <c r="M985" s="27"/>
      <c r="N985" s="27"/>
      <c r="O985" s="25"/>
      <c r="P985" s="26"/>
      <c r="Q985" s="27"/>
      <c r="R985" s="68"/>
      <c r="S985" s="19"/>
      <c r="T985" s="19"/>
      <c r="U985" s="19"/>
      <c r="V985" s="27"/>
      <c r="W985" s="27"/>
      <c r="X985" s="27"/>
      <c r="Y985" s="27"/>
      <c r="Z985" s="27"/>
      <c r="AA985" s="25"/>
      <c r="AB985" s="25"/>
      <c r="AC985" s="25"/>
      <c r="AD985" s="25"/>
      <c r="AE985" s="25"/>
      <c r="AF985" s="25"/>
      <c r="AG985" s="25"/>
      <c r="AH985" s="26"/>
      <c r="AI985" s="19"/>
      <c r="AJ985" s="27"/>
      <c r="AK985" s="25"/>
      <c r="AL985" s="25"/>
      <c r="AM985" s="25"/>
      <c r="AN985" s="26"/>
      <c r="AO985" s="68"/>
      <c r="AP985" s="19"/>
      <c r="AQ985" s="27"/>
      <c r="AR985" s="27"/>
      <c r="AS985" s="27"/>
      <c r="AT985" s="27"/>
      <c r="AU985" s="25"/>
      <c r="AV985" s="26"/>
      <c r="AW985" s="27"/>
      <c r="AX985" s="27"/>
      <c r="AY985" s="27"/>
      <c r="AZ985" s="27"/>
      <c r="BA985" s="68"/>
      <c r="BB985" s="26"/>
      <c r="BC985" s="27"/>
      <c r="BD985" s="27"/>
      <c r="BE985" s="27"/>
      <c r="BF985" s="68"/>
      <c r="BG985" s="19" t="s">
        <v>17</v>
      </c>
      <c r="BH985" s="27"/>
      <c r="BI985" s="27"/>
      <c r="BJ985" s="25"/>
      <c r="BK985" s="64"/>
      <c r="BL985" s="197"/>
    </row>
    <row r="986" spans="1:64" s="3" customFormat="1" ht="12.95" customHeight="1" x14ac:dyDescent="0.25">
      <c r="A986" s="6" t="s">
        <v>9</v>
      </c>
      <c r="B986" s="31" t="s">
        <v>12</v>
      </c>
      <c r="C986" s="19"/>
      <c r="D986" s="25"/>
      <c r="E986" s="26"/>
      <c r="F986" s="27"/>
      <c r="G986" s="68"/>
      <c r="H986" s="19"/>
      <c r="I986" s="27"/>
      <c r="J986" s="27"/>
      <c r="K986" s="27"/>
      <c r="L986" s="27"/>
      <c r="M986" s="27"/>
      <c r="N986" s="27"/>
      <c r="O986" s="25"/>
      <c r="P986" s="26"/>
      <c r="Q986" s="27"/>
      <c r="R986" s="68"/>
      <c r="S986" s="19"/>
      <c r="T986" s="19"/>
      <c r="U986" s="19"/>
      <c r="V986" s="27"/>
      <c r="W986" s="27"/>
      <c r="X986" s="27"/>
      <c r="Y986" s="27"/>
      <c r="Z986" s="27"/>
      <c r="AA986" s="25"/>
      <c r="AB986" s="25"/>
      <c r="AC986" s="25"/>
      <c r="AD986" s="25"/>
      <c r="AE986" s="25"/>
      <c r="AF986" s="25"/>
      <c r="AG986" s="25"/>
      <c r="AH986" s="26"/>
      <c r="AI986" s="19"/>
      <c r="AJ986" s="27"/>
      <c r="AK986" s="25"/>
      <c r="AL986" s="25"/>
      <c r="AM986" s="25"/>
      <c r="AN986" s="26"/>
      <c r="AO986" s="68"/>
      <c r="AP986" s="19"/>
      <c r="AQ986" s="27"/>
      <c r="AR986" s="27"/>
      <c r="AS986" s="27"/>
      <c r="AT986" s="27"/>
      <c r="AU986" s="25"/>
      <c r="AV986" s="26"/>
      <c r="AW986" s="27"/>
      <c r="AX986" s="27"/>
      <c r="AY986" s="27"/>
      <c r="AZ986" s="27"/>
      <c r="BA986" s="68"/>
      <c r="BB986" s="26"/>
      <c r="BC986" s="27"/>
      <c r="BD986" s="27"/>
      <c r="BE986" s="27"/>
      <c r="BF986" s="68"/>
      <c r="BG986" s="19" t="s">
        <v>17</v>
      </c>
      <c r="BH986" s="27"/>
      <c r="BI986" s="27"/>
      <c r="BJ986" s="25"/>
      <c r="BK986" s="64"/>
      <c r="BL986" s="197" t="str">
        <f>IFERROR(VLOOKUP(BK986,#REF!,3,FALSE),"")</f>
        <v/>
      </c>
    </row>
    <row r="987" spans="1:64" s="3" customFormat="1" ht="12.95" customHeight="1" x14ac:dyDescent="0.25">
      <c r="A987" s="6"/>
      <c r="B987" s="31"/>
      <c r="C987" s="19"/>
      <c r="D987" s="25"/>
      <c r="E987" s="26"/>
      <c r="F987" s="27"/>
      <c r="G987" s="68"/>
      <c r="H987" s="19"/>
      <c r="I987" s="27"/>
      <c r="J987" s="27"/>
      <c r="K987" s="27"/>
      <c r="L987" s="27"/>
      <c r="M987" s="27"/>
      <c r="N987" s="27"/>
      <c r="O987" s="25"/>
      <c r="P987" s="26"/>
      <c r="Q987" s="27"/>
      <c r="R987" s="68"/>
      <c r="S987" s="19"/>
      <c r="T987" s="19"/>
      <c r="U987" s="19"/>
      <c r="V987" s="27"/>
      <c r="W987" s="27"/>
      <c r="X987" s="27"/>
      <c r="Y987" s="27"/>
      <c r="Z987" s="27"/>
      <c r="AA987" s="25"/>
      <c r="AB987" s="25"/>
      <c r="AC987" s="25"/>
      <c r="AD987" s="25"/>
      <c r="AE987" s="25"/>
      <c r="AF987" s="25"/>
      <c r="AG987" s="25"/>
      <c r="AH987" s="26"/>
      <c r="AI987" s="19"/>
      <c r="AJ987" s="27"/>
      <c r="AK987" s="25"/>
      <c r="AL987" s="25"/>
      <c r="AM987" s="25"/>
      <c r="AN987" s="26"/>
      <c r="AO987" s="68"/>
      <c r="AP987" s="19"/>
      <c r="AQ987" s="27"/>
      <c r="AR987" s="27"/>
      <c r="AS987" s="27"/>
      <c r="AT987" s="27"/>
      <c r="AU987" s="25"/>
      <c r="AV987" s="26"/>
      <c r="AW987" s="27"/>
      <c r="AX987" s="27"/>
      <c r="AY987" s="27"/>
      <c r="AZ987" s="27"/>
      <c r="BA987" s="68"/>
      <c r="BB987" s="26"/>
      <c r="BC987" s="27"/>
      <c r="BD987" s="27"/>
      <c r="BE987" s="27"/>
      <c r="BF987" s="68"/>
      <c r="BG987" s="19" t="s">
        <v>17</v>
      </c>
      <c r="BH987" s="27"/>
      <c r="BI987" s="27"/>
      <c r="BJ987" s="25"/>
      <c r="BK987" s="64"/>
      <c r="BL987" s="197"/>
    </row>
    <row r="988" spans="1:64" s="3" customFormat="1" ht="12.95" customHeight="1" x14ac:dyDescent="0.25">
      <c r="A988" s="35" t="s">
        <v>1734</v>
      </c>
      <c r="B988" s="31" t="s">
        <v>180</v>
      </c>
      <c r="C988" s="19"/>
      <c r="D988" s="25"/>
      <c r="E988" s="23"/>
      <c r="F988" s="21" t="s">
        <v>117</v>
      </c>
      <c r="G988" s="20"/>
      <c r="H988" s="24"/>
      <c r="I988" s="21"/>
      <c r="J988" s="21"/>
      <c r="K988" s="21"/>
      <c r="L988" s="21"/>
      <c r="M988" s="21"/>
      <c r="N988" s="21" t="s">
        <v>92</v>
      </c>
      <c r="O988" s="22"/>
      <c r="P988" s="23"/>
      <c r="Q988" s="21"/>
      <c r="R988" s="20"/>
      <c r="S988" s="24"/>
      <c r="T988" s="24" t="s">
        <v>117</v>
      </c>
      <c r="U988" s="24" t="s">
        <v>92</v>
      </c>
      <c r="V988" s="21"/>
      <c r="W988" s="21" t="s">
        <v>116</v>
      </c>
      <c r="X988" s="21"/>
      <c r="Y988" s="21"/>
      <c r="Z988" s="21"/>
      <c r="AA988" s="22"/>
      <c r="AB988" s="22"/>
      <c r="AC988" s="22"/>
      <c r="AD988" s="22"/>
      <c r="AE988" s="22"/>
      <c r="AF988" s="22"/>
      <c r="AG988" s="22"/>
      <c r="AH988" s="23"/>
      <c r="AI988" s="24" t="s">
        <v>92</v>
      </c>
      <c r="AJ988" s="21"/>
      <c r="AK988" s="22"/>
      <c r="AL988" s="22" t="s">
        <v>92</v>
      </c>
      <c r="AM988" s="22" t="s">
        <v>92</v>
      </c>
      <c r="AN988" s="23"/>
      <c r="AO988" s="20"/>
      <c r="AP988" s="24"/>
      <c r="AQ988" s="21" t="s">
        <v>92</v>
      </c>
      <c r="AR988" s="21"/>
      <c r="AS988" s="21"/>
      <c r="AT988" s="21"/>
      <c r="AU988" s="22" t="s">
        <v>92</v>
      </c>
      <c r="AV988" s="23"/>
      <c r="AW988" s="21" t="s">
        <v>92</v>
      </c>
      <c r="AX988" s="21"/>
      <c r="AY988" s="21"/>
      <c r="AZ988" s="21"/>
      <c r="BA988" s="20"/>
      <c r="BB988" s="23"/>
      <c r="BC988" s="21"/>
      <c r="BD988" s="21"/>
      <c r="BE988" s="21"/>
      <c r="BF988" s="20"/>
      <c r="BG988" s="24" t="s">
        <v>17</v>
      </c>
      <c r="BH988" s="21"/>
      <c r="BI988" s="21"/>
      <c r="BJ988" s="22"/>
      <c r="BK988" s="64"/>
      <c r="BL988" s="197" t="str">
        <f>IFERROR(VLOOKUP(BK988,#REF!,3,FALSE),"")</f>
        <v/>
      </c>
    </row>
    <row r="989" spans="1:64" s="3" customFormat="1" ht="12.75" customHeight="1" x14ac:dyDescent="0.25">
      <c r="A989" s="35" t="s">
        <v>1735</v>
      </c>
      <c r="B989" s="34" t="s">
        <v>181</v>
      </c>
      <c r="C989" s="19"/>
      <c r="D989" s="25"/>
      <c r="E989" s="23"/>
      <c r="F989" s="21" t="s">
        <v>117</v>
      </c>
      <c r="G989" s="20"/>
      <c r="H989" s="24"/>
      <c r="I989" s="21"/>
      <c r="J989" s="21"/>
      <c r="K989" s="21"/>
      <c r="L989" s="21"/>
      <c r="M989" s="21"/>
      <c r="N989" s="21" t="s">
        <v>92</v>
      </c>
      <c r="O989" s="22"/>
      <c r="P989" s="23"/>
      <c r="Q989" s="21"/>
      <c r="R989" s="20"/>
      <c r="S989" s="24"/>
      <c r="T989" s="24" t="s">
        <v>117</v>
      </c>
      <c r="U989" s="24" t="s">
        <v>92</v>
      </c>
      <c r="V989" s="21"/>
      <c r="W989" s="21" t="s">
        <v>116</v>
      </c>
      <c r="X989" s="21"/>
      <c r="Y989" s="21"/>
      <c r="Z989" s="21"/>
      <c r="AA989" s="22"/>
      <c r="AB989" s="22"/>
      <c r="AC989" s="22"/>
      <c r="AD989" s="22"/>
      <c r="AE989" s="22"/>
      <c r="AF989" s="22"/>
      <c r="AG989" s="22"/>
      <c r="AH989" s="23"/>
      <c r="AI989" s="24" t="s">
        <v>92</v>
      </c>
      <c r="AJ989" s="21"/>
      <c r="AK989" s="22"/>
      <c r="AL989" s="22" t="s">
        <v>92</v>
      </c>
      <c r="AM989" s="22" t="s">
        <v>92</v>
      </c>
      <c r="AN989" s="23"/>
      <c r="AO989" s="20"/>
      <c r="AP989" s="24"/>
      <c r="AQ989" s="21" t="s">
        <v>92</v>
      </c>
      <c r="AR989" s="21"/>
      <c r="AS989" s="21"/>
      <c r="AT989" s="21"/>
      <c r="AU989" s="22" t="s">
        <v>92</v>
      </c>
      <c r="AV989" s="23"/>
      <c r="AW989" s="21" t="s">
        <v>92</v>
      </c>
      <c r="AX989" s="21"/>
      <c r="AY989" s="21"/>
      <c r="AZ989" s="21"/>
      <c r="BA989" s="20"/>
      <c r="BB989" s="23"/>
      <c r="BC989" s="21"/>
      <c r="BD989" s="21"/>
      <c r="BE989" s="21"/>
      <c r="BF989" s="20"/>
      <c r="BG989" s="24" t="s">
        <v>17</v>
      </c>
      <c r="BH989" s="21"/>
      <c r="BI989" s="21"/>
      <c r="BJ989" s="22"/>
      <c r="BK989" s="64"/>
      <c r="BL989" s="197" t="str">
        <f>IFERROR(VLOOKUP(BK989,#REF!,3,FALSE),"")</f>
        <v/>
      </c>
    </row>
    <row r="990" spans="1:64" s="3" customFormat="1" ht="12.75" customHeight="1" x14ac:dyDescent="0.25">
      <c r="A990" s="35" t="s">
        <v>1736</v>
      </c>
      <c r="B990" s="34" t="s">
        <v>185</v>
      </c>
      <c r="C990" s="19"/>
      <c r="D990" s="25"/>
      <c r="E990" s="23"/>
      <c r="F990" s="21" t="s">
        <v>117</v>
      </c>
      <c r="G990" s="20"/>
      <c r="H990" s="24"/>
      <c r="I990" s="21"/>
      <c r="J990" s="21"/>
      <c r="K990" s="21"/>
      <c r="L990" s="21"/>
      <c r="M990" s="21"/>
      <c r="N990" s="21" t="s">
        <v>92</v>
      </c>
      <c r="O990" s="22"/>
      <c r="P990" s="23"/>
      <c r="Q990" s="21"/>
      <c r="R990" s="20"/>
      <c r="S990" s="24"/>
      <c r="T990" s="24" t="s">
        <v>117</v>
      </c>
      <c r="U990" s="24" t="s">
        <v>92</v>
      </c>
      <c r="V990" s="21"/>
      <c r="W990" s="21" t="s">
        <v>116</v>
      </c>
      <c r="X990" s="21"/>
      <c r="Y990" s="21"/>
      <c r="Z990" s="21"/>
      <c r="AA990" s="22"/>
      <c r="AB990" s="22"/>
      <c r="AC990" s="22"/>
      <c r="AD990" s="22"/>
      <c r="AE990" s="22"/>
      <c r="AF990" s="22"/>
      <c r="AG990" s="22"/>
      <c r="AH990" s="23"/>
      <c r="AI990" s="24" t="s">
        <v>92</v>
      </c>
      <c r="AJ990" s="21"/>
      <c r="AK990" s="22"/>
      <c r="AL990" s="22" t="s">
        <v>92</v>
      </c>
      <c r="AM990" s="22" t="s">
        <v>92</v>
      </c>
      <c r="AN990" s="23"/>
      <c r="AO990" s="20"/>
      <c r="AP990" s="24"/>
      <c r="AQ990" s="21" t="s">
        <v>92</v>
      </c>
      <c r="AR990" s="21"/>
      <c r="AS990" s="21"/>
      <c r="AT990" s="21"/>
      <c r="AU990" s="22" t="s">
        <v>92</v>
      </c>
      <c r="AV990" s="23"/>
      <c r="AW990" s="21" t="s">
        <v>92</v>
      </c>
      <c r="AX990" s="21"/>
      <c r="AY990" s="21"/>
      <c r="AZ990" s="21"/>
      <c r="BA990" s="20"/>
      <c r="BB990" s="23"/>
      <c r="BC990" s="21"/>
      <c r="BD990" s="21"/>
      <c r="BE990" s="21"/>
      <c r="BF990" s="20"/>
      <c r="BG990" s="24" t="s">
        <v>17</v>
      </c>
      <c r="BH990" s="21"/>
      <c r="BI990" s="21"/>
      <c r="BJ990" s="22"/>
      <c r="BK990" s="64"/>
      <c r="BL990" s="197" t="str">
        <f>IFERROR(VLOOKUP(BK990,#REF!,3,FALSE),"")</f>
        <v/>
      </c>
    </row>
    <row r="991" spans="1:64" s="3" customFormat="1" ht="12.75" customHeight="1" x14ac:dyDescent="0.25">
      <c r="A991" s="35" t="s">
        <v>1737</v>
      </c>
      <c r="B991" s="34" t="s">
        <v>186</v>
      </c>
      <c r="C991" s="19"/>
      <c r="D991" s="25"/>
      <c r="E991" s="23"/>
      <c r="F991" s="21" t="s">
        <v>117</v>
      </c>
      <c r="G991" s="20"/>
      <c r="H991" s="24"/>
      <c r="I991" s="21"/>
      <c r="J991" s="21"/>
      <c r="K991" s="21"/>
      <c r="L991" s="21"/>
      <c r="M991" s="21"/>
      <c r="N991" s="21" t="s">
        <v>92</v>
      </c>
      <c r="O991" s="22"/>
      <c r="P991" s="23"/>
      <c r="Q991" s="21"/>
      <c r="R991" s="20"/>
      <c r="S991" s="24"/>
      <c r="T991" s="24" t="s">
        <v>117</v>
      </c>
      <c r="U991" s="24" t="s">
        <v>92</v>
      </c>
      <c r="V991" s="21"/>
      <c r="W991" s="21" t="s">
        <v>116</v>
      </c>
      <c r="X991" s="21"/>
      <c r="Y991" s="21"/>
      <c r="Z991" s="21"/>
      <c r="AA991" s="22"/>
      <c r="AB991" s="22"/>
      <c r="AC991" s="22"/>
      <c r="AD991" s="22"/>
      <c r="AE991" s="22"/>
      <c r="AF991" s="22"/>
      <c r="AG991" s="22"/>
      <c r="AH991" s="23"/>
      <c r="AI991" s="24" t="s">
        <v>92</v>
      </c>
      <c r="AJ991" s="21"/>
      <c r="AK991" s="22"/>
      <c r="AL991" s="22" t="s">
        <v>92</v>
      </c>
      <c r="AM991" s="22" t="s">
        <v>92</v>
      </c>
      <c r="AN991" s="23"/>
      <c r="AO991" s="20"/>
      <c r="AP991" s="24"/>
      <c r="AQ991" s="21" t="s">
        <v>92</v>
      </c>
      <c r="AR991" s="21"/>
      <c r="AS991" s="21"/>
      <c r="AT991" s="21"/>
      <c r="AU991" s="22" t="s">
        <v>92</v>
      </c>
      <c r="AV991" s="23"/>
      <c r="AW991" s="21" t="s">
        <v>92</v>
      </c>
      <c r="AX991" s="21"/>
      <c r="AY991" s="21"/>
      <c r="AZ991" s="21"/>
      <c r="BA991" s="20"/>
      <c r="BB991" s="23"/>
      <c r="BC991" s="21"/>
      <c r="BD991" s="21"/>
      <c r="BE991" s="21"/>
      <c r="BF991" s="20"/>
      <c r="BG991" s="24" t="s">
        <v>17</v>
      </c>
      <c r="BH991" s="21"/>
      <c r="BI991" s="21"/>
      <c r="BJ991" s="22"/>
      <c r="BK991" s="64"/>
      <c r="BL991" s="197" t="str">
        <f>IFERROR(VLOOKUP(BK991,#REF!,3,FALSE),"")</f>
        <v/>
      </c>
    </row>
    <row r="992" spans="1:64" s="3" customFormat="1" ht="12.95" customHeight="1" x14ac:dyDescent="0.25">
      <c r="A992" s="35" t="s">
        <v>1738</v>
      </c>
      <c r="B992" s="31" t="s">
        <v>182</v>
      </c>
      <c r="C992" s="19"/>
      <c r="D992" s="25"/>
      <c r="E992" s="23"/>
      <c r="F992" s="21" t="s">
        <v>117</v>
      </c>
      <c r="G992" s="20"/>
      <c r="H992" s="24"/>
      <c r="I992" s="21"/>
      <c r="J992" s="21"/>
      <c r="K992" s="21"/>
      <c r="L992" s="21"/>
      <c r="M992" s="21"/>
      <c r="N992" s="21" t="s">
        <v>92</v>
      </c>
      <c r="O992" s="22"/>
      <c r="P992" s="23"/>
      <c r="Q992" s="21"/>
      <c r="R992" s="20"/>
      <c r="S992" s="24"/>
      <c r="T992" s="24" t="s">
        <v>117</v>
      </c>
      <c r="U992" s="24" t="s">
        <v>92</v>
      </c>
      <c r="V992" s="21"/>
      <c r="W992" s="21" t="s">
        <v>116</v>
      </c>
      <c r="X992" s="21"/>
      <c r="Y992" s="21"/>
      <c r="Z992" s="21"/>
      <c r="AA992" s="22"/>
      <c r="AB992" s="22"/>
      <c r="AC992" s="22"/>
      <c r="AD992" s="22"/>
      <c r="AE992" s="22"/>
      <c r="AF992" s="22"/>
      <c r="AG992" s="22"/>
      <c r="AH992" s="23"/>
      <c r="AI992" s="24" t="s">
        <v>92</v>
      </c>
      <c r="AJ992" s="21"/>
      <c r="AK992" s="22"/>
      <c r="AL992" s="22" t="s">
        <v>92</v>
      </c>
      <c r="AM992" s="22" t="s">
        <v>92</v>
      </c>
      <c r="AN992" s="23"/>
      <c r="AO992" s="20"/>
      <c r="AP992" s="24"/>
      <c r="AQ992" s="21" t="s">
        <v>92</v>
      </c>
      <c r="AR992" s="21"/>
      <c r="AS992" s="21"/>
      <c r="AT992" s="21"/>
      <c r="AU992" s="22" t="s">
        <v>92</v>
      </c>
      <c r="AV992" s="23"/>
      <c r="AW992" s="21" t="s">
        <v>92</v>
      </c>
      <c r="AX992" s="21"/>
      <c r="AY992" s="21"/>
      <c r="AZ992" s="21"/>
      <c r="BA992" s="20"/>
      <c r="BB992" s="23"/>
      <c r="BC992" s="21"/>
      <c r="BD992" s="21"/>
      <c r="BE992" s="21"/>
      <c r="BF992" s="20"/>
      <c r="BG992" s="24" t="s">
        <v>17</v>
      </c>
      <c r="BH992" s="21"/>
      <c r="BI992" s="21"/>
      <c r="BJ992" s="22"/>
      <c r="BK992" s="64"/>
      <c r="BL992" s="197" t="str">
        <f>IFERROR(VLOOKUP(BK992,#REF!,3,FALSE),"")</f>
        <v/>
      </c>
    </row>
    <row r="993" spans="1:64" s="3" customFormat="1" ht="12.95" customHeight="1" x14ac:dyDescent="0.25">
      <c r="A993" s="5" t="s">
        <v>1739</v>
      </c>
      <c r="B993" s="53" t="s">
        <v>442</v>
      </c>
      <c r="C993" s="19"/>
      <c r="D993" s="25"/>
      <c r="E993" s="23"/>
      <c r="F993" s="21" t="s">
        <v>117</v>
      </c>
      <c r="G993" s="20"/>
      <c r="H993" s="24"/>
      <c r="I993" s="21"/>
      <c r="J993" s="21"/>
      <c r="K993" s="21"/>
      <c r="L993" s="21"/>
      <c r="M993" s="21"/>
      <c r="N993" s="21" t="s">
        <v>92</v>
      </c>
      <c r="O993" s="22"/>
      <c r="P993" s="23"/>
      <c r="Q993" s="21"/>
      <c r="R993" s="20"/>
      <c r="S993" s="24"/>
      <c r="T993" s="24"/>
      <c r="U993" s="24" t="s">
        <v>92</v>
      </c>
      <c r="V993" s="21"/>
      <c r="W993" s="21"/>
      <c r="X993" s="21"/>
      <c r="Y993" s="21"/>
      <c r="Z993" s="21"/>
      <c r="AA993" s="22"/>
      <c r="AB993" s="22"/>
      <c r="AC993" s="22"/>
      <c r="AD993" s="22"/>
      <c r="AE993" s="22"/>
      <c r="AF993" s="22"/>
      <c r="AG993" s="22"/>
      <c r="AH993" s="23" t="s">
        <v>117</v>
      </c>
      <c r="AI993" s="24" t="s">
        <v>116</v>
      </c>
      <c r="AJ993" s="21"/>
      <c r="AK993" s="22"/>
      <c r="AL993" s="22" t="s">
        <v>92</v>
      </c>
      <c r="AM993" s="22" t="s">
        <v>92</v>
      </c>
      <c r="AN993" s="23"/>
      <c r="AO993" s="20"/>
      <c r="AP993" s="24"/>
      <c r="AQ993" s="21" t="s">
        <v>92</v>
      </c>
      <c r="AR993" s="21"/>
      <c r="AS993" s="21"/>
      <c r="AT993" s="21"/>
      <c r="AU993" s="22" t="s">
        <v>92</v>
      </c>
      <c r="AV993" s="23"/>
      <c r="AW993" s="21" t="s">
        <v>92</v>
      </c>
      <c r="AX993" s="21"/>
      <c r="AY993" s="21"/>
      <c r="AZ993" s="21"/>
      <c r="BA993" s="20"/>
      <c r="BB993" s="23"/>
      <c r="BC993" s="21"/>
      <c r="BD993" s="21"/>
      <c r="BE993" s="21"/>
      <c r="BF993" s="20"/>
      <c r="BG993" s="24" t="s">
        <v>17</v>
      </c>
      <c r="BH993" s="21"/>
      <c r="BI993" s="21"/>
      <c r="BJ993" s="22"/>
      <c r="BK993" s="64"/>
      <c r="BL993" s="197" t="str">
        <f>IFERROR(VLOOKUP(BK993,#REF!,3,FALSE),"")</f>
        <v/>
      </c>
    </row>
    <row r="994" spans="1:64" s="3" customFormat="1" ht="12.95" customHeight="1" x14ac:dyDescent="0.25">
      <c r="A994" s="5"/>
      <c r="B994" s="89"/>
      <c r="C994" s="19"/>
      <c r="D994" s="25"/>
      <c r="E994" s="23"/>
      <c r="F994" s="21"/>
      <c r="G994" s="20"/>
      <c r="H994" s="24"/>
      <c r="I994" s="21"/>
      <c r="J994" s="21"/>
      <c r="K994" s="21"/>
      <c r="L994" s="21"/>
      <c r="M994" s="21"/>
      <c r="N994" s="21"/>
      <c r="O994" s="22"/>
      <c r="P994" s="23"/>
      <c r="Q994" s="21"/>
      <c r="R994" s="20"/>
      <c r="S994" s="24"/>
      <c r="T994" s="24"/>
      <c r="U994" s="24"/>
      <c r="V994" s="21"/>
      <c r="W994" s="21"/>
      <c r="X994" s="21"/>
      <c r="Y994" s="21"/>
      <c r="Z994" s="21"/>
      <c r="AA994" s="22"/>
      <c r="AB994" s="22"/>
      <c r="AC994" s="22"/>
      <c r="AD994" s="22"/>
      <c r="AE994" s="22"/>
      <c r="AF994" s="22"/>
      <c r="AG994" s="22"/>
      <c r="AH994" s="23"/>
      <c r="AI994" s="24"/>
      <c r="AJ994" s="21"/>
      <c r="AK994" s="22"/>
      <c r="AL994" s="22"/>
      <c r="AM994" s="22"/>
      <c r="AN994" s="23"/>
      <c r="AO994" s="20"/>
      <c r="AP994" s="24"/>
      <c r="AQ994" s="21"/>
      <c r="AR994" s="21"/>
      <c r="AS994" s="21"/>
      <c r="AT994" s="21"/>
      <c r="AU994" s="22"/>
      <c r="AV994" s="23"/>
      <c r="AW994" s="21"/>
      <c r="AX994" s="21"/>
      <c r="AY994" s="21"/>
      <c r="AZ994" s="21"/>
      <c r="BA994" s="20"/>
      <c r="BB994" s="23"/>
      <c r="BC994" s="21"/>
      <c r="BD994" s="21"/>
      <c r="BE994" s="21"/>
      <c r="BF994" s="20"/>
      <c r="BG994" s="24" t="s">
        <v>17</v>
      </c>
      <c r="BH994" s="21"/>
      <c r="BI994" s="21"/>
      <c r="BJ994" s="22"/>
      <c r="BK994" s="64"/>
      <c r="BL994" s="197"/>
    </row>
    <row r="995" spans="1:64" s="3" customFormat="1" ht="12.95" customHeight="1" x14ac:dyDescent="0.25">
      <c r="A995" s="6" t="s">
        <v>139</v>
      </c>
      <c r="B995" s="31" t="s">
        <v>1814</v>
      </c>
      <c r="C995" s="19"/>
      <c r="D995" s="25"/>
      <c r="E995" s="26"/>
      <c r="F995" s="27"/>
      <c r="G995" s="68"/>
      <c r="H995" s="19"/>
      <c r="I995" s="27"/>
      <c r="J995" s="27"/>
      <c r="K995" s="27"/>
      <c r="L995" s="27"/>
      <c r="M995" s="27"/>
      <c r="N995" s="27"/>
      <c r="O995" s="25"/>
      <c r="P995" s="26"/>
      <c r="Q995" s="27"/>
      <c r="R995" s="68"/>
      <c r="S995" s="19"/>
      <c r="T995" s="19"/>
      <c r="U995" s="19"/>
      <c r="V995" s="27"/>
      <c r="W995" s="27"/>
      <c r="X995" s="27"/>
      <c r="Y995" s="27"/>
      <c r="Z995" s="27"/>
      <c r="AA995" s="25"/>
      <c r="AB995" s="25"/>
      <c r="AC995" s="25"/>
      <c r="AD995" s="25"/>
      <c r="AE995" s="25"/>
      <c r="AF995" s="25"/>
      <c r="AG995" s="25"/>
      <c r="AH995" s="26"/>
      <c r="AI995" s="19"/>
      <c r="AJ995" s="27"/>
      <c r="AK995" s="25"/>
      <c r="AL995" s="25"/>
      <c r="AM995" s="25"/>
      <c r="AN995" s="26"/>
      <c r="AO995" s="68"/>
      <c r="AP995" s="19"/>
      <c r="AQ995" s="27"/>
      <c r="AR995" s="27"/>
      <c r="AS995" s="27"/>
      <c r="AT995" s="27"/>
      <c r="AU995" s="25"/>
      <c r="AV995" s="26"/>
      <c r="AW995" s="27"/>
      <c r="AX995" s="27"/>
      <c r="AY995" s="27"/>
      <c r="AZ995" s="27"/>
      <c r="BA995" s="68"/>
      <c r="BB995" s="26"/>
      <c r="BC995" s="27"/>
      <c r="BD995" s="27"/>
      <c r="BE995" s="27"/>
      <c r="BF995" s="68"/>
      <c r="BG995" s="19" t="s">
        <v>17</v>
      </c>
      <c r="BH995" s="27"/>
      <c r="BI995" s="27"/>
      <c r="BJ995" s="25"/>
      <c r="BK995" s="64"/>
      <c r="BL995" s="197" t="str">
        <f>IFERROR(VLOOKUP(BK995,#REF!,3,FALSE),"")</f>
        <v/>
      </c>
    </row>
    <row r="996" spans="1:64" s="3" customFormat="1" ht="12.95" customHeight="1" x14ac:dyDescent="0.25">
      <c r="A996" s="6"/>
      <c r="B996" s="31"/>
      <c r="C996" s="19"/>
      <c r="D996" s="25"/>
      <c r="E996" s="26"/>
      <c r="F996" s="27"/>
      <c r="G996" s="68"/>
      <c r="H996" s="19"/>
      <c r="I996" s="27"/>
      <c r="J996" s="27"/>
      <c r="K996" s="27"/>
      <c r="L996" s="27"/>
      <c r="M996" s="27"/>
      <c r="N996" s="27"/>
      <c r="O996" s="25"/>
      <c r="P996" s="26"/>
      <c r="Q996" s="27"/>
      <c r="R996" s="68"/>
      <c r="S996" s="19"/>
      <c r="T996" s="19"/>
      <c r="U996" s="19"/>
      <c r="V996" s="27"/>
      <c r="W996" s="27"/>
      <c r="X996" s="27"/>
      <c r="Y996" s="27"/>
      <c r="Z996" s="27"/>
      <c r="AA996" s="25"/>
      <c r="AB996" s="25"/>
      <c r="AC996" s="25"/>
      <c r="AD996" s="25"/>
      <c r="AE996" s="25"/>
      <c r="AF996" s="25"/>
      <c r="AG996" s="25"/>
      <c r="AH996" s="26"/>
      <c r="AI996" s="19"/>
      <c r="AJ996" s="27"/>
      <c r="AK996" s="25"/>
      <c r="AL996" s="25"/>
      <c r="AM996" s="25"/>
      <c r="AN996" s="26"/>
      <c r="AO996" s="68"/>
      <c r="AP996" s="19"/>
      <c r="AQ996" s="27"/>
      <c r="AR996" s="27"/>
      <c r="AS996" s="27"/>
      <c r="AT996" s="27"/>
      <c r="AU996" s="25"/>
      <c r="AV996" s="26"/>
      <c r="AW996" s="27"/>
      <c r="AX996" s="27"/>
      <c r="AY996" s="27"/>
      <c r="AZ996" s="27"/>
      <c r="BA996" s="68"/>
      <c r="BB996" s="26"/>
      <c r="BC996" s="27"/>
      <c r="BD996" s="27"/>
      <c r="BE996" s="27"/>
      <c r="BF996" s="68"/>
      <c r="BG996" s="19" t="s">
        <v>17</v>
      </c>
      <c r="BH996" s="27"/>
      <c r="BI996" s="27"/>
      <c r="BJ996" s="25"/>
      <c r="BK996" s="64"/>
      <c r="BL996" s="197"/>
    </row>
    <row r="997" spans="1:64" s="3" customFormat="1" ht="12.95" customHeight="1" x14ac:dyDescent="0.25">
      <c r="A997" s="35" t="s">
        <v>1740</v>
      </c>
      <c r="B997" s="31" t="s">
        <v>238</v>
      </c>
      <c r="C997" s="24"/>
      <c r="D997" s="22"/>
      <c r="E997" s="23"/>
      <c r="F997" s="21" t="s">
        <v>117</v>
      </c>
      <c r="G997" s="20"/>
      <c r="H997" s="24"/>
      <c r="I997" s="21"/>
      <c r="J997" s="21"/>
      <c r="K997" s="21"/>
      <c r="L997" s="21"/>
      <c r="M997" s="21"/>
      <c r="N997" s="21" t="s">
        <v>92</v>
      </c>
      <c r="O997" s="22"/>
      <c r="P997" s="23"/>
      <c r="Q997" s="21"/>
      <c r="R997" s="20"/>
      <c r="S997" s="24"/>
      <c r="T997" s="24"/>
      <c r="U997" s="24"/>
      <c r="V997" s="21"/>
      <c r="W997" s="21"/>
      <c r="X997" s="21"/>
      <c r="Y997" s="21"/>
      <c r="Z997" s="21"/>
      <c r="AA997" s="22"/>
      <c r="AB997" s="22"/>
      <c r="AC997" s="22" t="s">
        <v>117</v>
      </c>
      <c r="AD997" s="22" t="s">
        <v>116</v>
      </c>
      <c r="AE997" s="22"/>
      <c r="AF997" s="22"/>
      <c r="AG997" s="22"/>
      <c r="AH997" s="23"/>
      <c r="AI997" s="24"/>
      <c r="AJ997" s="21"/>
      <c r="AK997" s="22"/>
      <c r="AL997" s="22" t="s">
        <v>92</v>
      </c>
      <c r="AM997" s="22" t="s">
        <v>92</v>
      </c>
      <c r="AN997" s="23"/>
      <c r="AO997" s="20"/>
      <c r="AP997" s="24"/>
      <c r="AQ997" s="21" t="s">
        <v>92</v>
      </c>
      <c r="AR997" s="21"/>
      <c r="AS997" s="21"/>
      <c r="AT997" s="21"/>
      <c r="AU997" s="22" t="s">
        <v>92</v>
      </c>
      <c r="AV997" s="23"/>
      <c r="AW997" s="21"/>
      <c r="AX997" s="21"/>
      <c r="AY997" s="21"/>
      <c r="AZ997" s="21"/>
      <c r="BA997" s="20"/>
      <c r="BB997" s="23"/>
      <c r="BC997" s="21"/>
      <c r="BD997" s="21"/>
      <c r="BE997" s="21"/>
      <c r="BF997" s="20"/>
      <c r="BG997" s="24" t="s">
        <v>17</v>
      </c>
      <c r="BH997" s="21"/>
      <c r="BI997" s="21"/>
      <c r="BJ997" s="22"/>
      <c r="BK997" s="64"/>
      <c r="BL997" s="197" t="str">
        <f>IFERROR(VLOOKUP(BK997,#REF!,3,FALSE),"")</f>
        <v/>
      </c>
    </row>
    <row r="998" spans="1:64" s="3" customFormat="1" ht="12.95" customHeight="1" x14ac:dyDescent="0.25">
      <c r="A998" s="35" t="s">
        <v>1741</v>
      </c>
      <c r="B998" s="31" t="s">
        <v>239</v>
      </c>
      <c r="C998" s="24"/>
      <c r="D998" s="22"/>
      <c r="E998" s="23"/>
      <c r="F998" s="21" t="s">
        <v>117</v>
      </c>
      <c r="G998" s="20"/>
      <c r="H998" s="24"/>
      <c r="I998" s="21"/>
      <c r="J998" s="21"/>
      <c r="K998" s="21"/>
      <c r="L998" s="21"/>
      <c r="M998" s="21"/>
      <c r="N998" s="21" t="s">
        <v>92</v>
      </c>
      <c r="O998" s="22"/>
      <c r="P998" s="23"/>
      <c r="Q998" s="21"/>
      <c r="R998" s="20"/>
      <c r="S998" s="24"/>
      <c r="T998" s="24"/>
      <c r="U998" s="24"/>
      <c r="V998" s="21"/>
      <c r="W998" s="21"/>
      <c r="X998" s="21"/>
      <c r="Y998" s="21"/>
      <c r="Z998" s="21"/>
      <c r="AA998" s="22"/>
      <c r="AB998" s="22"/>
      <c r="AC998" s="22" t="s">
        <v>117</v>
      </c>
      <c r="AD998" s="22" t="s">
        <v>116</v>
      </c>
      <c r="AE998" s="22"/>
      <c r="AF998" s="22"/>
      <c r="AG998" s="22"/>
      <c r="AH998" s="23"/>
      <c r="AI998" s="24"/>
      <c r="AJ998" s="21"/>
      <c r="AK998" s="22"/>
      <c r="AL998" s="22" t="s">
        <v>92</v>
      </c>
      <c r="AM998" s="22" t="s">
        <v>92</v>
      </c>
      <c r="AN998" s="23"/>
      <c r="AO998" s="20"/>
      <c r="AP998" s="24"/>
      <c r="AQ998" s="21" t="s">
        <v>92</v>
      </c>
      <c r="AR998" s="21"/>
      <c r="AS998" s="21"/>
      <c r="AT998" s="21"/>
      <c r="AU998" s="22" t="s">
        <v>92</v>
      </c>
      <c r="AV998" s="23"/>
      <c r="AW998" s="21"/>
      <c r="AX998" s="21"/>
      <c r="AY998" s="21"/>
      <c r="AZ998" s="21"/>
      <c r="BA998" s="20"/>
      <c r="BB998" s="23"/>
      <c r="BC998" s="21"/>
      <c r="BD998" s="21"/>
      <c r="BE998" s="21"/>
      <c r="BF998" s="20"/>
      <c r="BG998" s="24" t="s">
        <v>17</v>
      </c>
      <c r="BH998" s="21"/>
      <c r="BI998" s="21"/>
      <c r="BJ998" s="22"/>
      <c r="BK998" s="64"/>
      <c r="BL998" s="197" t="str">
        <f>IFERROR(VLOOKUP(BK998,#REF!,3,FALSE),"")</f>
        <v/>
      </c>
    </row>
    <row r="999" spans="1:64" s="3" customFormat="1" ht="12.95" customHeight="1" x14ac:dyDescent="0.25">
      <c r="A999" s="35" t="s">
        <v>1742</v>
      </c>
      <c r="B999" s="31" t="s">
        <v>240</v>
      </c>
      <c r="C999" s="24"/>
      <c r="D999" s="22"/>
      <c r="E999" s="23"/>
      <c r="F999" s="21" t="s">
        <v>117</v>
      </c>
      <c r="G999" s="20"/>
      <c r="H999" s="24"/>
      <c r="I999" s="21"/>
      <c r="J999" s="21"/>
      <c r="K999" s="21"/>
      <c r="L999" s="21"/>
      <c r="M999" s="21"/>
      <c r="N999" s="21" t="s">
        <v>92</v>
      </c>
      <c r="O999" s="22"/>
      <c r="P999" s="23"/>
      <c r="Q999" s="21"/>
      <c r="R999" s="20"/>
      <c r="S999" s="24"/>
      <c r="T999" s="24"/>
      <c r="U999" s="24"/>
      <c r="V999" s="21"/>
      <c r="W999" s="21"/>
      <c r="X999" s="21"/>
      <c r="Y999" s="21"/>
      <c r="Z999" s="21"/>
      <c r="AA999" s="22"/>
      <c r="AB999" s="22"/>
      <c r="AC999" s="22" t="s">
        <v>117</v>
      </c>
      <c r="AD999" s="22" t="s">
        <v>116</v>
      </c>
      <c r="AE999" s="22"/>
      <c r="AF999" s="22"/>
      <c r="AG999" s="22"/>
      <c r="AH999" s="23"/>
      <c r="AI999" s="24"/>
      <c r="AJ999" s="21"/>
      <c r="AK999" s="22"/>
      <c r="AL999" s="22" t="s">
        <v>92</v>
      </c>
      <c r="AM999" s="22" t="s">
        <v>92</v>
      </c>
      <c r="AN999" s="23"/>
      <c r="AO999" s="20"/>
      <c r="AP999" s="24"/>
      <c r="AQ999" s="21" t="s">
        <v>92</v>
      </c>
      <c r="AR999" s="21"/>
      <c r="AS999" s="21"/>
      <c r="AT999" s="21"/>
      <c r="AU999" s="22" t="s">
        <v>92</v>
      </c>
      <c r="AV999" s="23"/>
      <c r="AW999" s="21"/>
      <c r="AX999" s="21"/>
      <c r="AY999" s="21"/>
      <c r="AZ999" s="21"/>
      <c r="BA999" s="20"/>
      <c r="BB999" s="23"/>
      <c r="BC999" s="21"/>
      <c r="BD999" s="21"/>
      <c r="BE999" s="21"/>
      <c r="BF999" s="20"/>
      <c r="BG999" s="24" t="s">
        <v>17</v>
      </c>
      <c r="BH999" s="21"/>
      <c r="BI999" s="21"/>
      <c r="BJ999" s="22"/>
      <c r="BK999" s="64"/>
      <c r="BL999" s="197" t="str">
        <f>IFERROR(VLOOKUP(BK999,#REF!,3,FALSE),"")</f>
        <v/>
      </c>
    </row>
    <row r="1000" spans="1:64" s="3" customFormat="1" ht="12.95" customHeight="1" x14ac:dyDescent="0.25">
      <c r="A1000" s="35" t="s">
        <v>1743</v>
      </c>
      <c r="B1000" s="31" t="s">
        <v>241</v>
      </c>
      <c r="C1000" s="24"/>
      <c r="D1000" s="22"/>
      <c r="E1000" s="23"/>
      <c r="F1000" s="21" t="s">
        <v>117</v>
      </c>
      <c r="G1000" s="20"/>
      <c r="H1000" s="24"/>
      <c r="I1000" s="21"/>
      <c r="J1000" s="21"/>
      <c r="K1000" s="21"/>
      <c r="L1000" s="21"/>
      <c r="M1000" s="21"/>
      <c r="N1000" s="21" t="s">
        <v>92</v>
      </c>
      <c r="O1000" s="22"/>
      <c r="P1000" s="23"/>
      <c r="Q1000" s="21"/>
      <c r="R1000" s="20"/>
      <c r="S1000" s="24"/>
      <c r="T1000" s="24"/>
      <c r="U1000" s="24"/>
      <c r="V1000" s="21"/>
      <c r="W1000" s="21"/>
      <c r="X1000" s="21"/>
      <c r="Y1000" s="21"/>
      <c r="Z1000" s="21"/>
      <c r="AA1000" s="22"/>
      <c r="AB1000" s="22" t="s">
        <v>117</v>
      </c>
      <c r="AC1000" s="22" t="s">
        <v>116</v>
      </c>
      <c r="AD1000" s="22"/>
      <c r="AE1000" s="22"/>
      <c r="AF1000" s="22"/>
      <c r="AG1000" s="22"/>
      <c r="AH1000" s="23"/>
      <c r="AI1000" s="24"/>
      <c r="AJ1000" s="21"/>
      <c r="AK1000" s="22"/>
      <c r="AL1000" s="22" t="s">
        <v>92</v>
      </c>
      <c r="AM1000" s="22" t="s">
        <v>92</v>
      </c>
      <c r="AN1000" s="23"/>
      <c r="AO1000" s="20"/>
      <c r="AP1000" s="24"/>
      <c r="AQ1000" s="21" t="s">
        <v>92</v>
      </c>
      <c r="AR1000" s="21"/>
      <c r="AS1000" s="21"/>
      <c r="AT1000" s="21"/>
      <c r="AU1000" s="22" t="s">
        <v>92</v>
      </c>
      <c r="AV1000" s="23"/>
      <c r="AW1000" s="21"/>
      <c r="AX1000" s="21"/>
      <c r="AY1000" s="21"/>
      <c r="AZ1000" s="21"/>
      <c r="BA1000" s="20"/>
      <c r="BB1000" s="23"/>
      <c r="BC1000" s="21"/>
      <c r="BD1000" s="21"/>
      <c r="BE1000" s="21"/>
      <c r="BF1000" s="20"/>
      <c r="BG1000" s="24" t="s">
        <v>17</v>
      </c>
      <c r="BH1000" s="21"/>
      <c r="BI1000" s="21"/>
      <c r="BJ1000" s="22"/>
      <c r="BK1000" s="64"/>
      <c r="BL1000" s="197" t="str">
        <f>IFERROR(VLOOKUP(BK1000,#REF!,3,FALSE),"")</f>
        <v/>
      </c>
    </row>
    <row r="1001" spans="1:64" s="3" customFormat="1" ht="12.95" customHeight="1" x14ac:dyDescent="0.25">
      <c r="A1001" s="35" t="s">
        <v>1744</v>
      </c>
      <c r="B1001" s="31" t="s">
        <v>242</v>
      </c>
      <c r="C1001" s="24"/>
      <c r="D1001" s="22"/>
      <c r="E1001" s="23"/>
      <c r="F1001" s="21" t="s">
        <v>117</v>
      </c>
      <c r="G1001" s="20"/>
      <c r="H1001" s="24"/>
      <c r="I1001" s="21"/>
      <c r="J1001" s="21"/>
      <c r="K1001" s="21"/>
      <c r="L1001" s="21"/>
      <c r="M1001" s="21"/>
      <c r="N1001" s="21" t="s">
        <v>92</v>
      </c>
      <c r="O1001" s="22"/>
      <c r="P1001" s="23"/>
      <c r="Q1001" s="21"/>
      <c r="R1001" s="20"/>
      <c r="S1001" s="24"/>
      <c r="T1001" s="24"/>
      <c r="U1001" s="24"/>
      <c r="V1001" s="21"/>
      <c r="W1001" s="21"/>
      <c r="X1001" s="21"/>
      <c r="Y1001" s="21"/>
      <c r="Z1001" s="21"/>
      <c r="AA1001" s="22"/>
      <c r="AB1001" s="22" t="s">
        <v>117</v>
      </c>
      <c r="AC1001" s="22" t="s">
        <v>116</v>
      </c>
      <c r="AD1001" s="22"/>
      <c r="AE1001" s="22"/>
      <c r="AF1001" s="22"/>
      <c r="AG1001" s="22"/>
      <c r="AH1001" s="23"/>
      <c r="AI1001" s="24"/>
      <c r="AJ1001" s="21"/>
      <c r="AK1001" s="22"/>
      <c r="AL1001" s="22" t="s">
        <v>92</v>
      </c>
      <c r="AM1001" s="22" t="s">
        <v>92</v>
      </c>
      <c r="AN1001" s="23"/>
      <c r="AO1001" s="20"/>
      <c r="AP1001" s="24"/>
      <c r="AQ1001" s="21" t="s">
        <v>92</v>
      </c>
      <c r="AR1001" s="21"/>
      <c r="AS1001" s="21"/>
      <c r="AT1001" s="21"/>
      <c r="AU1001" s="22" t="s">
        <v>92</v>
      </c>
      <c r="AV1001" s="23"/>
      <c r="AW1001" s="21"/>
      <c r="AX1001" s="21"/>
      <c r="AY1001" s="21"/>
      <c r="AZ1001" s="21"/>
      <c r="BA1001" s="20"/>
      <c r="BB1001" s="23"/>
      <c r="BC1001" s="21"/>
      <c r="BD1001" s="21"/>
      <c r="BE1001" s="21"/>
      <c r="BF1001" s="20"/>
      <c r="BG1001" s="24" t="s">
        <v>17</v>
      </c>
      <c r="BH1001" s="21"/>
      <c r="BI1001" s="21"/>
      <c r="BJ1001" s="22"/>
      <c r="BK1001" s="64"/>
      <c r="BL1001" s="197" t="str">
        <f>IFERROR(VLOOKUP(BK1001,#REF!,3,FALSE),"")</f>
        <v/>
      </c>
    </row>
    <row r="1002" spans="1:64" s="3" customFormat="1" ht="12.95" customHeight="1" x14ac:dyDescent="0.25">
      <c r="A1002" s="35" t="s">
        <v>1745</v>
      </c>
      <c r="B1002" s="31" t="s">
        <v>243</v>
      </c>
      <c r="C1002" s="24"/>
      <c r="D1002" s="22"/>
      <c r="E1002" s="23"/>
      <c r="F1002" s="21" t="s">
        <v>117</v>
      </c>
      <c r="G1002" s="20"/>
      <c r="H1002" s="24"/>
      <c r="I1002" s="21"/>
      <c r="J1002" s="21"/>
      <c r="K1002" s="21"/>
      <c r="L1002" s="21"/>
      <c r="M1002" s="21"/>
      <c r="N1002" s="21" t="s">
        <v>92</v>
      </c>
      <c r="O1002" s="22"/>
      <c r="P1002" s="23"/>
      <c r="Q1002" s="21"/>
      <c r="R1002" s="20"/>
      <c r="S1002" s="24"/>
      <c r="T1002" s="24"/>
      <c r="U1002" s="24"/>
      <c r="V1002" s="21"/>
      <c r="W1002" s="21"/>
      <c r="X1002" s="21"/>
      <c r="Y1002" s="21"/>
      <c r="Z1002" s="21"/>
      <c r="AA1002" s="22"/>
      <c r="AB1002" s="22" t="s">
        <v>117</v>
      </c>
      <c r="AC1002" s="22" t="s">
        <v>116</v>
      </c>
      <c r="AD1002" s="22"/>
      <c r="AE1002" s="22"/>
      <c r="AF1002" s="22"/>
      <c r="AG1002" s="22"/>
      <c r="AH1002" s="23"/>
      <c r="AI1002" s="24"/>
      <c r="AJ1002" s="21"/>
      <c r="AK1002" s="22"/>
      <c r="AL1002" s="22" t="s">
        <v>92</v>
      </c>
      <c r="AM1002" s="22" t="s">
        <v>92</v>
      </c>
      <c r="AN1002" s="23"/>
      <c r="AO1002" s="20"/>
      <c r="AP1002" s="24"/>
      <c r="AQ1002" s="21" t="s">
        <v>92</v>
      </c>
      <c r="AR1002" s="21"/>
      <c r="AS1002" s="21"/>
      <c r="AT1002" s="21"/>
      <c r="AU1002" s="22" t="s">
        <v>92</v>
      </c>
      <c r="AV1002" s="23"/>
      <c r="AW1002" s="21"/>
      <c r="AX1002" s="21"/>
      <c r="AY1002" s="21"/>
      <c r="AZ1002" s="21"/>
      <c r="BA1002" s="20"/>
      <c r="BB1002" s="23"/>
      <c r="BC1002" s="21"/>
      <c r="BD1002" s="21"/>
      <c r="BE1002" s="21"/>
      <c r="BF1002" s="20"/>
      <c r="BG1002" s="24" t="s">
        <v>17</v>
      </c>
      <c r="BH1002" s="21"/>
      <c r="BI1002" s="21"/>
      <c r="BJ1002" s="22"/>
      <c r="BK1002" s="64"/>
      <c r="BL1002" s="197" t="str">
        <f>IFERROR(VLOOKUP(BK1002,#REF!,3,FALSE),"")</f>
        <v/>
      </c>
    </row>
    <row r="1003" spans="1:64" s="3" customFormat="1" ht="12.95" customHeight="1" x14ac:dyDescent="0.25">
      <c r="A1003" s="35" t="s">
        <v>1746</v>
      </c>
      <c r="B1003" s="31" t="s">
        <v>244</v>
      </c>
      <c r="C1003" s="24"/>
      <c r="D1003" s="22"/>
      <c r="E1003" s="23"/>
      <c r="F1003" s="21" t="s">
        <v>117</v>
      </c>
      <c r="G1003" s="20"/>
      <c r="H1003" s="24"/>
      <c r="I1003" s="21"/>
      <c r="J1003" s="21"/>
      <c r="K1003" s="21"/>
      <c r="L1003" s="21"/>
      <c r="M1003" s="21"/>
      <c r="N1003" s="21" t="s">
        <v>92</v>
      </c>
      <c r="O1003" s="22"/>
      <c r="P1003" s="23"/>
      <c r="Q1003" s="21"/>
      <c r="R1003" s="20"/>
      <c r="S1003" s="24"/>
      <c r="T1003" s="24"/>
      <c r="U1003" s="24"/>
      <c r="V1003" s="21"/>
      <c r="W1003" s="21"/>
      <c r="X1003" s="21"/>
      <c r="Y1003" s="21"/>
      <c r="Z1003" s="21"/>
      <c r="AA1003" s="22"/>
      <c r="AB1003" s="22"/>
      <c r="AC1003" s="22" t="s">
        <v>117</v>
      </c>
      <c r="AD1003" s="22" t="s">
        <v>116</v>
      </c>
      <c r="AE1003" s="22"/>
      <c r="AF1003" s="22"/>
      <c r="AG1003" s="22"/>
      <c r="AH1003" s="23"/>
      <c r="AI1003" s="24"/>
      <c r="AJ1003" s="21"/>
      <c r="AK1003" s="22"/>
      <c r="AL1003" s="22" t="s">
        <v>92</v>
      </c>
      <c r="AM1003" s="22" t="s">
        <v>92</v>
      </c>
      <c r="AN1003" s="23"/>
      <c r="AO1003" s="20"/>
      <c r="AP1003" s="24"/>
      <c r="AQ1003" s="21" t="s">
        <v>92</v>
      </c>
      <c r="AR1003" s="21"/>
      <c r="AS1003" s="21"/>
      <c r="AT1003" s="21"/>
      <c r="AU1003" s="22" t="s">
        <v>92</v>
      </c>
      <c r="AV1003" s="23"/>
      <c r="AW1003" s="21"/>
      <c r="AX1003" s="21"/>
      <c r="AY1003" s="21"/>
      <c r="AZ1003" s="21"/>
      <c r="BA1003" s="20"/>
      <c r="BB1003" s="23"/>
      <c r="BC1003" s="21"/>
      <c r="BD1003" s="21"/>
      <c r="BE1003" s="21"/>
      <c r="BF1003" s="20"/>
      <c r="BG1003" s="24" t="s">
        <v>17</v>
      </c>
      <c r="BH1003" s="21"/>
      <c r="BI1003" s="21"/>
      <c r="BJ1003" s="22"/>
      <c r="BK1003" s="64"/>
      <c r="BL1003" s="197" t="str">
        <f>IFERROR(VLOOKUP(BK1003,#REF!,3,FALSE),"")</f>
        <v/>
      </c>
    </row>
    <row r="1004" spans="1:64" s="3" customFormat="1" ht="12.75" customHeight="1" x14ac:dyDescent="0.25">
      <c r="A1004" s="35" t="s">
        <v>1747</v>
      </c>
      <c r="B1004" s="31" t="s">
        <v>245</v>
      </c>
      <c r="C1004" s="24"/>
      <c r="D1004" s="22"/>
      <c r="E1004" s="23"/>
      <c r="F1004" s="21" t="s">
        <v>117</v>
      </c>
      <c r="G1004" s="20"/>
      <c r="H1004" s="24"/>
      <c r="I1004" s="21"/>
      <c r="J1004" s="21"/>
      <c r="K1004" s="21"/>
      <c r="L1004" s="21"/>
      <c r="M1004" s="21"/>
      <c r="N1004" s="21" t="s">
        <v>92</v>
      </c>
      <c r="O1004" s="22"/>
      <c r="P1004" s="23"/>
      <c r="Q1004" s="21"/>
      <c r="R1004" s="20"/>
      <c r="S1004" s="24"/>
      <c r="T1004" s="24"/>
      <c r="U1004" s="24"/>
      <c r="V1004" s="21"/>
      <c r="W1004" s="21"/>
      <c r="X1004" s="21"/>
      <c r="Y1004" s="21"/>
      <c r="Z1004" s="21"/>
      <c r="AA1004" s="22"/>
      <c r="AB1004" s="22"/>
      <c r="AC1004" s="22" t="s">
        <v>117</v>
      </c>
      <c r="AD1004" s="22" t="s">
        <v>116</v>
      </c>
      <c r="AE1004" s="22"/>
      <c r="AF1004" s="22"/>
      <c r="AG1004" s="22"/>
      <c r="AH1004" s="23"/>
      <c r="AI1004" s="24"/>
      <c r="AJ1004" s="21"/>
      <c r="AK1004" s="22"/>
      <c r="AL1004" s="22" t="s">
        <v>92</v>
      </c>
      <c r="AM1004" s="22" t="s">
        <v>92</v>
      </c>
      <c r="AN1004" s="23"/>
      <c r="AO1004" s="20"/>
      <c r="AP1004" s="24"/>
      <c r="AQ1004" s="21" t="s">
        <v>92</v>
      </c>
      <c r="AR1004" s="21"/>
      <c r="AS1004" s="21"/>
      <c r="AT1004" s="21"/>
      <c r="AU1004" s="22" t="s">
        <v>92</v>
      </c>
      <c r="AV1004" s="23"/>
      <c r="AW1004" s="21"/>
      <c r="AX1004" s="21"/>
      <c r="AY1004" s="21"/>
      <c r="AZ1004" s="21"/>
      <c r="BA1004" s="20"/>
      <c r="BB1004" s="23"/>
      <c r="BC1004" s="21"/>
      <c r="BD1004" s="21"/>
      <c r="BE1004" s="21"/>
      <c r="BF1004" s="20"/>
      <c r="BG1004" s="24" t="s">
        <v>17</v>
      </c>
      <c r="BH1004" s="21"/>
      <c r="BI1004" s="21"/>
      <c r="BJ1004" s="22"/>
      <c r="BK1004" s="64"/>
      <c r="BL1004" s="197" t="str">
        <f>IFERROR(VLOOKUP(BK1004,#REF!,3,FALSE),"")</f>
        <v/>
      </c>
    </row>
    <row r="1005" spans="1:64" s="3" customFormat="1" ht="12.75" customHeight="1" x14ac:dyDescent="0.25">
      <c r="A1005" s="35" t="s">
        <v>1748</v>
      </c>
      <c r="B1005" s="31" t="s">
        <v>246</v>
      </c>
      <c r="C1005" s="24"/>
      <c r="D1005" s="22"/>
      <c r="E1005" s="23"/>
      <c r="F1005" s="21" t="s">
        <v>117</v>
      </c>
      <c r="G1005" s="20"/>
      <c r="H1005" s="24"/>
      <c r="I1005" s="21"/>
      <c r="J1005" s="21"/>
      <c r="K1005" s="21"/>
      <c r="L1005" s="21"/>
      <c r="M1005" s="21"/>
      <c r="N1005" s="21" t="s">
        <v>92</v>
      </c>
      <c r="O1005" s="22"/>
      <c r="P1005" s="23"/>
      <c r="Q1005" s="21"/>
      <c r="R1005" s="20"/>
      <c r="S1005" s="24"/>
      <c r="T1005" s="24"/>
      <c r="U1005" s="24"/>
      <c r="V1005" s="21"/>
      <c r="W1005" s="21"/>
      <c r="X1005" s="21"/>
      <c r="Y1005" s="21"/>
      <c r="Z1005" s="21"/>
      <c r="AA1005" s="22"/>
      <c r="AB1005" s="22"/>
      <c r="AC1005" s="22" t="s">
        <v>117</v>
      </c>
      <c r="AD1005" s="22" t="s">
        <v>116</v>
      </c>
      <c r="AE1005" s="22"/>
      <c r="AF1005" s="22"/>
      <c r="AG1005" s="22"/>
      <c r="AH1005" s="23"/>
      <c r="AI1005" s="24"/>
      <c r="AJ1005" s="21"/>
      <c r="AK1005" s="22"/>
      <c r="AL1005" s="22" t="s">
        <v>92</v>
      </c>
      <c r="AM1005" s="22" t="s">
        <v>92</v>
      </c>
      <c r="AN1005" s="23"/>
      <c r="AO1005" s="20"/>
      <c r="AP1005" s="24"/>
      <c r="AQ1005" s="21" t="s">
        <v>92</v>
      </c>
      <c r="AR1005" s="21"/>
      <c r="AS1005" s="21"/>
      <c r="AT1005" s="21"/>
      <c r="AU1005" s="22" t="s">
        <v>92</v>
      </c>
      <c r="AV1005" s="23"/>
      <c r="AW1005" s="21"/>
      <c r="AX1005" s="21"/>
      <c r="AY1005" s="21"/>
      <c r="AZ1005" s="21"/>
      <c r="BA1005" s="20"/>
      <c r="BB1005" s="23"/>
      <c r="BC1005" s="21"/>
      <c r="BD1005" s="21"/>
      <c r="BE1005" s="21"/>
      <c r="BF1005" s="20"/>
      <c r="BG1005" s="24" t="s">
        <v>17</v>
      </c>
      <c r="BH1005" s="21"/>
      <c r="BI1005" s="21"/>
      <c r="BJ1005" s="22"/>
      <c r="BK1005" s="64"/>
      <c r="BL1005" s="197" t="str">
        <f>IFERROR(VLOOKUP(BK1005,#REF!,3,FALSE),"")</f>
        <v/>
      </c>
    </row>
    <row r="1006" spans="1:64" s="3" customFormat="1" ht="12.95" customHeight="1" x14ac:dyDescent="0.25">
      <c r="A1006" s="35" t="s">
        <v>1749</v>
      </c>
      <c r="B1006" s="31" t="s">
        <v>247</v>
      </c>
      <c r="C1006" s="24"/>
      <c r="D1006" s="22"/>
      <c r="E1006" s="23"/>
      <c r="F1006" s="21" t="s">
        <v>117</v>
      </c>
      <c r="G1006" s="20"/>
      <c r="H1006" s="24"/>
      <c r="I1006" s="21"/>
      <c r="J1006" s="21"/>
      <c r="K1006" s="21"/>
      <c r="L1006" s="21"/>
      <c r="M1006" s="21"/>
      <c r="N1006" s="21" t="s">
        <v>92</v>
      </c>
      <c r="O1006" s="22"/>
      <c r="P1006" s="23"/>
      <c r="Q1006" s="21"/>
      <c r="R1006" s="20"/>
      <c r="S1006" s="24"/>
      <c r="T1006" s="24"/>
      <c r="U1006" s="24"/>
      <c r="V1006" s="21"/>
      <c r="W1006" s="21"/>
      <c r="X1006" s="21"/>
      <c r="Y1006" s="21"/>
      <c r="Z1006" s="21"/>
      <c r="AA1006" s="22"/>
      <c r="AB1006" s="22"/>
      <c r="AC1006" s="22" t="s">
        <v>117</v>
      </c>
      <c r="AD1006" s="22" t="s">
        <v>116</v>
      </c>
      <c r="AE1006" s="22"/>
      <c r="AF1006" s="22"/>
      <c r="AG1006" s="22"/>
      <c r="AH1006" s="23"/>
      <c r="AI1006" s="24"/>
      <c r="AJ1006" s="21"/>
      <c r="AK1006" s="22"/>
      <c r="AL1006" s="22" t="s">
        <v>92</v>
      </c>
      <c r="AM1006" s="22" t="s">
        <v>92</v>
      </c>
      <c r="AN1006" s="23"/>
      <c r="AO1006" s="20"/>
      <c r="AP1006" s="24"/>
      <c r="AQ1006" s="21" t="s">
        <v>92</v>
      </c>
      <c r="AR1006" s="21"/>
      <c r="AS1006" s="21"/>
      <c r="AT1006" s="21"/>
      <c r="AU1006" s="22" t="s">
        <v>92</v>
      </c>
      <c r="AV1006" s="23"/>
      <c r="AW1006" s="21"/>
      <c r="AX1006" s="21"/>
      <c r="AY1006" s="21"/>
      <c r="AZ1006" s="21"/>
      <c r="BA1006" s="20"/>
      <c r="BB1006" s="23"/>
      <c r="BC1006" s="21"/>
      <c r="BD1006" s="21"/>
      <c r="BE1006" s="21"/>
      <c r="BF1006" s="20"/>
      <c r="BG1006" s="24" t="s">
        <v>17</v>
      </c>
      <c r="BH1006" s="21"/>
      <c r="BI1006" s="21"/>
      <c r="BJ1006" s="22"/>
      <c r="BK1006" s="64"/>
      <c r="BL1006" s="197" t="str">
        <f>IFERROR(VLOOKUP(BK1006,#REF!,3,FALSE),"")</f>
        <v/>
      </c>
    </row>
    <row r="1007" spans="1:64" s="3" customFormat="1" ht="12.95" customHeight="1" x14ac:dyDescent="0.25">
      <c r="A1007" s="35" t="s">
        <v>1750</v>
      </c>
      <c r="B1007" s="31" t="s">
        <v>248</v>
      </c>
      <c r="C1007" s="24"/>
      <c r="D1007" s="22"/>
      <c r="E1007" s="23"/>
      <c r="F1007" s="21" t="s">
        <v>117</v>
      </c>
      <c r="G1007" s="20"/>
      <c r="H1007" s="24"/>
      <c r="I1007" s="21"/>
      <c r="J1007" s="21"/>
      <c r="K1007" s="21"/>
      <c r="L1007" s="21"/>
      <c r="M1007" s="21"/>
      <c r="N1007" s="21" t="s">
        <v>92</v>
      </c>
      <c r="O1007" s="22"/>
      <c r="P1007" s="23"/>
      <c r="Q1007" s="21"/>
      <c r="R1007" s="20"/>
      <c r="S1007" s="24"/>
      <c r="T1007" s="24"/>
      <c r="U1007" s="24"/>
      <c r="V1007" s="21"/>
      <c r="W1007" s="21"/>
      <c r="X1007" s="21"/>
      <c r="Y1007" s="21"/>
      <c r="Z1007" s="21"/>
      <c r="AA1007" s="22"/>
      <c r="AB1007" s="22"/>
      <c r="AC1007" s="22" t="s">
        <v>117</v>
      </c>
      <c r="AD1007" s="22" t="s">
        <v>116</v>
      </c>
      <c r="AE1007" s="22"/>
      <c r="AF1007" s="22"/>
      <c r="AG1007" s="22"/>
      <c r="AH1007" s="23"/>
      <c r="AI1007" s="24"/>
      <c r="AJ1007" s="21"/>
      <c r="AK1007" s="22"/>
      <c r="AL1007" s="22" t="s">
        <v>92</v>
      </c>
      <c r="AM1007" s="22" t="s">
        <v>92</v>
      </c>
      <c r="AN1007" s="23"/>
      <c r="AO1007" s="20"/>
      <c r="AP1007" s="24"/>
      <c r="AQ1007" s="21" t="s">
        <v>92</v>
      </c>
      <c r="AR1007" s="21"/>
      <c r="AS1007" s="21"/>
      <c r="AT1007" s="21"/>
      <c r="AU1007" s="22" t="s">
        <v>92</v>
      </c>
      <c r="AV1007" s="23"/>
      <c r="AW1007" s="21"/>
      <c r="AX1007" s="21"/>
      <c r="AY1007" s="21"/>
      <c r="AZ1007" s="21"/>
      <c r="BA1007" s="20"/>
      <c r="BB1007" s="23"/>
      <c r="BC1007" s="21"/>
      <c r="BD1007" s="21"/>
      <c r="BE1007" s="21"/>
      <c r="BF1007" s="20"/>
      <c r="BG1007" s="24" t="s">
        <v>17</v>
      </c>
      <c r="BH1007" s="21"/>
      <c r="BI1007" s="21"/>
      <c r="BJ1007" s="22"/>
      <c r="BK1007" s="64"/>
      <c r="BL1007" s="197" t="str">
        <f>IFERROR(VLOOKUP(BK1007,#REF!,3,FALSE),"")</f>
        <v/>
      </c>
    </row>
    <row r="1008" spans="1:64" s="3" customFormat="1" ht="12.95" customHeight="1" x14ac:dyDescent="0.25">
      <c r="A1008" s="35" t="s">
        <v>1751</v>
      </c>
      <c r="B1008" s="31" t="s">
        <v>249</v>
      </c>
      <c r="C1008" s="24"/>
      <c r="D1008" s="22"/>
      <c r="E1008" s="23"/>
      <c r="F1008" s="21" t="s">
        <v>117</v>
      </c>
      <c r="G1008" s="20"/>
      <c r="H1008" s="24"/>
      <c r="I1008" s="21"/>
      <c r="J1008" s="21"/>
      <c r="K1008" s="21"/>
      <c r="L1008" s="21"/>
      <c r="M1008" s="21"/>
      <c r="N1008" s="21" t="s">
        <v>92</v>
      </c>
      <c r="O1008" s="22"/>
      <c r="P1008" s="23"/>
      <c r="Q1008" s="21"/>
      <c r="R1008" s="20"/>
      <c r="S1008" s="24"/>
      <c r="T1008" s="24"/>
      <c r="U1008" s="24"/>
      <c r="V1008" s="21"/>
      <c r="W1008" s="21"/>
      <c r="X1008" s="21"/>
      <c r="Y1008" s="21"/>
      <c r="Z1008" s="21"/>
      <c r="AA1008" s="22"/>
      <c r="AB1008" s="22"/>
      <c r="AC1008" s="22" t="s">
        <v>117</v>
      </c>
      <c r="AD1008" s="22" t="s">
        <v>116</v>
      </c>
      <c r="AE1008" s="22"/>
      <c r="AF1008" s="22"/>
      <c r="AG1008" s="22"/>
      <c r="AH1008" s="23"/>
      <c r="AI1008" s="24"/>
      <c r="AJ1008" s="21"/>
      <c r="AK1008" s="22"/>
      <c r="AL1008" s="22" t="s">
        <v>92</v>
      </c>
      <c r="AM1008" s="22" t="s">
        <v>92</v>
      </c>
      <c r="AN1008" s="23"/>
      <c r="AO1008" s="20"/>
      <c r="AP1008" s="24"/>
      <c r="AQ1008" s="21" t="s">
        <v>92</v>
      </c>
      <c r="AR1008" s="21"/>
      <c r="AS1008" s="21"/>
      <c r="AT1008" s="21"/>
      <c r="AU1008" s="22" t="s">
        <v>92</v>
      </c>
      <c r="AV1008" s="23"/>
      <c r="AW1008" s="21"/>
      <c r="AX1008" s="21"/>
      <c r="AY1008" s="21"/>
      <c r="AZ1008" s="21"/>
      <c r="BA1008" s="20"/>
      <c r="BB1008" s="23"/>
      <c r="BC1008" s="21"/>
      <c r="BD1008" s="21"/>
      <c r="BE1008" s="21"/>
      <c r="BF1008" s="20"/>
      <c r="BG1008" s="24" t="s">
        <v>17</v>
      </c>
      <c r="BH1008" s="21"/>
      <c r="BI1008" s="21"/>
      <c r="BJ1008" s="22"/>
      <c r="BK1008" s="64"/>
      <c r="BL1008" s="197" t="str">
        <f>IFERROR(VLOOKUP(BK1008,#REF!,3,FALSE),"")</f>
        <v/>
      </c>
    </row>
    <row r="1009" spans="1:64" s="3" customFormat="1" ht="12.95" customHeight="1" x14ac:dyDescent="0.25">
      <c r="A1009" s="35" t="s">
        <v>1752</v>
      </c>
      <c r="B1009" s="31" t="s">
        <v>250</v>
      </c>
      <c r="C1009" s="24"/>
      <c r="D1009" s="22"/>
      <c r="E1009" s="23"/>
      <c r="F1009" s="21" t="s">
        <v>117</v>
      </c>
      <c r="G1009" s="20"/>
      <c r="H1009" s="24"/>
      <c r="I1009" s="21"/>
      <c r="J1009" s="21"/>
      <c r="K1009" s="21"/>
      <c r="L1009" s="21"/>
      <c r="M1009" s="21"/>
      <c r="N1009" s="21" t="s">
        <v>92</v>
      </c>
      <c r="O1009" s="22"/>
      <c r="P1009" s="23"/>
      <c r="Q1009" s="21"/>
      <c r="R1009" s="20"/>
      <c r="S1009" s="24"/>
      <c r="T1009" s="24"/>
      <c r="U1009" s="24"/>
      <c r="V1009" s="21"/>
      <c r="W1009" s="21"/>
      <c r="X1009" s="21"/>
      <c r="Y1009" s="21"/>
      <c r="Z1009" s="21"/>
      <c r="AA1009" s="22"/>
      <c r="AB1009" s="22"/>
      <c r="AC1009" s="22" t="s">
        <v>117</v>
      </c>
      <c r="AD1009" s="22" t="s">
        <v>116</v>
      </c>
      <c r="AE1009" s="22"/>
      <c r="AF1009" s="22"/>
      <c r="AG1009" s="22"/>
      <c r="AH1009" s="23"/>
      <c r="AI1009" s="24"/>
      <c r="AJ1009" s="21"/>
      <c r="AK1009" s="22"/>
      <c r="AL1009" s="22" t="s">
        <v>92</v>
      </c>
      <c r="AM1009" s="22" t="s">
        <v>92</v>
      </c>
      <c r="AN1009" s="23"/>
      <c r="AO1009" s="20"/>
      <c r="AP1009" s="24"/>
      <c r="AQ1009" s="21" t="s">
        <v>92</v>
      </c>
      <c r="AR1009" s="21"/>
      <c r="AS1009" s="21"/>
      <c r="AT1009" s="21"/>
      <c r="AU1009" s="22" t="s">
        <v>92</v>
      </c>
      <c r="AV1009" s="23"/>
      <c r="AW1009" s="21"/>
      <c r="AX1009" s="21"/>
      <c r="AY1009" s="21"/>
      <c r="AZ1009" s="21"/>
      <c r="BA1009" s="20"/>
      <c r="BB1009" s="23"/>
      <c r="BC1009" s="21"/>
      <c r="BD1009" s="21"/>
      <c r="BE1009" s="21"/>
      <c r="BF1009" s="20"/>
      <c r="BG1009" s="24" t="s">
        <v>17</v>
      </c>
      <c r="BH1009" s="21"/>
      <c r="BI1009" s="21"/>
      <c r="BJ1009" s="22"/>
      <c r="BK1009" s="64"/>
      <c r="BL1009" s="197" t="str">
        <f>IFERROR(VLOOKUP(BK1009,#REF!,3,FALSE),"")</f>
        <v/>
      </c>
    </row>
    <row r="1010" spans="1:64" s="3" customFormat="1" ht="12.95" customHeight="1" x14ac:dyDescent="0.25">
      <c r="A1010" s="35" t="s">
        <v>1753</v>
      </c>
      <c r="B1010" s="31" t="s">
        <v>251</v>
      </c>
      <c r="C1010" s="24"/>
      <c r="D1010" s="22"/>
      <c r="E1010" s="23"/>
      <c r="F1010" s="21" t="s">
        <v>117</v>
      </c>
      <c r="G1010" s="20"/>
      <c r="H1010" s="24"/>
      <c r="I1010" s="21"/>
      <c r="J1010" s="21"/>
      <c r="K1010" s="21"/>
      <c r="L1010" s="21"/>
      <c r="M1010" s="21"/>
      <c r="N1010" s="21" t="s">
        <v>92</v>
      </c>
      <c r="O1010" s="22"/>
      <c r="P1010" s="23"/>
      <c r="Q1010" s="21"/>
      <c r="R1010" s="20"/>
      <c r="S1010" s="24"/>
      <c r="T1010" s="24"/>
      <c r="U1010" s="24"/>
      <c r="V1010" s="21"/>
      <c r="W1010" s="21"/>
      <c r="X1010" s="21"/>
      <c r="Y1010" s="21"/>
      <c r="Z1010" s="21"/>
      <c r="AA1010" s="22"/>
      <c r="AB1010" s="22"/>
      <c r="AC1010" s="22" t="s">
        <v>117</v>
      </c>
      <c r="AD1010" s="22" t="s">
        <v>116</v>
      </c>
      <c r="AE1010" s="22"/>
      <c r="AF1010" s="22"/>
      <c r="AG1010" s="22"/>
      <c r="AH1010" s="23"/>
      <c r="AI1010" s="24"/>
      <c r="AJ1010" s="21"/>
      <c r="AK1010" s="22"/>
      <c r="AL1010" s="22" t="s">
        <v>92</v>
      </c>
      <c r="AM1010" s="22" t="s">
        <v>92</v>
      </c>
      <c r="AN1010" s="23"/>
      <c r="AO1010" s="20"/>
      <c r="AP1010" s="24"/>
      <c r="AQ1010" s="21" t="s">
        <v>92</v>
      </c>
      <c r="AR1010" s="21"/>
      <c r="AS1010" s="21"/>
      <c r="AT1010" s="21"/>
      <c r="AU1010" s="22" t="s">
        <v>92</v>
      </c>
      <c r="AV1010" s="23"/>
      <c r="AW1010" s="21"/>
      <c r="AX1010" s="21"/>
      <c r="AY1010" s="21"/>
      <c r="AZ1010" s="21"/>
      <c r="BA1010" s="20"/>
      <c r="BB1010" s="23"/>
      <c r="BC1010" s="21"/>
      <c r="BD1010" s="21"/>
      <c r="BE1010" s="21"/>
      <c r="BF1010" s="20"/>
      <c r="BG1010" s="24" t="s">
        <v>17</v>
      </c>
      <c r="BH1010" s="21"/>
      <c r="BI1010" s="21"/>
      <c r="BJ1010" s="22"/>
      <c r="BK1010" s="64"/>
      <c r="BL1010" s="197" t="str">
        <f>IFERROR(VLOOKUP(BK1010,#REF!,3,FALSE),"")</f>
        <v/>
      </c>
    </row>
    <row r="1011" spans="1:64" s="3" customFormat="1" ht="12.95" customHeight="1" x14ac:dyDescent="0.25">
      <c r="A1011" s="35" t="s">
        <v>1754</v>
      </c>
      <c r="B1011" s="31" t="s">
        <v>252</v>
      </c>
      <c r="C1011" s="24"/>
      <c r="D1011" s="22"/>
      <c r="E1011" s="23"/>
      <c r="F1011" s="21" t="s">
        <v>117</v>
      </c>
      <c r="G1011" s="20"/>
      <c r="H1011" s="24"/>
      <c r="I1011" s="21"/>
      <c r="J1011" s="21"/>
      <c r="K1011" s="21"/>
      <c r="L1011" s="21"/>
      <c r="M1011" s="21"/>
      <c r="N1011" s="21" t="s">
        <v>92</v>
      </c>
      <c r="O1011" s="22"/>
      <c r="P1011" s="23"/>
      <c r="Q1011" s="21"/>
      <c r="R1011" s="20"/>
      <c r="S1011" s="24"/>
      <c r="T1011" s="24"/>
      <c r="U1011" s="24"/>
      <c r="V1011" s="21"/>
      <c r="W1011" s="21"/>
      <c r="X1011" s="21"/>
      <c r="Y1011" s="21"/>
      <c r="Z1011" s="21"/>
      <c r="AA1011" s="22"/>
      <c r="AB1011" s="22"/>
      <c r="AC1011" s="22" t="s">
        <v>117</v>
      </c>
      <c r="AD1011" s="22" t="s">
        <v>116</v>
      </c>
      <c r="AE1011" s="22"/>
      <c r="AF1011" s="22"/>
      <c r="AG1011" s="22"/>
      <c r="AH1011" s="23"/>
      <c r="AI1011" s="24"/>
      <c r="AJ1011" s="21"/>
      <c r="AK1011" s="22"/>
      <c r="AL1011" s="22" t="s">
        <v>92</v>
      </c>
      <c r="AM1011" s="22" t="s">
        <v>92</v>
      </c>
      <c r="AN1011" s="23"/>
      <c r="AO1011" s="20"/>
      <c r="AP1011" s="24"/>
      <c r="AQ1011" s="21" t="s">
        <v>92</v>
      </c>
      <c r="AR1011" s="21"/>
      <c r="AS1011" s="21"/>
      <c r="AT1011" s="21"/>
      <c r="AU1011" s="22" t="s">
        <v>92</v>
      </c>
      <c r="AV1011" s="23"/>
      <c r="AW1011" s="21"/>
      <c r="AX1011" s="21"/>
      <c r="AY1011" s="21"/>
      <c r="AZ1011" s="21"/>
      <c r="BA1011" s="20"/>
      <c r="BB1011" s="23"/>
      <c r="BC1011" s="21"/>
      <c r="BD1011" s="21"/>
      <c r="BE1011" s="21"/>
      <c r="BF1011" s="20"/>
      <c r="BG1011" s="24" t="s">
        <v>17</v>
      </c>
      <c r="BH1011" s="21"/>
      <c r="BI1011" s="21"/>
      <c r="BJ1011" s="22"/>
      <c r="BK1011" s="64"/>
      <c r="BL1011" s="197" t="str">
        <f>IFERROR(VLOOKUP(BK1011,#REF!,3,FALSE),"")</f>
        <v/>
      </c>
    </row>
    <row r="1012" spans="1:64" s="3" customFormat="1" ht="12.95" customHeight="1" x14ac:dyDescent="0.25">
      <c r="A1012" s="35" t="s">
        <v>1755</v>
      </c>
      <c r="B1012" s="31" t="s">
        <v>253</v>
      </c>
      <c r="C1012" s="24"/>
      <c r="D1012" s="22"/>
      <c r="E1012" s="23"/>
      <c r="F1012" s="21" t="s">
        <v>117</v>
      </c>
      <c r="G1012" s="20"/>
      <c r="H1012" s="24"/>
      <c r="I1012" s="21"/>
      <c r="J1012" s="21"/>
      <c r="K1012" s="21"/>
      <c r="L1012" s="21"/>
      <c r="M1012" s="21"/>
      <c r="N1012" s="21" t="s">
        <v>92</v>
      </c>
      <c r="O1012" s="22"/>
      <c r="P1012" s="23"/>
      <c r="Q1012" s="21"/>
      <c r="R1012" s="20"/>
      <c r="S1012" s="24"/>
      <c r="T1012" s="24"/>
      <c r="U1012" s="24"/>
      <c r="V1012" s="21"/>
      <c r="W1012" s="21"/>
      <c r="X1012" s="21"/>
      <c r="Y1012" s="21"/>
      <c r="Z1012" s="21"/>
      <c r="AA1012" s="22"/>
      <c r="AB1012" s="22"/>
      <c r="AC1012" s="22" t="s">
        <v>117</v>
      </c>
      <c r="AD1012" s="22" t="s">
        <v>116</v>
      </c>
      <c r="AE1012" s="22"/>
      <c r="AF1012" s="22"/>
      <c r="AG1012" s="22"/>
      <c r="AH1012" s="23"/>
      <c r="AI1012" s="24"/>
      <c r="AJ1012" s="21"/>
      <c r="AK1012" s="22"/>
      <c r="AL1012" s="22" t="s">
        <v>92</v>
      </c>
      <c r="AM1012" s="22" t="s">
        <v>92</v>
      </c>
      <c r="AN1012" s="23"/>
      <c r="AO1012" s="20"/>
      <c r="AP1012" s="24"/>
      <c r="AQ1012" s="21" t="s">
        <v>92</v>
      </c>
      <c r="AR1012" s="21"/>
      <c r="AS1012" s="21"/>
      <c r="AT1012" s="21"/>
      <c r="AU1012" s="22" t="s">
        <v>92</v>
      </c>
      <c r="AV1012" s="23"/>
      <c r="AW1012" s="21"/>
      <c r="AX1012" s="21"/>
      <c r="AY1012" s="21"/>
      <c r="AZ1012" s="21"/>
      <c r="BA1012" s="20"/>
      <c r="BB1012" s="23"/>
      <c r="BC1012" s="21"/>
      <c r="BD1012" s="21"/>
      <c r="BE1012" s="21"/>
      <c r="BF1012" s="20"/>
      <c r="BG1012" s="24" t="s">
        <v>17</v>
      </c>
      <c r="BH1012" s="21"/>
      <c r="BI1012" s="21"/>
      <c r="BJ1012" s="22"/>
      <c r="BK1012" s="64"/>
      <c r="BL1012" s="197" t="str">
        <f>IFERROR(VLOOKUP(BK1012,#REF!,3,FALSE),"")</f>
        <v/>
      </c>
    </row>
    <row r="1013" spans="1:64" s="3" customFormat="1" ht="12.95" customHeight="1" x14ac:dyDescent="0.25">
      <c r="A1013" s="35" t="s">
        <v>1756</v>
      </c>
      <c r="B1013" s="31" t="s">
        <v>254</v>
      </c>
      <c r="C1013" s="24"/>
      <c r="D1013" s="22"/>
      <c r="E1013" s="23"/>
      <c r="F1013" s="21" t="s">
        <v>117</v>
      </c>
      <c r="G1013" s="20"/>
      <c r="H1013" s="24"/>
      <c r="I1013" s="21"/>
      <c r="J1013" s="21"/>
      <c r="K1013" s="21"/>
      <c r="L1013" s="21"/>
      <c r="M1013" s="21"/>
      <c r="N1013" s="21" t="s">
        <v>92</v>
      </c>
      <c r="O1013" s="22"/>
      <c r="P1013" s="23"/>
      <c r="Q1013" s="21"/>
      <c r="R1013" s="20"/>
      <c r="S1013" s="24"/>
      <c r="T1013" s="24"/>
      <c r="U1013" s="24"/>
      <c r="V1013" s="21"/>
      <c r="W1013" s="21"/>
      <c r="X1013" s="21"/>
      <c r="Y1013" s="21"/>
      <c r="Z1013" s="21"/>
      <c r="AA1013" s="22"/>
      <c r="AB1013" s="22"/>
      <c r="AC1013" s="22" t="s">
        <v>117</v>
      </c>
      <c r="AD1013" s="22" t="s">
        <v>116</v>
      </c>
      <c r="AE1013" s="22"/>
      <c r="AF1013" s="22"/>
      <c r="AG1013" s="22"/>
      <c r="AH1013" s="23"/>
      <c r="AI1013" s="24"/>
      <c r="AJ1013" s="21"/>
      <c r="AK1013" s="22"/>
      <c r="AL1013" s="22" t="s">
        <v>92</v>
      </c>
      <c r="AM1013" s="22" t="s">
        <v>92</v>
      </c>
      <c r="AN1013" s="23"/>
      <c r="AO1013" s="20"/>
      <c r="AP1013" s="24"/>
      <c r="AQ1013" s="21" t="s">
        <v>92</v>
      </c>
      <c r="AR1013" s="21"/>
      <c r="AS1013" s="21"/>
      <c r="AT1013" s="21"/>
      <c r="AU1013" s="22" t="s">
        <v>92</v>
      </c>
      <c r="AV1013" s="23"/>
      <c r="AW1013" s="21"/>
      <c r="AX1013" s="21"/>
      <c r="AY1013" s="21"/>
      <c r="AZ1013" s="21"/>
      <c r="BA1013" s="20"/>
      <c r="BB1013" s="23"/>
      <c r="BC1013" s="21"/>
      <c r="BD1013" s="21"/>
      <c r="BE1013" s="21"/>
      <c r="BF1013" s="20"/>
      <c r="BG1013" s="24" t="s">
        <v>17</v>
      </c>
      <c r="BH1013" s="21"/>
      <c r="BI1013" s="21"/>
      <c r="BJ1013" s="22"/>
      <c r="BK1013" s="64"/>
      <c r="BL1013" s="197" t="str">
        <f>IFERROR(VLOOKUP(BK1013,#REF!,3,FALSE),"")</f>
        <v/>
      </c>
    </row>
    <row r="1014" spans="1:64" s="3" customFormat="1" ht="12.95" customHeight="1" x14ac:dyDescent="0.25">
      <c r="A1014" s="35" t="s">
        <v>1757</v>
      </c>
      <c r="B1014" s="31" t="s">
        <v>255</v>
      </c>
      <c r="C1014" s="24"/>
      <c r="D1014" s="22"/>
      <c r="E1014" s="23"/>
      <c r="F1014" s="21" t="s">
        <v>117</v>
      </c>
      <c r="G1014" s="20"/>
      <c r="H1014" s="24"/>
      <c r="I1014" s="21"/>
      <c r="J1014" s="21"/>
      <c r="K1014" s="21"/>
      <c r="L1014" s="21"/>
      <c r="M1014" s="21"/>
      <c r="N1014" s="21" t="s">
        <v>92</v>
      </c>
      <c r="O1014" s="22"/>
      <c r="P1014" s="23"/>
      <c r="Q1014" s="21"/>
      <c r="R1014" s="20"/>
      <c r="S1014" s="24"/>
      <c r="T1014" s="24"/>
      <c r="U1014" s="24"/>
      <c r="V1014" s="21"/>
      <c r="W1014" s="21"/>
      <c r="X1014" s="21"/>
      <c r="Y1014" s="21"/>
      <c r="Z1014" s="21"/>
      <c r="AA1014" s="22"/>
      <c r="AB1014" s="22"/>
      <c r="AC1014" s="22" t="s">
        <v>117</v>
      </c>
      <c r="AD1014" s="22" t="s">
        <v>116</v>
      </c>
      <c r="AE1014" s="22"/>
      <c r="AF1014" s="22"/>
      <c r="AG1014" s="22"/>
      <c r="AH1014" s="23"/>
      <c r="AI1014" s="24"/>
      <c r="AJ1014" s="21"/>
      <c r="AK1014" s="22"/>
      <c r="AL1014" s="22" t="s">
        <v>92</v>
      </c>
      <c r="AM1014" s="22" t="s">
        <v>92</v>
      </c>
      <c r="AN1014" s="23"/>
      <c r="AO1014" s="20"/>
      <c r="AP1014" s="24"/>
      <c r="AQ1014" s="21" t="s">
        <v>92</v>
      </c>
      <c r="AR1014" s="21"/>
      <c r="AS1014" s="21"/>
      <c r="AT1014" s="21"/>
      <c r="AU1014" s="22" t="s">
        <v>92</v>
      </c>
      <c r="AV1014" s="23"/>
      <c r="AW1014" s="21"/>
      <c r="AX1014" s="21"/>
      <c r="AY1014" s="21"/>
      <c r="AZ1014" s="21"/>
      <c r="BA1014" s="20"/>
      <c r="BB1014" s="23"/>
      <c r="BC1014" s="21"/>
      <c r="BD1014" s="21"/>
      <c r="BE1014" s="21"/>
      <c r="BF1014" s="20"/>
      <c r="BG1014" s="24" t="s">
        <v>17</v>
      </c>
      <c r="BH1014" s="21"/>
      <c r="BI1014" s="21"/>
      <c r="BJ1014" s="22"/>
      <c r="BK1014" s="64"/>
      <c r="BL1014" s="197" t="str">
        <f>IFERROR(VLOOKUP(BK1014,#REF!,3,FALSE),"")</f>
        <v/>
      </c>
    </row>
    <row r="1015" spans="1:64" s="3" customFormat="1" ht="12.95" customHeight="1" x14ac:dyDescent="0.25">
      <c r="A1015" s="35" t="s">
        <v>1758</v>
      </c>
      <c r="B1015" s="31" t="s">
        <v>256</v>
      </c>
      <c r="C1015" s="24"/>
      <c r="D1015" s="22"/>
      <c r="E1015" s="23"/>
      <c r="F1015" s="21" t="s">
        <v>117</v>
      </c>
      <c r="G1015" s="20"/>
      <c r="H1015" s="24"/>
      <c r="I1015" s="21"/>
      <c r="J1015" s="21"/>
      <c r="K1015" s="21"/>
      <c r="L1015" s="21"/>
      <c r="M1015" s="21"/>
      <c r="N1015" s="21" t="s">
        <v>92</v>
      </c>
      <c r="O1015" s="22"/>
      <c r="P1015" s="23"/>
      <c r="Q1015" s="21"/>
      <c r="R1015" s="20"/>
      <c r="S1015" s="24"/>
      <c r="T1015" s="24"/>
      <c r="U1015" s="24"/>
      <c r="V1015" s="21"/>
      <c r="W1015" s="21"/>
      <c r="X1015" s="21"/>
      <c r="Y1015" s="21"/>
      <c r="Z1015" s="21"/>
      <c r="AA1015" s="22"/>
      <c r="AB1015" s="22"/>
      <c r="AC1015" s="22" t="s">
        <v>117</v>
      </c>
      <c r="AD1015" s="22" t="s">
        <v>116</v>
      </c>
      <c r="AE1015" s="22"/>
      <c r="AF1015" s="22"/>
      <c r="AG1015" s="22"/>
      <c r="AH1015" s="23"/>
      <c r="AI1015" s="24"/>
      <c r="AJ1015" s="21"/>
      <c r="AK1015" s="22"/>
      <c r="AL1015" s="22" t="s">
        <v>92</v>
      </c>
      <c r="AM1015" s="22" t="s">
        <v>92</v>
      </c>
      <c r="AN1015" s="23"/>
      <c r="AO1015" s="20"/>
      <c r="AP1015" s="24"/>
      <c r="AQ1015" s="21" t="s">
        <v>92</v>
      </c>
      <c r="AR1015" s="21"/>
      <c r="AS1015" s="21"/>
      <c r="AT1015" s="21"/>
      <c r="AU1015" s="22" t="s">
        <v>92</v>
      </c>
      <c r="AV1015" s="23"/>
      <c r="AW1015" s="21"/>
      <c r="AX1015" s="21"/>
      <c r="AY1015" s="21"/>
      <c r="AZ1015" s="21"/>
      <c r="BA1015" s="20"/>
      <c r="BB1015" s="23"/>
      <c r="BC1015" s="21"/>
      <c r="BD1015" s="21"/>
      <c r="BE1015" s="21"/>
      <c r="BF1015" s="20"/>
      <c r="BG1015" s="24" t="s">
        <v>17</v>
      </c>
      <c r="BH1015" s="21"/>
      <c r="BI1015" s="21"/>
      <c r="BJ1015" s="22"/>
      <c r="BK1015" s="64"/>
      <c r="BL1015" s="197" t="str">
        <f>IFERROR(VLOOKUP(BK1015,#REF!,3,FALSE),"")</f>
        <v/>
      </c>
    </row>
    <row r="1016" spans="1:64" s="3" customFormat="1" ht="12.95" customHeight="1" x14ac:dyDescent="0.25">
      <c r="A1016" s="35" t="s">
        <v>1759</v>
      </c>
      <c r="B1016" s="31" t="s">
        <v>257</v>
      </c>
      <c r="C1016" s="24"/>
      <c r="D1016" s="22"/>
      <c r="E1016" s="23"/>
      <c r="F1016" s="21" t="s">
        <v>117</v>
      </c>
      <c r="G1016" s="20"/>
      <c r="H1016" s="24"/>
      <c r="I1016" s="21"/>
      <c r="J1016" s="21"/>
      <c r="K1016" s="21"/>
      <c r="L1016" s="21"/>
      <c r="M1016" s="21"/>
      <c r="N1016" s="21" t="s">
        <v>92</v>
      </c>
      <c r="O1016" s="22"/>
      <c r="P1016" s="23"/>
      <c r="Q1016" s="21"/>
      <c r="R1016" s="20"/>
      <c r="S1016" s="24"/>
      <c r="T1016" s="24"/>
      <c r="U1016" s="24"/>
      <c r="V1016" s="21"/>
      <c r="W1016" s="21"/>
      <c r="X1016" s="21"/>
      <c r="Y1016" s="21"/>
      <c r="Z1016" s="21"/>
      <c r="AA1016" s="22"/>
      <c r="AB1016" s="22"/>
      <c r="AC1016" s="22" t="s">
        <v>117</v>
      </c>
      <c r="AD1016" s="22" t="s">
        <v>116</v>
      </c>
      <c r="AE1016" s="22"/>
      <c r="AF1016" s="22"/>
      <c r="AG1016" s="22"/>
      <c r="AH1016" s="23"/>
      <c r="AI1016" s="24"/>
      <c r="AJ1016" s="21"/>
      <c r="AK1016" s="22"/>
      <c r="AL1016" s="22" t="s">
        <v>92</v>
      </c>
      <c r="AM1016" s="22" t="s">
        <v>92</v>
      </c>
      <c r="AN1016" s="23"/>
      <c r="AO1016" s="20"/>
      <c r="AP1016" s="24"/>
      <c r="AQ1016" s="21" t="s">
        <v>92</v>
      </c>
      <c r="AR1016" s="21"/>
      <c r="AS1016" s="21"/>
      <c r="AT1016" s="21"/>
      <c r="AU1016" s="22" t="s">
        <v>92</v>
      </c>
      <c r="AV1016" s="23"/>
      <c r="AW1016" s="21"/>
      <c r="AX1016" s="21"/>
      <c r="AY1016" s="21"/>
      <c r="AZ1016" s="21"/>
      <c r="BA1016" s="20"/>
      <c r="BB1016" s="23"/>
      <c r="BC1016" s="21"/>
      <c r="BD1016" s="21"/>
      <c r="BE1016" s="21"/>
      <c r="BF1016" s="20"/>
      <c r="BG1016" s="24" t="s">
        <v>17</v>
      </c>
      <c r="BH1016" s="21"/>
      <c r="BI1016" s="21"/>
      <c r="BJ1016" s="22"/>
      <c r="BK1016" s="64"/>
      <c r="BL1016" s="197" t="str">
        <f>IFERROR(VLOOKUP(BK1016,#REF!,3,FALSE),"")</f>
        <v/>
      </c>
    </row>
    <row r="1017" spans="1:64" s="3" customFormat="1" ht="12.95" customHeight="1" x14ac:dyDescent="0.25">
      <c r="A1017" s="5" t="s">
        <v>1760</v>
      </c>
      <c r="B1017" s="89" t="s">
        <v>443</v>
      </c>
      <c r="C1017" s="26"/>
      <c r="D1017" s="25"/>
      <c r="E1017" s="23"/>
      <c r="F1017" s="21" t="s">
        <v>117</v>
      </c>
      <c r="G1017" s="20"/>
      <c r="H1017" s="24"/>
      <c r="I1017" s="21"/>
      <c r="J1017" s="21"/>
      <c r="K1017" s="21"/>
      <c r="L1017" s="21"/>
      <c r="M1017" s="21"/>
      <c r="N1017" s="21" t="s">
        <v>92</v>
      </c>
      <c r="O1017" s="22"/>
      <c r="P1017" s="23"/>
      <c r="Q1017" s="21"/>
      <c r="R1017" s="20"/>
      <c r="S1017" s="24"/>
      <c r="T1017" s="24"/>
      <c r="U1017" s="24" t="s">
        <v>92</v>
      </c>
      <c r="V1017" s="21"/>
      <c r="W1017" s="21"/>
      <c r="X1017" s="21"/>
      <c r="Y1017" s="21"/>
      <c r="Z1017" s="21"/>
      <c r="AA1017" s="22"/>
      <c r="AB1017" s="22"/>
      <c r="AC1017" s="22" t="s">
        <v>118</v>
      </c>
      <c r="AD1017" s="22" t="s">
        <v>118</v>
      </c>
      <c r="AE1017" s="22"/>
      <c r="AF1017" s="22"/>
      <c r="AG1017" s="22"/>
      <c r="AH1017" s="23" t="s">
        <v>117</v>
      </c>
      <c r="AI1017" s="24" t="s">
        <v>116</v>
      </c>
      <c r="AJ1017" s="21"/>
      <c r="AK1017" s="22"/>
      <c r="AL1017" s="22" t="s">
        <v>92</v>
      </c>
      <c r="AM1017" s="22" t="s">
        <v>92</v>
      </c>
      <c r="AN1017" s="23"/>
      <c r="AO1017" s="20"/>
      <c r="AP1017" s="24"/>
      <c r="AQ1017" s="21" t="s">
        <v>92</v>
      </c>
      <c r="AR1017" s="21"/>
      <c r="AS1017" s="21"/>
      <c r="AT1017" s="21"/>
      <c r="AU1017" s="22" t="s">
        <v>92</v>
      </c>
      <c r="AV1017" s="23"/>
      <c r="AW1017" s="21" t="s">
        <v>92</v>
      </c>
      <c r="AX1017" s="21"/>
      <c r="AY1017" s="21"/>
      <c r="AZ1017" s="21"/>
      <c r="BA1017" s="20"/>
      <c r="BB1017" s="23"/>
      <c r="BC1017" s="21"/>
      <c r="BD1017" s="21"/>
      <c r="BE1017" s="21"/>
      <c r="BF1017" s="20"/>
      <c r="BG1017" s="24" t="s">
        <v>17</v>
      </c>
      <c r="BH1017" s="21"/>
      <c r="BI1017" s="21"/>
      <c r="BJ1017" s="22"/>
      <c r="BK1017" s="64"/>
      <c r="BL1017" s="197" t="str">
        <f>IFERROR(VLOOKUP(BK1017,#REF!,3,FALSE),"")</f>
        <v/>
      </c>
    </row>
    <row r="1018" spans="1:64" s="3" customFormat="1" ht="12.95" customHeight="1" x14ac:dyDescent="0.25">
      <c r="A1018" s="5"/>
      <c r="B1018" s="89"/>
      <c r="C1018" s="19"/>
      <c r="D1018" s="25"/>
      <c r="E1018" s="23"/>
      <c r="F1018" s="21"/>
      <c r="G1018" s="20"/>
      <c r="H1018" s="24"/>
      <c r="I1018" s="21"/>
      <c r="J1018" s="21"/>
      <c r="K1018" s="21"/>
      <c r="L1018" s="21"/>
      <c r="M1018" s="21"/>
      <c r="N1018" s="21"/>
      <c r="O1018" s="22"/>
      <c r="P1018" s="23"/>
      <c r="Q1018" s="21"/>
      <c r="R1018" s="20"/>
      <c r="S1018" s="24"/>
      <c r="T1018" s="24"/>
      <c r="U1018" s="24"/>
      <c r="V1018" s="21"/>
      <c r="W1018" s="21"/>
      <c r="X1018" s="21"/>
      <c r="Y1018" s="21"/>
      <c r="Z1018" s="21"/>
      <c r="AA1018" s="22"/>
      <c r="AB1018" s="22"/>
      <c r="AC1018" s="22"/>
      <c r="AD1018" s="22"/>
      <c r="AE1018" s="22"/>
      <c r="AF1018" s="22"/>
      <c r="AG1018" s="22"/>
      <c r="AH1018" s="23"/>
      <c r="AI1018" s="24"/>
      <c r="AJ1018" s="21"/>
      <c r="AK1018" s="22"/>
      <c r="AL1018" s="22"/>
      <c r="AM1018" s="22"/>
      <c r="AN1018" s="23"/>
      <c r="AO1018" s="20"/>
      <c r="AP1018" s="24"/>
      <c r="AQ1018" s="21"/>
      <c r="AR1018" s="21"/>
      <c r="AS1018" s="21"/>
      <c r="AT1018" s="21"/>
      <c r="AU1018" s="22"/>
      <c r="AV1018" s="23"/>
      <c r="AW1018" s="21"/>
      <c r="AX1018" s="21"/>
      <c r="AY1018" s="21"/>
      <c r="AZ1018" s="21"/>
      <c r="BA1018" s="20"/>
      <c r="BB1018" s="23"/>
      <c r="BC1018" s="21"/>
      <c r="BD1018" s="21"/>
      <c r="BE1018" s="21"/>
      <c r="BF1018" s="20"/>
      <c r="BG1018" s="24" t="s">
        <v>17</v>
      </c>
      <c r="BH1018" s="21"/>
      <c r="BI1018" s="21"/>
      <c r="BJ1018" s="22"/>
      <c r="BK1018" s="64"/>
      <c r="BL1018" s="197"/>
    </row>
    <row r="1019" spans="1:64" s="3" customFormat="1" ht="12.95" customHeight="1" x14ac:dyDescent="0.25">
      <c r="A1019" s="6" t="s">
        <v>158</v>
      </c>
      <c r="B1019" s="31" t="s">
        <v>121</v>
      </c>
      <c r="C1019" s="19"/>
      <c r="D1019" s="25"/>
      <c r="E1019" s="26"/>
      <c r="F1019" s="27" t="s">
        <v>117</v>
      </c>
      <c r="G1019" s="68"/>
      <c r="H1019" s="19"/>
      <c r="I1019" s="27"/>
      <c r="J1019" s="27"/>
      <c r="K1019" s="27"/>
      <c r="L1019" s="27"/>
      <c r="M1019" s="27"/>
      <c r="N1019" s="27" t="s">
        <v>92</v>
      </c>
      <c r="O1019" s="25"/>
      <c r="P1019" s="26"/>
      <c r="Q1019" s="27"/>
      <c r="R1019" s="68"/>
      <c r="S1019" s="19"/>
      <c r="T1019" s="19"/>
      <c r="U1019" s="19"/>
      <c r="V1019" s="27"/>
      <c r="W1019" s="27"/>
      <c r="X1019" s="27"/>
      <c r="Y1019" s="27"/>
      <c r="Z1019" s="27" t="s">
        <v>117</v>
      </c>
      <c r="AA1019" s="25"/>
      <c r="AB1019" s="25"/>
      <c r="AC1019" s="25"/>
      <c r="AD1019" s="25"/>
      <c r="AE1019" s="25"/>
      <c r="AF1019" s="25"/>
      <c r="AG1019" s="25"/>
      <c r="AH1019" s="26"/>
      <c r="AI1019" s="19"/>
      <c r="AJ1019" s="27"/>
      <c r="AK1019" s="25"/>
      <c r="AL1019" s="25" t="s">
        <v>92</v>
      </c>
      <c r="AM1019" s="25" t="s">
        <v>92</v>
      </c>
      <c r="AN1019" s="26"/>
      <c r="AO1019" s="68" t="s">
        <v>116</v>
      </c>
      <c r="AP1019" s="19"/>
      <c r="AQ1019" s="27" t="s">
        <v>92</v>
      </c>
      <c r="AR1019" s="27"/>
      <c r="AS1019" s="27"/>
      <c r="AT1019" s="27"/>
      <c r="AU1019" s="25" t="s">
        <v>92</v>
      </c>
      <c r="AV1019" s="26"/>
      <c r="AW1019" s="27" t="s">
        <v>92</v>
      </c>
      <c r="AX1019" s="27"/>
      <c r="AY1019" s="27"/>
      <c r="AZ1019" s="27"/>
      <c r="BA1019" s="68"/>
      <c r="BB1019" s="26"/>
      <c r="BC1019" s="27"/>
      <c r="BD1019" s="27"/>
      <c r="BE1019" s="27"/>
      <c r="BF1019" s="68"/>
      <c r="BG1019" s="19" t="s">
        <v>17</v>
      </c>
      <c r="BH1019" s="27"/>
      <c r="BI1019" s="27"/>
      <c r="BJ1019" s="25"/>
      <c r="BK1019" s="64"/>
      <c r="BL1019" s="197" t="str">
        <f>IFERROR(VLOOKUP(BK1019,#REF!,3,FALSE),"")</f>
        <v/>
      </c>
    </row>
    <row r="1020" spans="1:64" s="3" customFormat="1" ht="12.95" customHeight="1" x14ac:dyDescent="0.25">
      <c r="A1020" s="6"/>
      <c r="B1020" s="31"/>
      <c r="C1020" s="19"/>
      <c r="D1020" s="25"/>
      <c r="E1020" s="26"/>
      <c r="F1020" s="27"/>
      <c r="G1020" s="68"/>
      <c r="H1020" s="19"/>
      <c r="I1020" s="27"/>
      <c r="J1020" s="27"/>
      <c r="K1020" s="27"/>
      <c r="L1020" s="27"/>
      <c r="M1020" s="27"/>
      <c r="N1020" s="27"/>
      <c r="O1020" s="25"/>
      <c r="P1020" s="26"/>
      <c r="Q1020" s="27"/>
      <c r="R1020" s="68"/>
      <c r="S1020" s="19"/>
      <c r="T1020" s="19"/>
      <c r="U1020" s="19"/>
      <c r="V1020" s="27"/>
      <c r="W1020" s="27"/>
      <c r="X1020" s="27"/>
      <c r="Y1020" s="27"/>
      <c r="Z1020" s="27"/>
      <c r="AA1020" s="25"/>
      <c r="AB1020" s="25"/>
      <c r="AC1020" s="25"/>
      <c r="AD1020" s="25"/>
      <c r="AE1020" s="25"/>
      <c r="AF1020" s="25"/>
      <c r="AG1020" s="25"/>
      <c r="AH1020" s="26"/>
      <c r="AI1020" s="19"/>
      <c r="AJ1020" s="27"/>
      <c r="AK1020" s="25"/>
      <c r="AL1020" s="25"/>
      <c r="AM1020" s="25"/>
      <c r="AN1020" s="26"/>
      <c r="AO1020" s="68"/>
      <c r="AP1020" s="19"/>
      <c r="AQ1020" s="27"/>
      <c r="AR1020" s="27"/>
      <c r="AS1020" s="27"/>
      <c r="AT1020" s="27"/>
      <c r="AU1020" s="25"/>
      <c r="AV1020" s="26"/>
      <c r="AW1020" s="27"/>
      <c r="AX1020" s="27"/>
      <c r="AY1020" s="27"/>
      <c r="AZ1020" s="27"/>
      <c r="BA1020" s="68"/>
      <c r="BB1020" s="26"/>
      <c r="BC1020" s="27"/>
      <c r="BD1020" s="27"/>
      <c r="BE1020" s="27"/>
      <c r="BF1020" s="68"/>
      <c r="BG1020" s="19" t="s">
        <v>17</v>
      </c>
      <c r="BH1020" s="27"/>
      <c r="BI1020" s="27"/>
      <c r="BJ1020" s="25"/>
      <c r="BK1020" s="64"/>
      <c r="BL1020" s="197"/>
    </row>
    <row r="1021" spans="1:64" s="3" customFormat="1" ht="12.75" customHeight="1" x14ac:dyDescent="0.25">
      <c r="A1021" s="37" t="s">
        <v>1761</v>
      </c>
      <c r="B1021" s="30" t="s">
        <v>159</v>
      </c>
      <c r="C1021" s="19"/>
      <c r="D1021" s="25"/>
      <c r="E1021" s="23"/>
      <c r="F1021" s="21" t="s">
        <v>117</v>
      </c>
      <c r="G1021" s="20"/>
      <c r="H1021" s="24"/>
      <c r="I1021" s="21"/>
      <c r="J1021" s="21"/>
      <c r="K1021" s="21"/>
      <c r="L1021" s="21"/>
      <c r="M1021" s="21"/>
      <c r="N1021" s="21" t="s">
        <v>92</v>
      </c>
      <c r="O1021" s="22"/>
      <c r="P1021" s="23"/>
      <c r="Q1021" s="21"/>
      <c r="R1021" s="20"/>
      <c r="S1021" s="24"/>
      <c r="T1021" s="24"/>
      <c r="U1021" s="24"/>
      <c r="V1021" s="21"/>
      <c r="W1021" s="21"/>
      <c r="X1021" s="21"/>
      <c r="Y1021" s="21"/>
      <c r="Z1021" s="21" t="s">
        <v>117</v>
      </c>
      <c r="AA1021" s="22"/>
      <c r="AB1021" s="22"/>
      <c r="AC1021" s="22"/>
      <c r="AD1021" s="22"/>
      <c r="AE1021" s="22"/>
      <c r="AF1021" s="22"/>
      <c r="AG1021" s="22"/>
      <c r="AH1021" s="23"/>
      <c r="AI1021" s="24"/>
      <c r="AJ1021" s="21"/>
      <c r="AK1021" s="22"/>
      <c r="AL1021" s="22" t="s">
        <v>92</v>
      </c>
      <c r="AM1021" s="22" t="s">
        <v>92</v>
      </c>
      <c r="AN1021" s="23"/>
      <c r="AO1021" s="20" t="s">
        <v>116</v>
      </c>
      <c r="AP1021" s="24"/>
      <c r="AQ1021" s="21" t="s">
        <v>92</v>
      </c>
      <c r="AR1021" s="21"/>
      <c r="AS1021" s="21"/>
      <c r="AT1021" s="21"/>
      <c r="AU1021" s="22" t="s">
        <v>92</v>
      </c>
      <c r="AV1021" s="23"/>
      <c r="AW1021" s="21" t="s">
        <v>92</v>
      </c>
      <c r="AX1021" s="21"/>
      <c r="AY1021" s="21"/>
      <c r="AZ1021" s="21"/>
      <c r="BA1021" s="20"/>
      <c r="BB1021" s="23"/>
      <c r="BC1021" s="21"/>
      <c r="BD1021" s="21"/>
      <c r="BE1021" s="21"/>
      <c r="BF1021" s="20"/>
      <c r="BG1021" s="24" t="s">
        <v>17</v>
      </c>
      <c r="BH1021" s="21"/>
      <c r="BI1021" s="21"/>
      <c r="BJ1021" s="22"/>
      <c r="BK1021" s="64"/>
      <c r="BL1021" s="197" t="str">
        <f>IFERROR(VLOOKUP(BK1021,#REF!,3,FALSE),"")</f>
        <v/>
      </c>
    </row>
    <row r="1022" spans="1:64" s="3" customFormat="1" ht="12.75" customHeight="1" x14ac:dyDescent="0.25">
      <c r="A1022" s="37" t="s">
        <v>1762</v>
      </c>
      <c r="B1022" s="30" t="s">
        <v>160</v>
      </c>
      <c r="C1022" s="19"/>
      <c r="D1022" s="25"/>
      <c r="E1022" s="23"/>
      <c r="F1022" s="21" t="s">
        <v>117</v>
      </c>
      <c r="G1022" s="20"/>
      <c r="H1022" s="24"/>
      <c r="I1022" s="21"/>
      <c r="J1022" s="21"/>
      <c r="K1022" s="21"/>
      <c r="L1022" s="21"/>
      <c r="M1022" s="21"/>
      <c r="N1022" s="21" t="s">
        <v>92</v>
      </c>
      <c r="O1022" s="22"/>
      <c r="P1022" s="23"/>
      <c r="Q1022" s="21"/>
      <c r="R1022" s="20"/>
      <c r="S1022" s="24"/>
      <c r="T1022" s="24"/>
      <c r="U1022" s="24"/>
      <c r="V1022" s="21"/>
      <c r="W1022" s="21"/>
      <c r="X1022" s="21"/>
      <c r="Y1022" s="21"/>
      <c r="Z1022" s="21" t="s">
        <v>117</v>
      </c>
      <c r="AA1022" s="22"/>
      <c r="AB1022" s="22"/>
      <c r="AC1022" s="22"/>
      <c r="AD1022" s="22"/>
      <c r="AE1022" s="22"/>
      <c r="AF1022" s="22"/>
      <c r="AG1022" s="22"/>
      <c r="AH1022" s="23"/>
      <c r="AI1022" s="24"/>
      <c r="AJ1022" s="21"/>
      <c r="AK1022" s="22"/>
      <c r="AL1022" s="22" t="s">
        <v>92</v>
      </c>
      <c r="AM1022" s="22" t="s">
        <v>92</v>
      </c>
      <c r="AN1022" s="23"/>
      <c r="AO1022" s="20" t="s">
        <v>116</v>
      </c>
      <c r="AP1022" s="24"/>
      <c r="AQ1022" s="21" t="s">
        <v>92</v>
      </c>
      <c r="AR1022" s="21"/>
      <c r="AS1022" s="21"/>
      <c r="AT1022" s="21"/>
      <c r="AU1022" s="22" t="s">
        <v>92</v>
      </c>
      <c r="AV1022" s="23"/>
      <c r="AW1022" s="21" t="s">
        <v>92</v>
      </c>
      <c r="AX1022" s="21"/>
      <c r="AY1022" s="21"/>
      <c r="AZ1022" s="21"/>
      <c r="BA1022" s="20"/>
      <c r="BB1022" s="23"/>
      <c r="BC1022" s="21"/>
      <c r="BD1022" s="21"/>
      <c r="BE1022" s="21"/>
      <c r="BF1022" s="20"/>
      <c r="BG1022" s="24" t="s">
        <v>17</v>
      </c>
      <c r="BH1022" s="21"/>
      <c r="BI1022" s="21"/>
      <c r="BJ1022" s="22"/>
      <c r="BK1022" s="64"/>
      <c r="BL1022" s="197" t="str">
        <f>IFERROR(VLOOKUP(BK1022,#REF!,3,FALSE),"")</f>
        <v/>
      </c>
    </row>
    <row r="1023" spans="1:64" s="3" customFormat="1" ht="12.95" customHeight="1" x14ac:dyDescent="0.25">
      <c r="A1023" s="37" t="s">
        <v>1763</v>
      </c>
      <c r="B1023" s="30" t="s">
        <v>161</v>
      </c>
      <c r="C1023" s="19"/>
      <c r="D1023" s="25"/>
      <c r="E1023" s="23"/>
      <c r="F1023" s="21" t="s">
        <v>117</v>
      </c>
      <c r="G1023" s="20"/>
      <c r="H1023" s="24"/>
      <c r="I1023" s="21"/>
      <c r="J1023" s="21"/>
      <c r="K1023" s="21"/>
      <c r="L1023" s="21"/>
      <c r="M1023" s="21"/>
      <c r="N1023" s="21" t="s">
        <v>92</v>
      </c>
      <c r="O1023" s="22"/>
      <c r="P1023" s="23"/>
      <c r="Q1023" s="21"/>
      <c r="R1023" s="20"/>
      <c r="S1023" s="24"/>
      <c r="T1023" s="24"/>
      <c r="U1023" s="24"/>
      <c r="V1023" s="21"/>
      <c r="W1023" s="21"/>
      <c r="X1023" s="21"/>
      <c r="Y1023" s="21"/>
      <c r="Z1023" s="21" t="s">
        <v>117</v>
      </c>
      <c r="AA1023" s="22"/>
      <c r="AB1023" s="22"/>
      <c r="AC1023" s="22"/>
      <c r="AD1023" s="22"/>
      <c r="AE1023" s="22"/>
      <c r="AF1023" s="22"/>
      <c r="AG1023" s="22"/>
      <c r="AH1023" s="23"/>
      <c r="AI1023" s="24"/>
      <c r="AJ1023" s="21"/>
      <c r="AK1023" s="22"/>
      <c r="AL1023" s="22" t="s">
        <v>92</v>
      </c>
      <c r="AM1023" s="22" t="s">
        <v>92</v>
      </c>
      <c r="AN1023" s="23"/>
      <c r="AO1023" s="20" t="s">
        <v>116</v>
      </c>
      <c r="AP1023" s="24"/>
      <c r="AQ1023" s="21" t="s">
        <v>92</v>
      </c>
      <c r="AR1023" s="21"/>
      <c r="AS1023" s="21"/>
      <c r="AT1023" s="21"/>
      <c r="AU1023" s="22" t="s">
        <v>92</v>
      </c>
      <c r="AV1023" s="23"/>
      <c r="AW1023" s="21" t="s">
        <v>92</v>
      </c>
      <c r="AX1023" s="21"/>
      <c r="AY1023" s="21"/>
      <c r="AZ1023" s="21"/>
      <c r="BA1023" s="20"/>
      <c r="BB1023" s="23"/>
      <c r="BC1023" s="21"/>
      <c r="BD1023" s="21"/>
      <c r="BE1023" s="21"/>
      <c r="BF1023" s="20"/>
      <c r="BG1023" s="24" t="s">
        <v>17</v>
      </c>
      <c r="BH1023" s="21"/>
      <c r="BI1023" s="21"/>
      <c r="BJ1023" s="22"/>
      <c r="BK1023" s="64"/>
      <c r="BL1023" s="197" t="str">
        <f>IFERROR(VLOOKUP(BK1023,#REF!,3,FALSE),"")</f>
        <v/>
      </c>
    </row>
    <row r="1024" spans="1:64" s="3" customFormat="1" ht="12.95" customHeight="1" x14ac:dyDescent="0.25">
      <c r="A1024" s="37" t="s">
        <v>1764</v>
      </c>
      <c r="B1024" s="30" t="s">
        <v>162</v>
      </c>
      <c r="C1024" s="19"/>
      <c r="D1024" s="25"/>
      <c r="E1024" s="23"/>
      <c r="F1024" s="21" t="s">
        <v>117</v>
      </c>
      <c r="G1024" s="20"/>
      <c r="H1024" s="24"/>
      <c r="I1024" s="21"/>
      <c r="J1024" s="21"/>
      <c r="K1024" s="21"/>
      <c r="L1024" s="21"/>
      <c r="M1024" s="21"/>
      <c r="N1024" s="21" t="s">
        <v>92</v>
      </c>
      <c r="O1024" s="22"/>
      <c r="P1024" s="23"/>
      <c r="Q1024" s="21"/>
      <c r="R1024" s="20"/>
      <c r="S1024" s="24"/>
      <c r="T1024" s="24"/>
      <c r="U1024" s="24"/>
      <c r="V1024" s="21"/>
      <c r="W1024" s="21"/>
      <c r="X1024" s="21"/>
      <c r="Y1024" s="21"/>
      <c r="Z1024" s="21" t="s">
        <v>117</v>
      </c>
      <c r="AA1024" s="22"/>
      <c r="AB1024" s="22"/>
      <c r="AC1024" s="22"/>
      <c r="AD1024" s="22"/>
      <c r="AE1024" s="22"/>
      <c r="AF1024" s="22"/>
      <c r="AG1024" s="22"/>
      <c r="AH1024" s="23"/>
      <c r="AI1024" s="24"/>
      <c r="AJ1024" s="21"/>
      <c r="AK1024" s="22"/>
      <c r="AL1024" s="22" t="s">
        <v>92</v>
      </c>
      <c r="AM1024" s="22" t="s">
        <v>92</v>
      </c>
      <c r="AN1024" s="23"/>
      <c r="AO1024" s="20" t="s">
        <v>116</v>
      </c>
      <c r="AP1024" s="24"/>
      <c r="AQ1024" s="21" t="s">
        <v>92</v>
      </c>
      <c r="AR1024" s="21"/>
      <c r="AS1024" s="21"/>
      <c r="AT1024" s="21"/>
      <c r="AU1024" s="22" t="s">
        <v>92</v>
      </c>
      <c r="AV1024" s="23"/>
      <c r="AW1024" s="21" t="s">
        <v>92</v>
      </c>
      <c r="AX1024" s="21"/>
      <c r="AY1024" s="21"/>
      <c r="AZ1024" s="21"/>
      <c r="BA1024" s="20"/>
      <c r="BB1024" s="23"/>
      <c r="BC1024" s="21"/>
      <c r="BD1024" s="21"/>
      <c r="BE1024" s="21"/>
      <c r="BF1024" s="20"/>
      <c r="BG1024" s="24" t="s">
        <v>17</v>
      </c>
      <c r="BH1024" s="21"/>
      <c r="BI1024" s="21"/>
      <c r="BJ1024" s="22"/>
      <c r="BK1024" s="64"/>
      <c r="BL1024" s="197" t="str">
        <f>IFERROR(VLOOKUP(BK1024,#REF!,3,FALSE),"")</f>
        <v/>
      </c>
    </row>
    <row r="1025" spans="1:64" s="3" customFormat="1" ht="12.95" customHeight="1" x14ac:dyDescent="0.25">
      <c r="A1025" s="37" t="s">
        <v>1765</v>
      </c>
      <c r="B1025" s="30" t="s">
        <v>163</v>
      </c>
      <c r="C1025" s="19"/>
      <c r="D1025" s="25"/>
      <c r="E1025" s="23"/>
      <c r="F1025" s="21" t="s">
        <v>117</v>
      </c>
      <c r="G1025" s="20"/>
      <c r="H1025" s="24"/>
      <c r="I1025" s="21"/>
      <c r="J1025" s="21"/>
      <c r="K1025" s="21"/>
      <c r="L1025" s="21"/>
      <c r="M1025" s="21"/>
      <c r="N1025" s="21" t="s">
        <v>92</v>
      </c>
      <c r="O1025" s="22"/>
      <c r="P1025" s="23"/>
      <c r="Q1025" s="21"/>
      <c r="R1025" s="20"/>
      <c r="S1025" s="24"/>
      <c r="T1025" s="24"/>
      <c r="U1025" s="24"/>
      <c r="V1025" s="21"/>
      <c r="W1025" s="21"/>
      <c r="X1025" s="21"/>
      <c r="Y1025" s="21"/>
      <c r="Z1025" s="21" t="s">
        <v>117</v>
      </c>
      <c r="AA1025" s="22"/>
      <c r="AB1025" s="22"/>
      <c r="AC1025" s="22"/>
      <c r="AD1025" s="22"/>
      <c r="AE1025" s="22"/>
      <c r="AF1025" s="22"/>
      <c r="AG1025" s="22"/>
      <c r="AH1025" s="23"/>
      <c r="AI1025" s="24"/>
      <c r="AJ1025" s="21"/>
      <c r="AK1025" s="22"/>
      <c r="AL1025" s="22" t="s">
        <v>92</v>
      </c>
      <c r="AM1025" s="22" t="s">
        <v>92</v>
      </c>
      <c r="AN1025" s="23"/>
      <c r="AO1025" s="20" t="s">
        <v>116</v>
      </c>
      <c r="AP1025" s="24"/>
      <c r="AQ1025" s="21" t="s">
        <v>92</v>
      </c>
      <c r="AR1025" s="21"/>
      <c r="AS1025" s="21"/>
      <c r="AT1025" s="21"/>
      <c r="AU1025" s="22" t="s">
        <v>92</v>
      </c>
      <c r="AV1025" s="23"/>
      <c r="AW1025" s="21" t="s">
        <v>92</v>
      </c>
      <c r="AX1025" s="21"/>
      <c r="AY1025" s="21"/>
      <c r="AZ1025" s="21"/>
      <c r="BA1025" s="20"/>
      <c r="BB1025" s="23"/>
      <c r="BC1025" s="21"/>
      <c r="BD1025" s="21"/>
      <c r="BE1025" s="21"/>
      <c r="BF1025" s="20"/>
      <c r="BG1025" s="24" t="s">
        <v>17</v>
      </c>
      <c r="BH1025" s="21"/>
      <c r="BI1025" s="21"/>
      <c r="BJ1025" s="22"/>
      <c r="BK1025" s="64"/>
      <c r="BL1025" s="197" t="str">
        <f>IFERROR(VLOOKUP(BK1025,#REF!,3,FALSE),"")</f>
        <v/>
      </c>
    </row>
    <row r="1026" spans="1:64" s="3" customFormat="1" ht="12.95" customHeight="1" x14ac:dyDescent="0.25">
      <c r="A1026" s="37" t="s">
        <v>1766</v>
      </c>
      <c r="B1026" s="30" t="s">
        <v>164</v>
      </c>
      <c r="C1026" s="19"/>
      <c r="D1026" s="25"/>
      <c r="E1026" s="23"/>
      <c r="F1026" s="21" t="s">
        <v>117</v>
      </c>
      <c r="G1026" s="20"/>
      <c r="H1026" s="24"/>
      <c r="I1026" s="21"/>
      <c r="J1026" s="21"/>
      <c r="K1026" s="21"/>
      <c r="L1026" s="21"/>
      <c r="M1026" s="21"/>
      <c r="N1026" s="21" t="s">
        <v>92</v>
      </c>
      <c r="O1026" s="22"/>
      <c r="P1026" s="23"/>
      <c r="Q1026" s="21"/>
      <c r="R1026" s="20"/>
      <c r="S1026" s="24"/>
      <c r="T1026" s="24"/>
      <c r="U1026" s="24"/>
      <c r="V1026" s="21"/>
      <c r="W1026" s="21"/>
      <c r="X1026" s="21"/>
      <c r="Y1026" s="21"/>
      <c r="Z1026" s="21" t="s">
        <v>117</v>
      </c>
      <c r="AA1026" s="22"/>
      <c r="AB1026" s="22"/>
      <c r="AC1026" s="22"/>
      <c r="AD1026" s="22"/>
      <c r="AE1026" s="22"/>
      <c r="AF1026" s="22"/>
      <c r="AG1026" s="22"/>
      <c r="AH1026" s="23"/>
      <c r="AI1026" s="24"/>
      <c r="AJ1026" s="21"/>
      <c r="AK1026" s="22"/>
      <c r="AL1026" s="22" t="s">
        <v>92</v>
      </c>
      <c r="AM1026" s="22" t="s">
        <v>92</v>
      </c>
      <c r="AN1026" s="23"/>
      <c r="AO1026" s="20" t="s">
        <v>116</v>
      </c>
      <c r="AP1026" s="24"/>
      <c r="AQ1026" s="21" t="s">
        <v>92</v>
      </c>
      <c r="AR1026" s="21"/>
      <c r="AS1026" s="21"/>
      <c r="AT1026" s="21"/>
      <c r="AU1026" s="22" t="s">
        <v>92</v>
      </c>
      <c r="AV1026" s="23"/>
      <c r="AW1026" s="21" t="s">
        <v>92</v>
      </c>
      <c r="AX1026" s="21"/>
      <c r="AY1026" s="21"/>
      <c r="AZ1026" s="21"/>
      <c r="BA1026" s="20"/>
      <c r="BB1026" s="23"/>
      <c r="BC1026" s="21"/>
      <c r="BD1026" s="21"/>
      <c r="BE1026" s="21"/>
      <c r="BF1026" s="20"/>
      <c r="BG1026" s="24" t="s">
        <v>17</v>
      </c>
      <c r="BH1026" s="21"/>
      <c r="BI1026" s="21"/>
      <c r="BJ1026" s="22"/>
      <c r="BK1026" s="64"/>
      <c r="BL1026" s="197" t="str">
        <f>IFERROR(VLOOKUP(BK1026,#REF!,3,FALSE),"")</f>
        <v/>
      </c>
    </row>
    <row r="1027" spans="1:64" s="3" customFormat="1" ht="12.75" customHeight="1" x14ac:dyDescent="0.25">
      <c r="A1027" s="37" t="s">
        <v>1767</v>
      </c>
      <c r="B1027" s="30" t="s">
        <v>165</v>
      </c>
      <c r="C1027" s="19"/>
      <c r="D1027" s="25"/>
      <c r="E1027" s="23"/>
      <c r="F1027" s="21" t="s">
        <v>117</v>
      </c>
      <c r="G1027" s="20"/>
      <c r="H1027" s="24"/>
      <c r="I1027" s="21"/>
      <c r="J1027" s="21"/>
      <c r="K1027" s="21"/>
      <c r="L1027" s="21"/>
      <c r="M1027" s="21"/>
      <c r="N1027" s="21" t="s">
        <v>92</v>
      </c>
      <c r="O1027" s="22"/>
      <c r="P1027" s="23"/>
      <c r="Q1027" s="21"/>
      <c r="R1027" s="20"/>
      <c r="S1027" s="24"/>
      <c r="T1027" s="24"/>
      <c r="U1027" s="24"/>
      <c r="V1027" s="21"/>
      <c r="W1027" s="21"/>
      <c r="X1027" s="21"/>
      <c r="Y1027" s="21"/>
      <c r="Z1027" s="21" t="s">
        <v>117</v>
      </c>
      <c r="AA1027" s="22"/>
      <c r="AB1027" s="22"/>
      <c r="AC1027" s="22"/>
      <c r="AD1027" s="22"/>
      <c r="AE1027" s="22"/>
      <c r="AF1027" s="22"/>
      <c r="AG1027" s="22"/>
      <c r="AH1027" s="23"/>
      <c r="AI1027" s="24"/>
      <c r="AJ1027" s="21"/>
      <c r="AK1027" s="22"/>
      <c r="AL1027" s="22" t="s">
        <v>92</v>
      </c>
      <c r="AM1027" s="22" t="s">
        <v>92</v>
      </c>
      <c r="AN1027" s="23"/>
      <c r="AO1027" s="20" t="s">
        <v>116</v>
      </c>
      <c r="AP1027" s="24"/>
      <c r="AQ1027" s="21" t="s">
        <v>92</v>
      </c>
      <c r="AR1027" s="21"/>
      <c r="AS1027" s="21"/>
      <c r="AT1027" s="21"/>
      <c r="AU1027" s="22" t="s">
        <v>92</v>
      </c>
      <c r="AV1027" s="23"/>
      <c r="AW1027" s="21" t="s">
        <v>92</v>
      </c>
      <c r="AX1027" s="21"/>
      <c r="AY1027" s="21"/>
      <c r="AZ1027" s="21"/>
      <c r="BA1027" s="20"/>
      <c r="BB1027" s="23"/>
      <c r="BC1027" s="21"/>
      <c r="BD1027" s="21"/>
      <c r="BE1027" s="21"/>
      <c r="BF1027" s="20"/>
      <c r="BG1027" s="24" t="s">
        <v>17</v>
      </c>
      <c r="BH1027" s="21"/>
      <c r="BI1027" s="21"/>
      <c r="BJ1027" s="22"/>
      <c r="BK1027" s="64"/>
      <c r="BL1027" s="197" t="str">
        <f>IFERROR(VLOOKUP(BK1027,#REF!,3,FALSE),"")</f>
        <v/>
      </c>
    </row>
    <row r="1028" spans="1:64" s="3" customFormat="1" ht="12.75" customHeight="1" x14ac:dyDescent="0.25">
      <c r="A1028" s="37" t="s">
        <v>1768</v>
      </c>
      <c r="B1028" s="30" t="s">
        <v>166</v>
      </c>
      <c r="C1028" s="19"/>
      <c r="D1028" s="25"/>
      <c r="E1028" s="23"/>
      <c r="F1028" s="21" t="s">
        <v>117</v>
      </c>
      <c r="G1028" s="20"/>
      <c r="H1028" s="24"/>
      <c r="I1028" s="21"/>
      <c r="J1028" s="21"/>
      <c r="K1028" s="21"/>
      <c r="L1028" s="21"/>
      <c r="M1028" s="21"/>
      <c r="N1028" s="21" t="s">
        <v>92</v>
      </c>
      <c r="O1028" s="22"/>
      <c r="P1028" s="23"/>
      <c r="Q1028" s="21"/>
      <c r="R1028" s="20"/>
      <c r="S1028" s="24"/>
      <c r="T1028" s="24"/>
      <c r="U1028" s="24"/>
      <c r="V1028" s="21"/>
      <c r="W1028" s="21"/>
      <c r="X1028" s="21"/>
      <c r="Y1028" s="21"/>
      <c r="Z1028" s="21" t="s">
        <v>117</v>
      </c>
      <c r="AA1028" s="22"/>
      <c r="AB1028" s="22"/>
      <c r="AC1028" s="22"/>
      <c r="AD1028" s="22"/>
      <c r="AE1028" s="22"/>
      <c r="AF1028" s="22"/>
      <c r="AG1028" s="22"/>
      <c r="AH1028" s="23"/>
      <c r="AI1028" s="24"/>
      <c r="AJ1028" s="21"/>
      <c r="AK1028" s="22"/>
      <c r="AL1028" s="22" t="s">
        <v>92</v>
      </c>
      <c r="AM1028" s="22" t="s">
        <v>92</v>
      </c>
      <c r="AN1028" s="23"/>
      <c r="AO1028" s="20" t="s">
        <v>116</v>
      </c>
      <c r="AP1028" s="24"/>
      <c r="AQ1028" s="21" t="s">
        <v>92</v>
      </c>
      <c r="AR1028" s="21"/>
      <c r="AS1028" s="21"/>
      <c r="AT1028" s="21"/>
      <c r="AU1028" s="22" t="s">
        <v>92</v>
      </c>
      <c r="AV1028" s="23"/>
      <c r="AW1028" s="21" t="s">
        <v>92</v>
      </c>
      <c r="AX1028" s="21"/>
      <c r="AY1028" s="21"/>
      <c r="AZ1028" s="21"/>
      <c r="BA1028" s="20"/>
      <c r="BB1028" s="23"/>
      <c r="BC1028" s="21"/>
      <c r="BD1028" s="21"/>
      <c r="BE1028" s="21"/>
      <c r="BF1028" s="20"/>
      <c r="BG1028" s="24" t="s">
        <v>17</v>
      </c>
      <c r="BH1028" s="21"/>
      <c r="BI1028" s="21"/>
      <c r="BJ1028" s="22"/>
      <c r="BK1028" s="64"/>
      <c r="BL1028" s="197" t="str">
        <f>IFERROR(VLOOKUP(BK1028,#REF!,3,FALSE),"")</f>
        <v/>
      </c>
    </row>
    <row r="1029" spans="1:64" s="3" customFormat="1" ht="12.75" customHeight="1" x14ac:dyDescent="0.25">
      <c r="A1029" s="37" t="s">
        <v>1769</v>
      </c>
      <c r="B1029" s="30" t="s">
        <v>167</v>
      </c>
      <c r="C1029" s="19"/>
      <c r="D1029" s="25"/>
      <c r="E1029" s="23"/>
      <c r="F1029" s="21" t="s">
        <v>117</v>
      </c>
      <c r="G1029" s="20"/>
      <c r="H1029" s="24"/>
      <c r="I1029" s="21"/>
      <c r="J1029" s="21"/>
      <c r="K1029" s="21"/>
      <c r="L1029" s="21"/>
      <c r="M1029" s="21"/>
      <c r="N1029" s="21" t="s">
        <v>92</v>
      </c>
      <c r="O1029" s="22"/>
      <c r="P1029" s="23"/>
      <c r="Q1029" s="21"/>
      <c r="R1029" s="20"/>
      <c r="S1029" s="24"/>
      <c r="T1029" s="24"/>
      <c r="U1029" s="24"/>
      <c r="V1029" s="21"/>
      <c r="W1029" s="21"/>
      <c r="X1029" s="21"/>
      <c r="Y1029" s="21"/>
      <c r="Z1029" s="21" t="s">
        <v>117</v>
      </c>
      <c r="AA1029" s="22"/>
      <c r="AB1029" s="22"/>
      <c r="AC1029" s="22"/>
      <c r="AD1029" s="22"/>
      <c r="AE1029" s="22"/>
      <c r="AF1029" s="22"/>
      <c r="AG1029" s="22"/>
      <c r="AH1029" s="23"/>
      <c r="AI1029" s="24"/>
      <c r="AJ1029" s="21"/>
      <c r="AK1029" s="22"/>
      <c r="AL1029" s="22" t="s">
        <v>92</v>
      </c>
      <c r="AM1029" s="22" t="s">
        <v>92</v>
      </c>
      <c r="AN1029" s="23"/>
      <c r="AO1029" s="20" t="s">
        <v>116</v>
      </c>
      <c r="AP1029" s="24"/>
      <c r="AQ1029" s="21" t="s">
        <v>92</v>
      </c>
      <c r="AR1029" s="21"/>
      <c r="AS1029" s="21"/>
      <c r="AT1029" s="21"/>
      <c r="AU1029" s="22" t="s">
        <v>92</v>
      </c>
      <c r="AV1029" s="23"/>
      <c r="AW1029" s="21" t="s">
        <v>92</v>
      </c>
      <c r="AX1029" s="21"/>
      <c r="AY1029" s="21"/>
      <c r="AZ1029" s="21"/>
      <c r="BA1029" s="20"/>
      <c r="BB1029" s="23"/>
      <c r="BC1029" s="21"/>
      <c r="BD1029" s="21"/>
      <c r="BE1029" s="21"/>
      <c r="BF1029" s="20"/>
      <c r="BG1029" s="24" t="s">
        <v>17</v>
      </c>
      <c r="BH1029" s="21"/>
      <c r="BI1029" s="21"/>
      <c r="BJ1029" s="22"/>
      <c r="BK1029" s="64"/>
      <c r="BL1029" s="197" t="str">
        <f>IFERROR(VLOOKUP(BK1029,#REF!,3,FALSE),"")</f>
        <v/>
      </c>
    </row>
    <row r="1030" spans="1:64" s="3" customFormat="1" ht="12.95" customHeight="1" x14ac:dyDescent="0.25">
      <c r="A1030" s="37" t="s">
        <v>1770</v>
      </c>
      <c r="B1030" s="30" t="s">
        <v>203</v>
      </c>
      <c r="C1030" s="19"/>
      <c r="D1030" s="25"/>
      <c r="E1030" s="23"/>
      <c r="F1030" s="21" t="s">
        <v>117</v>
      </c>
      <c r="G1030" s="20"/>
      <c r="H1030" s="24"/>
      <c r="I1030" s="21"/>
      <c r="J1030" s="21"/>
      <c r="K1030" s="21"/>
      <c r="L1030" s="21"/>
      <c r="M1030" s="21"/>
      <c r="N1030" s="21" t="s">
        <v>92</v>
      </c>
      <c r="O1030" s="22"/>
      <c r="P1030" s="23"/>
      <c r="Q1030" s="21"/>
      <c r="R1030" s="20"/>
      <c r="S1030" s="24"/>
      <c r="T1030" s="24"/>
      <c r="U1030" s="24"/>
      <c r="V1030" s="21"/>
      <c r="W1030" s="21"/>
      <c r="X1030" s="21"/>
      <c r="Y1030" s="21"/>
      <c r="Z1030" s="21" t="s">
        <v>117</v>
      </c>
      <c r="AA1030" s="22"/>
      <c r="AB1030" s="22"/>
      <c r="AC1030" s="22"/>
      <c r="AD1030" s="22"/>
      <c r="AE1030" s="22"/>
      <c r="AF1030" s="22"/>
      <c r="AG1030" s="22"/>
      <c r="AH1030" s="23"/>
      <c r="AI1030" s="24"/>
      <c r="AJ1030" s="21"/>
      <c r="AK1030" s="22"/>
      <c r="AL1030" s="22" t="s">
        <v>92</v>
      </c>
      <c r="AM1030" s="22" t="s">
        <v>92</v>
      </c>
      <c r="AN1030" s="23"/>
      <c r="AO1030" s="20" t="s">
        <v>116</v>
      </c>
      <c r="AP1030" s="24"/>
      <c r="AQ1030" s="21" t="s">
        <v>92</v>
      </c>
      <c r="AR1030" s="21"/>
      <c r="AS1030" s="21"/>
      <c r="AT1030" s="21"/>
      <c r="AU1030" s="22" t="s">
        <v>92</v>
      </c>
      <c r="AV1030" s="23"/>
      <c r="AW1030" s="21" t="s">
        <v>92</v>
      </c>
      <c r="AX1030" s="21"/>
      <c r="AY1030" s="21"/>
      <c r="AZ1030" s="21"/>
      <c r="BA1030" s="20"/>
      <c r="BB1030" s="23"/>
      <c r="BC1030" s="21"/>
      <c r="BD1030" s="21"/>
      <c r="BE1030" s="21"/>
      <c r="BF1030" s="20"/>
      <c r="BG1030" s="24" t="s">
        <v>17</v>
      </c>
      <c r="BH1030" s="21"/>
      <c r="BI1030" s="21"/>
      <c r="BJ1030" s="22"/>
      <c r="BK1030" s="64"/>
      <c r="BL1030" s="197" t="str">
        <f>IFERROR(VLOOKUP(BK1030,#REF!,3,FALSE),"")</f>
        <v/>
      </c>
    </row>
    <row r="1031" spans="1:64" s="3" customFormat="1" ht="12.95" customHeight="1" x14ac:dyDescent="0.25">
      <c r="A1031" s="37" t="s">
        <v>1771</v>
      </c>
      <c r="B1031" s="30" t="s">
        <v>204</v>
      </c>
      <c r="C1031" s="19"/>
      <c r="D1031" s="25"/>
      <c r="E1031" s="23"/>
      <c r="F1031" s="21" t="s">
        <v>117</v>
      </c>
      <c r="G1031" s="20"/>
      <c r="H1031" s="24"/>
      <c r="I1031" s="21"/>
      <c r="J1031" s="21"/>
      <c r="K1031" s="21"/>
      <c r="L1031" s="21"/>
      <c r="M1031" s="21"/>
      <c r="N1031" s="21" t="s">
        <v>92</v>
      </c>
      <c r="O1031" s="22"/>
      <c r="P1031" s="23"/>
      <c r="Q1031" s="21"/>
      <c r="R1031" s="20"/>
      <c r="S1031" s="24"/>
      <c r="T1031" s="24"/>
      <c r="U1031" s="24"/>
      <c r="V1031" s="21"/>
      <c r="W1031" s="21"/>
      <c r="X1031" s="21"/>
      <c r="Y1031" s="21"/>
      <c r="Z1031" s="21" t="s">
        <v>117</v>
      </c>
      <c r="AA1031" s="22"/>
      <c r="AB1031" s="22"/>
      <c r="AC1031" s="22"/>
      <c r="AD1031" s="22"/>
      <c r="AE1031" s="22"/>
      <c r="AF1031" s="22"/>
      <c r="AG1031" s="22"/>
      <c r="AH1031" s="23"/>
      <c r="AI1031" s="24"/>
      <c r="AJ1031" s="21"/>
      <c r="AK1031" s="22"/>
      <c r="AL1031" s="22" t="s">
        <v>92</v>
      </c>
      <c r="AM1031" s="22" t="s">
        <v>92</v>
      </c>
      <c r="AN1031" s="23"/>
      <c r="AO1031" s="20" t="s">
        <v>116</v>
      </c>
      <c r="AP1031" s="24"/>
      <c r="AQ1031" s="21" t="s">
        <v>92</v>
      </c>
      <c r="AR1031" s="21"/>
      <c r="AS1031" s="21"/>
      <c r="AT1031" s="21"/>
      <c r="AU1031" s="22" t="s">
        <v>92</v>
      </c>
      <c r="AV1031" s="23"/>
      <c r="AW1031" s="21" t="s">
        <v>92</v>
      </c>
      <c r="AX1031" s="21"/>
      <c r="AY1031" s="21"/>
      <c r="AZ1031" s="21"/>
      <c r="BA1031" s="20"/>
      <c r="BB1031" s="23"/>
      <c r="BC1031" s="21"/>
      <c r="BD1031" s="21"/>
      <c r="BE1031" s="21"/>
      <c r="BF1031" s="20"/>
      <c r="BG1031" s="24" t="s">
        <v>17</v>
      </c>
      <c r="BH1031" s="21"/>
      <c r="BI1031" s="21"/>
      <c r="BJ1031" s="22"/>
      <c r="BK1031" s="64"/>
      <c r="BL1031" s="197" t="str">
        <f>IFERROR(VLOOKUP(BK1031,#REF!,3,FALSE),"")</f>
        <v/>
      </c>
    </row>
    <row r="1032" spans="1:64" s="3" customFormat="1" ht="12.95" customHeight="1" x14ac:dyDescent="0.25">
      <c r="A1032" s="37" t="s">
        <v>1772</v>
      </c>
      <c r="B1032" s="30" t="s">
        <v>205</v>
      </c>
      <c r="C1032" s="19"/>
      <c r="D1032" s="25"/>
      <c r="E1032" s="23"/>
      <c r="F1032" s="21" t="s">
        <v>117</v>
      </c>
      <c r="G1032" s="20"/>
      <c r="H1032" s="24"/>
      <c r="I1032" s="21"/>
      <c r="J1032" s="21"/>
      <c r="K1032" s="21"/>
      <c r="L1032" s="21"/>
      <c r="M1032" s="21"/>
      <c r="N1032" s="21" t="s">
        <v>92</v>
      </c>
      <c r="O1032" s="22"/>
      <c r="P1032" s="23"/>
      <c r="Q1032" s="21"/>
      <c r="R1032" s="20"/>
      <c r="S1032" s="24"/>
      <c r="T1032" s="24"/>
      <c r="U1032" s="24"/>
      <c r="V1032" s="21"/>
      <c r="W1032" s="21"/>
      <c r="X1032" s="21"/>
      <c r="Y1032" s="21"/>
      <c r="Z1032" s="21" t="s">
        <v>117</v>
      </c>
      <c r="AA1032" s="22"/>
      <c r="AB1032" s="22"/>
      <c r="AC1032" s="22"/>
      <c r="AD1032" s="22"/>
      <c r="AE1032" s="22"/>
      <c r="AF1032" s="22"/>
      <c r="AG1032" s="22"/>
      <c r="AH1032" s="23"/>
      <c r="AI1032" s="24"/>
      <c r="AJ1032" s="21"/>
      <c r="AK1032" s="22"/>
      <c r="AL1032" s="22" t="s">
        <v>92</v>
      </c>
      <c r="AM1032" s="22" t="s">
        <v>92</v>
      </c>
      <c r="AN1032" s="23"/>
      <c r="AO1032" s="20" t="s">
        <v>116</v>
      </c>
      <c r="AP1032" s="24"/>
      <c r="AQ1032" s="21" t="s">
        <v>92</v>
      </c>
      <c r="AR1032" s="21"/>
      <c r="AS1032" s="21"/>
      <c r="AT1032" s="21"/>
      <c r="AU1032" s="22" t="s">
        <v>92</v>
      </c>
      <c r="AV1032" s="23"/>
      <c r="AW1032" s="21" t="s">
        <v>92</v>
      </c>
      <c r="AX1032" s="21"/>
      <c r="AY1032" s="21"/>
      <c r="AZ1032" s="21"/>
      <c r="BA1032" s="20"/>
      <c r="BB1032" s="23"/>
      <c r="BC1032" s="21"/>
      <c r="BD1032" s="21"/>
      <c r="BE1032" s="21"/>
      <c r="BF1032" s="20"/>
      <c r="BG1032" s="24" t="s">
        <v>17</v>
      </c>
      <c r="BH1032" s="21"/>
      <c r="BI1032" s="21"/>
      <c r="BJ1032" s="22"/>
      <c r="BK1032" s="64"/>
      <c r="BL1032" s="197" t="str">
        <f>IFERROR(VLOOKUP(BK1032,#REF!,3,FALSE),"")</f>
        <v/>
      </c>
    </row>
    <row r="1033" spans="1:64" s="3" customFormat="1" ht="12.95" customHeight="1" x14ac:dyDescent="0.25">
      <c r="A1033" s="37" t="s">
        <v>1773</v>
      </c>
      <c r="B1033" s="30" t="s">
        <v>206</v>
      </c>
      <c r="C1033" s="19"/>
      <c r="D1033" s="25"/>
      <c r="E1033" s="23"/>
      <c r="F1033" s="21" t="s">
        <v>117</v>
      </c>
      <c r="G1033" s="20"/>
      <c r="H1033" s="24"/>
      <c r="I1033" s="21"/>
      <c r="J1033" s="21"/>
      <c r="K1033" s="21"/>
      <c r="L1033" s="21"/>
      <c r="M1033" s="21"/>
      <c r="N1033" s="21" t="s">
        <v>92</v>
      </c>
      <c r="O1033" s="22"/>
      <c r="P1033" s="23"/>
      <c r="Q1033" s="21"/>
      <c r="R1033" s="20"/>
      <c r="S1033" s="24"/>
      <c r="T1033" s="24"/>
      <c r="U1033" s="24"/>
      <c r="V1033" s="21"/>
      <c r="W1033" s="21"/>
      <c r="X1033" s="21"/>
      <c r="Y1033" s="21"/>
      <c r="Z1033" s="21" t="s">
        <v>117</v>
      </c>
      <c r="AA1033" s="22"/>
      <c r="AB1033" s="22"/>
      <c r="AC1033" s="22"/>
      <c r="AD1033" s="22"/>
      <c r="AE1033" s="22"/>
      <c r="AF1033" s="22"/>
      <c r="AG1033" s="22"/>
      <c r="AH1033" s="23"/>
      <c r="AI1033" s="24"/>
      <c r="AJ1033" s="21"/>
      <c r="AK1033" s="22"/>
      <c r="AL1033" s="22" t="s">
        <v>92</v>
      </c>
      <c r="AM1033" s="22" t="s">
        <v>92</v>
      </c>
      <c r="AN1033" s="23"/>
      <c r="AO1033" s="20" t="s">
        <v>116</v>
      </c>
      <c r="AP1033" s="24"/>
      <c r="AQ1033" s="21" t="s">
        <v>92</v>
      </c>
      <c r="AR1033" s="21"/>
      <c r="AS1033" s="21"/>
      <c r="AT1033" s="21"/>
      <c r="AU1033" s="22" t="s">
        <v>92</v>
      </c>
      <c r="AV1033" s="23"/>
      <c r="AW1033" s="21" t="s">
        <v>92</v>
      </c>
      <c r="AX1033" s="21"/>
      <c r="AY1033" s="21"/>
      <c r="AZ1033" s="21"/>
      <c r="BA1033" s="20"/>
      <c r="BB1033" s="23"/>
      <c r="BC1033" s="21"/>
      <c r="BD1033" s="21"/>
      <c r="BE1033" s="21"/>
      <c r="BF1033" s="20"/>
      <c r="BG1033" s="24" t="s">
        <v>17</v>
      </c>
      <c r="BH1033" s="21"/>
      <c r="BI1033" s="21"/>
      <c r="BJ1033" s="22"/>
      <c r="BK1033" s="64"/>
      <c r="BL1033" s="197" t="str">
        <f>IFERROR(VLOOKUP(BK1033,#REF!,3,FALSE),"")</f>
        <v/>
      </c>
    </row>
    <row r="1034" spans="1:64" s="3" customFormat="1" ht="12.95" customHeight="1" x14ac:dyDescent="0.25">
      <c r="A1034" s="37" t="s">
        <v>1774</v>
      </c>
      <c r="B1034" s="30" t="s">
        <v>207</v>
      </c>
      <c r="C1034" s="19"/>
      <c r="D1034" s="25"/>
      <c r="E1034" s="23"/>
      <c r="F1034" s="21" t="s">
        <v>117</v>
      </c>
      <c r="G1034" s="20"/>
      <c r="H1034" s="24"/>
      <c r="I1034" s="21"/>
      <c r="J1034" s="21"/>
      <c r="K1034" s="21"/>
      <c r="L1034" s="21"/>
      <c r="M1034" s="21"/>
      <c r="N1034" s="21" t="s">
        <v>92</v>
      </c>
      <c r="O1034" s="22"/>
      <c r="P1034" s="23"/>
      <c r="Q1034" s="21"/>
      <c r="R1034" s="20"/>
      <c r="S1034" s="24"/>
      <c r="T1034" s="24"/>
      <c r="U1034" s="24"/>
      <c r="V1034" s="21"/>
      <c r="W1034" s="21"/>
      <c r="X1034" s="21"/>
      <c r="Y1034" s="21"/>
      <c r="Z1034" s="21" t="s">
        <v>117</v>
      </c>
      <c r="AA1034" s="22"/>
      <c r="AB1034" s="22"/>
      <c r="AC1034" s="22"/>
      <c r="AD1034" s="22"/>
      <c r="AE1034" s="22"/>
      <c r="AF1034" s="22"/>
      <c r="AG1034" s="22"/>
      <c r="AH1034" s="23"/>
      <c r="AI1034" s="24"/>
      <c r="AJ1034" s="21"/>
      <c r="AK1034" s="22"/>
      <c r="AL1034" s="22" t="s">
        <v>92</v>
      </c>
      <c r="AM1034" s="22" t="s">
        <v>92</v>
      </c>
      <c r="AN1034" s="23"/>
      <c r="AO1034" s="20" t="s">
        <v>116</v>
      </c>
      <c r="AP1034" s="24"/>
      <c r="AQ1034" s="21" t="s">
        <v>92</v>
      </c>
      <c r="AR1034" s="21"/>
      <c r="AS1034" s="21"/>
      <c r="AT1034" s="21"/>
      <c r="AU1034" s="22" t="s">
        <v>92</v>
      </c>
      <c r="AV1034" s="23"/>
      <c r="AW1034" s="21" t="s">
        <v>92</v>
      </c>
      <c r="AX1034" s="21"/>
      <c r="AY1034" s="21"/>
      <c r="AZ1034" s="21"/>
      <c r="BA1034" s="20"/>
      <c r="BB1034" s="23"/>
      <c r="BC1034" s="21"/>
      <c r="BD1034" s="21"/>
      <c r="BE1034" s="21"/>
      <c r="BF1034" s="20"/>
      <c r="BG1034" s="24" t="s">
        <v>17</v>
      </c>
      <c r="BH1034" s="21"/>
      <c r="BI1034" s="21"/>
      <c r="BJ1034" s="22"/>
      <c r="BK1034" s="64"/>
      <c r="BL1034" s="197" t="str">
        <f>IFERROR(VLOOKUP(BK1034,#REF!,3,FALSE),"")</f>
        <v/>
      </c>
    </row>
    <row r="1035" spans="1:64" s="3" customFormat="1" ht="12.95" customHeight="1" x14ac:dyDescent="0.25">
      <c r="A1035" s="37" t="s">
        <v>1775</v>
      </c>
      <c r="B1035" s="30" t="s">
        <v>208</v>
      </c>
      <c r="C1035" s="19"/>
      <c r="D1035" s="25"/>
      <c r="E1035" s="23"/>
      <c r="F1035" s="21" t="s">
        <v>117</v>
      </c>
      <c r="G1035" s="20"/>
      <c r="H1035" s="24"/>
      <c r="I1035" s="21"/>
      <c r="J1035" s="21"/>
      <c r="K1035" s="21"/>
      <c r="L1035" s="21"/>
      <c r="M1035" s="21"/>
      <c r="N1035" s="21" t="s">
        <v>92</v>
      </c>
      <c r="O1035" s="22"/>
      <c r="P1035" s="23"/>
      <c r="Q1035" s="21"/>
      <c r="R1035" s="20"/>
      <c r="S1035" s="24"/>
      <c r="T1035" s="24"/>
      <c r="U1035" s="24"/>
      <c r="V1035" s="21"/>
      <c r="W1035" s="21"/>
      <c r="X1035" s="21"/>
      <c r="Y1035" s="21"/>
      <c r="Z1035" s="21" t="s">
        <v>117</v>
      </c>
      <c r="AA1035" s="22"/>
      <c r="AB1035" s="22"/>
      <c r="AC1035" s="22"/>
      <c r="AD1035" s="22"/>
      <c r="AE1035" s="22"/>
      <c r="AF1035" s="22"/>
      <c r="AG1035" s="22"/>
      <c r="AH1035" s="23"/>
      <c r="AI1035" s="24"/>
      <c r="AJ1035" s="21"/>
      <c r="AK1035" s="22"/>
      <c r="AL1035" s="22" t="s">
        <v>92</v>
      </c>
      <c r="AM1035" s="22" t="s">
        <v>92</v>
      </c>
      <c r="AN1035" s="23"/>
      <c r="AO1035" s="20" t="s">
        <v>116</v>
      </c>
      <c r="AP1035" s="24"/>
      <c r="AQ1035" s="21" t="s">
        <v>92</v>
      </c>
      <c r="AR1035" s="21"/>
      <c r="AS1035" s="21"/>
      <c r="AT1035" s="21"/>
      <c r="AU1035" s="22" t="s">
        <v>92</v>
      </c>
      <c r="AV1035" s="23"/>
      <c r="AW1035" s="21" t="s">
        <v>92</v>
      </c>
      <c r="AX1035" s="21"/>
      <c r="AY1035" s="21"/>
      <c r="AZ1035" s="21"/>
      <c r="BA1035" s="20"/>
      <c r="BB1035" s="23"/>
      <c r="BC1035" s="21"/>
      <c r="BD1035" s="21"/>
      <c r="BE1035" s="21"/>
      <c r="BF1035" s="20"/>
      <c r="BG1035" s="24" t="s">
        <v>17</v>
      </c>
      <c r="BH1035" s="21"/>
      <c r="BI1035" s="21"/>
      <c r="BJ1035" s="22"/>
      <c r="BK1035" s="64"/>
      <c r="BL1035" s="197" t="str">
        <f>IFERROR(VLOOKUP(BK1035,#REF!,3,FALSE),"")</f>
        <v/>
      </c>
    </row>
    <row r="1036" spans="1:64" s="3" customFormat="1" ht="12.75" customHeight="1" x14ac:dyDescent="0.25">
      <c r="A1036" s="37" t="s">
        <v>1776</v>
      </c>
      <c r="B1036" s="30" t="s">
        <v>202</v>
      </c>
      <c r="C1036" s="19"/>
      <c r="D1036" s="25"/>
      <c r="E1036" s="23"/>
      <c r="F1036" s="21" t="s">
        <v>117</v>
      </c>
      <c r="G1036" s="20"/>
      <c r="H1036" s="24"/>
      <c r="I1036" s="21"/>
      <c r="J1036" s="21"/>
      <c r="K1036" s="21"/>
      <c r="L1036" s="21"/>
      <c r="M1036" s="21"/>
      <c r="N1036" s="21" t="s">
        <v>92</v>
      </c>
      <c r="O1036" s="22"/>
      <c r="P1036" s="23"/>
      <c r="Q1036" s="21"/>
      <c r="R1036" s="20"/>
      <c r="S1036" s="24"/>
      <c r="T1036" s="24"/>
      <c r="U1036" s="24"/>
      <c r="V1036" s="21"/>
      <c r="W1036" s="21"/>
      <c r="X1036" s="21"/>
      <c r="Y1036" s="21"/>
      <c r="Z1036" s="21" t="s">
        <v>117</v>
      </c>
      <c r="AA1036" s="22"/>
      <c r="AB1036" s="22"/>
      <c r="AC1036" s="22"/>
      <c r="AD1036" s="22"/>
      <c r="AE1036" s="22"/>
      <c r="AF1036" s="22"/>
      <c r="AG1036" s="22"/>
      <c r="AH1036" s="23"/>
      <c r="AI1036" s="24"/>
      <c r="AJ1036" s="21"/>
      <c r="AK1036" s="22"/>
      <c r="AL1036" s="22" t="s">
        <v>92</v>
      </c>
      <c r="AM1036" s="22" t="s">
        <v>92</v>
      </c>
      <c r="AN1036" s="23"/>
      <c r="AO1036" s="20" t="s">
        <v>116</v>
      </c>
      <c r="AP1036" s="24"/>
      <c r="AQ1036" s="21" t="s">
        <v>92</v>
      </c>
      <c r="AR1036" s="21"/>
      <c r="AS1036" s="21"/>
      <c r="AT1036" s="21"/>
      <c r="AU1036" s="22" t="s">
        <v>92</v>
      </c>
      <c r="AV1036" s="23"/>
      <c r="AW1036" s="21" t="s">
        <v>92</v>
      </c>
      <c r="AX1036" s="21"/>
      <c r="AY1036" s="21"/>
      <c r="AZ1036" s="21"/>
      <c r="BA1036" s="20"/>
      <c r="BB1036" s="23"/>
      <c r="BC1036" s="21"/>
      <c r="BD1036" s="21"/>
      <c r="BE1036" s="21"/>
      <c r="BF1036" s="20"/>
      <c r="BG1036" s="24" t="s">
        <v>17</v>
      </c>
      <c r="BH1036" s="21"/>
      <c r="BI1036" s="21"/>
      <c r="BJ1036" s="22"/>
      <c r="BK1036" s="64"/>
      <c r="BL1036" s="197" t="str">
        <f>IFERROR(VLOOKUP(BK1036,#REF!,3,FALSE),"")</f>
        <v/>
      </c>
    </row>
    <row r="1037" spans="1:64" s="3" customFormat="1" ht="12.75" customHeight="1" x14ac:dyDescent="0.25">
      <c r="A1037" s="35" t="s">
        <v>1777</v>
      </c>
      <c r="B1037" s="31" t="s">
        <v>179</v>
      </c>
      <c r="C1037" s="24"/>
      <c r="D1037" s="22"/>
      <c r="E1037" s="23"/>
      <c r="F1037" s="21"/>
      <c r="G1037" s="20"/>
      <c r="H1037" s="24"/>
      <c r="I1037" s="21"/>
      <c r="J1037" s="21"/>
      <c r="K1037" s="21"/>
      <c r="L1037" s="21"/>
      <c r="M1037" s="21"/>
      <c r="N1037" s="21"/>
      <c r="O1037" s="22"/>
      <c r="P1037" s="23"/>
      <c r="Q1037" s="21"/>
      <c r="R1037" s="20"/>
      <c r="S1037" s="24"/>
      <c r="T1037" s="24"/>
      <c r="U1037" s="24"/>
      <c r="V1037" s="21"/>
      <c r="W1037" s="21"/>
      <c r="X1037" s="21"/>
      <c r="Y1037" s="21"/>
      <c r="Z1037" s="21"/>
      <c r="AA1037" s="22"/>
      <c r="AB1037" s="22"/>
      <c r="AC1037" s="22"/>
      <c r="AD1037" s="22"/>
      <c r="AE1037" s="22"/>
      <c r="AF1037" s="22"/>
      <c r="AG1037" s="22"/>
      <c r="AH1037" s="23"/>
      <c r="AI1037" s="24"/>
      <c r="AJ1037" s="21"/>
      <c r="AK1037" s="22"/>
      <c r="AL1037" s="22"/>
      <c r="AM1037" s="22"/>
      <c r="AN1037" s="23"/>
      <c r="AO1037" s="20"/>
      <c r="AP1037" s="24"/>
      <c r="AQ1037" s="21"/>
      <c r="AR1037" s="21"/>
      <c r="AS1037" s="21"/>
      <c r="AT1037" s="21"/>
      <c r="AU1037" s="22"/>
      <c r="AV1037" s="23"/>
      <c r="AW1037" s="21"/>
      <c r="AX1037" s="21"/>
      <c r="AY1037" s="21"/>
      <c r="AZ1037" s="21"/>
      <c r="BA1037" s="20"/>
      <c r="BB1037" s="23"/>
      <c r="BC1037" s="21"/>
      <c r="BD1037" s="21"/>
      <c r="BE1037" s="21"/>
      <c r="BF1037" s="20"/>
      <c r="BG1037" s="24" t="s">
        <v>17</v>
      </c>
      <c r="BH1037" s="21"/>
      <c r="BI1037" s="21"/>
      <c r="BJ1037" s="22"/>
      <c r="BK1037" s="64"/>
      <c r="BL1037" s="197" t="str">
        <f>IFERROR(VLOOKUP(BK1037,#REF!,3,FALSE),"")</f>
        <v/>
      </c>
    </row>
    <row r="1038" spans="1:64" s="3" customFormat="1" ht="12.75" customHeight="1" x14ac:dyDescent="0.25">
      <c r="A1038" s="42"/>
      <c r="B1038" s="31"/>
      <c r="C1038" s="24"/>
      <c r="D1038" s="22"/>
      <c r="E1038" s="23"/>
      <c r="F1038" s="21"/>
      <c r="G1038" s="20"/>
      <c r="H1038" s="24"/>
      <c r="I1038" s="21"/>
      <c r="J1038" s="21"/>
      <c r="K1038" s="21"/>
      <c r="L1038" s="21"/>
      <c r="M1038" s="21"/>
      <c r="N1038" s="21"/>
      <c r="O1038" s="22"/>
      <c r="P1038" s="23"/>
      <c r="Q1038" s="21"/>
      <c r="R1038" s="20"/>
      <c r="S1038" s="24"/>
      <c r="T1038" s="24"/>
      <c r="U1038" s="24"/>
      <c r="V1038" s="21"/>
      <c r="W1038" s="21"/>
      <c r="X1038" s="21"/>
      <c r="Y1038" s="21"/>
      <c r="Z1038" s="21"/>
      <c r="AA1038" s="22"/>
      <c r="AB1038" s="22"/>
      <c r="AC1038" s="22"/>
      <c r="AD1038" s="22"/>
      <c r="AE1038" s="22"/>
      <c r="AF1038" s="22"/>
      <c r="AG1038" s="22"/>
      <c r="AH1038" s="23"/>
      <c r="AI1038" s="24"/>
      <c r="AJ1038" s="21"/>
      <c r="AK1038" s="22"/>
      <c r="AL1038" s="22"/>
      <c r="AM1038" s="22"/>
      <c r="AN1038" s="23"/>
      <c r="AO1038" s="20"/>
      <c r="AP1038" s="24"/>
      <c r="AQ1038" s="21"/>
      <c r="AR1038" s="21"/>
      <c r="AS1038" s="21"/>
      <c r="AT1038" s="21"/>
      <c r="AU1038" s="22"/>
      <c r="AV1038" s="23"/>
      <c r="AW1038" s="21"/>
      <c r="AX1038" s="21"/>
      <c r="AY1038" s="21"/>
      <c r="AZ1038" s="21"/>
      <c r="BA1038" s="20"/>
      <c r="BB1038" s="23"/>
      <c r="BC1038" s="21"/>
      <c r="BD1038" s="21"/>
      <c r="BE1038" s="21"/>
      <c r="BF1038" s="20"/>
      <c r="BG1038" s="24" t="s">
        <v>17</v>
      </c>
      <c r="BH1038" s="21"/>
      <c r="BI1038" s="21"/>
      <c r="BJ1038" s="22"/>
      <c r="BK1038" s="64"/>
      <c r="BL1038" s="197"/>
    </row>
    <row r="1039" spans="1:64" s="3" customFormat="1" ht="12.95" customHeight="1" x14ac:dyDescent="0.25">
      <c r="A1039" s="99" t="s">
        <v>1778</v>
      </c>
      <c r="B1039" s="100" t="s">
        <v>15</v>
      </c>
      <c r="C1039" s="101"/>
      <c r="D1039" s="109"/>
      <c r="E1039" s="108"/>
      <c r="F1039" s="107"/>
      <c r="G1039" s="130"/>
      <c r="H1039" s="101"/>
      <c r="I1039" s="107"/>
      <c r="J1039" s="107"/>
      <c r="K1039" s="107"/>
      <c r="L1039" s="107"/>
      <c r="M1039" s="107"/>
      <c r="N1039" s="107"/>
      <c r="O1039" s="109"/>
      <c r="P1039" s="108"/>
      <c r="Q1039" s="107"/>
      <c r="R1039" s="130"/>
      <c r="S1039" s="101"/>
      <c r="T1039" s="101"/>
      <c r="U1039" s="101"/>
      <c r="V1039" s="107"/>
      <c r="W1039" s="107"/>
      <c r="X1039" s="107"/>
      <c r="Y1039" s="107"/>
      <c r="Z1039" s="107"/>
      <c r="AA1039" s="109"/>
      <c r="AB1039" s="109"/>
      <c r="AC1039" s="109"/>
      <c r="AD1039" s="109"/>
      <c r="AE1039" s="109"/>
      <c r="AF1039" s="109"/>
      <c r="AG1039" s="109"/>
      <c r="AH1039" s="108"/>
      <c r="AI1039" s="101"/>
      <c r="AJ1039" s="107"/>
      <c r="AK1039" s="109"/>
      <c r="AL1039" s="109"/>
      <c r="AM1039" s="109"/>
      <c r="AN1039" s="108"/>
      <c r="AO1039" s="130"/>
      <c r="AP1039" s="101"/>
      <c r="AQ1039" s="107"/>
      <c r="AR1039" s="107"/>
      <c r="AS1039" s="107"/>
      <c r="AT1039" s="107"/>
      <c r="AU1039" s="109"/>
      <c r="AV1039" s="108"/>
      <c r="AW1039" s="107"/>
      <c r="AX1039" s="107"/>
      <c r="AY1039" s="107"/>
      <c r="AZ1039" s="107"/>
      <c r="BA1039" s="130"/>
      <c r="BB1039" s="108"/>
      <c r="BC1039" s="107"/>
      <c r="BD1039" s="107"/>
      <c r="BE1039" s="104"/>
      <c r="BF1039" s="130"/>
      <c r="BG1039" s="101" t="s">
        <v>17</v>
      </c>
      <c r="BH1039" s="107"/>
      <c r="BI1039" s="107"/>
      <c r="BJ1039" s="109"/>
      <c r="BK1039" s="110"/>
      <c r="BL1039" s="197" t="str">
        <f>IFERROR(VLOOKUP(BK1039,#REF!,3,FALSE),"")</f>
        <v/>
      </c>
    </row>
    <row r="1040" spans="1:64" s="3" customFormat="1" ht="12.95" customHeight="1" x14ac:dyDescent="0.25">
      <c r="A1040" s="6"/>
      <c r="B1040" s="18"/>
      <c r="C1040" s="19"/>
      <c r="D1040" s="25"/>
      <c r="E1040" s="26"/>
      <c r="F1040" s="27"/>
      <c r="G1040" s="68"/>
      <c r="H1040" s="19"/>
      <c r="I1040" s="27"/>
      <c r="J1040" s="27"/>
      <c r="K1040" s="27"/>
      <c r="L1040" s="27"/>
      <c r="M1040" s="27"/>
      <c r="N1040" s="27"/>
      <c r="O1040" s="25"/>
      <c r="P1040" s="26"/>
      <c r="Q1040" s="27"/>
      <c r="R1040" s="68"/>
      <c r="S1040" s="19"/>
      <c r="T1040" s="19"/>
      <c r="U1040" s="19"/>
      <c r="V1040" s="27"/>
      <c r="W1040" s="27"/>
      <c r="X1040" s="27"/>
      <c r="Y1040" s="27"/>
      <c r="Z1040" s="27"/>
      <c r="AA1040" s="25"/>
      <c r="AB1040" s="25"/>
      <c r="AC1040" s="25"/>
      <c r="AD1040" s="25"/>
      <c r="AE1040" s="25"/>
      <c r="AF1040" s="25"/>
      <c r="AG1040" s="25"/>
      <c r="AH1040" s="26"/>
      <c r="AI1040" s="19"/>
      <c r="AJ1040" s="27"/>
      <c r="AK1040" s="25"/>
      <c r="AL1040" s="25"/>
      <c r="AM1040" s="25"/>
      <c r="AN1040" s="26"/>
      <c r="AO1040" s="68"/>
      <c r="AP1040" s="19"/>
      <c r="AQ1040" s="27"/>
      <c r="AR1040" s="27"/>
      <c r="AS1040" s="27"/>
      <c r="AT1040" s="27"/>
      <c r="AU1040" s="25"/>
      <c r="AV1040" s="26"/>
      <c r="AW1040" s="27"/>
      <c r="AX1040" s="27"/>
      <c r="AY1040" s="27"/>
      <c r="AZ1040" s="27"/>
      <c r="BA1040" s="68"/>
      <c r="BB1040" s="26"/>
      <c r="BC1040" s="27"/>
      <c r="BD1040" s="27"/>
      <c r="BE1040" s="21"/>
      <c r="BF1040" s="68"/>
      <c r="BG1040" s="19" t="s">
        <v>17</v>
      </c>
      <c r="BH1040" s="27"/>
      <c r="BI1040" s="27"/>
      <c r="BJ1040" s="25"/>
      <c r="BK1040" s="64"/>
      <c r="BL1040" s="197"/>
    </row>
    <row r="1041" spans="1:64" s="3" customFormat="1" ht="12.75" customHeight="1" x14ac:dyDescent="0.25">
      <c r="A1041" s="35" t="s">
        <v>1779</v>
      </c>
      <c r="B1041" s="31" t="s">
        <v>1851</v>
      </c>
      <c r="C1041" s="24"/>
      <c r="D1041" s="22"/>
      <c r="E1041" s="23"/>
      <c r="F1041" s="21" t="s">
        <v>117</v>
      </c>
      <c r="G1041" s="20"/>
      <c r="H1041" s="24"/>
      <c r="I1041" s="21"/>
      <c r="J1041" s="21"/>
      <c r="K1041" s="21"/>
      <c r="L1041" s="21"/>
      <c r="M1041" s="21"/>
      <c r="N1041" s="21" t="s">
        <v>92</v>
      </c>
      <c r="O1041" s="22"/>
      <c r="P1041" s="23"/>
      <c r="Q1041" s="21"/>
      <c r="R1041" s="20"/>
      <c r="S1041" s="24"/>
      <c r="T1041" s="24"/>
      <c r="U1041" s="24"/>
      <c r="V1041" s="21"/>
      <c r="W1041" s="21"/>
      <c r="X1041" s="21"/>
      <c r="Y1041" s="21"/>
      <c r="Z1041" s="21" t="s">
        <v>118</v>
      </c>
      <c r="AA1041" s="22"/>
      <c r="AB1041" s="22"/>
      <c r="AC1041" s="22" t="s">
        <v>118</v>
      </c>
      <c r="AD1041" s="22" t="s">
        <v>118</v>
      </c>
      <c r="AE1041" s="22"/>
      <c r="AF1041" s="22"/>
      <c r="AG1041" s="22"/>
      <c r="AH1041" s="23"/>
      <c r="AI1041" s="24"/>
      <c r="AJ1041" s="21"/>
      <c r="AK1041" s="22"/>
      <c r="AL1041" s="22" t="s">
        <v>92</v>
      </c>
      <c r="AM1041" s="22" t="s">
        <v>92</v>
      </c>
      <c r="AN1041" s="23"/>
      <c r="AO1041" s="20" t="s">
        <v>118</v>
      </c>
      <c r="AP1041" s="24"/>
      <c r="AQ1041" s="21"/>
      <c r="AR1041" s="21"/>
      <c r="AS1041" s="21"/>
      <c r="AT1041" s="21"/>
      <c r="AU1041" s="22" t="s">
        <v>116</v>
      </c>
      <c r="AV1041" s="23"/>
      <c r="AW1041" s="21"/>
      <c r="AX1041" s="21"/>
      <c r="AY1041" s="21"/>
      <c r="AZ1041" s="21"/>
      <c r="BA1041" s="20"/>
      <c r="BB1041" s="23"/>
      <c r="BC1041" s="21" t="s">
        <v>92</v>
      </c>
      <c r="BD1041" s="21" t="s">
        <v>92</v>
      </c>
      <c r="BE1041" s="21" t="s">
        <v>118</v>
      </c>
      <c r="BF1041" s="20" t="s">
        <v>92</v>
      </c>
      <c r="BG1041" s="24" t="s">
        <v>17</v>
      </c>
      <c r="BH1041" s="21"/>
      <c r="BI1041" s="21"/>
      <c r="BJ1041" s="22" t="s">
        <v>35</v>
      </c>
      <c r="BK1041" s="64"/>
      <c r="BL1041" s="197">
        <f>5+BL867</f>
        <v>9</v>
      </c>
    </row>
    <row r="1042" spans="1:64" s="3" customFormat="1" ht="12.75" customHeight="1" x14ac:dyDescent="0.25">
      <c r="A1042" s="35" t="s">
        <v>1780</v>
      </c>
      <c r="B1042" s="31" t="s">
        <v>567</v>
      </c>
      <c r="C1042" s="24"/>
      <c r="D1042" s="22" t="s">
        <v>116</v>
      </c>
      <c r="E1042" s="23"/>
      <c r="F1042" s="21" t="s">
        <v>117</v>
      </c>
      <c r="G1042" s="20"/>
      <c r="H1042" s="24"/>
      <c r="I1042" s="21"/>
      <c r="J1042" s="21"/>
      <c r="K1042" s="21"/>
      <c r="L1042" s="21"/>
      <c r="M1042" s="21"/>
      <c r="N1042" s="21" t="s">
        <v>92</v>
      </c>
      <c r="O1042" s="22"/>
      <c r="P1042" s="23"/>
      <c r="Q1042" s="21"/>
      <c r="R1042" s="20"/>
      <c r="S1042" s="24"/>
      <c r="T1042" s="24"/>
      <c r="U1042" s="24"/>
      <c r="V1042" s="21"/>
      <c r="W1042" s="21"/>
      <c r="X1042" s="21"/>
      <c r="Y1042" s="21"/>
      <c r="Z1042" s="21"/>
      <c r="AA1042" s="22"/>
      <c r="AB1042" s="22"/>
      <c r="AC1042" s="22"/>
      <c r="AD1042" s="22"/>
      <c r="AE1042" s="22"/>
      <c r="AF1042" s="22"/>
      <c r="AG1042" s="22"/>
      <c r="AH1042" s="23"/>
      <c r="AI1042" s="24"/>
      <c r="AJ1042" s="21"/>
      <c r="AK1042" s="22"/>
      <c r="AL1042" s="22" t="s">
        <v>92</v>
      </c>
      <c r="AM1042" s="22" t="s">
        <v>92</v>
      </c>
      <c r="AN1042" s="23"/>
      <c r="AO1042" s="20"/>
      <c r="AP1042" s="24"/>
      <c r="AQ1042" s="21"/>
      <c r="AR1042" s="21"/>
      <c r="AS1042" s="21"/>
      <c r="AT1042" s="21"/>
      <c r="AU1042" s="22"/>
      <c r="AV1042" s="23"/>
      <c r="AW1042" s="21"/>
      <c r="AX1042" s="21"/>
      <c r="AY1042" s="21"/>
      <c r="AZ1042" s="21"/>
      <c r="BA1042" s="20"/>
      <c r="BB1042" s="23"/>
      <c r="BC1042" s="21"/>
      <c r="BD1042" s="21"/>
      <c r="BE1042" s="21"/>
      <c r="BF1042" s="20"/>
      <c r="BG1042" s="24" t="s">
        <v>17</v>
      </c>
      <c r="BH1042" s="21"/>
      <c r="BI1042" s="21"/>
      <c r="BJ1042" s="22" t="s">
        <v>35</v>
      </c>
      <c r="BK1042" s="64"/>
      <c r="BL1042" s="197"/>
    </row>
    <row r="1043" spans="1:64" s="3" customFormat="1" ht="42.75" customHeight="1" x14ac:dyDescent="0.25">
      <c r="A1043" s="35" t="s">
        <v>1781</v>
      </c>
      <c r="B1043" s="31" t="s">
        <v>1852</v>
      </c>
      <c r="C1043" s="24"/>
      <c r="D1043" s="22"/>
      <c r="E1043" s="23"/>
      <c r="F1043" s="21" t="s">
        <v>117</v>
      </c>
      <c r="G1043" s="20"/>
      <c r="H1043" s="24"/>
      <c r="I1043" s="21"/>
      <c r="J1043" s="21"/>
      <c r="K1043" s="21"/>
      <c r="L1043" s="21"/>
      <c r="M1043" s="21"/>
      <c r="N1043" s="21" t="s">
        <v>92</v>
      </c>
      <c r="O1043" s="22"/>
      <c r="P1043" s="23"/>
      <c r="Q1043" s="21"/>
      <c r="R1043" s="20"/>
      <c r="S1043" s="24"/>
      <c r="T1043" s="24"/>
      <c r="U1043" s="24"/>
      <c r="V1043" s="21"/>
      <c r="W1043" s="21"/>
      <c r="X1043" s="21"/>
      <c r="Y1043" s="21"/>
      <c r="Z1043" s="21"/>
      <c r="AA1043" s="22"/>
      <c r="AB1043" s="22"/>
      <c r="AC1043" s="22"/>
      <c r="AD1043" s="22"/>
      <c r="AE1043" s="22"/>
      <c r="AF1043" s="22"/>
      <c r="AG1043" s="22"/>
      <c r="AH1043" s="23"/>
      <c r="AI1043" s="24"/>
      <c r="AJ1043" s="21"/>
      <c r="AK1043" s="22"/>
      <c r="AL1043" s="22" t="s">
        <v>92</v>
      </c>
      <c r="AM1043" s="22" t="s">
        <v>92</v>
      </c>
      <c r="AN1043" s="23"/>
      <c r="AO1043" s="20"/>
      <c r="AP1043" s="24"/>
      <c r="AQ1043" s="21"/>
      <c r="AR1043" s="21"/>
      <c r="AS1043" s="21"/>
      <c r="AT1043" s="21"/>
      <c r="AU1043" s="22" t="s">
        <v>116</v>
      </c>
      <c r="AV1043" s="23"/>
      <c r="AW1043" s="21"/>
      <c r="AX1043" s="21"/>
      <c r="AY1043" s="21"/>
      <c r="AZ1043" s="21"/>
      <c r="BA1043" s="20"/>
      <c r="BB1043" s="23"/>
      <c r="BC1043" s="21"/>
      <c r="BD1043" s="21"/>
      <c r="BE1043" s="21"/>
      <c r="BF1043" s="20"/>
      <c r="BG1043" s="24" t="s">
        <v>17</v>
      </c>
      <c r="BH1043" s="21"/>
      <c r="BI1043" s="21"/>
      <c r="BJ1043" s="22" t="s">
        <v>35</v>
      </c>
      <c r="BK1043" s="66"/>
      <c r="BL1043" s="204" t="s">
        <v>1911</v>
      </c>
    </row>
    <row r="1044" spans="1:64" s="165" customFormat="1" ht="28.5" customHeight="1" x14ac:dyDescent="0.25">
      <c r="A1044" s="166" t="s">
        <v>1782</v>
      </c>
      <c r="B1044" s="158" t="s">
        <v>1855</v>
      </c>
      <c r="C1044" s="159"/>
      <c r="D1044" s="160"/>
      <c r="E1044" s="161"/>
      <c r="F1044" s="162"/>
      <c r="G1044" s="163"/>
      <c r="H1044" s="159"/>
      <c r="I1044" s="162"/>
      <c r="J1044" s="162"/>
      <c r="K1044" s="162"/>
      <c r="L1044" s="162"/>
      <c r="M1044" s="162"/>
      <c r="N1044" s="162"/>
      <c r="O1044" s="160"/>
      <c r="P1044" s="161"/>
      <c r="Q1044" s="162"/>
      <c r="R1044" s="163"/>
      <c r="S1044" s="159"/>
      <c r="T1044" s="159"/>
      <c r="U1044" s="159"/>
      <c r="V1044" s="162"/>
      <c r="W1044" s="162"/>
      <c r="X1044" s="162"/>
      <c r="Y1044" s="162"/>
      <c r="Z1044" s="162"/>
      <c r="AA1044" s="160"/>
      <c r="AB1044" s="160"/>
      <c r="AC1044" s="160"/>
      <c r="AD1044" s="160"/>
      <c r="AE1044" s="160"/>
      <c r="AF1044" s="160"/>
      <c r="AG1044" s="160"/>
      <c r="AH1044" s="161"/>
      <c r="AI1044" s="159"/>
      <c r="AJ1044" s="162"/>
      <c r="AK1044" s="160"/>
      <c r="AL1044" s="160"/>
      <c r="AM1044" s="160"/>
      <c r="AN1044" s="161"/>
      <c r="AO1044" s="163"/>
      <c r="AP1044" s="159"/>
      <c r="AQ1044" s="162"/>
      <c r="AR1044" s="162"/>
      <c r="AS1044" s="162"/>
      <c r="AT1044" s="162"/>
      <c r="AU1044" s="160"/>
      <c r="AV1044" s="161"/>
      <c r="AW1044" s="162"/>
      <c r="AX1044" s="162"/>
      <c r="AY1044" s="162"/>
      <c r="AZ1044" s="162"/>
      <c r="BA1044" s="163"/>
      <c r="BB1044" s="161"/>
      <c r="BC1044" s="162"/>
      <c r="BD1044" s="162"/>
      <c r="BE1044" s="162"/>
      <c r="BF1044" s="163"/>
      <c r="BG1044" s="159" t="s">
        <v>17</v>
      </c>
      <c r="BH1044" s="162"/>
      <c r="BI1044" s="162"/>
      <c r="BJ1044" s="160"/>
      <c r="BK1044" s="171"/>
      <c r="BL1044" s="204" t="s">
        <v>1911</v>
      </c>
    </row>
    <row r="1045" spans="1:64" s="165" customFormat="1" ht="39" customHeight="1" x14ac:dyDescent="0.25">
      <c r="A1045" s="166" t="s">
        <v>1859</v>
      </c>
      <c r="B1045" s="158" t="s">
        <v>1853</v>
      </c>
      <c r="C1045" s="159"/>
      <c r="D1045" s="160"/>
      <c r="E1045" s="161"/>
      <c r="F1045" s="162"/>
      <c r="G1045" s="163"/>
      <c r="H1045" s="159"/>
      <c r="I1045" s="162"/>
      <c r="J1045" s="162"/>
      <c r="K1045" s="162"/>
      <c r="L1045" s="162"/>
      <c r="M1045" s="162"/>
      <c r="N1045" s="162"/>
      <c r="O1045" s="160"/>
      <c r="P1045" s="161"/>
      <c r="Q1045" s="162"/>
      <c r="R1045" s="163"/>
      <c r="S1045" s="159"/>
      <c r="T1045" s="159"/>
      <c r="U1045" s="159"/>
      <c r="V1045" s="162"/>
      <c r="W1045" s="162"/>
      <c r="X1045" s="162"/>
      <c r="Y1045" s="162"/>
      <c r="Z1045" s="162"/>
      <c r="AA1045" s="160"/>
      <c r="AB1045" s="160"/>
      <c r="AC1045" s="160"/>
      <c r="AD1045" s="160"/>
      <c r="AE1045" s="160"/>
      <c r="AF1045" s="160"/>
      <c r="AG1045" s="160"/>
      <c r="AH1045" s="161"/>
      <c r="AI1045" s="159"/>
      <c r="AJ1045" s="162"/>
      <c r="AK1045" s="160"/>
      <c r="AL1045" s="160"/>
      <c r="AM1045" s="160"/>
      <c r="AN1045" s="161"/>
      <c r="AO1045" s="163"/>
      <c r="AP1045" s="159"/>
      <c r="AQ1045" s="162"/>
      <c r="AR1045" s="162"/>
      <c r="AS1045" s="162"/>
      <c r="AT1045" s="162"/>
      <c r="AU1045" s="160"/>
      <c r="AV1045" s="161"/>
      <c r="AW1045" s="162"/>
      <c r="AX1045" s="162"/>
      <c r="AY1045" s="162"/>
      <c r="AZ1045" s="162"/>
      <c r="BA1045" s="163"/>
      <c r="BB1045" s="161"/>
      <c r="BC1045" s="162"/>
      <c r="BD1045" s="162"/>
      <c r="BE1045" s="162"/>
      <c r="BF1045" s="163"/>
      <c r="BG1045" s="159" t="s">
        <v>17</v>
      </c>
      <c r="BH1045" s="162"/>
      <c r="BI1045" s="162"/>
      <c r="BJ1045" s="160"/>
      <c r="BK1045" s="171"/>
      <c r="BL1045" s="204" t="s">
        <v>1911</v>
      </c>
    </row>
    <row r="1046" spans="1:64" s="165" customFormat="1" ht="27.75" customHeight="1" x14ac:dyDescent="0.25">
      <c r="A1046" s="166" t="s">
        <v>1860</v>
      </c>
      <c r="B1046" s="158" t="s">
        <v>1856</v>
      </c>
      <c r="C1046" s="159"/>
      <c r="D1046" s="160"/>
      <c r="E1046" s="161"/>
      <c r="F1046" s="162"/>
      <c r="G1046" s="163"/>
      <c r="H1046" s="159"/>
      <c r="I1046" s="162"/>
      <c r="J1046" s="162"/>
      <c r="K1046" s="162"/>
      <c r="L1046" s="162"/>
      <c r="M1046" s="162"/>
      <c r="N1046" s="162"/>
      <c r="O1046" s="160"/>
      <c r="P1046" s="161"/>
      <c r="Q1046" s="162"/>
      <c r="R1046" s="163"/>
      <c r="S1046" s="159"/>
      <c r="T1046" s="159"/>
      <c r="U1046" s="159"/>
      <c r="V1046" s="162"/>
      <c r="W1046" s="162"/>
      <c r="X1046" s="162"/>
      <c r="Y1046" s="162"/>
      <c r="Z1046" s="162"/>
      <c r="AA1046" s="160"/>
      <c r="AB1046" s="160"/>
      <c r="AC1046" s="160"/>
      <c r="AD1046" s="160"/>
      <c r="AE1046" s="160"/>
      <c r="AF1046" s="160"/>
      <c r="AG1046" s="160"/>
      <c r="AH1046" s="161"/>
      <c r="AI1046" s="159"/>
      <c r="AJ1046" s="162"/>
      <c r="AK1046" s="160"/>
      <c r="AL1046" s="160"/>
      <c r="AM1046" s="160"/>
      <c r="AN1046" s="161"/>
      <c r="AO1046" s="163"/>
      <c r="AP1046" s="159"/>
      <c r="AQ1046" s="162"/>
      <c r="AR1046" s="162"/>
      <c r="AS1046" s="162"/>
      <c r="AT1046" s="162"/>
      <c r="AU1046" s="160"/>
      <c r="AV1046" s="161"/>
      <c r="AW1046" s="162"/>
      <c r="AX1046" s="162"/>
      <c r="AY1046" s="162"/>
      <c r="AZ1046" s="162"/>
      <c r="BA1046" s="163"/>
      <c r="BB1046" s="161"/>
      <c r="BC1046" s="162"/>
      <c r="BD1046" s="162"/>
      <c r="BE1046" s="162"/>
      <c r="BF1046" s="163"/>
      <c r="BG1046" s="159" t="s">
        <v>17</v>
      </c>
      <c r="BH1046" s="162"/>
      <c r="BI1046" s="162"/>
      <c r="BJ1046" s="160"/>
      <c r="BK1046" s="171"/>
      <c r="BL1046" s="204" t="s">
        <v>1911</v>
      </c>
    </row>
    <row r="1047" spans="1:64" s="165" customFormat="1" ht="31.5" customHeight="1" x14ac:dyDescent="0.25">
      <c r="A1047" s="166" t="s">
        <v>1861</v>
      </c>
      <c r="B1047" s="158" t="s">
        <v>1854</v>
      </c>
      <c r="C1047" s="159"/>
      <c r="D1047" s="160"/>
      <c r="E1047" s="161"/>
      <c r="F1047" s="162"/>
      <c r="G1047" s="163"/>
      <c r="H1047" s="159"/>
      <c r="I1047" s="162"/>
      <c r="J1047" s="162"/>
      <c r="K1047" s="162"/>
      <c r="L1047" s="162"/>
      <c r="M1047" s="162"/>
      <c r="N1047" s="162"/>
      <c r="O1047" s="160"/>
      <c r="P1047" s="161"/>
      <c r="Q1047" s="162"/>
      <c r="R1047" s="163"/>
      <c r="S1047" s="159"/>
      <c r="T1047" s="159"/>
      <c r="U1047" s="159"/>
      <c r="V1047" s="162"/>
      <c r="W1047" s="162"/>
      <c r="X1047" s="162"/>
      <c r="Y1047" s="162"/>
      <c r="Z1047" s="162"/>
      <c r="AA1047" s="160"/>
      <c r="AB1047" s="160"/>
      <c r="AC1047" s="160"/>
      <c r="AD1047" s="160"/>
      <c r="AE1047" s="160"/>
      <c r="AF1047" s="160"/>
      <c r="AG1047" s="160"/>
      <c r="AH1047" s="161"/>
      <c r="AI1047" s="159"/>
      <c r="AJ1047" s="162"/>
      <c r="AK1047" s="160"/>
      <c r="AL1047" s="160"/>
      <c r="AM1047" s="160"/>
      <c r="AN1047" s="161"/>
      <c r="AO1047" s="163"/>
      <c r="AP1047" s="159"/>
      <c r="AQ1047" s="162"/>
      <c r="AR1047" s="162"/>
      <c r="AS1047" s="162"/>
      <c r="AT1047" s="162"/>
      <c r="AU1047" s="160"/>
      <c r="AV1047" s="161"/>
      <c r="AW1047" s="162"/>
      <c r="AX1047" s="162"/>
      <c r="AY1047" s="162"/>
      <c r="AZ1047" s="162"/>
      <c r="BA1047" s="163"/>
      <c r="BB1047" s="161"/>
      <c r="BC1047" s="162"/>
      <c r="BD1047" s="162"/>
      <c r="BE1047" s="162"/>
      <c r="BF1047" s="163"/>
      <c r="BG1047" s="159" t="s">
        <v>17</v>
      </c>
      <c r="BH1047" s="162"/>
      <c r="BI1047" s="162"/>
      <c r="BJ1047" s="160"/>
      <c r="BK1047" s="171"/>
      <c r="BL1047" s="204" t="s">
        <v>1911</v>
      </c>
    </row>
    <row r="1048" spans="1:64" s="165" customFormat="1" ht="27.75" customHeight="1" x14ac:dyDescent="0.25">
      <c r="A1048" s="166" t="s">
        <v>1862</v>
      </c>
      <c r="B1048" s="158" t="s">
        <v>1857</v>
      </c>
      <c r="C1048" s="159"/>
      <c r="D1048" s="160"/>
      <c r="E1048" s="161"/>
      <c r="F1048" s="162"/>
      <c r="G1048" s="163"/>
      <c r="H1048" s="159"/>
      <c r="I1048" s="162"/>
      <c r="J1048" s="162"/>
      <c r="K1048" s="162"/>
      <c r="L1048" s="162"/>
      <c r="M1048" s="162"/>
      <c r="N1048" s="162"/>
      <c r="O1048" s="160"/>
      <c r="P1048" s="161"/>
      <c r="Q1048" s="162"/>
      <c r="R1048" s="163"/>
      <c r="S1048" s="159"/>
      <c r="T1048" s="159"/>
      <c r="U1048" s="159"/>
      <c r="V1048" s="162"/>
      <c r="W1048" s="162"/>
      <c r="X1048" s="162"/>
      <c r="Y1048" s="162"/>
      <c r="Z1048" s="162"/>
      <c r="AA1048" s="160"/>
      <c r="AB1048" s="160"/>
      <c r="AC1048" s="160"/>
      <c r="AD1048" s="160"/>
      <c r="AE1048" s="160"/>
      <c r="AF1048" s="160"/>
      <c r="AG1048" s="160"/>
      <c r="AH1048" s="161"/>
      <c r="AI1048" s="159"/>
      <c r="AJ1048" s="162"/>
      <c r="AK1048" s="160"/>
      <c r="AL1048" s="160"/>
      <c r="AM1048" s="160"/>
      <c r="AN1048" s="161"/>
      <c r="AO1048" s="163"/>
      <c r="AP1048" s="159"/>
      <c r="AQ1048" s="162"/>
      <c r="AR1048" s="162"/>
      <c r="AS1048" s="162"/>
      <c r="AT1048" s="162"/>
      <c r="AU1048" s="160"/>
      <c r="AV1048" s="161"/>
      <c r="AW1048" s="162"/>
      <c r="AX1048" s="162"/>
      <c r="AY1048" s="162"/>
      <c r="AZ1048" s="162"/>
      <c r="BA1048" s="163"/>
      <c r="BB1048" s="161"/>
      <c r="BC1048" s="162"/>
      <c r="BD1048" s="162"/>
      <c r="BE1048" s="162"/>
      <c r="BF1048" s="163"/>
      <c r="BG1048" s="159" t="s">
        <v>17</v>
      </c>
      <c r="BH1048" s="162"/>
      <c r="BI1048" s="162"/>
      <c r="BJ1048" s="160"/>
      <c r="BK1048" s="171"/>
      <c r="BL1048" s="204" t="s">
        <v>1911</v>
      </c>
    </row>
    <row r="1049" spans="1:64" s="165" customFormat="1" ht="39" customHeight="1" x14ac:dyDescent="0.25">
      <c r="A1049" s="166" t="s">
        <v>1863</v>
      </c>
      <c r="B1049" s="158" t="s">
        <v>1858</v>
      </c>
      <c r="C1049" s="159"/>
      <c r="D1049" s="160"/>
      <c r="E1049" s="161"/>
      <c r="F1049" s="162"/>
      <c r="G1049" s="163"/>
      <c r="H1049" s="159"/>
      <c r="I1049" s="162"/>
      <c r="J1049" s="162"/>
      <c r="K1049" s="162"/>
      <c r="L1049" s="162"/>
      <c r="M1049" s="162"/>
      <c r="N1049" s="162"/>
      <c r="O1049" s="160"/>
      <c r="P1049" s="161"/>
      <c r="Q1049" s="162"/>
      <c r="R1049" s="163"/>
      <c r="S1049" s="159"/>
      <c r="T1049" s="159"/>
      <c r="U1049" s="159"/>
      <c r="V1049" s="162"/>
      <c r="W1049" s="162"/>
      <c r="X1049" s="162"/>
      <c r="Y1049" s="162"/>
      <c r="Z1049" s="162"/>
      <c r="AA1049" s="160"/>
      <c r="AB1049" s="160"/>
      <c r="AC1049" s="160"/>
      <c r="AD1049" s="160"/>
      <c r="AE1049" s="160"/>
      <c r="AF1049" s="160"/>
      <c r="AG1049" s="160"/>
      <c r="AH1049" s="161"/>
      <c r="AI1049" s="159"/>
      <c r="AJ1049" s="162"/>
      <c r="AK1049" s="160"/>
      <c r="AL1049" s="160"/>
      <c r="AM1049" s="160"/>
      <c r="AN1049" s="161"/>
      <c r="AO1049" s="163"/>
      <c r="AP1049" s="159"/>
      <c r="AQ1049" s="162"/>
      <c r="AR1049" s="162"/>
      <c r="AS1049" s="162"/>
      <c r="AT1049" s="162"/>
      <c r="AU1049" s="160"/>
      <c r="AV1049" s="161"/>
      <c r="AW1049" s="162"/>
      <c r="AX1049" s="162"/>
      <c r="AY1049" s="162"/>
      <c r="AZ1049" s="162"/>
      <c r="BA1049" s="163"/>
      <c r="BB1049" s="161"/>
      <c r="BC1049" s="162"/>
      <c r="BD1049" s="162"/>
      <c r="BE1049" s="162"/>
      <c r="BF1049" s="163"/>
      <c r="BG1049" s="159" t="s">
        <v>17</v>
      </c>
      <c r="BH1049" s="162"/>
      <c r="BI1049" s="162"/>
      <c r="BJ1049" s="160"/>
      <c r="BK1049" s="171"/>
      <c r="BL1049" s="204" t="s">
        <v>1911</v>
      </c>
    </row>
    <row r="1050" spans="1:64" s="3" customFormat="1" ht="12.75" customHeight="1" x14ac:dyDescent="0.25">
      <c r="A1050" s="35" t="s">
        <v>1864</v>
      </c>
      <c r="B1050" s="31" t="s">
        <v>566</v>
      </c>
      <c r="C1050" s="24"/>
      <c r="D1050" s="22"/>
      <c r="E1050" s="23"/>
      <c r="F1050" s="21" t="s">
        <v>92</v>
      </c>
      <c r="G1050" s="20" t="s">
        <v>92</v>
      </c>
      <c r="H1050" s="24"/>
      <c r="I1050" s="21"/>
      <c r="J1050" s="21"/>
      <c r="K1050" s="21"/>
      <c r="L1050" s="21"/>
      <c r="M1050" s="21"/>
      <c r="N1050" s="21" t="s">
        <v>92</v>
      </c>
      <c r="O1050" s="22"/>
      <c r="P1050" s="23"/>
      <c r="Q1050" s="21"/>
      <c r="R1050" s="20"/>
      <c r="S1050" s="24"/>
      <c r="T1050" s="24"/>
      <c r="U1050" s="24"/>
      <c r="V1050" s="21"/>
      <c r="W1050" s="21"/>
      <c r="X1050" s="21"/>
      <c r="Y1050" s="21"/>
      <c r="Z1050" s="21"/>
      <c r="AA1050" s="22"/>
      <c r="AB1050" s="22"/>
      <c r="AC1050" s="22"/>
      <c r="AD1050" s="22"/>
      <c r="AE1050" s="22"/>
      <c r="AF1050" s="22"/>
      <c r="AG1050" s="22"/>
      <c r="AH1050" s="23"/>
      <c r="AI1050" s="24"/>
      <c r="AJ1050" s="21"/>
      <c r="AK1050" s="22"/>
      <c r="AL1050" s="22" t="s">
        <v>92</v>
      </c>
      <c r="AM1050" s="22" t="s">
        <v>92</v>
      </c>
      <c r="AN1050" s="23"/>
      <c r="AO1050" s="20"/>
      <c r="AP1050" s="24"/>
      <c r="AQ1050" s="21"/>
      <c r="AR1050" s="21"/>
      <c r="AS1050" s="21" t="s">
        <v>92</v>
      </c>
      <c r="AT1050" s="21"/>
      <c r="AU1050" s="22" t="s">
        <v>116</v>
      </c>
      <c r="AV1050" s="23"/>
      <c r="AW1050" s="21"/>
      <c r="AX1050" s="21"/>
      <c r="AY1050" s="21" t="s">
        <v>92</v>
      </c>
      <c r="AZ1050" s="21"/>
      <c r="BA1050" s="20"/>
      <c r="BB1050" s="23"/>
      <c r="BC1050" s="21"/>
      <c r="BD1050" s="21"/>
      <c r="BE1050" s="21"/>
      <c r="BF1050" s="20"/>
      <c r="BG1050" s="24" t="s">
        <v>17</v>
      </c>
      <c r="BH1050" s="21"/>
      <c r="BI1050" s="21"/>
      <c r="BJ1050" s="22"/>
      <c r="BK1050" s="64"/>
      <c r="BL1050" s="197" t="str">
        <f>IFERROR(VLOOKUP(BK1050,#REF!,3,FALSE),"")</f>
        <v/>
      </c>
    </row>
    <row r="1051" spans="1:64" s="32" customFormat="1" ht="12.95" customHeight="1" x14ac:dyDescent="0.25">
      <c r="A1051" s="6"/>
      <c r="B1051" s="31" t="s">
        <v>26</v>
      </c>
      <c r="C1051" s="24"/>
      <c r="D1051" s="22"/>
      <c r="E1051" s="23"/>
      <c r="F1051" s="21" t="s">
        <v>92</v>
      </c>
      <c r="G1051" s="20" t="s">
        <v>92</v>
      </c>
      <c r="H1051" s="24"/>
      <c r="I1051" s="21"/>
      <c r="J1051" s="21"/>
      <c r="K1051" s="21"/>
      <c r="L1051" s="21"/>
      <c r="M1051" s="21"/>
      <c r="N1051" s="21" t="s">
        <v>92</v>
      </c>
      <c r="O1051" s="22"/>
      <c r="P1051" s="23"/>
      <c r="Q1051" s="21"/>
      <c r="R1051" s="20"/>
      <c r="S1051" s="24"/>
      <c r="T1051" s="24"/>
      <c r="U1051" s="24"/>
      <c r="V1051" s="21"/>
      <c r="W1051" s="21"/>
      <c r="X1051" s="21"/>
      <c r="Y1051" s="21"/>
      <c r="Z1051" s="21"/>
      <c r="AA1051" s="22"/>
      <c r="AB1051" s="22"/>
      <c r="AC1051" s="22"/>
      <c r="AD1051" s="22"/>
      <c r="AE1051" s="22"/>
      <c r="AF1051" s="22"/>
      <c r="AG1051" s="22"/>
      <c r="AH1051" s="23"/>
      <c r="AI1051" s="24"/>
      <c r="AJ1051" s="21"/>
      <c r="AK1051" s="22"/>
      <c r="AL1051" s="22" t="s">
        <v>92</v>
      </c>
      <c r="AM1051" s="22" t="s">
        <v>92</v>
      </c>
      <c r="AN1051" s="23"/>
      <c r="AO1051" s="20"/>
      <c r="AP1051" s="24"/>
      <c r="AQ1051" s="21" t="s">
        <v>92</v>
      </c>
      <c r="AR1051" s="21"/>
      <c r="AS1051" s="21" t="s">
        <v>92</v>
      </c>
      <c r="AT1051" s="21"/>
      <c r="AU1051" s="22" t="s">
        <v>116</v>
      </c>
      <c r="AV1051" s="23"/>
      <c r="AW1051" s="21" t="s">
        <v>92</v>
      </c>
      <c r="AX1051" s="21"/>
      <c r="AY1051" s="21" t="s">
        <v>92</v>
      </c>
      <c r="AZ1051" s="21"/>
      <c r="BA1051" s="20"/>
      <c r="BB1051" s="23"/>
      <c r="BC1051" s="21" t="s">
        <v>92</v>
      </c>
      <c r="BD1051" s="21" t="s">
        <v>92</v>
      </c>
      <c r="BE1051" s="21" t="s">
        <v>92</v>
      </c>
      <c r="BF1051" s="20" t="s">
        <v>92</v>
      </c>
      <c r="BG1051" s="24" t="s">
        <v>17</v>
      </c>
      <c r="BH1051" s="21"/>
      <c r="BI1051" s="21"/>
      <c r="BJ1051" s="22"/>
      <c r="BK1051" s="65"/>
      <c r="BL1051" s="197" t="str">
        <f>IFERROR(VLOOKUP(BK1051,#REF!,3,FALSE),"")</f>
        <v/>
      </c>
    </row>
    <row r="1052" spans="1:64" s="3" customFormat="1" ht="12.95" customHeight="1" x14ac:dyDescent="0.25">
      <c r="A1052" s="6"/>
      <c r="B1052" s="31" t="s">
        <v>65</v>
      </c>
      <c r="C1052" s="24"/>
      <c r="D1052" s="22" t="s">
        <v>116</v>
      </c>
      <c r="E1052" s="23"/>
      <c r="F1052" s="21" t="s">
        <v>92</v>
      </c>
      <c r="G1052" s="20" t="s">
        <v>92</v>
      </c>
      <c r="H1052" s="24"/>
      <c r="I1052" s="21"/>
      <c r="J1052" s="21"/>
      <c r="K1052" s="21"/>
      <c r="L1052" s="21"/>
      <c r="M1052" s="21"/>
      <c r="N1052" s="21" t="s">
        <v>92</v>
      </c>
      <c r="O1052" s="22"/>
      <c r="P1052" s="23"/>
      <c r="Q1052" s="21"/>
      <c r="R1052" s="20"/>
      <c r="S1052" s="24"/>
      <c r="T1052" s="24" t="s">
        <v>118</v>
      </c>
      <c r="U1052" s="24"/>
      <c r="V1052" s="21"/>
      <c r="W1052" s="21"/>
      <c r="X1052" s="21"/>
      <c r="Y1052" s="21" t="s">
        <v>118</v>
      </c>
      <c r="Z1052" s="21"/>
      <c r="AA1052" s="22"/>
      <c r="AB1052" s="22" t="s">
        <v>118</v>
      </c>
      <c r="AC1052" s="22"/>
      <c r="AD1052" s="22"/>
      <c r="AE1052" s="22"/>
      <c r="AF1052" s="22"/>
      <c r="AG1052" s="22"/>
      <c r="AH1052" s="23" t="s">
        <v>118</v>
      </c>
      <c r="AI1052" s="24"/>
      <c r="AJ1052" s="21"/>
      <c r="AK1052" s="22"/>
      <c r="AL1052" s="22" t="s">
        <v>92</v>
      </c>
      <c r="AM1052" s="22" t="s">
        <v>92</v>
      </c>
      <c r="AN1052" s="23"/>
      <c r="AO1052" s="20"/>
      <c r="AP1052" s="24"/>
      <c r="AQ1052" s="21"/>
      <c r="AR1052" s="21" t="s">
        <v>118</v>
      </c>
      <c r="AS1052" s="21"/>
      <c r="AT1052" s="21"/>
      <c r="AU1052" s="22" t="s">
        <v>116</v>
      </c>
      <c r="AV1052" s="23"/>
      <c r="AW1052" s="21"/>
      <c r="AX1052" s="21" t="s">
        <v>118</v>
      </c>
      <c r="AY1052" s="21"/>
      <c r="AZ1052" s="21"/>
      <c r="BA1052" s="20"/>
      <c r="BB1052" s="23" t="s">
        <v>118</v>
      </c>
      <c r="BC1052" s="21"/>
      <c r="BD1052" s="21"/>
      <c r="BE1052" s="21"/>
      <c r="BF1052" s="20"/>
      <c r="BG1052" s="24" t="s">
        <v>17</v>
      </c>
      <c r="BH1052" s="21"/>
      <c r="BI1052" s="21"/>
      <c r="BJ1052" s="22"/>
      <c r="BK1052" s="64"/>
      <c r="BL1052" s="197" t="str">
        <f>IFERROR(VLOOKUP(BK1052,#REF!,3,FALSE),"")</f>
        <v/>
      </c>
    </row>
    <row r="1053" spans="1:64" s="3" customFormat="1" ht="12.75" customHeight="1" x14ac:dyDescent="0.25">
      <c r="A1053" s="6" t="s">
        <v>48</v>
      </c>
      <c r="B1053" s="31" t="s">
        <v>554</v>
      </c>
      <c r="C1053" s="24"/>
      <c r="D1053" s="22"/>
      <c r="E1053" s="23"/>
      <c r="F1053" s="21" t="s">
        <v>92</v>
      </c>
      <c r="G1053" s="20" t="s">
        <v>92</v>
      </c>
      <c r="H1053" s="24"/>
      <c r="I1053" s="21"/>
      <c r="J1053" s="21"/>
      <c r="K1053" s="21"/>
      <c r="L1053" s="21"/>
      <c r="M1053" s="21"/>
      <c r="N1053" s="21" t="s">
        <v>92</v>
      </c>
      <c r="O1053" s="22"/>
      <c r="P1053" s="23"/>
      <c r="Q1053" s="21"/>
      <c r="R1053" s="20"/>
      <c r="S1053" s="24"/>
      <c r="T1053" s="24"/>
      <c r="U1053" s="24"/>
      <c r="V1053" s="21"/>
      <c r="W1053" s="21"/>
      <c r="X1053" s="21"/>
      <c r="Y1053" s="21"/>
      <c r="Z1053" s="21"/>
      <c r="AA1053" s="22"/>
      <c r="AB1053" s="22"/>
      <c r="AC1053" s="22"/>
      <c r="AD1053" s="22"/>
      <c r="AE1053" s="22"/>
      <c r="AF1053" s="22"/>
      <c r="AG1053" s="22"/>
      <c r="AH1053" s="23"/>
      <c r="AI1053" s="24"/>
      <c r="AJ1053" s="21"/>
      <c r="AK1053" s="22"/>
      <c r="AL1053" s="22" t="s">
        <v>92</v>
      </c>
      <c r="AM1053" s="22" t="s">
        <v>92</v>
      </c>
      <c r="AN1053" s="23"/>
      <c r="AO1053" s="20"/>
      <c r="AP1053" s="24"/>
      <c r="AQ1053" s="21"/>
      <c r="AR1053" s="21"/>
      <c r="AS1053" s="21" t="s">
        <v>92</v>
      </c>
      <c r="AT1053" s="21"/>
      <c r="AU1053" s="22" t="s">
        <v>116</v>
      </c>
      <c r="AV1053" s="23"/>
      <c r="AW1053" s="21"/>
      <c r="AX1053" s="21"/>
      <c r="AY1053" s="21" t="s">
        <v>92</v>
      </c>
      <c r="AZ1053" s="21"/>
      <c r="BA1053" s="20"/>
      <c r="BB1053" s="23"/>
      <c r="BC1053" s="21"/>
      <c r="BD1053" s="21"/>
      <c r="BE1053" s="21"/>
      <c r="BF1053" s="20"/>
      <c r="BG1053" s="24" t="s">
        <v>17</v>
      </c>
      <c r="BH1053" s="21"/>
      <c r="BI1053" s="21"/>
      <c r="BJ1053" s="22"/>
      <c r="BK1053" s="64"/>
      <c r="BL1053" s="197" t="str">
        <f>IFERROR(VLOOKUP(BK1053,#REF!,3,FALSE),"")</f>
        <v/>
      </c>
    </row>
    <row r="1054" spans="1:64" s="3" customFormat="1" ht="12.75" customHeight="1" x14ac:dyDescent="0.25">
      <c r="A1054" s="6"/>
      <c r="B1054" s="31"/>
      <c r="C1054" s="24"/>
      <c r="D1054" s="22"/>
      <c r="E1054" s="23"/>
      <c r="F1054" s="21"/>
      <c r="G1054" s="20"/>
      <c r="H1054" s="24"/>
      <c r="I1054" s="21"/>
      <c r="J1054" s="21"/>
      <c r="K1054" s="21"/>
      <c r="L1054" s="21"/>
      <c r="M1054" s="21"/>
      <c r="N1054" s="21"/>
      <c r="O1054" s="22"/>
      <c r="P1054" s="23"/>
      <c r="Q1054" s="21"/>
      <c r="R1054" s="20"/>
      <c r="S1054" s="24"/>
      <c r="T1054" s="24"/>
      <c r="U1054" s="24"/>
      <c r="V1054" s="21"/>
      <c r="W1054" s="21"/>
      <c r="X1054" s="21"/>
      <c r="Y1054" s="21"/>
      <c r="Z1054" s="21"/>
      <c r="AA1054" s="22"/>
      <c r="AB1054" s="22"/>
      <c r="AC1054" s="22"/>
      <c r="AD1054" s="22"/>
      <c r="AE1054" s="22"/>
      <c r="AF1054" s="22"/>
      <c r="AG1054" s="22"/>
      <c r="AH1054" s="23"/>
      <c r="AI1054" s="24"/>
      <c r="AJ1054" s="21"/>
      <c r="AK1054" s="22"/>
      <c r="AL1054" s="22"/>
      <c r="AM1054" s="22"/>
      <c r="AN1054" s="23"/>
      <c r="AO1054" s="20"/>
      <c r="AP1054" s="24"/>
      <c r="AQ1054" s="21"/>
      <c r="AR1054" s="21"/>
      <c r="AS1054" s="21"/>
      <c r="AT1054" s="21"/>
      <c r="AU1054" s="22"/>
      <c r="AV1054" s="23"/>
      <c r="AW1054" s="21"/>
      <c r="AX1054" s="21"/>
      <c r="AY1054" s="21"/>
      <c r="AZ1054" s="21"/>
      <c r="BA1054" s="20"/>
      <c r="BB1054" s="23"/>
      <c r="BC1054" s="21"/>
      <c r="BD1054" s="21"/>
      <c r="BE1054" s="21"/>
      <c r="BF1054" s="20"/>
      <c r="BG1054" s="24" t="s">
        <v>17</v>
      </c>
      <c r="BH1054" s="21"/>
      <c r="BI1054" s="21"/>
      <c r="BJ1054" s="22"/>
      <c r="BK1054" s="64"/>
      <c r="BL1054" s="197"/>
    </row>
    <row r="1055" spans="1:64" s="3" customFormat="1" ht="12.95" customHeight="1" x14ac:dyDescent="0.25">
      <c r="A1055" s="99" t="s">
        <v>1783</v>
      </c>
      <c r="B1055" s="100" t="s">
        <v>66</v>
      </c>
      <c r="C1055" s="101"/>
      <c r="D1055" s="109"/>
      <c r="E1055" s="108"/>
      <c r="F1055" s="107"/>
      <c r="G1055" s="130"/>
      <c r="H1055" s="101"/>
      <c r="I1055" s="107"/>
      <c r="J1055" s="107"/>
      <c r="K1055" s="107"/>
      <c r="L1055" s="107"/>
      <c r="M1055" s="107"/>
      <c r="N1055" s="107"/>
      <c r="O1055" s="109"/>
      <c r="P1055" s="108"/>
      <c r="Q1055" s="107"/>
      <c r="R1055" s="130"/>
      <c r="S1055" s="101"/>
      <c r="T1055" s="101"/>
      <c r="U1055" s="101"/>
      <c r="V1055" s="107"/>
      <c r="W1055" s="107"/>
      <c r="X1055" s="107"/>
      <c r="Y1055" s="107"/>
      <c r="Z1055" s="107"/>
      <c r="AA1055" s="109"/>
      <c r="AB1055" s="109"/>
      <c r="AC1055" s="109"/>
      <c r="AD1055" s="109"/>
      <c r="AE1055" s="109"/>
      <c r="AF1055" s="109"/>
      <c r="AG1055" s="109"/>
      <c r="AH1055" s="108"/>
      <c r="AI1055" s="101"/>
      <c r="AJ1055" s="107"/>
      <c r="AK1055" s="109"/>
      <c r="AL1055" s="109"/>
      <c r="AM1055" s="109"/>
      <c r="AN1055" s="108"/>
      <c r="AO1055" s="130"/>
      <c r="AP1055" s="101"/>
      <c r="AQ1055" s="107"/>
      <c r="AR1055" s="107"/>
      <c r="AS1055" s="107"/>
      <c r="AT1055" s="107"/>
      <c r="AU1055" s="109"/>
      <c r="AV1055" s="108"/>
      <c r="AW1055" s="107"/>
      <c r="AX1055" s="107"/>
      <c r="AY1055" s="107"/>
      <c r="AZ1055" s="107"/>
      <c r="BA1055" s="130"/>
      <c r="BB1055" s="108"/>
      <c r="BC1055" s="107"/>
      <c r="BD1055" s="107"/>
      <c r="BE1055" s="107"/>
      <c r="BF1055" s="130"/>
      <c r="BG1055" s="101" t="s">
        <v>17</v>
      </c>
      <c r="BH1055" s="107"/>
      <c r="BI1055" s="107"/>
      <c r="BJ1055" s="109"/>
      <c r="BK1055" s="110"/>
      <c r="BL1055" s="197" t="str">
        <f>IFERROR(VLOOKUP(BK1055,#REF!,3,FALSE),"")</f>
        <v/>
      </c>
    </row>
    <row r="1056" spans="1:64" s="3" customFormat="1" ht="12.95" customHeight="1" x14ac:dyDescent="0.25">
      <c r="A1056" s="6"/>
      <c r="B1056" s="18"/>
      <c r="C1056" s="19"/>
      <c r="D1056" s="25"/>
      <c r="E1056" s="26"/>
      <c r="F1056" s="27"/>
      <c r="G1056" s="68"/>
      <c r="H1056" s="19"/>
      <c r="I1056" s="27"/>
      <c r="J1056" s="27"/>
      <c r="K1056" s="27"/>
      <c r="L1056" s="27"/>
      <c r="M1056" s="27"/>
      <c r="N1056" s="27"/>
      <c r="O1056" s="25"/>
      <c r="P1056" s="26"/>
      <c r="Q1056" s="27"/>
      <c r="R1056" s="68"/>
      <c r="S1056" s="19"/>
      <c r="T1056" s="19"/>
      <c r="U1056" s="19"/>
      <c r="V1056" s="27"/>
      <c r="W1056" s="27"/>
      <c r="X1056" s="27"/>
      <c r="Y1056" s="27"/>
      <c r="Z1056" s="27"/>
      <c r="AA1056" s="25"/>
      <c r="AB1056" s="25"/>
      <c r="AC1056" s="25"/>
      <c r="AD1056" s="25"/>
      <c r="AE1056" s="25"/>
      <c r="AF1056" s="25"/>
      <c r="AG1056" s="25"/>
      <c r="AH1056" s="26"/>
      <c r="AI1056" s="19"/>
      <c r="AJ1056" s="27"/>
      <c r="AK1056" s="25"/>
      <c r="AL1056" s="25"/>
      <c r="AM1056" s="25"/>
      <c r="AN1056" s="26"/>
      <c r="AO1056" s="68"/>
      <c r="AP1056" s="19"/>
      <c r="AQ1056" s="27"/>
      <c r="AR1056" s="27"/>
      <c r="AS1056" s="27"/>
      <c r="AT1056" s="27"/>
      <c r="AU1056" s="25"/>
      <c r="AV1056" s="26"/>
      <c r="AW1056" s="27"/>
      <c r="AX1056" s="27"/>
      <c r="AY1056" s="27"/>
      <c r="AZ1056" s="27"/>
      <c r="BA1056" s="68"/>
      <c r="BB1056" s="26"/>
      <c r="BC1056" s="27"/>
      <c r="BD1056" s="27"/>
      <c r="BE1056" s="27"/>
      <c r="BF1056" s="68"/>
      <c r="BG1056" s="19" t="s">
        <v>17</v>
      </c>
      <c r="BH1056" s="27"/>
      <c r="BI1056" s="27"/>
      <c r="BJ1056" s="25"/>
      <c r="BK1056" s="64"/>
      <c r="BL1056" s="197"/>
    </row>
    <row r="1057" spans="1:66" s="3" customFormat="1" ht="12.95" customHeight="1" x14ac:dyDescent="0.25">
      <c r="A1057" s="6" t="s">
        <v>1815</v>
      </c>
      <c r="B1057" s="31" t="s">
        <v>67</v>
      </c>
      <c r="C1057" s="24"/>
      <c r="D1057" s="22"/>
      <c r="E1057" s="23"/>
      <c r="F1057" s="21" t="s">
        <v>92</v>
      </c>
      <c r="G1057" s="20"/>
      <c r="H1057" s="19"/>
      <c r="I1057" s="27"/>
      <c r="J1057" s="27"/>
      <c r="K1057" s="27"/>
      <c r="L1057" s="27"/>
      <c r="M1057" s="27"/>
      <c r="N1057" s="27"/>
      <c r="O1057" s="25"/>
      <c r="P1057" s="26"/>
      <c r="Q1057" s="27"/>
      <c r="R1057" s="68"/>
      <c r="S1057" s="19"/>
      <c r="T1057" s="19"/>
      <c r="U1057" s="19"/>
      <c r="V1057" s="27"/>
      <c r="W1057" s="27"/>
      <c r="X1057" s="27"/>
      <c r="Y1057" s="27"/>
      <c r="Z1057" s="27"/>
      <c r="AA1057" s="25"/>
      <c r="AB1057" s="25"/>
      <c r="AC1057" s="25"/>
      <c r="AD1057" s="25"/>
      <c r="AE1057" s="25"/>
      <c r="AF1057" s="25"/>
      <c r="AG1057" s="25"/>
      <c r="AH1057" s="26"/>
      <c r="AI1057" s="19"/>
      <c r="AJ1057" s="27"/>
      <c r="AK1057" s="25"/>
      <c r="AL1057" s="25"/>
      <c r="AM1057" s="25"/>
      <c r="AN1057" s="26"/>
      <c r="AO1057" s="68"/>
      <c r="AP1057" s="19"/>
      <c r="AQ1057" s="27"/>
      <c r="AR1057" s="27"/>
      <c r="AS1057" s="21" t="s">
        <v>116</v>
      </c>
      <c r="AT1057" s="27"/>
      <c r="AU1057" s="22"/>
      <c r="AV1057" s="26"/>
      <c r="AW1057" s="27"/>
      <c r="AX1057" s="27"/>
      <c r="AY1057" s="21" t="s">
        <v>116</v>
      </c>
      <c r="AZ1057" s="27"/>
      <c r="BA1057" s="20"/>
      <c r="BB1057" s="26"/>
      <c r="BC1057" s="27"/>
      <c r="BD1057" s="27"/>
      <c r="BE1057" s="27"/>
      <c r="BF1057" s="68"/>
      <c r="BG1057" s="19" t="s">
        <v>17</v>
      </c>
      <c r="BH1057" s="27"/>
      <c r="BI1057" s="27"/>
      <c r="BJ1057" s="25"/>
      <c r="BK1057" s="64"/>
      <c r="BL1057" s="197" t="str">
        <f>IFERROR(VLOOKUP(BK1057,#REF!,3,FALSE),"")</f>
        <v/>
      </c>
    </row>
    <row r="1058" spans="1:66" s="3" customFormat="1" ht="12.95" customHeight="1" x14ac:dyDescent="0.25">
      <c r="A1058" s="6"/>
      <c r="B1058" s="31"/>
      <c r="C1058" s="24"/>
      <c r="D1058" s="22"/>
      <c r="E1058" s="23"/>
      <c r="F1058" s="21"/>
      <c r="G1058" s="20"/>
      <c r="H1058" s="19"/>
      <c r="I1058" s="27"/>
      <c r="J1058" s="27"/>
      <c r="K1058" s="27"/>
      <c r="L1058" s="27"/>
      <c r="M1058" s="27"/>
      <c r="N1058" s="27"/>
      <c r="O1058" s="25"/>
      <c r="P1058" s="26"/>
      <c r="Q1058" s="27"/>
      <c r="R1058" s="68"/>
      <c r="S1058" s="19"/>
      <c r="T1058" s="19"/>
      <c r="U1058" s="19"/>
      <c r="V1058" s="27"/>
      <c r="W1058" s="27"/>
      <c r="X1058" s="27"/>
      <c r="Y1058" s="27"/>
      <c r="Z1058" s="27"/>
      <c r="AA1058" s="25"/>
      <c r="AB1058" s="25"/>
      <c r="AC1058" s="25"/>
      <c r="AD1058" s="25"/>
      <c r="AE1058" s="25"/>
      <c r="AF1058" s="25"/>
      <c r="AG1058" s="25"/>
      <c r="AH1058" s="26"/>
      <c r="AI1058" s="19"/>
      <c r="AJ1058" s="27"/>
      <c r="AK1058" s="25"/>
      <c r="AL1058" s="25"/>
      <c r="AM1058" s="25"/>
      <c r="AN1058" s="26"/>
      <c r="AO1058" s="68"/>
      <c r="AP1058" s="19"/>
      <c r="AQ1058" s="27"/>
      <c r="AR1058" s="27"/>
      <c r="AS1058" s="21"/>
      <c r="AT1058" s="27"/>
      <c r="AU1058" s="22"/>
      <c r="AV1058" s="26"/>
      <c r="AW1058" s="27"/>
      <c r="AX1058" s="27"/>
      <c r="AY1058" s="21"/>
      <c r="AZ1058" s="27"/>
      <c r="BA1058" s="20"/>
      <c r="BB1058" s="26"/>
      <c r="BC1058" s="27"/>
      <c r="BD1058" s="27"/>
      <c r="BE1058" s="27"/>
      <c r="BF1058" s="68"/>
      <c r="BG1058" s="19" t="s">
        <v>17</v>
      </c>
      <c r="BH1058" s="27"/>
      <c r="BI1058" s="27"/>
      <c r="BJ1058" s="25"/>
      <c r="BK1058" s="64"/>
      <c r="BL1058" s="197"/>
    </row>
    <row r="1059" spans="1:66" s="3" customFormat="1" ht="12.75" customHeight="1" x14ac:dyDescent="0.25">
      <c r="A1059" s="99" t="s">
        <v>1784</v>
      </c>
      <c r="B1059" s="100" t="s">
        <v>68</v>
      </c>
      <c r="C1059" s="101"/>
      <c r="D1059" s="109"/>
      <c r="E1059" s="108"/>
      <c r="F1059" s="107"/>
      <c r="G1059" s="130"/>
      <c r="H1059" s="101"/>
      <c r="I1059" s="107"/>
      <c r="J1059" s="107"/>
      <c r="K1059" s="107"/>
      <c r="L1059" s="107"/>
      <c r="M1059" s="107"/>
      <c r="N1059" s="107"/>
      <c r="O1059" s="109"/>
      <c r="P1059" s="108"/>
      <c r="Q1059" s="107"/>
      <c r="R1059" s="130"/>
      <c r="S1059" s="101"/>
      <c r="T1059" s="101"/>
      <c r="U1059" s="101"/>
      <c r="V1059" s="107"/>
      <c r="W1059" s="107"/>
      <c r="X1059" s="107"/>
      <c r="Y1059" s="107"/>
      <c r="Z1059" s="107"/>
      <c r="AA1059" s="109"/>
      <c r="AB1059" s="109"/>
      <c r="AC1059" s="109"/>
      <c r="AD1059" s="109"/>
      <c r="AE1059" s="109"/>
      <c r="AF1059" s="109"/>
      <c r="AG1059" s="109"/>
      <c r="AH1059" s="108"/>
      <c r="AI1059" s="101"/>
      <c r="AJ1059" s="107"/>
      <c r="AK1059" s="109"/>
      <c r="AL1059" s="109"/>
      <c r="AM1059" s="109"/>
      <c r="AN1059" s="108"/>
      <c r="AO1059" s="130"/>
      <c r="AP1059" s="101"/>
      <c r="AQ1059" s="107"/>
      <c r="AR1059" s="107"/>
      <c r="AS1059" s="107"/>
      <c r="AT1059" s="107"/>
      <c r="AU1059" s="109"/>
      <c r="AV1059" s="108"/>
      <c r="AW1059" s="107"/>
      <c r="AX1059" s="107"/>
      <c r="AY1059" s="107"/>
      <c r="AZ1059" s="107"/>
      <c r="BA1059" s="130"/>
      <c r="BB1059" s="108"/>
      <c r="BC1059" s="107"/>
      <c r="BD1059" s="107"/>
      <c r="BE1059" s="107"/>
      <c r="BF1059" s="130"/>
      <c r="BG1059" s="101" t="s">
        <v>17</v>
      </c>
      <c r="BH1059" s="107"/>
      <c r="BI1059" s="107"/>
      <c r="BJ1059" s="109"/>
      <c r="BK1059" s="110"/>
      <c r="BL1059" s="197" t="str">
        <f>IFERROR(VLOOKUP(BK1059,#REF!,3,FALSE),"")</f>
        <v/>
      </c>
    </row>
    <row r="1060" spans="1:66" s="3" customFormat="1" ht="12.75" customHeight="1" x14ac:dyDescent="0.25">
      <c r="A1060" s="6"/>
      <c r="B1060" s="18"/>
      <c r="C1060" s="19"/>
      <c r="D1060" s="25"/>
      <c r="E1060" s="26"/>
      <c r="F1060" s="27"/>
      <c r="G1060" s="68"/>
      <c r="H1060" s="19"/>
      <c r="I1060" s="27"/>
      <c r="J1060" s="27"/>
      <c r="K1060" s="27"/>
      <c r="L1060" s="27"/>
      <c r="M1060" s="27"/>
      <c r="N1060" s="27"/>
      <c r="O1060" s="25"/>
      <c r="P1060" s="26"/>
      <c r="Q1060" s="27"/>
      <c r="R1060" s="68"/>
      <c r="S1060" s="19"/>
      <c r="T1060" s="19"/>
      <c r="U1060" s="19"/>
      <c r="V1060" s="27"/>
      <c r="W1060" s="27"/>
      <c r="X1060" s="27"/>
      <c r="Y1060" s="27"/>
      <c r="Z1060" s="27"/>
      <c r="AA1060" s="25"/>
      <c r="AB1060" s="25"/>
      <c r="AC1060" s="25"/>
      <c r="AD1060" s="25"/>
      <c r="AE1060" s="25"/>
      <c r="AF1060" s="25"/>
      <c r="AG1060" s="25"/>
      <c r="AH1060" s="26"/>
      <c r="AI1060" s="19"/>
      <c r="AJ1060" s="27"/>
      <c r="AK1060" s="25"/>
      <c r="AL1060" s="25"/>
      <c r="AM1060" s="25"/>
      <c r="AN1060" s="26"/>
      <c r="AO1060" s="68"/>
      <c r="AP1060" s="19"/>
      <c r="AQ1060" s="27"/>
      <c r="AR1060" s="27"/>
      <c r="AS1060" s="27"/>
      <c r="AT1060" s="27"/>
      <c r="AU1060" s="25"/>
      <c r="AV1060" s="26"/>
      <c r="AW1060" s="27"/>
      <c r="AX1060" s="27"/>
      <c r="AY1060" s="27"/>
      <c r="AZ1060" s="27"/>
      <c r="BA1060" s="68"/>
      <c r="BB1060" s="26"/>
      <c r="BC1060" s="27"/>
      <c r="BD1060" s="27"/>
      <c r="BE1060" s="27"/>
      <c r="BF1060" s="68"/>
      <c r="BG1060" s="19" t="s">
        <v>17</v>
      </c>
      <c r="BH1060" s="27"/>
      <c r="BI1060" s="27"/>
      <c r="BJ1060" s="25"/>
      <c r="BK1060" s="64"/>
      <c r="BL1060" s="197"/>
    </row>
    <row r="1061" spans="1:66" s="3" customFormat="1" ht="33.75" customHeight="1" x14ac:dyDescent="0.25">
      <c r="A1061" s="35">
        <v>200</v>
      </c>
      <c r="B1061" s="31" t="s">
        <v>553</v>
      </c>
      <c r="C1061" s="24"/>
      <c r="D1061" s="22"/>
      <c r="E1061" s="23"/>
      <c r="F1061" s="21" t="s">
        <v>117</v>
      </c>
      <c r="G1061" s="20"/>
      <c r="H1061" s="24"/>
      <c r="I1061" s="21"/>
      <c r="J1061" s="21"/>
      <c r="K1061" s="21" t="s">
        <v>117</v>
      </c>
      <c r="L1061" s="21" t="s">
        <v>116</v>
      </c>
      <c r="M1061" s="21"/>
      <c r="N1061" s="21" t="s">
        <v>92</v>
      </c>
      <c r="O1061" s="22"/>
      <c r="P1061" s="23"/>
      <c r="Q1061" s="21"/>
      <c r="R1061" s="20"/>
      <c r="S1061" s="24"/>
      <c r="T1061" s="24"/>
      <c r="U1061" s="24" t="s">
        <v>92</v>
      </c>
      <c r="V1061" s="21"/>
      <c r="W1061" s="21"/>
      <c r="X1061" s="21"/>
      <c r="Y1061" s="21"/>
      <c r="Z1061" s="21" t="s">
        <v>118</v>
      </c>
      <c r="AA1061" s="22"/>
      <c r="AB1061" s="22"/>
      <c r="AC1061" s="22" t="s">
        <v>118</v>
      </c>
      <c r="AD1061" s="22"/>
      <c r="AE1061" s="22"/>
      <c r="AF1061" s="22"/>
      <c r="AG1061" s="22"/>
      <c r="AH1061" s="23"/>
      <c r="AI1061" s="24" t="s">
        <v>92</v>
      </c>
      <c r="AJ1061" s="21"/>
      <c r="AK1061" s="22"/>
      <c r="AL1061" s="22" t="s">
        <v>92</v>
      </c>
      <c r="AM1061" s="22" t="s">
        <v>92</v>
      </c>
      <c r="AN1061" s="23"/>
      <c r="AO1061" s="20" t="s">
        <v>118</v>
      </c>
      <c r="AP1061" s="24"/>
      <c r="AQ1061" s="21" t="s">
        <v>92</v>
      </c>
      <c r="AR1061" s="21"/>
      <c r="AS1061" s="21"/>
      <c r="AT1061" s="21"/>
      <c r="AU1061" s="22" t="s">
        <v>92</v>
      </c>
      <c r="AV1061" s="23"/>
      <c r="AW1061" s="21" t="s">
        <v>92</v>
      </c>
      <c r="AX1061" s="21"/>
      <c r="AY1061" s="21"/>
      <c r="AZ1061" s="21"/>
      <c r="BA1061" s="20"/>
      <c r="BB1061" s="23"/>
      <c r="BC1061" s="21"/>
      <c r="BD1061" s="21"/>
      <c r="BE1061" s="21"/>
      <c r="BF1061" s="20"/>
      <c r="BG1061" s="24" t="s">
        <v>17</v>
      </c>
      <c r="BH1061" s="21"/>
      <c r="BI1061" s="21"/>
      <c r="BJ1061" s="22"/>
      <c r="BK1061" s="64"/>
      <c r="BL1061" s="197">
        <v>12</v>
      </c>
      <c r="BN1061" s="8" t="s">
        <v>1898</v>
      </c>
    </row>
    <row r="1062" spans="1:66" s="3" customFormat="1" ht="12.95" customHeight="1" x14ac:dyDescent="0.25">
      <c r="A1062" s="6"/>
      <c r="B1062" s="31"/>
      <c r="C1062" s="19"/>
      <c r="D1062" s="25"/>
      <c r="E1062" s="26"/>
      <c r="F1062" s="27"/>
      <c r="G1062" s="68"/>
      <c r="H1062" s="19"/>
      <c r="I1062" s="27"/>
      <c r="J1062" s="27"/>
      <c r="K1062" s="27"/>
      <c r="L1062" s="27"/>
      <c r="M1062" s="27"/>
      <c r="N1062" s="27"/>
      <c r="O1062" s="25"/>
      <c r="P1062" s="26"/>
      <c r="Q1062" s="27"/>
      <c r="R1062" s="68"/>
      <c r="S1062" s="19"/>
      <c r="T1062" s="19"/>
      <c r="U1062" s="19"/>
      <c r="V1062" s="27"/>
      <c r="W1062" s="27"/>
      <c r="X1062" s="27"/>
      <c r="Y1062" s="27"/>
      <c r="Z1062" s="27"/>
      <c r="AA1062" s="25"/>
      <c r="AB1062" s="25"/>
      <c r="AC1062" s="25"/>
      <c r="AD1062" s="25"/>
      <c r="AE1062" s="25"/>
      <c r="AF1062" s="25"/>
      <c r="AG1062" s="25"/>
      <c r="AH1062" s="26"/>
      <c r="AI1062" s="19"/>
      <c r="AJ1062" s="27"/>
      <c r="AK1062" s="25"/>
      <c r="AL1062" s="25"/>
      <c r="AM1062" s="25"/>
      <c r="AN1062" s="26"/>
      <c r="AO1062" s="68"/>
      <c r="AP1062" s="19"/>
      <c r="AQ1062" s="27"/>
      <c r="AR1062" s="27"/>
      <c r="AS1062" s="27"/>
      <c r="AT1062" s="27"/>
      <c r="AU1062" s="25"/>
      <c r="AV1062" s="26"/>
      <c r="AW1062" s="27"/>
      <c r="AX1062" s="27"/>
      <c r="AY1062" s="27"/>
      <c r="AZ1062" s="27"/>
      <c r="BA1062" s="68"/>
      <c r="BB1062" s="26"/>
      <c r="BC1062" s="27"/>
      <c r="BD1062" s="27"/>
      <c r="BE1062" s="27"/>
      <c r="BF1062" s="68"/>
      <c r="BG1062" s="19" t="s">
        <v>17</v>
      </c>
      <c r="BH1062" s="27"/>
      <c r="BI1062" s="27"/>
      <c r="BJ1062" s="25"/>
      <c r="BK1062" s="64"/>
      <c r="BL1062" s="197"/>
    </row>
    <row r="1063" spans="1:66" s="3" customFormat="1" ht="12.95" customHeight="1" x14ac:dyDescent="0.25">
      <c r="A1063" s="5" t="s">
        <v>8</v>
      </c>
      <c r="B1063" s="31" t="s">
        <v>1817</v>
      </c>
      <c r="C1063" s="19"/>
      <c r="D1063" s="25"/>
      <c r="E1063" s="26"/>
      <c r="F1063" s="27" t="s">
        <v>116</v>
      </c>
      <c r="G1063" s="68"/>
      <c r="H1063" s="19"/>
      <c r="I1063" s="27"/>
      <c r="J1063" s="27"/>
      <c r="K1063" s="27"/>
      <c r="L1063" s="27"/>
      <c r="M1063" s="27"/>
      <c r="N1063" s="27" t="s">
        <v>92</v>
      </c>
      <c r="O1063" s="25"/>
      <c r="P1063" s="26"/>
      <c r="Q1063" s="27"/>
      <c r="R1063" s="68"/>
      <c r="S1063" s="19"/>
      <c r="T1063" s="19"/>
      <c r="U1063" s="19" t="s">
        <v>92</v>
      </c>
      <c r="V1063" s="27"/>
      <c r="W1063" s="27"/>
      <c r="X1063" s="27"/>
      <c r="Y1063" s="27"/>
      <c r="Z1063" s="27" t="s">
        <v>92</v>
      </c>
      <c r="AA1063" s="25"/>
      <c r="AB1063" s="25"/>
      <c r="AC1063" s="25" t="s">
        <v>92</v>
      </c>
      <c r="AD1063" s="25"/>
      <c r="AE1063" s="25"/>
      <c r="AF1063" s="25"/>
      <c r="AG1063" s="25"/>
      <c r="AH1063" s="26"/>
      <c r="AI1063" s="19" t="s">
        <v>92</v>
      </c>
      <c r="AJ1063" s="27"/>
      <c r="AK1063" s="25"/>
      <c r="AL1063" s="25"/>
      <c r="AM1063" s="25"/>
      <c r="AN1063" s="26"/>
      <c r="AO1063" s="68" t="s">
        <v>92</v>
      </c>
      <c r="AP1063" s="19"/>
      <c r="AQ1063" s="27"/>
      <c r="AR1063" s="27"/>
      <c r="AS1063" s="27"/>
      <c r="AT1063" s="27"/>
      <c r="AU1063" s="25" t="s">
        <v>92</v>
      </c>
      <c r="AV1063" s="26"/>
      <c r="AW1063" s="27"/>
      <c r="AX1063" s="27"/>
      <c r="AY1063" s="27"/>
      <c r="AZ1063" s="27"/>
      <c r="BA1063" s="68"/>
      <c r="BB1063" s="26" t="s">
        <v>92</v>
      </c>
      <c r="BC1063" s="27" t="s">
        <v>92</v>
      </c>
      <c r="BD1063" s="27" t="s">
        <v>92</v>
      </c>
      <c r="BE1063" s="27" t="s">
        <v>118</v>
      </c>
      <c r="BF1063" s="68" t="s">
        <v>92</v>
      </c>
      <c r="BG1063" s="19" t="s">
        <v>17</v>
      </c>
      <c r="BH1063" s="27"/>
      <c r="BI1063" s="27"/>
      <c r="BJ1063" s="25"/>
      <c r="BK1063" s="64"/>
      <c r="BL1063" s="197" t="str">
        <f>IFERROR(VLOOKUP(BK1063,#REF!,3,FALSE),"")</f>
        <v/>
      </c>
    </row>
    <row r="1064" spans="1:66" s="3" customFormat="1" ht="12.95" customHeight="1" x14ac:dyDescent="0.25">
      <c r="A1064" s="6"/>
      <c r="B1064" s="31"/>
      <c r="C1064" s="19"/>
      <c r="D1064" s="25"/>
      <c r="E1064" s="26"/>
      <c r="F1064" s="27"/>
      <c r="G1064" s="68"/>
      <c r="H1064" s="19"/>
      <c r="I1064" s="27"/>
      <c r="J1064" s="27"/>
      <c r="K1064" s="27"/>
      <c r="L1064" s="27"/>
      <c r="M1064" s="27"/>
      <c r="N1064" s="27"/>
      <c r="O1064" s="25"/>
      <c r="P1064" s="26"/>
      <c r="Q1064" s="27"/>
      <c r="R1064" s="68"/>
      <c r="S1064" s="19"/>
      <c r="T1064" s="19"/>
      <c r="U1064" s="19"/>
      <c r="V1064" s="27"/>
      <c r="W1064" s="27"/>
      <c r="X1064" s="27"/>
      <c r="Y1064" s="27"/>
      <c r="Z1064" s="27"/>
      <c r="AA1064" s="25"/>
      <c r="AB1064" s="25"/>
      <c r="AC1064" s="25"/>
      <c r="AD1064" s="25"/>
      <c r="AE1064" s="25"/>
      <c r="AF1064" s="25"/>
      <c r="AG1064" s="25"/>
      <c r="AH1064" s="26"/>
      <c r="AI1064" s="19"/>
      <c r="AJ1064" s="27"/>
      <c r="AK1064" s="25"/>
      <c r="AL1064" s="25"/>
      <c r="AM1064" s="25"/>
      <c r="AN1064" s="26"/>
      <c r="AO1064" s="68"/>
      <c r="AP1064" s="19"/>
      <c r="AQ1064" s="27"/>
      <c r="AR1064" s="27"/>
      <c r="AS1064" s="27"/>
      <c r="AT1064" s="27"/>
      <c r="AU1064" s="25"/>
      <c r="AV1064" s="26"/>
      <c r="AW1064" s="27"/>
      <c r="AX1064" s="27"/>
      <c r="AY1064" s="27"/>
      <c r="AZ1064" s="27"/>
      <c r="BA1064" s="68"/>
      <c r="BB1064" s="26"/>
      <c r="BC1064" s="27"/>
      <c r="BD1064" s="27"/>
      <c r="BE1064" s="27"/>
      <c r="BF1064" s="68"/>
      <c r="BG1064" s="19" t="s">
        <v>17</v>
      </c>
      <c r="BH1064" s="27"/>
      <c r="BI1064" s="27"/>
      <c r="BJ1064" s="25"/>
      <c r="BK1064" s="64"/>
      <c r="BL1064" s="197"/>
    </row>
    <row r="1065" spans="1:66" s="3" customFormat="1" ht="12.75" customHeight="1" x14ac:dyDescent="0.25">
      <c r="A1065" s="5" t="s">
        <v>10</v>
      </c>
      <c r="B1065" s="31" t="s">
        <v>1816</v>
      </c>
      <c r="C1065" s="19"/>
      <c r="D1065" s="25"/>
      <c r="E1065" s="26"/>
      <c r="F1065" s="27" t="s">
        <v>116</v>
      </c>
      <c r="G1065" s="68"/>
      <c r="H1065" s="19"/>
      <c r="I1065" s="27"/>
      <c r="J1065" s="27"/>
      <c r="K1065" s="27"/>
      <c r="L1065" s="27"/>
      <c r="M1065" s="27"/>
      <c r="N1065" s="27" t="s">
        <v>92</v>
      </c>
      <c r="O1065" s="25"/>
      <c r="P1065" s="26"/>
      <c r="Q1065" s="27"/>
      <c r="R1065" s="68"/>
      <c r="S1065" s="19"/>
      <c r="T1065" s="19"/>
      <c r="U1065" s="19" t="s">
        <v>92</v>
      </c>
      <c r="V1065" s="27"/>
      <c r="W1065" s="27"/>
      <c r="X1065" s="27"/>
      <c r="Y1065" s="27"/>
      <c r="Z1065" s="27"/>
      <c r="AA1065" s="25"/>
      <c r="AB1065" s="25"/>
      <c r="AC1065" s="25"/>
      <c r="AD1065" s="25"/>
      <c r="AE1065" s="25"/>
      <c r="AF1065" s="25"/>
      <c r="AG1065" s="25"/>
      <c r="AH1065" s="26"/>
      <c r="AI1065" s="19" t="s">
        <v>92</v>
      </c>
      <c r="AJ1065" s="27"/>
      <c r="AK1065" s="25"/>
      <c r="AL1065" s="25" t="s">
        <v>92</v>
      </c>
      <c r="AM1065" s="25" t="s">
        <v>92</v>
      </c>
      <c r="AN1065" s="26"/>
      <c r="AO1065" s="68"/>
      <c r="AP1065" s="19"/>
      <c r="AQ1065" s="27"/>
      <c r="AR1065" s="27"/>
      <c r="AS1065" s="27"/>
      <c r="AT1065" s="27"/>
      <c r="AU1065" s="25" t="s">
        <v>92</v>
      </c>
      <c r="AV1065" s="26"/>
      <c r="AW1065" s="27"/>
      <c r="AX1065" s="27"/>
      <c r="AY1065" s="27"/>
      <c r="AZ1065" s="27"/>
      <c r="BA1065" s="68"/>
      <c r="BB1065" s="26"/>
      <c r="BC1065" s="27" t="s">
        <v>92</v>
      </c>
      <c r="BD1065" s="27" t="s">
        <v>92</v>
      </c>
      <c r="BE1065" s="27" t="s">
        <v>92</v>
      </c>
      <c r="BF1065" s="68" t="s">
        <v>92</v>
      </c>
      <c r="BG1065" s="19" t="s">
        <v>17</v>
      </c>
      <c r="BH1065" s="27"/>
      <c r="BI1065" s="27"/>
      <c r="BJ1065" s="25"/>
      <c r="BK1065" s="64"/>
      <c r="BL1065" s="197" t="str">
        <f>IFERROR(VLOOKUP(BK1065,#REF!,3,FALSE),"")</f>
        <v/>
      </c>
    </row>
    <row r="1066" spans="1:66" s="3" customFormat="1" ht="12.75" customHeight="1" x14ac:dyDescent="0.25">
      <c r="A1066" s="5"/>
      <c r="B1066" s="31"/>
      <c r="C1066" s="19"/>
      <c r="D1066" s="25"/>
      <c r="E1066" s="26"/>
      <c r="F1066" s="27"/>
      <c r="G1066" s="68"/>
      <c r="H1066" s="19"/>
      <c r="I1066" s="27"/>
      <c r="J1066" s="27"/>
      <c r="K1066" s="27"/>
      <c r="L1066" s="27"/>
      <c r="M1066" s="27"/>
      <c r="N1066" s="27"/>
      <c r="O1066" s="25"/>
      <c r="P1066" s="26"/>
      <c r="Q1066" s="27"/>
      <c r="R1066" s="68"/>
      <c r="S1066" s="19"/>
      <c r="T1066" s="19"/>
      <c r="U1066" s="19"/>
      <c r="V1066" s="27"/>
      <c r="W1066" s="27"/>
      <c r="X1066" s="27"/>
      <c r="Y1066" s="27"/>
      <c r="Z1066" s="27"/>
      <c r="AA1066" s="25"/>
      <c r="AB1066" s="25"/>
      <c r="AC1066" s="25"/>
      <c r="AD1066" s="25"/>
      <c r="AE1066" s="25"/>
      <c r="AF1066" s="25"/>
      <c r="AG1066" s="25"/>
      <c r="AH1066" s="26"/>
      <c r="AI1066" s="19"/>
      <c r="AJ1066" s="27"/>
      <c r="AK1066" s="25"/>
      <c r="AL1066" s="25"/>
      <c r="AM1066" s="25"/>
      <c r="AN1066" s="26"/>
      <c r="AO1066" s="68"/>
      <c r="AP1066" s="19"/>
      <c r="AQ1066" s="27"/>
      <c r="AR1066" s="27"/>
      <c r="AS1066" s="27"/>
      <c r="AT1066" s="27"/>
      <c r="AU1066" s="25"/>
      <c r="AV1066" s="26"/>
      <c r="AW1066" s="27"/>
      <c r="AX1066" s="27"/>
      <c r="AY1066" s="27"/>
      <c r="AZ1066" s="27"/>
      <c r="BA1066" s="68"/>
      <c r="BB1066" s="26"/>
      <c r="BC1066" s="27"/>
      <c r="BD1066" s="27"/>
      <c r="BE1066" s="27"/>
      <c r="BF1066" s="68"/>
      <c r="BG1066" s="19" t="s">
        <v>17</v>
      </c>
      <c r="BH1066" s="27"/>
      <c r="BI1066" s="27"/>
      <c r="BJ1066" s="25"/>
      <c r="BK1066" s="64"/>
      <c r="BL1066" s="197"/>
    </row>
    <row r="1067" spans="1:66" s="3" customFormat="1" ht="12.95" customHeight="1" x14ac:dyDescent="0.25">
      <c r="A1067" s="5" t="s">
        <v>129</v>
      </c>
      <c r="B1067" s="31" t="s">
        <v>70</v>
      </c>
      <c r="C1067" s="19"/>
      <c r="D1067" s="25"/>
      <c r="E1067" s="26"/>
      <c r="F1067" s="27"/>
      <c r="G1067" s="68"/>
      <c r="H1067" s="19"/>
      <c r="I1067" s="27"/>
      <c r="J1067" s="27"/>
      <c r="K1067" s="27"/>
      <c r="L1067" s="27"/>
      <c r="M1067" s="27"/>
      <c r="N1067" s="27"/>
      <c r="O1067" s="25"/>
      <c r="P1067" s="26"/>
      <c r="Q1067" s="27"/>
      <c r="R1067" s="68"/>
      <c r="S1067" s="19"/>
      <c r="T1067" s="19"/>
      <c r="U1067" s="19"/>
      <c r="V1067" s="27"/>
      <c r="W1067" s="27"/>
      <c r="X1067" s="27"/>
      <c r="Y1067" s="27"/>
      <c r="Z1067" s="27"/>
      <c r="AA1067" s="25"/>
      <c r="AB1067" s="25"/>
      <c r="AC1067" s="25"/>
      <c r="AD1067" s="25"/>
      <c r="AE1067" s="25"/>
      <c r="AF1067" s="25"/>
      <c r="AG1067" s="25"/>
      <c r="AH1067" s="26"/>
      <c r="AI1067" s="19"/>
      <c r="AJ1067" s="27"/>
      <c r="AK1067" s="25"/>
      <c r="AL1067" s="25"/>
      <c r="AM1067" s="25"/>
      <c r="AN1067" s="26"/>
      <c r="AO1067" s="68"/>
      <c r="AP1067" s="19"/>
      <c r="AQ1067" s="27"/>
      <c r="AR1067" s="27"/>
      <c r="AS1067" s="27"/>
      <c r="AT1067" s="27"/>
      <c r="AU1067" s="25"/>
      <c r="AV1067" s="26"/>
      <c r="AW1067" s="27"/>
      <c r="AX1067" s="27"/>
      <c r="AY1067" s="27"/>
      <c r="AZ1067" s="27"/>
      <c r="BA1067" s="68"/>
      <c r="BB1067" s="26"/>
      <c r="BC1067" s="27"/>
      <c r="BD1067" s="27"/>
      <c r="BE1067" s="27"/>
      <c r="BF1067" s="68"/>
      <c r="BG1067" s="19" t="s">
        <v>17</v>
      </c>
      <c r="BH1067" s="27"/>
      <c r="BI1067" s="27"/>
      <c r="BJ1067" s="25"/>
      <c r="BK1067" s="64"/>
      <c r="BL1067" s="197" t="str">
        <f>IFERROR(VLOOKUP(BK1067,#REF!,3,FALSE),"")</f>
        <v/>
      </c>
    </row>
    <row r="1068" spans="1:66" s="3" customFormat="1" ht="12.75" customHeight="1" x14ac:dyDescent="0.25">
      <c r="A1068" s="6"/>
      <c r="B1068" s="31"/>
      <c r="C1068" s="19"/>
      <c r="D1068" s="25"/>
      <c r="E1068" s="26"/>
      <c r="F1068" s="27"/>
      <c r="G1068" s="68"/>
      <c r="H1068" s="19"/>
      <c r="I1068" s="27"/>
      <c r="J1068" s="27"/>
      <c r="K1068" s="27"/>
      <c r="L1068" s="27"/>
      <c r="M1068" s="27"/>
      <c r="N1068" s="27"/>
      <c r="O1068" s="25"/>
      <c r="P1068" s="26"/>
      <c r="Q1068" s="27"/>
      <c r="R1068" s="68"/>
      <c r="S1068" s="19"/>
      <c r="T1068" s="19"/>
      <c r="U1068" s="19"/>
      <c r="V1068" s="27"/>
      <c r="W1068" s="27"/>
      <c r="X1068" s="27"/>
      <c r="Y1068" s="27"/>
      <c r="Z1068" s="27"/>
      <c r="AA1068" s="25"/>
      <c r="AB1068" s="25"/>
      <c r="AC1068" s="25"/>
      <c r="AD1068" s="25"/>
      <c r="AE1068" s="25"/>
      <c r="AF1068" s="25"/>
      <c r="AG1068" s="25"/>
      <c r="AH1068" s="26"/>
      <c r="AI1068" s="19"/>
      <c r="AJ1068" s="27"/>
      <c r="AK1068" s="25"/>
      <c r="AL1068" s="25"/>
      <c r="AM1068" s="25"/>
      <c r="AN1068" s="26"/>
      <c r="AO1068" s="68"/>
      <c r="AP1068" s="19"/>
      <c r="AQ1068" s="27"/>
      <c r="AR1068" s="27"/>
      <c r="AS1068" s="27"/>
      <c r="AT1068" s="27"/>
      <c r="AU1068" s="25"/>
      <c r="AV1068" s="26"/>
      <c r="AW1068" s="27"/>
      <c r="AX1068" s="27"/>
      <c r="AY1068" s="27"/>
      <c r="AZ1068" s="27"/>
      <c r="BA1068" s="68"/>
      <c r="BB1068" s="26"/>
      <c r="BC1068" s="27"/>
      <c r="BD1068" s="27"/>
      <c r="BE1068" s="27"/>
      <c r="BF1068" s="68"/>
      <c r="BG1068" s="19" t="s">
        <v>17</v>
      </c>
      <c r="BH1068" s="27"/>
      <c r="BI1068" s="27"/>
      <c r="BJ1068" s="25"/>
      <c r="BK1068" s="64"/>
      <c r="BL1068" s="197"/>
    </row>
    <row r="1069" spans="1:66" s="3" customFormat="1" ht="30.75" customHeight="1" x14ac:dyDescent="0.25">
      <c r="A1069" s="5" t="s">
        <v>20</v>
      </c>
      <c r="B1069" s="31" t="s">
        <v>69</v>
      </c>
      <c r="C1069" s="19"/>
      <c r="D1069" s="25"/>
      <c r="E1069" s="26"/>
      <c r="F1069" s="27" t="s">
        <v>116</v>
      </c>
      <c r="G1069" s="68"/>
      <c r="H1069" s="19"/>
      <c r="I1069" s="27"/>
      <c r="J1069" s="27"/>
      <c r="K1069" s="27"/>
      <c r="L1069" s="27"/>
      <c r="M1069" s="27"/>
      <c r="N1069" s="27" t="s">
        <v>92</v>
      </c>
      <c r="O1069" s="25"/>
      <c r="P1069" s="26"/>
      <c r="Q1069" s="27"/>
      <c r="R1069" s="68"/>
      <c r="S1069" s="19"/>
      <c r="T1069" s="19"/>
      <c r="U1069" s="19" t="s">
        <v>92</v>
      </c>
      <c r="V1069" s="27"/>
      <c r="W1069" s="27"/>
      <c r="X1069" s="27"/>
      <c r="Y1069" s="27"/>
      <c r="Z1069" s="27"/>
      <c r="AA1069" s="25"/>
      <c r="AB1069" s="25"/>
      <c r="AC1069" s="25"/>
      <c r="AD1069" s="25"/>
      <c r="AE1069" s="25"/>
      <c r="AF1069" s="25"/>
      <c r="AG1069" s="25"/>
      <c r="AH1069" s="26"/>
      <c r="AI1069" s="19" t="s">
        <v>92</v>
      </c>
      <c r="AJ1069" s="27"/>
      <c r="AK1069" s="25"/>
      <c r="AL1069" s="25" t="s">
        <v>92</v>
      </c>
      <c r="AM1069" s="25" t="s">
        <v>92</v>
      </c>
      <c r="AN1069" s="26"/>
      <c r="AO1069" s="68"/>
      <c r="AP1069" s="19"/>
      <c r="AQ1069" s="27"/>
      <c r="AR1069" s="27"/>
      <c r="AS1069" s="27"/>
      <c r="AT1069" s="27"/>
      <c r="AU1069" s="25" t="s">
        <v>92</v>
      </c>
      <c r="AV1069" s="26"/>
      <c r="AW1069" s="27"/>
      <c r="AX1069" s="27"/>
      <c r="AY1069" s="27"/>
      <c r="AZ1069" s="27"/>
      <c r="BA1069" s="68"/>
      <c r="BB1069" s="26"/>
      <c r="BC1069" s="27" t="s">
        <v>92</v>
      </c>
      <c r="BD1069" s="27" t="s">
        <v>92</v>
      </c>
      <c r="BE1069" s="27" t="s">
        <v>92</v>
      </c>
      <c r="BF1069" s="68" t="s">
        <v>92</v>
      </c>
      <c r="BG1069" s="19" t="s">
        <v>17</v>
      </c>
      <c r="BH1069" s="27"/>
      <c r="BI1069" s="27"/>
      <c r="BJ1069" s="25"/>
      <c r="BK1069" s="64"/>
      <c r="BL1069" s="200">
        <f>+BL77+1</f>
        <v>8</v>
      </c>
      <c r="BM1069" s="8" t="s">
        <v>1896</v>
      </c>
      <c r="BN1069" s="8" t="s">
        <v>1897</v>
      </c>
    </row>
    <row r="1070" spans="1:66" s="3" customFormat="1" ht="12.95" customHeight="1" x14ac:dyDescent="0.25">
      <c r="A1070" s="6"/>
      <c r="B1070" s="31"/>
      <c r="C1070" s="19"/>
      <c r="D1070" s="25"/>
      <c r="E1070" s="26"/>
      <c r="F1070" s="27"/>
      <c r="G1070" s="68"/>
      <c r="H1070" s="19"/>
      <c r="I1070" s="27"/>
      <c r="J1070" s="27"/>
      <c r="K1070" s="27"/>
      <c r="L1070" s="27"/>
      <c r="M1070" s="27"/>
      <c r="N1070" s="27"/>
      <c r="O1070" s="25"/>
      <c r="P1070" s="26"/>
      <c r="Q1070" s="27"/>
      <c r="R1070" s="68"/>
      <c r="S1070" s="19"/>
      <c r="T1070" s="19"/>
      <c r="U1070" s="19"/>
      <c r="V1070" s="27"/>
      <c r="W1070" s="27"/>
      <c r="X1070" s="27"/>
      <c r="Y1070" s="27"/>
      <c r="Z1070" s="27"/>
      <c r="AA1070" s="25"/>
      <c r="AB1070" s="25"/>
      <c r="AC1070" s="25"/>
      <c r="AD1070" s="25"/>
      <c r="AE1070" s="25"/>
      <c r="AF1070" s="25"/>
      <c r="AG1070" s="25"/>
      <c r="AH1070" s="26"/>
      <c r="AI1070" s="19"/>
      <c r="AJ1070" s="27"/>
      <c r="AK1070" s="25"/>
      <c r="AL1070" s="25"/>
      <c r="AM1070" s="25"/>
      <c r="AN1070" s="26"/>
      <c r="AO1070" s="68"/>
      <c r="AP1070" s="19"/>
      <c r="AQ1070" s="27"/>
      <c r="AR1070" s="27"/>
      <c r="AS1070" s="27"/>
      <c r="AT1070" s="27"/>
      <c r="AU1070" s="25"/>
      <c r="AV1070" s="26"/>
      <c r="AW1070" s="27"/>
      <c r="AX1070" s="27"/>
      <c r="AY1070" s="27"/>
      <c r="AZ1070" s="27"/>
      <c r="BA1070" s="68"/>
      <c r="BB1070" s="26"/>
      <c r="BC1070" s="27"/>
      <c r="BD1070" s="27"/>
      <c r="BE1070" s="27"/>
      <c r="BF1070" s="68"/>
      <c r="BG1070" s="19" t="s">
        <v>17</v>
      </c>
      <c r="BH1070" s="27"/>
      <c r="BI1070" s="27"/>
      <c r="BJ1070" s="25"/>
      <c r="BK1070" s="64"/>
      <c r="BL1070" s="197"/>
    </row>
    <row r="1071" spans="1:66" s="3" customFormat="1" ht="12.75" customHeight="1" x14ac:dyDescent="0.25">
      <c r="A1071" s="5" t="s">
        <v>9</v>
      </c>
      <c r="B1071" s="31" t="s">
        <v>12</v>
      </c>
      <c r="C1071" s="19"/>
      <c r="D1071" s="25"/>
      <c r="E1071" s="26"/>
      <c r="F1071" s="27" t="s">
        <v>116</v>
      </c>
      <c r="G1071" s="68"/>
      <c r="H1071" s="19"/>
      <c r="I1071" s="27"/>
      <c r="J1071" s="27"/>
      <c r="K1071" s="27"/>
      <c r="L1071" s="27"/>
      <c r="M1071" s="27"/>
      <c r="N1071" s="27" t="s">
        <v>92</v>
      </c>
      <c r="O1071" s="25"/>
      <c r="P1071" s="26"/>
      <c r="Q1071" s="27"/>
      <c r="R1071" s="68"/>
      <c r="S1071" s="19"/>
      <c r="T1071" s="19"/>
      <c r="U1071" s="19" t="s">
        <v>92</v>
      </c>
      <c r="V1071" s="27"/>
      <c r="W1071" s="27"/>
      <c r="X1071" s="27"/>
      <c r="Y1071" s="27"/>
      <c r="Z1071" s="27"/>
      <c r="AA1071" s="25"/>
      <c r="AB1071" s="25"/>
      <c r="AC1071" s="25"/>
      <c r="AD1071" s="25"/>
      <c r="AE1071" s="25"/>
      <c r="AF1071" s="25"/>
      <c r="AG1071" s="25"/>
      <c r="AH1071" s="26"/>
      <c r="AI1071" s="19" t="s">
        <v>92</v>
      </c>
      <c r="AJ1071" s="27"/>
      <c r="AK1071" s="25"/>
      <c r="AL1071" s="25" t="s">
        <v>92</v>
      </c>
      <c r="AM1071" s="25" t="s">
        <v>92</v>
      </c>
      <c r="AN1071" s="26"/>
      <c r="AO1071" s="68"/>
      <c r="AP1071" s="19"/>
      <c r="AQ1071" s="27" t="s">
        <v>92</v>
      </c>
      <c r="AR1071" s="27"/>
      <c r="AS1071" s="27"/>
      <c r="AT1071" s="27"/>
      <c r="AU1071" s="25" t="s">
        <v>92</v>
      </c>
      <c r="AV1071" s="26"/>
      <c r="AW1071" s="27" t="s">
        <v>92</v>
      </c>
      <c r="AX1071" s="27"/>
      <c r="AY1071" s="27"/>
      <c r="AZ1071" s="27"/>
      <c r="BA1071" s="68"/>
      <c r="BB1071" s="26"/>
      <c r="BC1071" s="27"/>
      <c r="BD1071" s="27"/>
      <c r="BE1071" s="27"/>
      <c r="BF1071" s="68"/>
      <c r="BG1071" s="19" t="s">
        <v>17</v>
      </c>
      <c r="BH1071" s="27"/>
      <c r="BI1071" s="27"/>
      <c r="BJ1071" s="25"/>
      <c r="BK1071" s="64"/>
      <c r="BL1071" s="197" t="str">
        <f>IFERROR(VLOOKUP(BK1071,#REF!,3,FALSE),"")</f>
        <v/>
      </c>
    </row>
    <row r="1072" spans="1:66" s="3" customFormat="1" ht="12.75" customHeight="1" x14ac:dyDescent="0.25">
      <c r="A1072" s="6"/>
      <c r="B1072" s="31"/>
      <c r="C1072" s="19"/>
      <c r="D1072" s="25"/>
      <c r="E1072" s="26"/>
      <c r="F1072" s="27"/>
      <c r="G1072" s="68"/>
      <c r="H1072" s="19"/>
      <c r="I1072" s="27"/>
      <c r="J1072" s="27"/>
      <c r="K1072" s="27"/>
      <c r="L1072" s="27"/>
      <c r="M1072" s="27"/>
      <c r="N1072" s="27"/>
      <c r="O1072" s="25"/>
      <c r="P1072" s="26"/>
      <c r="Q1072" s="27"/>
      <c r="R1072" s="68"/>
      <c r="S1072" s="19"/>
      <c r="T1072" s="19"/>
      <c r="U1072" s="19"/>
      <c r="V1072" s="27"/>
      <c r="W1072" s="27"/>
      <c r="X1072" s="27"/>
      <c r="Y1072" s="27"/>
      <c r="Z1072" s="27"/>
      <c r="AA1072" s="25"/>
      <c r="AB1072" s="25"/>
      <c r="AC1072" s="25"/>
      <c r="AD1072" s="25"/>
      <c r="AE1072" s="25"/>
      <c r="AF1072" s="25"/>
      <c r="AG1072" s="25"/>
      <c r="AH1072" s="26"/>
      <c r="AI1072" s="19"/>
      <c r="AJ1072" s="27"/>
      <c r="AK1072" s="25"/>
      <c r="AL1072" s="25"/>
      <c r="AM1072" s="25"/>
      <c r="AN1072" s="26"/>
      <c r="AO1072" s="68"/>
      <c r="AP1072" s="19"/>
      <c r="AQ1072" s="27"/>
      <c r="AR1072" s="27"/>
      <c r="AS1072" s="27"/>
      <c r="AT1072" s="27"/>
      <c r="AU1072" s="25"/>
      <c r="AV1072" s="26"/>
      <c r="AW1072" s="27"/>
      <c r="AX1072" s="27"/>
      <c r="AY1072" s="27"/>
      <c r="AZ1072" s="27"/>
      <c r="BA1072" s="68"/>
      <c r="BB1072" s="26"/>
      <c r="BC1072" s="27"/>
      <c r="BD1072" s="27"/>
      <c r="BE1072" s="27"/>
      <c r="BF1072" s="68"/>
      <c r="BG1072" s="19" t="s">
        <v>17</v>
      </c>
      <c r="BH1072" s="27"/>
      <c r="BI1072" s="27"/>
      <c r="BJ1072" s="25"/>
      <c r="BK1072" s="64"/>
      <c r="BL1072" s="197"/>
    </row>
    <row r="1073" spans="1:68" s="3" customFormat="1" ht="45.75" customHeight="1" x14ac:dyDescent="0.25">
      <c r="A1073" s="5" t="s">
        <v>128</v>
      </c>
      <c r="B1073" s="31" t="s">
        <v>1841</v>
      </c>
      <c r="C1073" s="19"/>
      <c r="D1073" s="25"/>
      <c r="E1073" s="26"/>
      <c r="F1073" s="27"/>
      <c r="G1073" s="68"/>
      <c r="H1073" s="19"/>
      <c r="I1073" s="27"/>
      <c r="J1073" s="27"/>
      <c r="K1073" s="27"/>
      <c r="L1073" s="27"/>
      <c r="M1073" s="27"/>
      <c r="N1073" s="27"/>
      <c r="O1073" s="25"/>
      <c r="P1073" s="26"/>
      <c r="Q1073" s="27"/>
      <c r="R1073" s="68"/>
      <c r="S1073" s="19"/>
      <c r="T1073" s="19"/>
      <c r="U1073" s="19"/>
      <c r="V1073" s="27"/>
      <c r="W1073" s="27"/>
      <c r="X1073" s="27"/>
      <c r="Y1073" s="27"/>
      <c r="Z1073" s="27"/>
      <c r="AA1073" s="25"/>
      <c r="AB1073" s="25"/>
      <c r="AC1073" s="25"/>
      <c r="AD1073" s="25"/>
      <c r="AE1073" s="25"/>
      <c r="AF1073" s="25"/>
      <c r="AG1073" s="25"/>
      <c r="AH1073" s="26"/>
      <c r="AI1073" s="19"/>
      <c r="AJ1073" s="27"/>
      <c r="AK1073" s="25"/>
      <c r="AL1073" s="25" t="s">
        <v>92</v>
      </c>
      <c r="AM1073" s="25" t="s">
        <v>92</v>
      </c>
      <c r="AN1073" s="26"/>
      <c r="AO1073" s="68"/>
      <c r="AP1073" s="19"/>
      <c r="AQ1073" s="27"/>
      <c r="AR1073" s="27"/>
      <c r="AS1073" s="27"/>
      <c r="AT1073" s="27"/>
      <c r="AU1073" s="25"/>
      <c r="AV1073" s="26"/>
      <c r="AW1073" s="27"/>
      <c r="AX1073" s="27"/>
      <c r="AY1073" s="27"/>
      <c r="AZ1073" s="27"/>
      <c r="BA1073" s="68"/>
      <c r="BB1073" s="26"/>
      <c r="BC1073" s="27"/>
      <c r="BD1073" s="27"/>
      <c r="BE1073" s="27"/>
      <c r="BF1073" s="68"/>
      <c r="BG1073" s="19" t="s">
        <v>17</v>
      </c>
      <c r="BH1073" s="27"/>
      <c r="BI1073" s="27"/>
      <c r="BJ1073" s="25"/>
      <c r="BK1073" s="64"/>
      <c r="BL1073" s="197">
        <v>12</v>
      </c>
      <c r="BN1073" s="8" t="s">
        <v>1899</v>
      </c>
      <c r="BO1073" s="8" t="s">
        <v>1900</v>
      </c>
      <c r="BP1073" s="8" t="s">
        <v>1901</v>
      </c>
    </row>
    <row r="1074" spans="1:68" s="3" customFormat="1" ht="12.95" customHeight="1" x14ac:dyDescent="0.25">
      <c r="A1074" s="6"/>
      <c r="B1074" s="31"/>
      <c r="C1074" s="19"/>
      <c r="D1074" s="25"/>
      <c r="E1074" s="26"/>
      <c r="F1074" s="27"/>
      <c r="G1074" s="68"/>
      <c r="H1074" s="19"/>
      <c r="I1074" s="27"/>
      <c r="J1074" s="27"/>
      <c r="K1074" s="27"/>
      <c r="L1074" s="27"/>
      <c r="M1074" s="27"/>
      <c r="N1074" s="27"/>
      <c r="O1074" s="25"/>
      <c r="P1074" s="26"/>
      <c r="Q1074" s="27"/>
      <c r="R1074" s="68"/>
      <c r="S1074" s="19"/>
      <c r="T1074" s="19"/>
      <c r="U1074" s="19"/>
      <c r="V1074" s="27"/>
      <c r="W1074" s="27"/>
      <c r="X1074" s="27"/>
      <c r="Y1074" s="27"/>
      <c r="Z1074" s="27"/>
      <c r="AA1074" s="25"/>
      <c r="AB1074" s="25"/>
      <c r="AC1074" s="25"/>
      <c r="AD1074" s="25"/>
      <c r="AE1074" s="25"/>
      <c r="AF1074" s="25"/>
      <c r="AG1074" s="25"/>
      <c r="AH1074" s="26"/>
      <c r="AI1074" s="19"/>
      <c r="AJ1074" s="27"/>
      <c r="AK1074" s="25"/>
      <c r="AL1074" s="25"/>
      <c r="AM1074" s="25"/>
      <c r="AN1074" s="26"/>
      <c r="AO1074" s="68"/>
      <c r="AP1074" s="19"/>
      <c r="AQ1074" s="27"/>
      <c r="AR1074" s="27"/>
      <c r="AS1074" s="27"/>
      <c r="AT1074" s="27"/>
      <c r="AU1074" s="25"/>
      <c r="AV1074" s="26"/>
      <c r="AW1074" s="27"/>
      <c r="AX1074" s="27"/>
      <c r="AY1074" s="27"/>
      <c r="AZ1074" s="27"/>
      <c r="BA1074" s="68"/>
      <c r="BB1074" s="26"/>
      <c r="BC1074" s="27"/>
      <c r="BD1074" s="27"/>
      <c r="BE1074" s="27"/>
      <c r="BF1074" s="68"/>
      <c r="BG1074" s="19" t="s">
        <v>17</v>
      </c>
      <c r="BH1074" s="27"/>
      <c r="BI1074" s="27"/>
      <c r="BJ1074" s="25"/>
      <c r="BK1074" s="64"/>
      <c r="BL1074" s="197"/>
    </row>
    <row r="1075" spans="1:68" s="3" customFormat="1" ht="12.75" customHeight="1" x14ac:dyDescent="0.25">
      <c r="A1075" s="35" t="s">
        <v>1785</v>
      </c>
      <c r="B1075" s="31" t="s">
        <v>201</v>
      </c>
      <c r="C1075" s="24"/>
      <c r="D1075" s="22"/>
      <c r="E1075" s="23"/>
      <c r="F1075" s="21" t="s">
        <v>117</v>
      </c>
      <c r="G1075" s="20"/>
      <c r="H1075" s="24"/>
      <c r="I1075" s="21"/>
      <c r="J1075" s="21"/>
      <c r="K1075" s="21" t="s">
        <v>117</v>
      </c>
      <c r="L1075" s="21" t="s">
        <v>116</v>
      </c>
      <c r="M1075" s="21"/>
      <c r="N1075" s="21" t="s">
        <v>92</v>
      </c>
      <c r="O1075" s="22"/>
      <c r="P1075" s="23"/>
      <c r="Q1075" s="21"/>
      <c r="R1075" s="20"/>
      <c r="S1075" s="24"/>
      <c r="T1075" s="24"/>
      <c r="U1075" s="24"/>
      <c r="V1075" s="21"/>
      <c r="W1075" s="21"/>
      <c r="X1075" s="21"/>
      <c r="Y1075" s="21"/>
      <c r="Z1075" s="21"/>
      <c r="AA1075" s="22"/>
      <c r="AB1075" s="22"/>
      <c r="AC1075" s="22" t="s">
        <v>118</v>
      </c>
      <c r="AD1075" s="22"/>
      <c r="AE1075" s="22"/>
      <c r="AF1075" s="22"/>
      <c r="AG1075" s="22"/>
      <c r="AH1075" s="23"/>
      <c r="AI1075" s="24"/>
      <c r="AJ1075" s="21"/>
      <c r="AK1075" s="22"/>
      <c r="AL1075" s="22" t="s">
        <v>92</v>
      </c>
      <c r="AM1075" s="22" t="s">
        <v>92</v>
      </c>
      <c r="AN1075" s="23"/>
      <c r="AO1075" s="20"/>
      <c r="AP1075" s="24"/>
      <c r="AQ1075" s="21" t="s">
        <v>92</v>
      </c>
      <c r="AR1075" s="21"/>
      <c r="AS1075" s="21"/>
      <c r="AT1075" s="21"/>
      <c r="AU1075" s="22" t="s">
        <v>92</v>
      </c>
      <c r="AV1075" s="23"/>
      <c r="AW1075" s="21" t="s">
        <v>92</v>
      </c>
      <c r="AX1075" s="21"/>
      <c r="AY1075" s="21"/>
      <c r="AZ1075" s="21"/>
      <c r="BA1075" s="20"/>
      <c r="BB1075" s="23"/>
      <c r="BC1075" s="21"/>
      <c r="BD1075" s="21"/>
      <c r="BE1075" s="21"/>
      <c r="BF1075" s="20"/>
      <c r="BG1075" s="24" t="s">
        <v>17</v>
      </c>
      <c r="BH1075" s="21"/>
      <c r="BI1075" s="21"/>
      <c r="BJ1075" s="22"/>
      <c r="BK1075" s="64"/>
      <c r="BL1075" s="197" t="str">
        <f>IFERROR(VLOOKUP(BK1075,#REF!,3,FALSE),"")</f>
        <v/>
      </c>
    </row>
    <row r="1076" spans="1:68" s="3" customFormat="1" ht="12.95" customHeight="1" x14ac:dyDescent="0.25">
      <c r="A1076" s="35" t="s">
        <v>1786</v>
      </c>
      <c r="B1076" s="31" t="s">
        <v>188</v>
      </c>
      <c r="C1076" s="24"/>
      <c r="D1076" s="22"/>
      <c r="E1076" s="23"/>
      <c r="F1076" s="21" t="s">
        <v>117</v>
      </c>
      <c r="G1076" s="20"/>
      <c r="H1076" s="24"/>
      <c r="I1076" s="21"/>
      <c r="J1076" s="21"/>
      <c r="K1076" s="21"/>
      <c r="L1076" s="21"/>
      <c r="M1076" s="21"/>
      <c r="N1076" s="21" t="s">
        <v>92</v>
      </c>
      <c r="O1076" s="22"/>
      <c r="P1076" s="23"/>
      <c r="Q1076" s="21"/>
      <c r="R1076" s="20"/>
      <c r="S1076" s="24"/>
      <c r="T1076" s="24"/>
      <c r="U1076" s="24"/>
      <c r="V1076" s="21"/>
      <c r="W1076" s="21"/>
      <c r="X1076" s="21"/>
      <c r="Y1076" s="21"/>
      <c r="Z1076" s="21"/>
      <c r="AA1076" s="22"/>
      <c r="AB1076" s="22"/>
      <c r="AC1076" s="22" t="s">
        <v>118</v>
      </c>
      <c r="AD1076" s="22"/>
      <c r="AE1076" s="22"/>
      <c r="AF1076" s="22"/>
      <c r="AG1076" s="22"/>
      <c r="AH1076" s="23"/>
      <c r="AI1076" s="24"/>
      <c r="AJ1076" s="21"/>
      <c r="AK1076" s="22"/>
      <c r="AL1076" s="22" t="s">
        <v>92</v>
      </c>
      <c r="AM1076" s="22" t="s">
        <v>92</v>
      </c>
      <c r="AN1076" s="23"/>
      <c r="AO1076" s="20"/>
      <c r="AP1076" s="24"/>
      <c r="AQ1076" s="21" t="s">
        <v>92</v>
      </c>
      <c r="AR1076" s="21"/>
      <c r="AS1076" s="21"/>
      <c r="AT1076" s="21"/>
      <c r="AU1076" s="22" t="s">
        <v>92</v>
      </c>
      <c r="AV1076" s="23"/>
      <c r="AW1076" s="21" t="s">
        <v>92</v>
      </c>
      <c r="AX1076" s="21"/>
      <c r="AY1076" s="21"/>
      <c r="AZ1076" s="21"/>
      <c r="BA1076" s="20"/>
      <c r="BB1076" s="23"/>
      <c r="BC1076" s="21"/>
      <c r="BD1076" s="21"/>
      <c r="BE1076" s="21"/>
      <c r="BF1076" s="20"/>
      <c r="BG1076" s="24" t="s">
        <v>17</v>
      </c>
      <c r="BH1076" s="21"/>
      <c r="BI1076" s="21"/>
      <c r="BJ1076" s="22"/>
      <c r="BK1076" s="64"/>
      <c r="BL1076" s="197" t="str">
        <f>IFERROR(VLOOKUP(BK1076,#REF!,3,FALSE),"")</f>
        <v/>
      </c>
    </row>
    <row r="1077" spans="1:68" s="3" customFormat="1" ht="12.75" customHeight="1" x14ac:dyDescent="0.25">
      <c r="A1077" s="35" t="s">
        <v>1787</v>
      </c>
      <c r="B1077" s="31" t="s">
        <v>189</v>
      </c>
      <c r="C1077" s="24"/>
      <c r="D1077" s="22"/>
      <c r="E1077" s="23"/>
      <c r="F1077" s="21" t="s">
        <v>117</v>
      </c>
      <c r="G1077" s="20"/>
      <c r="H1077" s="24"/>
      <c r="I1077" s="21"/>
      <c r="J1077" s="21"/>
      <c r="K1077" s="21"/>
      <c r="L1077" s="21"/>
      <c r="M1077" s="21"/>
      <c r="N1077" s="21" t="s">
        <v>92</v>
      </c>
      <c r="O1077" s="22"/>
      <c r="P1077" s="23"/>
      <c r="Q1077" s="21"/>
      <c r="R1077" s="20"/>
      <c r="S1077" s="24"/>
      <c r="T1077" s="24"/>
      <c r="U1077" s="24"/>
      <c r="V1077" s="21"/>
      <c r="W1077" s="21"/>
      <c r="X1077" s="21"/>
      <c r="Y1077" s="21"/>
      <c r="Z1077" s="21"/>
      <c r="AA1077" s="22"/>
      <c r="AB1077" s="22"/>
      <c r="AC1077" s="22" t="s">
        <v>118</v>
      </c>
      <c r="AD1077" s="22"/>
      <c r="AE1077" s="22"/>
      <c r="AF1077" s="22"/>
      <c r="AG1077" s="22"/>
      <c r="AH1077" s="23"/>
      <c r="AI1077" s="24"/>
      <c r="AJ1077" s="21"/>
      <c r="AK1077" s="22"/>
      <c r="AL1077" s="22" t="s">
        <v>92</v>
      </c>
      <c r="AM1077" s="22" t="s">
        <v>92</v>
      </c>
      <c r="AN1077" s="23"/>
      <c r="AO1077" s="20"/>
      <c r="AP1077" s="24"/>
      <c r="AQ1077" s="21" t="s">
        <v>92</v>
      </c>
      <c r="AR1077" s="21"/>
      <c r="AS1077" s="21"/>
      <c r="AT1077" s="21"/>
      <c r="AU1077" s="22" t="s">
        <v>92</v>
      </c>
      <c r="AV1077" s="23"/>
      <c r="AW1077" s="21" t="s">
        <v>92</v>
      </c>
      <c r="AX1077" s="21"/>
      <c r="AY1077" s="21"/>
      <c r="AZ1077" s="21"/>
      <c r="BA1077" s="20"/>
      <c r="BB1077" s="23"/>
      <c r="BC1077" s="21"/>
      <c r="BD1077" s="21"/>
      <c r="BE1077" s="21"/>
      <c r="BF1077" s="20"/>
      <c r="BG1077" s="24" t="s">
        <v>17</v>
      </c>
      <c r="BH1077" s="21"/>
      <c r="BI1077" s="21"/>
      <c r="BJ1077" s="22"/>
      <c r="BK1077" s="64"/>
      <c r="BL1077" s="197" t="str">
        <f>IFERROR(VLOOKUP(BK1077,#REF!,3,FALSE),"")</f>
        <v/>
      </c>
    </row>
    <row r="1078" spans="1:68" s="3" customFormat="1" ht="12.75" customHeight="1" x14ac:dyDescent="0.25">
      <c r="A1078" s="42"/>
      <c r="B1078" s="31"/>
      <c r="C1078" s="24"/>
      <c r="D1078" s="22"/>
      <c r="E1078" s="23"/>
      <c r="F1078" s="21"/>
      <c r="G1078" s="20"/>
      <c r="H1078" s="24"/>
      <c r="I1078" s="21"/>
      <c r="J1078" s="21"/>
      <c r="K1078" s="21"/>
      <c r="L1078" s="21"/>
      <c r="M1078" s="21"/>
      <c r="N1078" s="21"/>
      <c r="O1078" s="22"/>
      <c r="P1078" s="23"/>
      <c r="Q1078" s="21"/>
      <c r="R1078" s="20"/>
      <c r="S1078" s="24"/>
      <c r="T1078" s="24"/>
      <c r="U1078" s="24"/>
      <c r="V1078" s="21"/>
      <c r="W1078" s="21"/>
      <c r="X1078" s="21"/>
      <c r="Y1078" s="21"/>
      <c r="Z1078" s="21"/>
      <c r="AA1078" s="22"/>
      <c r="AB1078" s="22"/>
      <c r="AC1078" s="22"/>
      <c r="AD1078" s="22"/>
      <c r="AE1078" s="22"/>
      <c r="AF1078" s="22"/>
      <c r="AG1078" s="22"/>
      <c r="AH1078" s="23"/>
      <c r="AI1078" s="24"/>
      <c r="AJ1078" s="21"/>
      <c r="AK1078" s="22"/>
      <c r="AL1078" s="22"/>
      <c r="AM1078" s="22"/>
      <c r="AN1078" s="23"/>
      <c r="AO1078" s="20"/>
      <c r="AP1078" s="24"/>
      <c r="AQ1078" s="21"/>
      <c r="AR1078" s="21"/>
      <c r="AS1078" s="21"/>
      <c r="AT1078" s="21"/>
      <c r="AU1078" s="22"/>
      <c r="AV1078" s="23"/>
      <c r="AW1078" s="21"/>
      <c r="AX1078" s="21"/>
      <c r="AY1078" s="21"/>
      <c r="AZ1078" s="21"/>
      <c r="BA1078" s="20"/>
      <c r="BB1078" s="23"/>
      <c r="BC1078" s="21"/>
      <c r="BD1078" s="21"/>
      <c r="BE1078" s="21"/>
      <c r="BF1078" s="20"/>
      <c r="BG1078" s="24" t="s">
        <v>17</v>
      </c>
      <c r="BH1078" s="21"/>
      <c r="BI1078" s="21"/>
      <c r="BJ1078" s="22"/>
      <c r="BK1078" s="64"/>
      <c r="BL1078" s="197"/>
    </row>
    <row r="1079" spans="1:68" s="3" customFormat="1" ht="12.95" customHeight="1" x14ac:dyDescent="0.25">
      <c r="A1079" s="5" t="s">
        <v>19</v>
      </c>
      <c r="B1079" s="31" t="s">
        <v>420</v>
      </c>
      <c r="C1079" s="19"/>
      <c r="D1079" s="25"/>
      <c r="E1079" s="26"/>
      <c r="F1079" s="27" t="s">
        <v>92</v>
      </c>
      <c r="G1079" s="68"/>
      <c r="H1079" s="19"/>
      <c r="I1079" s="27"/>
      <c r="J1079" s="27"/>
      <c r="K1079" s="27"/>
      <c r="L1079" s="27"/>
      <c r="M1079" s="27"/>
      <c r="N1079" s="27" t="s">
        <v>92</v>
      </c>
      <c r="O1079" s="25"/>
      <c r="P1079" s="26"/>
      <c r="Q1079" s="27"/>
      <c r="R1079" s="68"/>
      <c r="S1079" s="19"/>
      <c r="T1079" s="19"/>
      <c r="U1079" s="19"/>
      <c r="V1079" s="27"/>
      <c r="W1079" s="27"/>
      <c r="X1079" s="27"/>
      <c r="Y1079" s="27"/>
      <c r="Z1079" s="27"/>
      <c r="AA1079" s="25"/>
      <c r="AB1079" s="25" t="s">
        <v>117</v>
      </c>
      <c r="AC1079" s="25" t="s">
        <v>116</v>
      </c>
      <c r="AD1079" s="25"/>
      <c r="AE1079" s="25"/>
      <c r="AF1079" s="25"/>
      <c r="AG1079" s="25"/>
      <c r="AH1079" s="26"/>
      <c r="AI1079" s="19"/>
      <c r="AJ1079" s="27"/>
      <c r="AK1079" s="25"/>
      <c r="AL1079" s="25"/>
      <c r="AM1079" s="25"/>
      <c r="AN1079" s="26"/>
      <c r="AO1079" s="68"/>
      <c r="AP1079" s="19"/>
      <c r="AQ1079" s="27"/>
      <c r="AR1079" s="27"/>
      <c r="AS1079" s="27"/>
      <c r="AT1079" s="27"/>
      <c r="AU1079" s="25"/>
      <c r="AV1079" s="26"/>
      <c r="AW1079" s="27"/>
      <c r="AX1079" s="27"/>
      <c r="AY1079" s="27"/>
      <c r="AZ1079" s="27"/>
      <c r="BA1079" s="68"/>
      <c r="BB1079" s="26"/>
      <c r="BC1079" s="27" t="s">
        <v>92</v>
      </c>
      <c r="BD1079" s="27" t="s">
        <v>92</v>
      </c>
      <c r="BE1079" s="27"/>
      <c r="BF1079" s="68" t="s">
        <v>92</v>
      </c>
      <c r="BG1079" s="19" t="s">
        <v>17</v>
      </c>
      <c r="BH1079" s="27"/>
      <c r="BI1079" s="27"/>
      <c r="BJ1079" s="25"/>
      <c r="BK1079" s="64"/>
      <c r="BL1079" s="197" t="str">
        <f>IFERROR(VLOOKUP(BK1079,#REF!,3,FALSE),"")</f>
        <v/>
      </c>
    </row>
    <row r="1080" spans="1:68" s="3" customFormat="1" ht="12.95" customHeight="1" x14ac:dyDescent="0.25">
      <c r="A1080" s="6"/>
      <c r="B1080" s="31"/>
      <c r="C1080" s="19"/>
      <c r="D1080" s="25"/>
      <c r="E1080" s="26"/>
      <c r="F1080" s="27"/>
      <c r="G1080" s="68"/>
      <c r="H1080" s="19"/>
      <c r="I1080" s="27"/>
      <c r="J1080" s="27"/>
      <c r="K1080" s="27"/>
      <c r="L1080" s="27"/>
      <c r="M1080" s="27"/>
      <c r="N1080" s="27"/>
      <c r="O1080" s="25"/>
      <c r="P1080" s="26"/>
      <c r="Q1080" s="27"/>
      <c r="R1080" s="68"/>
      <c r="S1080" s="19"/>
      <c r="T1080" s="19"/>
      <c r="U1080" s="19"/>
      <c r="V1080" s="27"/>
      <c r="W1080" s="27"/>
      <c r="X1080" s="27"/>
      <c r="Y1080" s="27"/>
      <c r="Z1080" s="27"/>
      <c r="AA1080" s="25"/>
      <c r="AB1080" s="25"/>
      <c r="AC1080" s="25"/>
      <c r="AD1080" s="25"/>
      <c r="AE1080" s="25"/>
      <c r="AF1080" s="25"/>
      <c r="AG1080" s="25"/>
      <c r="AH1080" s="26"/>
      <c r="AI1080" s="19"/>
      <c r="AJ1080" s="27"/>
      <c r="AK1080" s="25"/>
      <c r="AL1080" s="25"/>
      <c r="AM1080" s="25"/>
      <c r="AN1080" s="26"/>
      <c r="AO1080" s="68"/>
      <c r="AP1080" s="19"/>
      <c r="AQ1080" s="27"/>
      <c r="AR1080" s="27"/>
      <c r="AS1080" s="27"/>
      <c r="AT1080" s="27"/>
      <c r="AU1080" s="25"/>
      <c r="AV1080" s="26"/>
      <c r="AW1080" s="27"/>
      <c r="AX1080" s="27"/>
      <c r="AY1080" s="27"/>
      <c r="AZ1080" s="27"/>
      <c r="BA1080" s="68"/>
      <c r="BB1080" s="26"/>
      <c r="BC1080" s="27"/>
      <c r="BD1080" s="27"/>
      <c r="BE1080" s="27"/>
      <c r="BF1080" s="68"/>
      <c r="BG1080" s="19" t="s">
        <v>17</v>
      </c>
      <c r="BH1080" s="27"/>
      <c r="BI1080" s="27"/>
      <c r="BJ1080" s="25"/>
      <c r="BK1080" s="64"/>
      <c r="BL1080" s="197"/>
    </row>
    <row r="1081" spans="1:68" s="3" customFormat="1" ht="12.95" customHeight="1" x14ac:dyDescent="0.25">
      <c r="A1081" s="35" t="s">
        <v>1788</v>
      </c>
      <c r="B1081" s="31" t="s">
        <v>258</v>
      </c>
      <c r="C1081" s="24"/>
      <c r="D1081" s="22"/>
      <c r="E1081" s="23"/>
      <c r="F1081" s="21" t="s">
        <v>117</v>
      </c>
      <c r="G1081" s="20"/>
      <c r="H1081" s="24"/>
      <c r="I1081" s="21"/>
      <c r="J1081" s="21"/>
      <c r="K1081" s="21"/>
      <c r="L1081" s="21"/>
      <c r="M1081" s="21"/>
      <c r="N1081" s="21" t="s">
        <v>92</v>
      </c>
      <c r="O1081" s="22"/>
      <c r="P1081" s="23"/>
      <c r="Q1081" s="21"/>
      <c r="R1081" s="20"/>
      <c r="S1081" s="24"/>
      <c r="T1081" s="24"/>
      <c r="U1081" s="24"/>
      <c r="V1081" s="21"/>
      <c r="W1081" s="21"/>
      <c r="X1081" s="21"/>
      <c r="Y1081" s="21"/>
      <c r="Z1081" s="21"/>
      <c r="AA1081" s="22"/>
      <c r="AB1081" s="22"/>
      <c r="AC1081" s="22" t="s">
        <v>117</v>
      </c>
      <c r="AD1081" s="22" t="s">
        <v>116</v>
      </c>
      <c r="AE1081" s="22"/>
      <c r="AF1081" s="22"/>
      <c r="AG1081" s="22"/>
      <c r="AH1081" s="23"/>
      <c r="AI1081" s="24"/>
      <c r="AJ1081" s="21"/>
      <c r="AK1081" s="22"/>
      <c r="AL1081" s="22" t="s">
        <v>92</v>
      </c>
      <c r="AM1081" s="22" t="s">
        <v>92</v>
      </c>
      <c r="AN1081" s="23"/>
      <c r="AO1081" s="20"/>
      <c r="AP1081" s="24"/>
      <c r="AQ1081" s="21" t="s">
        <v>92</v>
      </c>
      <c r="AR1081" s="21"/>
      <c r="AS1081" s="21"/>
      <c r="AT1081" s="21"/>
      <c r="AU1081" s="22" t="s">
        <v>92</v>
      </c>
      <c r="AV1081" s="23"/>
      <c r="AW1081" s="21"/>
      <c r="AX1081" s="21"/>
      <c r="AY1081" s="21"/>
      <c r="AZ1081" s="21"/>
      <c r="BA1081" s="20"/>
      <c r="BB1081" s="23"/>
      <c r="BC1081" s="21"/>
      <c r="BD1081" s="21"/>
      <c r="BE1081" s="21"/>
      <c r="BF1081" s="20"/>
      <c r="BG1081" s="24" t="s">
        <v>17</v>
      </c>
      <c r="BH1081" s="21"/>
      <c r="BI1081" s="21"/>
      <c r="BJ1081" s="48" t="s">
        <v>35</v>
      </c>
      <c r="BK1081" s="64"/>
      <c r="BL1081" s="197">
        <f>3+BL882</f>
        <v>18</v>
      </c>
    </row>
    <row r="1082" spans="1:68" s="3" customFormat="1" ht="12.95" customHeight="1" x14ac:dyDescent="0.25">
      <c r="A1082" s="35" t="s">
        <v>1789</v>
      </c>
      <c r="B1082" s="31" t="s">
        <v>259</v>
      </c>
      <c r="C1082" s="24"/>
      <c r="D1082" s="22"/>
      <c r="E1082" s="23"/>
      <c r="F1082" s="21" t="s">
        <v>117</v>
      </c>
      <c r="G1082" s="20"/>
      <c r="H1082" s="24"/>
      <c r="I1082" s="21"/>
      <c r="J1082" s="21"/>
      <c r="K1082" s="21"/>
      <c r="L1082" s="21"/>
      <c r="M1082" s="21"/>
      <c r="N1082" s="21" t="s">
        <v>92</v>
      </c>
      <c r="O1082" s="22"/>
      <c r="P1082" s="23"/>
      <c r="Q1082" s="21"/>
      <c r="R1082" s="20"/>
      <c r="S1082" s="24"/>
      <c r="T1082" s="24"/>
      <c r="U1082" s="24"/>
      <c r="V1082" s="21"/>
      <c r="W1082" s="21"/>
      <c r="X1082" s="21"/>
      <c r="Y1082" s="21"/>
      <c r="Z1082" s="21"/>
      <c r="AA1082" s="22"/>
      <c r="AB1082" s="22"/>
      <c r="AC1082" s="22" t="s">
        <v>117</v>
      </c>
      <c r="AD1082" s="22" t="s">
        <v>116</v>
      </c>
      <c r="AE1082" s="22"/>
      <c r="AF1082" s="22"/>
      <c r="AG1082" s="22"/>
      <c r="AH1082" s="23"/>
      <c r="AI1082" s="24"/>
      <c r="AJ1082" s="21"/>
      <c r="AK1082" s="22"/>
      <c r="AL1082" s="22" t="s">
        <v>92</v>
      </c>
      <c r="AM1082" s="22" t="s">
        <v>92</v>
      </c>
      <c r="AN1082" s="23"/>
      <c r="AO1082" s="20"/>
      <c r="AP1082" s="24"/>
      <c r="AQ1082" s="21" t="s">
        <v>92</v>
      </c>
      <c r="AR1082" s="21"/>
      <c r="AS1082" s="21"/>
      <c r="AT1082" s="21"/>
      <c r="AU1082" s="22" t="s">
        <v>92</v>
      </c>
      <c r="AV1082" s="23"/>
      <c r="AW1082" s="21"/>
      <c r="AX1082" s="21"/>
      <c r="AY1082" s="21"/>
      <c r="AZ1082" s="21"/>
      <c r="BA1082" s="20"/>
      <c r="BB1082" s="23"/>
      <c r="BC1082" s="21"/>
      <c r="BD1082" s="21"/>
      <c r="BE1082" s="21"/>
      <c r="BF1082" s="20"/>
      <c r="BG1082" s="24" t="s">
        <v>17</v>
      </c>
      <c r="BH1082" s="21"/>
      <c r="BI1082" s="21"/>
      <c r="BJ1082" s="48" t="s">
        <v>35</v>
      </c>
      <c r="BK1082" s="64"/>
      <c r="BL1082" s="197">
        <f>4+BL882</f>
        <v>19</v>
      </c>
    </row>
    <row r="1083" spans="1:68" s="3" customFormat="1" ht="12.95" customHeight="1" x14ac:dyDescent="0.25">
      <c r="A1083" s="35" t="s">
        <v>1790</v>
      </c>
      <c r="B1083" s="31" t="s">
        <v>260</v>
      </c>
      <c r="C1083" s="24"/>
      <c r="D1083" s="22"/>
      <c r="E1083" s="23"/>
      <c r="F1083" s="21" t="s">
        <v>117</v>
      </c>
      <c r="G1083" s="20"/>
      <c r="H1083" s="24"/>
      <c r="I1083" s="21"/>
      <c r="J1083" s="21"/>
      <c r="K1083" s="21"/>
      <c r="L1083" s="21"/>
      <c r="M1083" s="21"/>
      <c r="N1083" s="21" t="s">
        <v>92</v>
      </c>
      <c r="O1083" s="22"/>
      <c r="P1083" s="23"/>
      <c r="Q1083" s="21"/>
      <c r="R1083" s="20"/>
      <c r="S1083" s="24"/>
      <c r="T1083" s="24"/>
      <c r="U1083" s="24"/>
      <c r="V1083" s="21"/>
      <c r="W1083" s="21"/>
      <c r="X1083" s="21"/>
      <c r="Y1083" s="21"/>
      <c r="Z1083" s="21"/>
      <c r="AA1083" s="22"/>
      <c r="AB1083" s="22"/>
      <c r="AC1083" s="22" t="s">
        <v>117</v>
      </c>
      <c r="AD1083" s="22" t="s">
        <v>116</v>
      </c>
      <c r="AE1083" s="22"/>
      <c r="AF1083" s="22"/>
      <c r="AG1083" s="22"/>
      <c r="AH1083" s="23"/>
      <c r="AI1083" s="24"/>
      <c r="AJ1083" s="21"/>
      <c r="AK1083" s="22"/>
      <c r="AL1083" s="22" t="s">
        <v>92</v>
      </c>
      <c r="AM1083" s="22" t="s">
        <v>92</v>
      </c>
      <c r="AN1083" s="23"/>
      <c r="AO1083" s="20"/>
      <c r="AP1083" s="24"/>
      <c r="AQ1083" s="21" t="s">
        <v>92</v>
      </c>
      <c r="AR1083" s="21"/>
      <c r="AS1083" s="21"/>
      <c r="AT1083" s="21"/>
      <c r="AU1083" s="22" t="s">
        <v>92</v>
      </c>
      <c r="AV1083" s="23"/>
      <c r="AW1083" s="21"/>
      <c r="AX1083" s="21"/>
      <c r="AY1083" s="21"/>
      <c r="AZ1083" s="21"/>
      <c r="BA1083" s="20"/>
      <c r="BB1083" s="23"/>
      <c r="BC1083" s="21"/>
      <c r="BD1083" s="21"/>
      <c r="BE1083" s="21"/>
      <c r="BF1083" s="20"/>
      <c r="BG1083" s="24" t="s">
        <v>17</v>
      </c>
      <c r="BH1083" s="21"/>
      <c r="BI1083" s="21"/>
      <c r="BJ1083" s="48" t="s">
        <v>35</v>
      </c>
      <c r="BK1083" s="64"/>
      <c r="BL1083" s="197">
        <f>3+BL883</f>
        <v>18</v>
      </c>
    </row>
    <row r="1084" spans="1:68" s="3" customFormat="1" ht="12.95" customHeight="1" x14ac:dyDescent="0.25">
      <c r="A1084" s="35" t="s">
        <v>1791</v>
      </c>
      <c r="B1084" s="31" t="s">
        <v>169</v>
      </c>
      <c r="C1084" s="24"/>
      <c r="D1084" s="22"/>
      <c r="E1084" s="23"/>
      <c r="F1084" s="21" t="s">
        <v>117</v>
      </c>
      <c r="G1084" s="20"/>
      <c r="H1084" s="24"/>
      <c r="I1084" s="21"/>
      <c r="J1084" s="21"/>
      <c r="K1084" s="21"/>
      <c r="L1084" s="21"/>
      <c r="M1084" s="21"/>
      <c r="N1084" s="21" t="s">
        <v>92</v>
      </c>
      <c r="O1084" s="22"/>
      <c r="P1084" s="23"/>
      <c r="Q1084" s="21"/>
      <c r="R1084" s="20"/>
      <c r="S1084" s="24"/>
      <c r="T1084" s="24"/>
      <c r="U1084" s="24"/>
      <c r="V1084" s="21"/>
      <c r="W1084" s="21"/>
      <c r="X1084" s="21"/>
      <c r="Y1084" s="21"/>
      <c r="Z1084" s="21"/>
      <c r="AA1084" s="22"/>
      <c r="AB1084" s="22" t="s">
        <v>117</v>
      </c>
      <c r="AC1084" s="22" t="s">
        <v>116</v>
      </c>
      <c r="AD1084" s="22"/>
      <c r="AE1084" s="22"/>
      <c r="AF1084" s="22"/>
      <c r="AG1084" s="22"/>
      <c r="AH1084" s="23"/>
      <c r="AI1084" s="24"/>
      <c r="AJ1084" s="21"/>
      <c r="AK1084" s="22"/>
      <c r="AL1084" s="22" t="s">
        <v>92</v>
      </c>
      <c r="AM1084" s="22" t="s">
        <v>92</v>
      </c>
      <c r="AN1084" s="23"/>
      <c r="AO1084" s="20"/>
      <c r="AP1084" s="24"/>
      <c r="AQ1084" s="21" t="s">
        <v>92</v>
      </c>
      <c r="AR1084" s="21"/>
      <c r="AS1084" s="21"/>
      <c r="AT1084" s="21"/>
      <c r="AU1084" s="22" t="s">
        <v>92</v>
      </c>
      <c r="AV1084" s="23"/>
      <c r="AW1084" s="21"/>
      <c r="AX1084" s="21"/>
      <c r="AY1084" s="21"/>
      <c r="AZ1084" s="21"/>
      <c r="BA1084" s="20"/>
      <c r="BB1084" s="23"/>
      <c r="BC1084" s="21"/>
      <c r="BD1084" s="21"/>
      <c r="BE1084" s="21"/>
      <c r="BF1084" s="20"/>
      <c r="BG1084" s="24" t="s">
        <v>17</v>
      </c>
      <c r="BH1084" s="21"/>
      <c r="BI1084" s="21"/>
      <c r="BJ1084" s="48" t="s">
        <v>35</v>
      </c>
      <c r="BK1084" s="64"/>
      <c r="BL1084" s="197">
        <f>2+BL1061</f>
        <v>14</v>
      </c>
    </row>
    <row r="1085" spans="1:68" s="3" customFormat="1" ht="12.95" customHeight="1" x14ac:dyDescent="0.25">
      <c r="A1085" s="35" t="s">
        <v>1792</v>
      </c>
      <c r="B1085" s="31" t="s">
        <v>261</v>
      </c>
      <c r="C1085" s="24"/>
      <c r="D1085" s="22"/>
      <c r="E1085" s="23"/>
      <c r="F1085" s="21" t="s">
        <v>117</v>
      </c>
      <c r="G1085" s="20"/>
      <c r="H1085" s="24"/>
      <c r="I1085" s="21"/>
      <c r="J1085" s="21"/>
      <c r="K1085" s="21"/>
      <c r="L1085" s="21"/>
      <c r="M1085" s="21"/>
      <c r="N1085" s="21" t="s">
        <v>92</v>
      </c>
      <c r="O1085" s="22"/>
      <c r="P1085" s="23"/>
      <c r="Q1085" s="21"/>
      <c r="R1085" s="20"/>
      <c r="S1085" s="24"/>
      <c r="T1085" s="24"/>
      <c r="U1085" s="24"/>
      <c r="V1085" s="21"/>
      <c r="W1085" s="21"/>
      <c r="X1085" s="21"/>
      <c r="Y1085" s="21"/>
      <c r="Z1085" s="21"/>
      <c r="AA1085" s="22"/>
      <c r="AB1085" s="22" t="s">
        <v>117</v>
      </c>
      <c r="AC1085" s="22" t="s">
        <v>116</v>
      </c>
      <c r="AD1085" s="22"/>
      <c r="AE1085" s="22"/>
      <c r="AF1085" s="22"/>
      <c r="AG1085" s="22"/>
      <c r="AH1085" s="23"/>
      <c r="AI1085" s="24"/>
      <c r="AJ1085" s="21"/>
      <c r="AK1085" s="22"/>
      <c r="AL1085" s="22" t="s">
        <v>92</v>
      </c>
      <c r="AM1085" s="22" t="s">
        <v>92</v>
      </c>
      <c r="AN1085" s="23"/>
      <c r="AO1085" s="20"/>
      <c r="AP1085" s="24"/>
      <c r="AQ1085" s="21" t="s">
        <v>92</v>
      </c>
      <c r="AR1085" s="21"/>
      <c r="AS1085" s="21"/>
      <c r="AT1085" s="21"/>
      <c r="AU1085" s="22" t="s">
        <v>92</v>
      </c>
      <c r="AV1085" s="23"/>
      <c r="AW1085" s="21"/>
      <c r="AX1085" s="21"/>
      <c r="AY1085" s="21"/>
      <c r="AZ1085" s="21"/>
      <c r="BA1085" s="20"/>
      <c r="BB1085" s="23"/>
      <c r="BC1085" s="21"/>
      <c r="BD1085" s="21"/>
      <c r="BE1085" s="21"/>
      <c r="BF1085" s="20"/>
      <c r="BG1085" s="24" t="s">
        <v>17</v>
      </c>
      <c r="BH1085" s="21"/>
      <c r="BI1085" s="21"/>
      <c r="BJ1085" s="48" t="s">
        <v>35</v>
      </c>
      <c r="BK1085" s="64"/>
      <c r="BL1085" s="197" t="str">
        <f>IFERROR(VLOOKUP(BK1085,#REF!,3,FALSE),"")</f>
        <v/>
      </c>
    </row>
    <row r="1086" spans="1:68" s="3" customFormat="1" ht="12.95" customHeight="1" x14ac:dyDescent="0.25">
      <c r="A1086" s="35" t="s">
        <v>1793</v>
      </c>
      <c r="B1086" s="31" t="s">
        <v>262</v>
      </c>
      <c r="C1086" s="24"/>
      <c r="D1086" s="22"/>
      <c r="E1086" s="23"/>
      <c r="F1086" s="21" t="s">
        <v>117</v>
      </c>
      <c r="G1086" s="20"/>
      <c r="H1086" s="24"/>
      <c r="I1086" s="21"/>
      <c r="J1086" s="21"/>
      <c r="K1086" s="21"/>
      <c r="L1086" s="21"/>
      <c r="M1086" s="21"/>
      <c r="N1086" s="21" t="s">
        <v>92</v>
      </c>
      <c r="O1086" s="22"/>
      <c r="P1086" s="23"/>
      <c r="Q1086" s="21"/>
      <c r="R1086" s="20"/>
      <c r="S1086" s="24"/>
      <c r="T1086" s="24"/>
      <c r="U1086" s="24"/>
      <c r="V1086" s="21"/>
      <c r="W1086" s="21"/>
      <c r="X1086" s="21"/>
      <c r="Y1086" s="21"/>
      <c r="Z1086" s="21"/>
      <c r="AA1086" s="22"/>
      <c r="AB1086" s="22" t="s">
        <v>117</v>
      </c>
      <c r="AC1086" s="22" t="s">
        <v>116</v>
      </c>
      <c r="AD1086" s="22"/>
      <c r="AE1086" s="22"/>
      <c r="AF1086" s="22"/>
      <c r="AG1086" s="22"/>
      <c r="AH1086" s="23"/>
      <c r="AI1086" s="24"/>
      <c r="AJ1086" s="21"/>
      <c r="AK1086" s="22"/>
      <c r="AL1086" s="22" t="s">
        <v>92</v>
      </c>
      <c r="AM1086" s="22" t="s">
        <v>92</v>
      </c>
      <c r="AN1086" s="23"/>
      <c r="AO1086" s="20"/>
      <c r="AP1086" s="24"/>
      <c r="AQ1086" s="21" t="s">
        <v>92</v>
      </c>
      <c r="AR1086" s="21"/>
      <c r="AS1086" s="21"/>
      <c r="AT1086" s="21"/>
      <c r="AU1086" s="22" t="s">
        <v>92</v>
      </c>
      <c r="AV1086" s="23"/>
      <c r="AW1086" s="21"/>
      <c r="AX1086" s="21"/>
      <c r="AY1086" s="21"/>
      <c r="AZ1086" s="21"/>
      <c r="BA1086" s="20"/>
      <c r="BB1086" s="23"/>
      <c r="BC1086" s="21"/>
      <c r="BD1086" s="21"/>
      <c r="BE1086" s="21"/>
      <c r="BF1086" s="20"/>
      <c r="BG1086" s="24" t="s">
        <v>17</v>
      </c>
      <c r="BH1086" s="21"/>
      <c r="BI1086" s="21"/>
      <c r="BJ1086" s="48" t="s">
        <v>35</v>
      </c>
      <c r="BK1086" s="64"/>
      <c r="BL1086" s="197">
        <f>3+BL888</f>
        <v>28</v>
      </c>
    </row>
    <row r="1087" spans="1:68" s="3" customFormat="1" ht="12.95" customHeight="1" x14ac:dyDescent="0.25">
      <c r="A1087" s="35" t="s">
        <v>1794</v>
      </c>
      <c r="B1087" s="31" t="s">
        <v>263</v>
      </c>
      <c r="C1087" s="24"/>
      <c r="D1087" s="22"/>
      <c r="E1087" s="23"/>
      <c r="F1087" s="21" t="s">
        <v>117</v>
      </c>
      <c r="G1087" s="20"/>
      <c r="H1087" s="24"/>
      <c r="I1087" s="21"/>
      <c r="J1087" s="21"/>
      <c r="K1087" s="21"/>
      <c r="L1087" s="21"/>
      <c r="M1087" s="21"/>
      <c r="N1087" s="21" t="s">
        <v>92</v>
      </c>
      <c r="O1087" s="22"/>
      <c r="P1087" s="23"/>
      <c r="Q1087" s="21"/>
      <c r="R1087" s="20"/>
      <c r="S1087" s="24"/>
      <c r="T1087" s="24"/>
      <c r="U1087" s="24"/>
      <c r="V1087" s="21"/>
      <c r="W1087" s="21"/>
      <c r="X1087" s="21"/>
      <c r="Y1087" s="21"/>
      <c r="Z1087" s="21"/>
      <c r="AA1087" s="22"/>
      <c r="AB1087" s="22" t="s">
        <v>117</v>
      </c>
      <c r="AC1087" s="22" t="s">
        <v>116</v>
      </c>
      <c r="AD1087" s="22"/>
      <c r="AE1087" s="22"/>
      <c r="AF1087" s="22"/>
      <c r="AG1087" s="22"/>
      <c r="AH1087" s="23"/>
      <c r="AI1087" s="24"/>
      <c r="AJ1087" s="21"/>
      <c r="AK1087" s="22"/>
      <c r="AL1087" s="22" t="s">
        <v>92</v>
      </c>
      <c r="AM1087" s="22" t="s">
        <v>92</v>
      </c>
      <c r="AN1087" s="23"/>
      <c r="AO1087" s="20"/>
      <c r="AP1087" s="24"/>
      <c r="AQ1087" s="21" t="s">
        <v>92</v>
      </c>
      <c r="AR1087" s="21"/>
      <c r="AS1087" s="21"/>
      <c r="AT1087" s="21"/>
      <c r="AU1087" s="22" t="s">
        <v>92</v>
      </c>
      <c r="AV1087" s="23"/>
      <c r="AW1087" s="21"/>
      <c r="AX1087" s="21"/>
      <c r="AY1087" s="21"/>
      <c r="AZ1087" s="21"/>
      <c r="BA1087" s="20"/>
      <c r="BB1087" s="23"/>
      <c r="BC1087" s="21"/>
      <c r="BD1087" s="21"/>
      <c r="BE1087" s="21"/>
      <c r="BF1087" s="20"/>
      <c r="BG1087" s="24" t="s">
        <v>17</v>
      </c>
      <c r="BH1087" s="21"/>
      <c r="BI1087" s="21"/>
      <c r="BJ1087" s="48" t="s">
        <v>35</v>
      </c>
      <c r="BK1087" s="64"/>
      <c r="BL1087" s="197" t="str">
        <f>IFERROR(VLOOKUP(BK1087,#REF!,3,FALSE),"")</f>
        <v/>
      </c>
    </row>
    <row r="1088" spans="1:68" s="3" customFormat="1" ht="12.95" customHeight="1" x14ac:dyDescent="0.25">
      <c r="A1088" s="35" t="s">
        <v>1795</v>
      </c>
      <c r="B1088" s="31" t="s">
        <v>264</v>
      </c>
      <c r="C1088" s="24"/>
      <c r="D1088" s="22"/>
      <c r="E1088" s="23"/>
      <c r="F1088" s="21" t="s">
        <v>117</v>
      </c>
      <c r="G1088" s="20"/>
      <c r="H1088" s="24"/>
      <c r="I1088" s="21"/>
      <c r="J1088" s="21"/>
      <c r="K1088" s="21"/>
      <c r="L1088" s="21"/>
      <c r="M1088" s="21"/>
      <c r="N1088" s="21" t="s">
        <v>92</v>
      </c>
      <c r="O1088" s="22"/>
      <c r="P1088" s="23"/>
      <c r="Q1088" s="21"/>
      <c r="R1088" s="20"/>
      <c r="S1088" s="24"/>
      <c r="T1088" s="24"/>
      <c r="U1088" s="24"/>
      <c r="V1088" s="21"/>
      <c r="W1088" s="21"/>
      <c r="X1088" s="21"/>
      <c r="Y1088" s="21"/>
      <c r="Z1088" s="21"/>
      <c r="AA1088" s="22"/>
      <c r="AB1088" s="22"/>
      <c r="AC1088" s="22" t="s">
        <v>117</v>
      </c>
      <c r="AD1088" s="22" t="s">
        <v>116</v>
      </c>
      <c r="AE1088" s="22"/>
      <c r="AF1088" s="22"/>
      <c r="AG1088" s="22"/>
      <c r="AH1088" s="23"/>
      <c r="AI1088" s="24"/>
      <c r="AJ1088" s="21"/>
      <c r="AK1088" s="22"/>
      <c r="AL1088" s="22" t="s">
        <v>92</v>
      </c>
      <c r="AM1088" s="22" t="s">
        <v>92</v>
      </c>
      <c r="AN1088" s="23"/>
      <c r="AO1088" s="20"/>
      <c r="AP1088" s="24"/>
      <c r="AQ1088" s="21" t="s">
        <v>92</v>
      </c>
      <c r="AR1088" s="21"/>
      <c r="AS1088" s="21"/>
      <c r="AT1088" s="21"/>
      <c r="AU1088" s="22" t="s">
        <v>92</v>
      </c>
      <c r="AV1088" s="23"/>
      <c r="AW1088" s="21"/>
      <c r="AX1088" s="21"/>
      <c r="AY1088" s="21"/>
      <c r="AZ1088" s="21"/>
      <c r="BA1088" s="20"/>
      <c r="BB1088" s="23"/>
      <c r="BC1088" s="21"/>
      <c r="BD1088" s="21"/>
      <c r="BE1088" s="21"/>
      <c r="BF1088" s="20"/>
      <c r="BG1088" s="24" t="s">
        <v>17</v>
      </c>
      <c r="BH1088" s="21"/>
      <c r="BI1088" s="21"/>
      <c r="BJ1088" s="48" t="s">
        <v>35</v>
      </c>
      <c r="BK1088" s="64"/>
      <c r="BL1088" s="197">
        <v>28</v>
      </c>
    </row>
    <row r="1089" spans="1:64" s="3" customFormat="1" ht="12.75" customHeight="1" x14ac:dyDescent="0.25">
      <c r="A1089" s="35" t="s">
        <v>1796</v>
      </c>
      <c r="B1089" s="31" t="s">
        <v>265</v>
      </c>
      <c r="C1089" s="24"/>
      <c r="D1089" s="22"/>
      <c r="E1089" s="23"/>
      <c r="F1089" s="21" t="s">
        <v>117</v>
      </c>
      <c r="G1089" s="20"/>
      <c r="H1089" s="24"/>
      <c r="I1089" s="21"/>
      <c r="J1089" s="21"/>
      <c r="K1089" s="21"/>
      <c r="L1089" s="21"/>
      <c r="M1089" s="21"/>
      <c r="N1089" s="21" t="s">
        <v>92</v>
      </c>
      <c r="O1089" s="22"/>
      <c r="P1089" s="23"/>
      <c r="Q1089" s="21"/>
      <c r="R1089" s="20"/>
      <c r="S1089" s="24"/>
      <c r="T1089" s="24"/>
      <c r="U1089" s="24"/>
      <c r="V1089" s="21"/>
      <c r="W1089" s="21"/>
      <c r="X1089" s="21"/>
      <c r="Y1089" s="21"/>
      <c r="Z1089" s="21"/>
      <c r="AA1089" s="22"/>
      <c r="AB1089" s="22"/>
      <c r="AC1089" s="22" t="s">
        <v>117</v>
      </c>
      <c r="AD1089" s="22" t="s">
        <v>116</v>
      </c>
      <c r="AE1089" s="22"/>
      <c r="AF1089" s="22"/>
      <c r="AG1089" s="22"/>
      <c r="AH1089" s="23"/>
      <c r="AI1089" s="24"/>
      <c r="AJ1089" s="21"/>
      <c r="AK1089" s="22"/>
      <c r="AL1089" s="22" t="s">
        <v>92</v>
      </c>
      <c r="AM1089" s="22" t="s">
        <v>92</v>
      </c>
      <c r="AN1089" s="23"/>
      <c r="AO1089" s="20"/>
      <c r="AP1089" s="24"/>
      <c r="AQ1089" s="21" t="s">
        <v>92</v>
      </c>
      <c r="AR1089" s="21"/>
      <c r="AS1089" s="21"/>
      <c r="AT1089" s="21"/>
      <c r="AU1089" s="22" t="s">
        <v>92</v>
      </c>
      <c r="AV1089" s="23"/>
      <c r="AW1089" s="21"/>
      <c r="AX1089" s="21"/>
      <c r="AY1089" s="21"/>
      <c r="AZ1089" s="21"/>
      <c r="BA1089" s="20"/>
      <c r="BB1089" s="23"/>
      <c r="BC1089" s="21"/>
      <c r="BD1089" s="21"/>
      <c r="BE1089" s="21"/>
      <c r="BF1089" s="20"/>
      <c r="BG1089" s="24" t="s">
        <v>17</v>
      </c>
      <c r="BH1089" s="21"/>
      <c r="BI1089" s="21"/>
      <c r="BJ1089" s="48" t="s">
        <v>35</v>
      </c>
      <c r="BK1089" s="64"/>
      <c r="BL1089" s="197" t="str">
        <f>IFERROR(VLOOKUP(BK1089,#REF!,3,FALSE),"")</f>
        <v/>
      </c>
    </row>
    <row r="1090" spans="1:64" s="3" customFormat="1" ht="12.75" customHeight="1" x14ac:dyDescent="0.25">
      <c r="A1090" s="35" t="s">
        <v>1797</v>
      </c>
      <c r="B1090" s="31" t="s">
        <v>266</v>
      </c>
      <c r="C1090" s="24"/>
      <c r="D1090" s="22"/>
      <c r="E1090" s="23"/>
      <c r="F1090" s="21" t="s">
        <v>117</v>
      </c>
      <c r="G1090" s="20"/>
      <c r="H1090" s="24"/>
      <c r="I1090" s="21"/>
      <c r="J1090" s="21"/>
      <c r="K1090" s="21"/>
      <c r="L1090" s="21"/>
      <c r="M1090" s="21"/>
      <c r="N1090" s="21" t="s">
        <v>92</v>
      </c>
      <c r="O1090" s="22"/>
      <c r="P1090" s="23"/>
      <c r="Q1090" s="21"/>
      <c r="R1090" s="20"/>
      <c r="S1090" s="24"/>
      <c r="T1090" s="24"/>
      <c r="U1090" s="24"/>
      <c r="V1090" s="21"/>
      <c r="W1090" s="21"/>
      <c r="X1090" s="21"/>
      <c r="Y1090" s="21"/>
      <c r="Z1090" s="21"/>
      <c r="AA1090" s="22"/>
      <c r="AB1090" s="22"/>
      <c r="AC1090" s="22" t="s">
        <v>117</v>
      </c>
      <c r="AD1090" s="22" t="s">
        <v>116</v>
      </c>
      <c r="AE1090" s="22"/>
      <c r="AF1090" s="22"/>
      <c r="AG1090" s="22"/>
      <c r="AH1090" s="23"/>
      <c r="AI1090" s="24"/>
      <c r="AJ1090" s="21"/>
      <c r="AK1090" s="22"/>
      <c r="AL1090" s="22" t="s">
        <v>92</v>
      </c>
      <c r="AM1090" s="22" t="s">
        <v>92</v>
      </c>
      <c r="AN1090" s="23"/>
      <c r="AO1090" s="20"/>
      <c r="AP1090" s="24"/>
      <c r="AQ1090" s="21" t="s">
        <v>92</v>
      </c>
      <c r="AR1090" s="21"/>
      <c r="AS1090" s="21"/>
      <c r="AT1090" s="21"/>
      <c r="AU1090" s="22" t="s">
        <v>92</v>
      </c>
      <c r="AV1090" s="23"/>
      <c r="AW1090" s="21"/>
      <c r="AX1090" s="21"/>
      <c r="AY1090" s="21"/>
      <c r="AZ1090" s="21"/>
      <c r="BA1090" s="20"/>
      <c r="BB1090" s="23"/>
      <c r="BC1090" s="21"/>
      <c r="BD1090" s="21"/>
      <c r="BE1090" s="21"/>
      <c r="BF1090" s="20"/>
      <c r="BG1090" s="24" t="s">
        <v>17</v>
      </c>
      <c r="BH1090" s="21"/>
      <c r="BI1090" s="21"/>
      <c r="BJ1090" s="48" t="s">
        <v>35</v>
      </c>
      <c r="BK1090" s="64"/>
      <c r="BL1090" s="197" t="str">
        <f>IFERROR(VLOOKUP(BK1090,#REF!,3,FALSE),"")</f>
        <v/>
      </c>
    </row>
    <row r="1091" spans="1:64" s="3" customFormat="1" ht="12.95" customHeight="1" x14ac:dyDescent="0.25">
      <c r="A1091" s="35" t="s">
        <v>1798</v>
      </c>
      <c r="B1091" s="31" t="s">
        <v>267</v>
      </c>
      <c r="C1091" s="24"/>
      <c r="D1091" s="22"/>
      <c r="E1091" s="23"/>
      <c r="F1091" s="21" t="s">
        <v>117</v>
      </c>
      <c r="G1091" s="20"/>
      <c r="H1091" s="24"/>
      <c r="I1091" s="21"/>
      <c r="J1091" s="21"/>
      <c r="K1091" s="21"/>
      <c r="L1091" s="21"/>
      <c r="M1091" s="21"/>
      <c r="N1091" s="21" t="s">
        <v>92</v>
      </c>
      <c r="O1091" s="22"/>
      <c r="P1091" s="23"/>
      <c r="Q1091" s="21"/>
      <c r="R1091" s="20"/>
      <c r="S1091" s="24"/>
      <c r="T1091" s="24"/>
      <c r="U1091" s="24"/>
      <c r="V1091" s="21"/>
      <c r="W1091" s="21"/>
      <c r="X1091" s="21"/>
      <c r="Y1091" s="21"/>
      <c r="Z1091" s="21"/>
      <c r="AA1091" s="22"/>
      <c r="AB1091" s="22"/>
      <c r="AC1091" s="22" t="s">
        <v>117</v>
      </c>
      <c r="AD1091" s="22" t="s">
        <v>116</v>
      </c>
      <c r="AE1091" s="22"/>
      <c r="AF1091" s="22"/>
      <c r="AG1091" s="22"/>
      <c r="AH1091" s="23"/>
      <c r="AI1091" s="24"/>
      <c r="AJ1091" s="21"/>
      <c r="AK1091" s="22"/>
      <c r="AL1091" s="22" t="s">
        <v>92</v>
      </c>
      <c r="AM1091" s="22" t="s">
        <v>92</v>
      </c>
      <c r="AN1091" s="23"/>
      <c r="AO1091" s="20"/>
      <c r="AP1091" s="24"/>
      <c r="AQ1091" s="21" t="s">
        <v>92</v>
      </c>
      <c r="AR1091" s="21"/>
      <c r="AS1091" s="21"/>
      <c r="AT1091" s="21"/>
      <c r="AU1091" s="22" t="s">
        <v>92</v>
      </c>
      <c r="AV1091" s="23"/>
      <c r="AW1091" s="21"/>
      <c r="AX1091" s="21"/>
      <c r="AY1091" s="21"/>
      <c r="AZ1091" s="21"/>
      <c r="BA1091" s="20"/>
      <c r="BB1091" s="23"/>
      <c r="BC1091" s="21"/>
      <c r="BD1091" s="21"/>
      <c r="BE1091" s="21"/>
      <c r="BF1091" s="20"/>
      <c r="BG1091" s="24" t="s">
        <v>17</v>
      </c>
      <c r="BH1091" s="21"/>
      <c r="BI1091" s="21"/>
      <c r="BJ1091" s="48" t="s">
        <v>35</v>
      </c>
      <c r="BK1091" s="64"/>
      <c r="BL1091" s="197" t="str">
        <f>IFERROR(VLOOKUP(BK1091,#REF!,3,FALSE),"")</f>
        <v/>
      </c>
    </row>
    <row r="1092" spans="1:64" s="3" customFormat="1" ht="12.95" customHeight="1" x14ac:dyDescent="0.25">
      <c r="A1092" s="35" t="s">
        <v>1799</v>
      </c>
      <c r="B1092" s="31" t="s">
        <v>268</v>
      </c>
      <c r="C1092" s="24"/>
      <c r="D1092" s="22"/>
      <c r="E1092" s="23"/>
      <c r="F1092" s="21" t="s">
        <v>117</v>
      </c>
      <c r="G1092" s="20"/>
      <c r="H1092" s="24"/>
      <c r="I1092" s="21"/>
      <c r="J1092" s="21"/>
      <c r="K1092" s="21"/>
      <c r="L1092" s="21"/>
      <c r="M1092" s="21"/>
      <c r="N1092" s="21" t="s">
        <v>92</v>
      </c>
      <c r="O1092" s="22"/>
      <c r="P1092" s="23"/>
      <c r="Q1092" s="21"/>
      <c r="R1092" s="20"/>
      <c r="S1092" s="24"/>
      <c r="T1092" s="24"/>
      <c r="U1092" s="24"/>
      <c r="V1092" s="21"/>
      <c r="W1092" s="21"/>
      <c r="X1092" s="21"/>
      <c r="Y1092" s="21"/>
      <c r="Z1092" s="21"/>
      <c r="AA1092" s="22"/>
      <c r="AB1092" s="22"/>
      <c r="AC1092" s="22" t="s">
        <v>117</v>
      </c>
      <c r="AD1092" s="22" t="s">
        <v>116</v>
      </c>
      <c r="AE1092" s="22"/>
      <c r="AF1092" s="22"/>
      <c r="AG1092" s="22"/>
      <c r="AH1092" s="23"/>
      <c r="AI1092" s="24"/>
      <c r="AJ1092" s="21"/>
      <c r="AK1092" s="22"/>
      <c r="AL1092" s="22" t="s">
        <v>92</v>
      </c>
      <c r="AM1092" s="22" t="s">
        <v>92</v>
      </c>
      <c r="AN1092" s="23"/>
      <c r="AO1092" s="20"/>
      <c r="AP1092" s="24"/>
      <c r="AQ1092" s="21" t="s">
        <v>92</v>
      </c>
      <c r="AR1092" s="21"/>
      <c r="AS1092" s="21"/>
      <c r="AT1092" s="21"/>
      <c r="AU1092" s="22" t="s">
        <v>92</v>
      </c>
      <c r="AV1092" s="23"/>
      <c r="AW1092" s="21"/>
      <c r="AX1092" s="21"/>
      <c r="AY1092" s="21"/>
      <c r="AZ1092" s="21"/>
      <c r="BA1092" s="20"/>
      <c r="BB1092" s="23"/>
      <c r="BC1092" s="21"/>
      <c r="BD1092" s="21"/>
      <c r="BE1092" s="21"/>
      <c r="BF1092" s="20"/>
      <c r="BG1092" s="24" t="s">
        <v>17</v>
      </c>
      <c r="BH1092" s="21"/>
      <c r="BI1092" s="21"/>
      <c r="BJ1092" s="48" t="s">
        <v>35</v>
      </c>
      <c r="BK1092" s="64"/>
      <c r="BL1092" s="197" t="str">
        <f>IFERROR(VLOOKUP(BK1092,#REF!,3,FALSE),"")</f>
        <v/>
      </c>
    </row>
    <row r="1093" spans="1:64" s="3" customFormat="1" ht="12.95" customHeight="1" x14ac:dyDescent="0.25">
      <c r="A1093" s="35" t="s">
        <v>1800</v>
      </c>
      <c r="B1093" s="31" t="s">
        <v>269</v>
      </c>
      <c r="C1093" s="24"/>
      <c r="D1093" s="22"/>
      <c r="E1093" s="23"/>
      <c r="F1093" s="21" t="s">
        <v>117</v>
      </c>
      <c r="G1093" s="20"/>
      <c r="H1093" s="24"/>
      <c r="I1093" s="21"/>
      <c r="J1093" s="21"/>
      <c r="K1093" s="21"/>
      <c r="L1093" s="21"/>
      <c r="M1093" s="21"/>
      <c r="N1093" s="21" t="s">
        <v>92</v>
      </c>
      <c r="O1093" s="22"/>
      <c r="P1093" s="23"/>
      <c r="Q1093" s="21"/>
      <c r="R1093" s="20"/>
      <c r="S1093" s="24"/>
      <c r="T1093" s="24"/>
      <c r="U1093" s="24"/>
      <c r="V1093" s="21"/>
      <c r="W1093" s="21"/>
      <c r="X1093" s="21"/>
      <c r="Y1093" s="21"/>
      <c r="Z1093" s="21"/>
      <c r="AA1093" s="22"/>
      <c r="AB1093" s="22"/>
      <c r="AC1093" s="22" t="s">
        <v>117</v>
      </c>
      <c r="AD1093" s="22" t="s">
        <v>116</v>
      </c>
      <c r="AE1093" s="22"/>
      <c r="AF1093" s="22"/>
      <c r="AG1093" s="22"/>
      <c r="AH1093" s="23"/>
      <c r="AI1093" s="24"/>
      <c r="AJ1093" s="21"/>
      <c r="AK1093" s="22"/>
      <c r="AL1093" s="22" t="s">
        <v>92</v>
      </c>
      <c r="AM1093" s="22" t="s">
        <v>92</v>
      </c>
      <c r="AN1093" s="23"/>
      <c r="AO1093" s="20"/>
      <c r="AP1093" s="24"/>
      <c r="AQ1093" s="21" t="s">
        <v>92</v>
      </c>
      <c r="AR1093" s="21"/>
      <c r="AS1093" s="21"/>
      <c r="AT1093" s="21"/>
      <c r="AU1093" s="22" t="s">
        <v>92</v>
      </c>
      <c r="AV1093" s="23"/>
      <c r="AW1093" s="21"/>
      <c r="AX1093" s="21"/>
      <c r="AY1093" s="21"/>
      <c r="AZ1093" s="21"/>
      <c r="BA1093" s="20"/>
      <c r="BB1093" s="23"/>
      <c r="BC1093" s="21"/>
      <c r="BD1093" s="21"/>
      <c r="BE1093" s="21"/>
      <c r="BF1093" s="20"/>
      <c r="BG1093" s="24" t="s">
        <v>17</v>
      </c>
      <c r="BH1093" s="21"/>
      <c r="BI1093" s="21"/>
      <c r="BJ1093" s="48" t="s">
        <v>35</v>
      </c>
      <c r="BK1093" s="64"/>
      <c r="BL1093" s="197" t="str">
        <f>IFERROR(VLOOKUP(BK1093,#REF!,3,FALSE),"")</f>
        <v/>
      </c>
    </row>
    <row r="1094" spans="1:64" s="3" customFormat="1" ht="12.95" customHeight="1" x14ac:dyDescent="0.25">
      <c r="A1094" s="35" t="s">
        <v>1801</v>
      </c>
      <c r="B1094" s="31" t="s">
        <v>270</v>
      </c>
      <c r="C1094" s="24"/>
      <c r="D1094" s="22"/>
      <c r="E1094" s="23"/>
      <c r="F1094" s="21" t="s">
        <v>117</v>
      </c>
      <c r="G1094" s="20"/>
      <c r="H1094" s="24"/>
      <c r="I1094" s="21"/>
      <c r="J1094" s="21"/>
      <c r="K1094" s="21"/>
      <c r="L1094" s="21"/>
      <c r="M1094" s="21"/>
      <c r="N1094" s="21" t="s">
        <v>92</v>
      </c>
      <c r="O1094" s="22"/>
      <c r="P1094" s="23"/>
      <c r="Q1094" s="21"/>
      <c r="R1094" s="20"/>
      <c r="S1094" s="24"/>
      <c r="T1094" s="24"/>
      <c r="U1094" s="24"/>
      <c r="V1094" s="21"/>
      <c r="W1094" s="21"/>
      <c r="X1094" s="21"/>
      <c r="Y1094" s="21"/>
      <c r="Z1094" s="21"/>
      <c r="AA1094" s="22"/>
      <c r="AB1094" s="22"/>
      <c r="AC1094" s="22" t="s">
        <v>117</v>
      </c>
      <c r="AD1094" s="22" t="s">
        <v>116</v>
      </c>
      <c r="AE1094" s="22"/>
      <c r="AF1094" s="22"/>
      <c r="AG1094" s="22"/>
      <c r="AH1094" s="23"/>
      <c r="AI1094" s="24"/>
      <c r="AJ1094" s="21"/>
      <c r="AK1094" s="22"/>
      <c r="AL1094" s="22" t="s">
        <v>92</v>
      </c>
      <c r="AM1094" s="22" t="s">
        <v>92</v>
      </c>
      <c r="AN1094" s="23"/>
      <c r="AO1094" s="20"/>
      <c r="AP1094" s="24"/>
      <c r="AQ1094" s="21" t="s">
        <v>92</v>
      </c>
      <c r="AR1094" s="21"/>
      <c r="AS1094" s="21"/>
      <c r="AT1094" s="21"/>
      <c r="AU1094" s="22" t="s">
        <v>92</v>
      </c>
      <c r="AV1094" s="23"/>
      <c r="AW1094" s="21"/>
      <c r="AX1094" s="21"/>
      <c r="AY1094" s="21"/>
      <c r="AZ1094" s="21"/>
      <c r="BA1094" s="20"/>
      <c r="BB1094" s="23"/>
      <c r="BC1094" s="21"/>
      <c r="BD1094" s="21"/>
      <c r="BE1094" s="21"/>
      <c r="BF1094" s="20"/>
      <c r="BG1094" s="24" t="s">
        <v>17</v>
      </c>
      <c r="BH1094" s="21"/>
      <c r="BI1094" s="21"/>
      <c r="BJ1094" s="48" t="s">
        <v>35</v>
      </c>
      <c r="BK1094" s="64"/>
      <c r="BL1094" s="197" t="str">
        <f>IFERROR(VLOOKUP(BK1094,#REF!,3,FALSE),"")</f>
        <v/>
      </c>
    </row>
    <row r="1095" spans="1:64" s="3" customFormat="1" ht="12.95" customHeight="1" x14ac:dyDescent="0.25">
      <c r="A1095" s="35" t="s">
        <v>1802</v>
      </c>
      <c r="B1095" s="31" t="s">
        <v>271</v>
      </c>
      <c r="C1095" s="24"/>
      <c r="D1095" s="22"/>
      <c r="E1095" s="23"/>
      <c r="F1095" s="21" t="s">
        <v>117</v>
      </c>
      <c r="G1095" s="20"/>
      <c r="H1095" s="24"/>
      <c r="I1095" s="21"/>
      <c r="J1095" s="21"/>
      <c r="K1095" s="21"/>
      <c r="L1095" s="21"/>
      <c r="M1095" s="21"/>
      <c r="N1095" s="21" t="s">
        <v>92</v>
      </c>
      <c r="O1095" s="22"/>
      <c r="P1095" s="23"/>
      <c r="Q1095" s="21"/>
      <c r="R1095" s="20"/>
      <c r="S1095" s="24"/>
      <c r="T1095" s="24"/>
      <c r="U1095" s="24"/>
      <c r="V1095" s="21"/>
      <c r="W1095" s="21"/>
      <c r="X1095" s="21"/>
      <c r="Y1095" s="21"/>
      <c r="Z1095" s="21"/>
      <c r="AA1095" s="22"/>
      <c r="AB1095" s="22"/>
      <c r="AC1095" s="22" t="s">
        <v>117</v>
      </c>
      <c r="AD1095" s="22" t="s">
        <v>116</v>
      </c>
      <c r="AE1095" s="22"/>
      <c r="AF1095" s="22"/>
      <c r="AG1095" s="22"/>
      <c r="AH1095" s="23"/>
      <c r="AI1095" s="24"/>
      <c r="AJ1095" s="21"/>
      <c r="AK1095" s="22"/>
      <c r="AL1095" s="22" t="s">
        <v>92</v>
      </c>
      <c r="AM1095" s="22" t="s">
        <v>92</v>
      </c>
      <c r="AN1095" s="23"/>
      <c r="AO1095" s="20"/>
      <c r="AP1095" s="24"/>
      <c r="AQ1095" s="21" t="s">
        <v>92</v>
      </c>
      <c r="AR1095" s="21"/>
      <c r="AS1095" s="21"/>
      <c r="AT1095" s="21"/>
      <c r="AU1095" s="22" t="s">
        <v>92</v>
      </c>
      <c r="AV1095" s="23"/>
      <c r="AW1095" s="21"/>
      <c r="AX1095" s="21"/>
      <c r="AY1095" s="21"/>
      <c r="AZ1095" s="21"/>
      <c r="BA1095" s="20"/>
      <c r="BB1095" s="23"/>
      <c r="BC1095" s="21"/>
      <c r="BD1095" s="21"/>
      <c r="BE1095" s="21"/>
      <c r="BF1095" s="20"/>
      <c r="BG1095" s="24" t="s">
        <v>17</v>
      </c>
      <c r="BH1095" s="21"/>
      <c r="BI1095" s="21"/>
      <c r="BJ1095" s="48" t="s">
        <v>35</v>
      </c>
      <c r="BK1095" s="64"/>
      <c r="BL1095" s="197" t="str">
        <f>IFERROR(VLOOKUP(BK1095,#REF!,3,FALSE),"")</f>
        <v/>
      </c>
    </row>
    <row r="1096" spans="1:64" s="3" customFormat="1" ht="12.95" customHeight="1" x14ac:dyDescent="0.25">
      <c r="A1096" s="35" t="s">
        <v>1803</v>
      </c>
      <c r="B1096" s="31" t="s">
        <v>272</v>
      </c>
      <c r="C1096" s="24"/>
      <c r="D1096" s="22"/>
      <c r="E1096" s="23"/>
      <c r="F1096" s="21" t="s">
        <v>117</v>
      </c>
      <c r="G1096" s="20"/>
      <c r="H1096" s="24"/>
      <c r="I1096" s="21"/>
      <c r="J1096" s="21"/>
      <c r="K1096" s="21"/>
      <c r="L1096" s="21"/>
      <c r="M1096" s="21"/>
      <c r="N1096" s="21" t="s">
        <v>92</v>
      </c>
      <c r="O1096" s="22"/>
      <c r="P1096" s="23"/>
      <c r="Q1096" s="21"/>
      <c r="R1096" s="20"/>
      <c r="S1096" s="24"/>
      <c r="T1096" s="24"/>
      <c r="U1096" s="24"/>
      <c r="V1096" s="21"/>
      <c r="W1096" s="21"/>
      <c r="X1096" s="21"/>
      <c r="Y1096" s="21"/>
      <c r="Z1096" s="21"/>
      <c r="AA1096" s="22"/>
      <c r="AB1096" s="22"/>
      <c r="AC1096" s="22" t="s">
        <v>117</v>
      </c>
      <c r="AD1096" s="22" t="s">
        <v>116</v>
      </c>
      <c r="AE1096" s="22"/>
      <c r="AF1096" s="22"/>
      <c r="AG1096" s="22"/>
      <c r="AH1096" s="23"/>
      <c r="AI1096" s="24"/>
      <c r="AJ1096" s="21"/>
      <c r="AK1096" s="22"/>
      <c r="AL1096" s="22" t="s">
        <v>92</v>
      </c>
      <c r="AM1096" s="22" t="s">
        <v>92</v>
      </c>
      <c r="AN1096" s="23"/>
      <c r="AO1096" s="20"/>
      <c r="AP1096" s="24"/>
      <c r="AQ1096" s="21" t="s">
        <v>92</v>
      </c>
      <c r="AR1096" s="21"/>
      <c r="AS1096" s="21"/>
      <c r="AT1096" s="21"/>
      <c r="AU1096" s="22" t="s">
        <v>92</v>
      </c>
      <c r="AV1096" s="23"/>
      <c r="AW1096" s="21"/>
      <c r="AX1096" s="21"/>
      <c r="AY1096" s="21"/>
      <c r="AZ1096" s="21"/>
      <c r="BA1096" s="20"/>
      <c r="BB1096" s="23"/>
      <c r="BC1096" s="21"/>
      <c r="BD1096" s="21"/>
      <c r="BE1096" s="21"/>
      <c r="BF1096" s="20"/>
      <c r="BG1096" s="24" t="s">
        <v>17</v>
      </c>
      <c r="BH1096" s="21"/>
      <c r="BI1096" s="21"/>
      <c r="BJ1096" s="48" t="s">
        <v>35</v>
      </c>
      <c r="BK1096" s="64"/>
      <c r="BL1096" s="197" t="str">
        <f>IFERROR(VLOOKUP(BK1096,#REF!,3,FALSE),"")</f>
        <v/>
      </c>
    </row>
    <row r="1097" spans="1:64" s="3" customFormat="1" ht="12.95" customHeight="1" x14ac:dyDescent="0.25">
      <c r="A1097" s="35" t="s">
        <v>1804</v>
      </c>
      <c r="B1097" s="31" t="s">
        <v>273</v>
      </c>
      <c r="C1097" s="24"/>
      <c r="D1097" s="22"/>
      <c r="E1097" s="23"/>
      <c r="F1097" s="21" t="s">
        <v>117</v>
      </c>
      <c r="G1097" s="20"/>
      <c r="H1097" s="24"/>
      <c r="I1097" s="21"/>
      <c r="J1097" s="21"/>
      <c r="K1097" s="21"/>
      <c r="L1097" s="21"/>
      <c r="M1097" s="21"/>
      <c r="N1097" s="21" t="s">
        <v>92</v>
      </c>
      <c r="O1097" s="22"/>
      <c r="P1097" s="23"/>
      <c r="Q1097" s="21"/>
      <c r="R1097" s="20"/>
      <c r="S1097" s="24"/>
      <c r="T1097" s="24"/>
      <c r="U1097" s="24"/>
      <c r="V1097" s="21"/>
      <c r="W1097" s="21"/>
      <c r="X1097" s="21"/>
      <c r="Y1097" s="21"/>
      <c r="Z1097" s="21"/>
      <c r="AA1097" s="22"/>
      <c r="AB1097" s="22"/>
      <c r="AC1097" s="22" t="s">
        <v>117</v>
      </c>
      <c r="AD1097" s="22" t="s">
        <v>116</v>
      </c>
      <c r="AE1097" s="22"/>
      <c r="AF1097" s="22"/>
      <c r="AG1097" s="22"/>
      <c r="AH1097" s="23"/>
      <c r="AI1097" s="24"/>
      <c r="AJ1097" s="21"/>
      <c r="AK1097" s="22"/>
      <c r="AL1097" s="22" t="s">
        <v>92</v>
      </c>
      <c r="AM1097" s="22" t="s">
        <v>92</v>
      </c>
      <c r="AN1097" s="23"/>
      <c r="AO1097" s="20"/>
      <c r="AP1097" s="24"/>
      <c r="AQ1097" s="21" t="s">
        <v>92</v>
      </c>
      <c r="AR1097" s="21"/>
      <c r="AS1097" s="21"/>
      <c r="AT1097" s="21"/>
      <c r="AU1097" s="22" t="s">
        <v>92</v>
      </c>
      <c r="AV1097" s="23"/>
      <c r="AW1097" s="21"/>
      <c r="AX1097" s="21"/>
      <c r="AY1097" s="21"/>
      <c r="AZ1097" s="21"/>
      <c r="BA1097" s="20"/>
      <c r="BB1097" s="23"/>
      <c r="BC1097" s="21"/>
      <c r="BD1097" s="21"/>
      <c r="BE1097" s="21"/>
      <c r="BF1097" s="20"/>
      <c r="BG1097" s="24" t="s">
        <v>17</v>
      </c>
      <c r="BH1097" s="21"/>
      <c r="BI1097" s="21"/>
      <c r="BJ1097" s="48" t="s">
        <v>35</v>
      </c>
      <c r="BK1097" s="64"/>
      <c r="BL1097" s="197" t="str">
        <f>IFERROR(VLOOKUP(BK1097,#REF!,3,FALSE),"")</f>
        <v/>
      </c>
    </row>
    <row r="1098" spans="1:64" s="3" customFormat="1" ht="12.95" customHeight="1" x14ac:dyDescent="0.25">
      <c r="A1098" s="35" t="s">
        <v>1805</v>
      </c>
      <c r="B1098" s="31" t="s">
        <v>274</v>
      </c>
      <c r="C1098" s="24"/>
      <c r="D1098" s="22"/>
      <c r="E1098" s="23"/>
      <c r="F1098" s="21" t="s">
        <v>117</v>
      </c>
      <c r="G1098" s="20"/>
      <c r="H1098" s="24"/>
      <c r="I1098" s="21"/>
      <c r="J1098" s="21"/>
      <c r="K1098" s="21"/>
      <c r="L1098" s="21"/>
      <c r="M1098" s="21"/>
      <c r="N1098" s="21" t="s">
        <v>92</v>
      </c>
      <c r="O1098" s="22"/>
      <c r="P1098" s="23"/>
      <c r="Q1098" s="21"/>
      <c r="R1098" s="20"/>
      <c r="S1098" s="24"/>
      <c r="T1098" s="24"/>
      <c r="U1098" s="24"/>
      <c r="V1098" s="21"/>
      <c r="W1098" s="21"/>
      <c r="X1098" s="21"/>
      <c r="Y1098" s="21"/>
      <c r="Z1098" s="21"/>
      <c r="AA1098" s="22"/>
      <c r="AB1098" s="22"/>
      <c r="AC1098" s="22" t="s">
        <v>117</v>
      </c>
      <c r="AD1098" s="22" t="s">
        <v>116</v>
      </c>
      <c r="AE1098" s="22"/>
      <c r="AF1098" s="22"/>
      <c r="AG1098" s="22"/>
      <c r="AH1098" s="23"/>
      <c r="AI1098" s="24"/>
      <c r="AJ1098" s="21"/>
      <c r="AK1098" s="22"/>
      <c r="AL1098" s="22" t="s">
        <v>92</v>
      </c>
      <c r="AM1098" s="22" t="s">
        <v>92</v>
      </c>
      <c r="AN1098" s="23"/>
      <c r="AO1098" s="20"/>
      <c r="AP1098" s="24"/>
      <c r="AQ1098" s="21" t="s">
        <v>92</v>
      </c>
      <c r="AR1098" s="21"/>
      <c r="AS1098" s="21"/>
      <c r="AT1098" s="21"/>
      <c r="AU1098" s="22" t="s">
        <v>92</v>
      </c>
      <c r="AV1098" s="23"/>
      <c r="AW1098" s="21"/>
      <c r="AX1098" s="21"/>
      <c r="AY1098" s="21"/>
      <c r="AZ1098" s="21"/>
      <c r="BA1098" s="20"/>
      <c r="BB1098" s="23"/>
      <c r="BC1098" s="21"/>
      <c r="BD1098" s="21"/>
      <c r="BE1098" s="21"/>
      <c r="BF1098" s="20"/>
      <c r="BG1098" s="24" t="s">
        <v>17</v>
      </c>
      <c r="BH1098" s="21"/>
      <c r="BI1098" s="21"/>
      <c r="BJ1098" s="48" t="s">
        <v>35</v>
      </c>
      <c r="BK1098" s="64"/>
      <c r="BL1098" s="197" t="str">
        <f>IFERROR(VLOOKUP(BK1098,#REF!,3,FALSE),"")</f>
        <v/>
      </c>
    </row>
    <row r="1099" spans="1:64" s="3" customFormat="1" ht="12.95" customHeight="1" x14ac:dyDescent="0.25">
      <c r="A1099" s="35" t="s">
        <v>1806</v>
      </c>
      <c r="B1099" s="31" t="s">
        <v>275</v>
      </c>
      <c r="C1099" s="24"/>
      <c r="D1099" s="22"/>
      <c r="E1099" s="23"/>
      <c r="F1099" s="21" t="s">
        <v>117</v>
      </c>
      <c r="G1099" s="20"/>
      <c r="H1099" s="24"/>
      <c r="I1099" s="21"/>
      <c r="J1099" s="21"/>
      <c r="K1099" s="21"/>
      <c r="L1099" s="21"/>
      <c r="M1099" s="21"/>
      <c r="N1099" s="21" t="s">
        <v>92</v>
      </c>
      <c r="O1099" s="22"/>
      <c r="P1099" s="23"/>
      <c r="Q1099" s="21"/>
      <c r="R1099" s="20"/>
      <c r="S1099" s="24"/>
      <c r="T1099" s="24"/>
      <c r="U1099" s="24"/>
      <c r="V1099" s="21"/>
      <c r="W1099" s="21"/>
      <c r="X1099" s="21"/>
      <c r="Y1099" s="21"/>
      <c r="Z1099" s="21"/>
      <c r="AA1099" s="22"/>
      <c r="AB1099" s="22"/>
      <c r="AC1099" s="22" t="s">
        <v>117</v>
      </c>
      <c r="AD1099" s="22" t="s">
        <v>116</v>
      </c>
      <c r="AE1099" s="22"/>
      <c r="AF1099" s="22"/>
      <c r="AG1099" s="22"/>
      <c r="AH1099" s="23"/>
      <c r="AI1099" s="24"/>
      <c r="AJ1099" s="21"/>
      <c r="AK1099" s="22"/>
      <c r="AL1099" s="22" t="s">
        <v>92</v>
      </c>
      <c r="AM1099" s="22" t="s">
        <v>92</v>
      </c>
      <c r="AN1099" s="23"/>
      <c r="AO1099" s="20"/>
      <c r="AP1099" s="24"/>
      <c r="AQ1099" s="21" t="s">
        <v>92</v>
      </c>
      <c r="AR1099" s="21"/>
      <c r="AS1099" s="21"/>
      <c r="AT1099" s="21"/>
      <c r="AU1099" s="22" t="s">
        <v>92</v>
      </c>
      <c r="AV1099" s="23"/>
      <c r="AW1099" s="21"/>
      <c r="AX1099" s="21"/>
      <c r="AY1099" s="21"/>
      <c r="AZ1099" s="21"/>
      <c r="BA1099" s="20"/>
      <c r="BB1099" s="23"/>
      <c r="BC1099" s="21"/>
      <c r="BD1099" s="21"/>
      <c r="BE1099" s="21"/>
      <c r="BF1099" s="20"/>
      <c r="BG1099" s="24" t="s">
        <v>17</v>
      </c>
      <c r="BH1099" s="21"/>
      <c r="BI1099" s="21"/>
      <c r="BJ1099" s="48" t="s">
        <v>35</v>
      </c>
      <c r="BK1099" s="64"/>
      <c r="BL1099" s="197" t="str">
        <f>IFERROR(VLOOKUP(BK1099,#REF!,3,FALSE),"")</f>
        <v/>
      </c>
    </row>
    <row r="1100" spans="1:64" s="3" customFormat="1" ht="12.95" customHeight="1" x14ac:dyDescent="0.25">
      <c r="A1100" s="35" t="s">
        <v>1807</v>
      </c>
      <c r="B1100" s="31" t="s">
        <v>276</v>
      </c>
      <c r="C1100" s="24"/>
      <c r="D1100" s="22"/>
      <c r="E1100" s="23"/>
      <c r="F1100" s="21" t="s">
        <v>117</v>
      </c>
      <c r="G1100" s="20"/>
      <c r="H1100" s="24"/>
      <c r="I1100" s="21"/>
      <c r="J1100" s="21"/>
      <c r="K1100" s="21"/>
      <c r="L1100" s="21"/>
      <c r="M1100" s="21"/>
      <c r="N1100" s="21" t="s">
        <v>92</v>
      </c>
      <c r="O1100" s="22"/>
      <c r="P1100" s="23"/>
      <c r="Q1100" s="21"/>
      <c r="R1100" s="20"/>
      <c r="S1100" s="24"/>
      <c r="T1100" s="24"/>
      <c r="U1100" s="24"/>
      <c r="V1100" s="21"/>
      <c r="W1100" s="21"/>
      <c r="X1100" s="21"/>
      <c r="Y1100" s="21"/>
      <c r="Z1100" s="21"/>
      <c r="AA1100" s="22"/>
      <c r="AB1100" s="22"/>
      <c r="AC1100" s="22" t="s">
        <v>117</v>
      </c>
      <c r="AD1100" s="22" t="s">
        <v>116</v>
      </c>
      <c r="AE1100" s="22"/>
      <c r="AF1100" s="22"/>
      <c r="AG1100" s="22"/>
      <c r="AH1100" s="23"/>
      <c r="AI1100" s="24"/>
      <c r="AJ1100" s="21"/>
      <c r="AK1100" s="22"/>
      <c r="AL1100" s="22" t="s">
        <v>92</v>
      </c>
      <c r="AM1100" s="22" t="s">
        <v>92</v>
      </c>
      <c r="AN1100" s="23"/>
      <c r="AO1100" s="20"/>
      <c r="AP1100" s="24"/>
      <c r="AQ1100" s="21" t="s">
        <v>92</v>
      </c>
      <c r="AR1100" s="21"/>
      <c r="AS1100" s="21"/>
      <c r="AT1100" s="21"/>
      <c r="AU1100" s="22" t="s">
        <v>92</v>
      </c>
      <c r="AV1100" s="23"/>
      <c r="AW1100" s="21"/>
      <c r="AX1100" s="21"/>
      <c r="AY1100" s="21"/>
      <c r="AZ1100" s="21"/>
      <c r="BA1100" s="20"/>
      <c r="BB1100" s="23"/>
      <c r="BC1100" s="21"/>
      <c r="BD1100" s="21"/>
      <c r="BE1100" s="21"/>
      <c r="BF1100" s="20"/>
      <c r="BG1100" s="24" t="s">
        <v>17</v>
      </c>
      <c r="BH1100" s="21"/>
      <c r="BI1100" s="21"/>
      <c r="BJ1100" s="48" t="s">
        <v>35</v>
      </c>
      <c r="BK1100" s="64"/>
      <c r="BL1100" s="197" t="str">
        <f>IFERROR(VLOOKUP(BK1100,#REF!,3,FALSE),"")</f>
        <v/>
      </c>
    </row>
    <row r="1101" spans="1:64" s="3" customFormat="1" ht="12.95" customHeight="1" x14ac:dyDescent="0.25">
      <c r="A1101" s="35" t="s">
        <v>1808</v>
      </c>
      <c r="B1101" s="31" t="s">
        <v>277</v>
      </c>
      <c r="C1101" s="24"/>
      <c r="D1101" s="22"/>
      <c r="E1101" s="23"/>
      <c r="F1101" s="21" t="s">
        <v>117</v>
      </c>
      <c r="G1101" s="20"/>
      <c r="H1101" s="24"/>
      <c r="I1101" s="21"/>
      <c r="J1101" s="21"/>
      <c r="K1101" s="21"/>
      <c r="L1101" s="21"/>
      <c r="M1101" s="21"/>
      <c r="N1101" s="21" t="s">
        <v>92</v>
      </c>
      <c r="O1101" s="22"/>
      <c r="P1101" s="23"/>
      <c r="Q1101" s="21"/>
      <c r="R1101" s="20"/>
      <c r="S1101" s="24"/>
      <c r="T1101" s="24"/>
      <c r="U1101" s="24"/>
      <c r="V1101" s="21"/>
      <c r="W1101" s="21"/>
      <c r="X1101" s="21"/>
      <c r="Y1101" s="21"/>
      <c r="Z1101" s="21"/>
      <c r="AA1101" s="22"/>
      <c r="AB1101" s="22"/>
      <c r="AC1101" s="22" t="s">
        <v>117</v>
      </c>
      <c r="AD1101" s="22" t="s">
        <v>116</v>
      </c>
      <c r="AE1101" s="22"/>
      <c r="AF1101" s="22"/>
      <c r="AG1101" s="22"/>
      <c r="AH1101" s="23"/>
      <c r="AI1101" s="24"/>
      <c r="AJ1101" s="21"/>
      <c r="AK1101" s="22"/>
      <c r="AL1101" s="22" t="s">
        <v>92</v>
      </c>
      <c r="AM1101" s="22" t="s">
        <v>92</v>
      </c>
      <c r="AN1101" s="23"/>
      <c r="AO1101" s="20"/>
      <c r="AP1101" s="24"/>
      <c r="AQ1101" s="21" t="s">
        <v>92</v>
      </c>
      <c r="AR1101" s="21"/>
      <c r="AS1101" s="21"/>
      <c r="AT1101" s="21"/>
      <c r="AU1101" s="22" t="s">
        <v>92</v>
      </c>
      <c r="AV1101" s="23"/>
      <c r="AW1101" s="21"/>
      <c r="AX1101" s="21"/>
      <c r="AY1101" s="21"/>
      <c r="AZ1101" s="21"/>
      <c r="BA1101" s="20"/>
      <c r="BB1101" s="23"/>
      <c r="BC1101" s="21"/>
      <c r="BD1101" s="21"/>
      <c r="BE1101" s="21"/>
      <c r="BF1101" s="20"/>
      <c r="BG1101" s="24" t="s">
        <v>17</v>
      </c>
      <c r="BH1101" s="21"/>
      <c r="BI1101" s="21"/>
      <c r="BJ1101" s="48" t="s">
        <v>35</v>
      </c>
      <c r="BK1101" s="64"/>
      <c r="BL1101" s="197" t="str">
        <f>IFERROR(VLOOKUP(BK1101,#REF!,3,FALSE),"")</f>
        <v/>
      </c>
    </row>
    <row r="1102" spans="1:64" s="3" customFormat="1" ht="12.95" customHeight="1" x14ac:dyDescent="0.25">
      <c r="A1102" s="6"/>
      <c r="B1102" s="31"/>
      <c r="C1102" s="24"/>
      <c r="D1102" s="22"/>
      <c r="E1102" s="23"/>
      <c r="F1102" s="21"/>
      <c r="G1102" s="20"/>
      <c r="H1102" s="24"/>
      <c r="I1102" s="21"/>
      <c r="J1102" s="21"/>
      <c r="K1102" s="21"/>
      <c r="L1102" s="21"/>
      <c r="M1102" s="21"/>
      <c r="N1102" s="21"/>
      <c r="O1102" s="22"/>
      <c r="P1102" s="23"/>
      <c r="Q1102" s="21"/>
      <c r="R1102" s="20"/>
      <c r="S1102" s="24"/>
      <c r="T1102" s="24"/>
      <c r="U1102" s="24"/>
      <c r="V1102" s="21"/>
      <c r="W1102" s="21"/>
      <c r="X1102" s="21"/>
      <c r="Y1102" s="21"/>
      <c r="Z1102" s="21"/>
      <c r="AA1102" s="22"/>
      <c r="AB1102" s="22"/>
      <c r="AC1102" s="22"/>
      <c r="AD1102" s="22"/>
      <c r="AE1102" s="22"/>
      <c r="AF1102" s="22"/>
      <c r="AG1102" s="22"/>
      <c r="AH1102" s="23"/>
      <c r="AI1102" s="24"/>
      <c r="AJ1102" s="21"/>
      <c r="AK1102" s="22"/>
      <c r="AL1102" s="22"/>
      <c r="AM1102" s="22"/>
      <c r="AN1102" s="23"/>
      <c r="AO1102" s="20"/>
      <c r="AP1102" s="24"/>
      <c r="AQ1102" s="21"/>
      <c r="AR1102" s="21"/>
      <c r="AS1102" s="21"/>
      <c r="AT1102" s="21"/>
      <c r="AU1102" s="22"/>
      <c r="AV1102" s="23"/>
      <c r="AW1102" s="21"/>
      <c r="AX1102" s="21"/>
      <c r="AY1102" s="21"/>
      <c r="AZ1102" s="21"/>
      <c r="BA1102" s="20"/>
      <c r="BB1102" s="23"/>
      <c r="BC1102" s="21"/>
      <c r="BD1102" s="21"/>
      <c r="BE1102" s="21"/>
      <c r="BF1102" s="20"/>
      <c r="BG1102" s="24" t="s">
        <v>17</v>
      </c>
      <c r="BH1102" s="21"/>
      <c r="BI1102" s="21"/>
      <c r="BJ1102" s="22"/>
      <c r="BK1102" s="64"/>
      <c r="BL1102" s="197"/>
    </row>
    <row r="1103" spans="1:64" s="3" customFormat="1" ht="12.95" customHeight="1" x14ac:dyDescent="0.25">
      <c r="A1103" s="5" t="s">
        <v>23</v>
      </c>
      <c r="B1103" s="31" t="s">
        <v>1818</v>
      </c>
      <c r="C1103" s="19"/>
      <c r="D1103" s="25"/>
      <c r="E1103" s="26"/>
      <c r="F1103" s="27" t="s">
        <v>92</v>
      </c>
      <c r="G1103" s="68"/>
      <c r="H1103" s="19"/>
      <c r="I1103" s="27"/>
      <c r="J1103" s="27"/>
      <c r="K1103" s="27"/>
      <c r="L1103" s="27"/>
      <c r="M1103" s="27"/>
      <c r="N1103" s="27" t="s">
        <v>92</v>
      </c>
      <c r="O1103" s="25"/>
      <c r="P1103" s="26"/>
      <c r="Q1103" s="27"/>
      <c r="R1103" s="68"/>
      <c r="S1103" s="19"/>
      <c r="T1103" s="19"/>
      <c r="U1103" s="19" t="s">
        <v>92</v>
      </c>
      <c r="V1103" s="27"/>
      <c r="W1103" s="27"/>
      <c r="X1103" s="27"/>
      <c r="Y1103" s="27"/>
      <c r="Z1103" s="27"/>
      <c r="AA1103" s="25"/>
      <c r="AB1103" s="25"/>
      <c r="AC1103" s="25"/>
      <c r="AD1103" s="25"/>
      <c r="AE1103" s="25"/>
      <c r="AF1103" s="25"/>
      <c r="AG1103" s="25"/>
      <c r="AH1103" s="26"/>
      <c r="AI1103" s="19" t="s">
        <v>92</v>
      </c>
      <c r="AJ1103" s="27"/>
      <c r="AK1103" s="25"/>
      <c r="AL1103" s="25" t="s">
        <v>92</v>
      </c>
      <c r="AM1103" s="25" t="s">
        <v>92</v>
      </c>
      <c r="AN1103" s="26"/>
      <c r="AO1103" s="68"/>
      <c r="AP1103" s="19"/>
      <c r="AQ1103" s="27"/>
      <c r="AR1103" s="27"/>
      <c r="AS1103" s="27"/>
      <c r="AT1103" s="27"/>
      <c r="AU1103" s="25" t="s">
        <v>92</v>
      </c>
      <c r="AV1103" s="26"/>
      <c r="AW1103" s="27"/>
      <c r="AX1103" s="27" t="s">
        <v>117</v>
      </c>
      <c r="AY1103" s="27" t="s">
        <v>116</v>
      </c>
      <c r="AZ1103" s="27"/>
      <c r="BA1103" s="68"/>
      <c r="BB1103" s="26"/>
      <c r="BC1103" s="27" t="s">
        <v>92</v>
      </c>
      <c r="BD1103" s="27" t="s">
        <v>92</v>
      </c>
      <c r="BE1103" s="27" t="s">
        <v>118</v>
      </c>
      <c r="BF1103" s="68" t="s">
        <v>92</v>
      </c>
      <c r="BG1103" s="19" t="s">
        <v>17</v>
      </c>
      <c r="BH1103" s="27"/>
      <c r="BI1103" s="27"/>
      <c r="BJ1103" s="25"/>
      <c r="BK1103" s="64"/>
      <c r="BL1103" s="197" t="str">
        <f>IFERROR(VLOOKUP(BK1103,#REF!,3,FALSE),"")</f>
        <v/>
      </c>
    </row>
    <row r="1104" spans="1:64" s="3" customFormat="1" ht="12.95" customHeight="1" x14ac:dyDescent="0.25">
      <c r="A1104" s="6"/>
      <c r="B1104" s="31"/>
      <c r="C1104" s="19"/>
      <c r="D1104" s="25"/>
      <c r="E1104" s="26"/>
      <c r="F1104" s="27"/>
      <c r="G1104" s="68"/>
      <c r="H1104" s="19"/>
      <c r="I1104" s="27"/>
      <c r="J1104" s="27"/>
      <c r="K1104" s="27"/>
      <c r="L1104" s="27"/>
      <c r="M1104" s="27"/>
      <c r="N1104" s="27"/>
      <c r="O1104" s="25"/>
      <c r="P1104" s="26"/>
      <c r="Q1104" s="27"/>
      <c r="R1104" s="68"/>
      <c r="S1104" s="19"/>
      <c r="T1104" s="19"/>
      <c r="U1104" s="19"/>
      <c r="V1104" s="27"/>
      <c r="W1104" s="27"/>
      <c r="X1104" s="27"/>
      <c r="Y1104" s="27"/>
      <c r="Z1104" s="27"/>
      <c r="AA1104" s="25"/>
      <c r="AB1104" s="25"/>
      <c r="AC1104" s="25"/>
      <c r="AD1104" s="25"/>
      <c r="AE1104" s="25"/>
      <c r="AF1104" s="25"/>
      <c r="AG1104" s="25"/>
      <c r="AH1104" s="26"/>
      <c r="AI1104" s="19"/>
      <c r="AJ1104" s="27"/>
      <c r="AK1104" s="25"/>
      <c r="AL1104" s="25"/>
      <c r="AM1104" s="25"/>
      <c r="AN1104" s="26"/>
      <c r="AO1104" s="68"/>
      <c r="AP1104" s="19"/>
      <c r="AQ1104" s="27"/>
      <c r="AR1104" s="27"/>
      <c r="AS1104" s="27"/>
      <c r="AT1104" s="27"/>
      <c r="AU1104" s="25"/>
      <c r="AV1104" s="26"/>
      <c r="AW1104" s="27"/>
      <c r="AX1104" s="27"/>
      <c r="AY1104" s="27"/>
      <c r="AZ1104" s="27"/>
      <c r="BA1104" s="68"/>
      <c r="BB1104" s="26"/>
      <c r="BC1104" s="27"/>
      <c r="BD1104" s="27"/>
      <c r="BE1104" s="27"/>
      <c r="BF1104" s="68"/>
      <c r="BG1104" s="19" t="s">
        <v>17</v>
      </c>
      <c r="BH1104" s="27"/>
      <c r="BI1104" s="27"/>
      <c r="BJ1104" s="25"/>
      <c r="BK1104" s="64"/>
      <c r="BL1104" s="197"/>
    </row>
    <row r="1105" spans="1:64" s="3" customFormat="1" ht="12.95" customHeight="1" x14ac:dyDescent="0.25">
      <c r="A1105" s="5" t="s">
        <v>1809</v>
      </c>
      <c r="B1105" s="31" t="s">
        <v>824</v>
      </c>
      <c r="C1105" s="24"/>
      <c r="D1105" s="22"/>
      <c r="E1105" s="23"/>
      <c r="F1105" s="21" t="s">
        <v>117</v>
      </c>
      <c r="G1105" s="20"/>
      <c r="H1105" s="24"/>
      <c r="I1105" s="21"/>
      <c r="J1105" s="21"/>
      <c r="K1105" s="21"/>
      <c r="L1105" s="21"/>
      <c r="M1105" s="21" t="s">
        <v>118</v>
      </c>
      <c r="N1105" s="21"/>
      <c r="O1105" s="22"/>
      <c r="P1105" s="23"/>
      <c r="Q1105" s="21"/>
      <c r="R1105" s="20"/>
      <c r="S1105" s="24"/>
      <c r="T1105" s="24"/>
      <c r="U1105" s="24"/>
      <c r="V1105" s="21"/>
      <c r="W1105" s="21"/>
      <c r="X1105" s="21"/>
      <c r="Y1105" s="21"/>
      <c r="Z1105" s="21" t="s">
        <v>116</v>
      </c>
      <c r="AA1105" s="22"/>
      <c r="AB1105" s="22"/>
      <c r="AC1105" s="22"/>
      <c r="AD1105" s="22" t="s">
        <v>116</v>
      </c>
      <c r="AE1105" s="22"/>
      <c r="AF1105" s="22"/>
      <c r="AG1105" s="22"/>
      <c r="AH1105" s="23"/>
      <c r="AI1105" s="24"/>
      <c r="AJ1105" s="21"/>
      <c r="AK1105" s="22"/>
      <c r="AL1105" s="22" t="s">
        <v>92</v>
      </c>
      <c r="AM1105" s="22" t="s">
        <v>92</v>
      </c>
      <c r="AN1105" s="23"/>
      <c r="AO1105" s="20" t="s">
        <v>116</v>
      </c>
      <c r="AP1105" s="24"/>
      <c r="AQ1105" s="21" t="s">
        <v>116</v>
      </c>
      <c r="AR1105" s="21"/>
      <c r="AS1105" s="21"/>
      <c r="AT1105" s="21"/>
      <c r="AU1105" s="22"/>
      <c r="AV1105" s="23"/>
      <c r="AW1105" s="21"/>
      <c r="AX1105" s="21"/>
      <c r="AY1105" s="21"/>
      <c r="AZ1105" s="21"/>
      <c r="BA1105" s="20"/>
      <c r="BB1105" s="23"/>
      <c r="BC1105" s="21"/>
      <c r="BD1105" s="21"/>
      <c r="BE1105" s="21"/>
      <c r="BF1105" s="20"/>
      <c r="BG1105" s="24" t="s">
        <v>17</v>
      </c>
      <c r="BH1105" s="21"/>
      <c r="BI1105" s="21"/>
      <c r="BJ1105" s="22"/>
      <c r="BK1105" s="64"/>
      <c r="BL1105" s="197">
        <v>24</v>
      </c>
    </row>
    <row r="1106" spans="1:64" s="3" customFormat="1" ht="12.95" customHeight="1" x14ac:dyDescent="0.25">
      <c r="A1106" s="5" t="s">
        <v>1810</v>
      </c>
      <c r="B1106" s="31" t="s">
        <v>1819</v>
      </c>
      <c r="C1106" s="24"/>
      <c r="D1106" s="22"/>
      <c r="E1106" s="23"/>
      <c r="F1106" s="21" t="s">
        <v>117</v>
      </c>
      <c r="G1106" s="20"/>
      <c r="H1106" s="24"/>
      <c r="I1106" s="21"/>
      <c r="J1106" s="21"/>
      <c r="K1106" s="21"/>
      <c r="L1106" s="21"/>
      <c r="M1106" s="21" t="s">
        <v>118</v>
      </c>
      <c r="N1106" s="21"/>
      <c r="O1106" s="22"/>
      <c r="P1106" s="23"/>
      <c r="Q1106" s="21"/>
      <c r="R1106" s="20"/>
      <c r="S1106" s="24"/>
      <c r="T1106" s="24"/>
      <c r="U1106" s="24"/>
      <c r="V1106" s="21"/>
      <c r="W1106" s="21"/>
      <c r="X1106" s="21"/>
      <c r="Y1106" s="21"/>
      <c r="Z1106" s="21" t="s">
        <v>116</v>
      </c>
      <c r="AA1106" s="22"/>
      <c r="AB1106" s="22"/>
      <c r="AC1106" s="22"/>
      <c r="AD1106" s="22" t="s">
        <v>116</v>
      </c>
      <c r="AE1106" s="22"/>
      <c r="AF1106" s="22"/>
      <c r="AG1106" s="22"/>
      <c r="AH1106" s="23"/>
      <c r="AI1106" s="24"/>
      <c r="AJ1106" s="21"/>
      <c r="AK1106" s="22"/>
      <c r="AL1106" s="22" t="s">
        <v>92</v>
      </c>
      <c r="AM1106" s="22" t="s">
        <v>92</v>
      </c>
      <c r="AN1106" s="23"/>
      <c r="AO1106" s="20" t="s">
        <v>116</v>
      </c>
      <c r="AP1106" s="24"/>
      <c r="AQ1106" s="21" t="s">
        <v>116</v>
      </c>
      <c r="AR1106" s="21"/>
      <c r="AS1106" s="21"/>
      <c r="AT1106" s="21"/>
      <c r="AU1106" s="22"/>
      <c r="AV1106" s="23"/>
      <c r="AW1106" s="21"/>
      <c r="AX1106" s="21"/>
      <c r="AY1106" s="21"/>
      <c r="AZ1106" s="21"/>
      <c r="BA1106" s="20"/>
      <c r="BB1106" s="23"/>
      <c r="BC1106" s="21"/>
      <c r="BD1106" s="21"/>
      <c r="BE1106" s="21"/>
      <c r="BF1106" s="20"/>
      <c r="BG1106" s="24" t="s">
        <v>17</v>
      </c>
      <c r="BH1106" s="21"/>
      <c r="BI1106" s="21"/>
      <c r="BJ1106" s="22"/>
      <c r="BK1106" s="64"/>
      <c r="BL1106" s="197">
        <v>24</v>
      </c>
    </row>
    <row r="1107" spans="1:64" s="3" customFormat="1" ht="12.95" customHeight="1" x14ac:dyDescent="0.25">
      <c r="A1107" s="5"/>
      <c r="B1107" s="31"/>
      <c r="C1107" s="24"/>
      <c r="D1107" s="22"/>
      <c r="E1107" s="23"/>
      <c r="F1107" s="21"/>
      <c r="G1107" s="20"/>
      <c r="H1107" s="24"/>
      <c r="I1107" s="21"/>
      <c r="J1107" s="21"/>
      <c r="K1107" s="21"/>
      <c r="L1107" s="21"/>
      <c r="M1107" s="21"/>
      <c r="N1107" s="21"/>
      <c r="O1107" s="22"/>
      <c r="P1107" s="23"/>
      <c r="Q1107" s="21"/>
      <c r="R1107" s="20"/>
      <c r="S1107" s="24"/>
      <c r="T1107" s="24"/>
      <c r="U1107" s="24"/>
      <c r="V1107" s="21"/>
      <c r="W1107" s="21"/>
      <c r="X1107" s="21"/>
      <c r="Y1107" s="21"/>
      <c r="Z1107" s="21"/>
      <c r="AA1107" s="22"/>
      <c r="AB1107" s="22"/>
      <c r="AC1107" s="22"/>
      <c r="AD1107" s="22"/>
      <c r="AE1107" s="22"/>
      <c r="AF1107" s="22"/>
      <c r="AG1107" s="22"/>
      <c r="AH1107" s="28"/>
      <c r="AI1107" s="24"/>
      <c r="AJ1107" s="21"/>
      <c r="AK1107" s="22"/>
      <c r="AL1107" s="22"/>
      <c r="AM1107" s="22"/>
      <c r="AN1107" s="23"/>
      <c r="AO1107" s="20"/>
      <c r="AP1107" s="24"/>
      <c r="AQ1107" s="21"/>
      <c r="AR1107" s="21"/>
      <c r="AS1107" s="21"/>
      <c r="AT1107" s="21"/>
      <c r="AU1107" s="22"/>
      <c r="AV1107" s="23"/>
      <c r="AW1107" s="21"/>
      <c r="AX1107" s="21"/>
      <c r="AY1107" s="21"/>
      <c r="AZ1107" s="21"/>
      <c r="BA1107" s="20"/>
      <c r="BB1107" s="23"/>
      <c r="BC1107" s="21"/>
      <c r="BD1107" s="21"/>
      <c r="BE1107" s="21"/>
      <c r="BF1107" s="20"/>
      <c r="BG1107" s="24" t="s">
        <v>17</v>
      </c>
      <c r="BH1107" s="21"/>
      <c r="BI1107" s="21"/>
      <c r="BJ1107" s="22"/>
      <c r="BK1107" s="64"/>
      <c r="BL1107" s="197"/>
    </row>
    <row r="1108" spans="1:64" s="165" customFormat="1" ht="12.95" customHeight="1" x14ac:dyDescent="0.25">
      <c r="A1108" s="167" t="s">
        <v>1904</v>
      </c>
      <c r="B1108" s="158" t="s">
        <v>1905</v>
      </c>
      <c r="C1108" s="159"/>
      <c r="D1108" s="160"/>
      <c r="E1108" s="161"/>
      <c r="F1108" s="162"/>
      <c r="G1108" s="163"/>
      <c r="H1108" s="159"/>
      <c r="I1108" s="162"/>
      <c r="J1108" s="162"/>
      <c r="K1108" s="162"/>
      <c r="L1108" s="162"/>
      <c r="M1108" s="162"/>
      <c r="N1108" s="162"/>
      <c r="O1108" s="160"/>
      <c r="P1108" s="161"/>
      <c r="Q1108" s="162"/>
      <c r="R1108" s="163"/>
      <c r="S1108" s="159"/>
      <c r="T1108" s="159"/>
      <c r="U1108" s="159"/>
      <c r="V1108" s="162"/>
      <c r="W1108" s="162"/>
      <c r="X1108" s="162"/>
      <c r="Y1108" s="162"/>
      <c r="Z1108" s="162"/>
      <c r="AA1108" s="160"/>
      <c r="AB1108" s="160"/>
      <c r="AC1108" s="160"/>
      <c r="AD1108" s="160"/>
      <c r="AE1108" s="160"/>
      <c r="AF1108" s="160"/>
      <c r="AG1108" s="160"/>
      <c r="AH1108" s="202"/>
      <c r="AI1108" s="159"/>
      <c r="AJ1108" s="162"/>
      <c r="AK1108" s="160"/>
      <c r="AL1108" s="160"/>
      <c r="AM1108" s="160"/>
      <c r="AN1108" s="161"/>
      <c r="AO1108" s="163"/>
      <c r="AP1108" s="159"/>
      <c r="AQ1108" s="162"/>
      <c r="AR1108" s="162"/>
      <c r="AS1108" s="162"/>
      <c r="AT1108" s="162"/>
      <c r="AU1108" s="160"/>
      <c r="AV1108" s="161"/>
      <c r="AW1108" s="162"/>
      <c r="AX1108" s="162"/>
      <c r="AY1108" s="162"/>
      <c r="AZ1108" s="162"/>
      <c r="BA1108" s="163"/>
      <c r="BB1108" s="161"/>
      <c r="BC1108" s="162"/>
      <c r="BD1108" s="162"/>
      <c r="BE1108" s="162"/>
      <c r="BF1108" s="163"/>
      <c r="BG1108" s="159" t="s">
        <v>17</v>
      </c>
      <c r="BH1108" s="162"/>
      <c r="BI1108" s="162"/>
      <c r="BJ1108" s="160"/>
      <c r="BK1108" s="164"/>
      <c r="BL1108" s="201"/>
    </row>
    <row r="1109" spans="1:64" s="165" customFormat="1" ht="36.75" customHeight="1" x14ac:dyDescent="0.25">
      <c r="A1109" s="167" t="s">
        <v>1906</v>
      </c>
      <c r="B1109" s="158" t="s">
        <v>1907</v>
      </c>
      <c r="C1109" s="159"/>
      <c r="D1109" s="160"/>
      <c r="E1109" s="161"/>
      <c r="F1109" s="162"/>
      <c r="G1109" s="163"/>
      <c r="H1109" s="159"/>
      <c r="I1109" s="162"/>
      <c r="J1109" s="162"/>
      <c r="K1109" s="162"/>
      <c r="L1109" s="162"/>
      <c r="M1109" s="162"/>
      <c r="N1109" s="162"/>
      <c r="O1109" s="160"/>
      <c r="P1109" s="161"/>
      <c r="Q1109" s="162"/>
      <c r="R1109" s="163"/>
      <c r="S1109" s="159"/>
      <c r="T1109" s="159"/>
      <c r="U1109" s="159"/>
      <c r="V1109" s="162"/>
      <c r="W1109" s="162"/>
      <c r="X1109" s="162"/>
      <c r="Y1109" s="162"/>
      <c r="Z1109" s="162"/>
      <c r="AA1109" s="160"/>
      <c r="AB1109" s="160"/>
      <c r="AC1109" s="160"/>
      <c r="AD1109" s="160"/>
      <c r="AE1109" s="160"/>
      <c r="AF1109" s="160"/>
      <c r="AG1109" s="160"/>
      <c r="AH1109" s="202"/>
      <c r="AI1109" s="159"/>
      <c r="AJ1109" s="162"/>
      <c r="AK1109" s="160"/>
      <c r="AL1109" s="160"/>
      <c r="AM1109" s="160"/>
      <c r="AN1109" s="161"/>
      <c r="AO1109" s="163"/>
      <c r="AP1109" s="159"/>
      <c r="AQ1109" s="162"/>
      <c r="AR1109" s="162"/>
      <c r="AS1109" s="162"/>
      <c r="AT1109" s="162"/>
      <c r="AU1109" s="160"/>
      <c r="AV1109" s="161"/>
      <c r="AW1109" s="162"/>
      <c r="AX1109" s="162"/>
      <c r="AY1109" s="162"/>
      <c r="AZ1109" s="162"/>
      <c r="BA1109" s="163"/>
      <c r="BB1109" s="161"/>
      <c r="BC1109" s="162"/>
      <c r="BD1109" s="162"/>
      <c r="BE1109" s="162"/>
      <c r="BF1109" s="163"/>
      <c r="BG1109" s="159" t="s">
        <v>17</v>
      </c>
      <c r="BH1109" s="162"/>
      <c r="BI1109" s="162"/>
      <c r="BJ1109" s="160"/>
      <c r="BK1109" s="164"/>
      <c r="BL1109" s="204" t="s">
        <v>1917</v>
      </c>
    </row>
    <row r="1110" spans="1:64" s="165" customFormat="1" ht="45" customHeight="1" x14ac:dyDescent="0.25">
      <c r="A1110" s="167" t="s">
        <v>1906</v>
      </c>
      <c r="B1110" s="158" t="s">
        <v>1908</v>
      </c>
      <c r="C1110" s="159"/>
      <c r="D1110" s="160"/>
      <c r="E1110" s="161"/>
      <c r="F1110" s="162"/>
      <c r="G1110" s="163"/>
      <c r="H1110" s="159"/>
      <c r="I1110" s="162"/>
      <c r="J1110" s="162"/>
      <c r="K1110" s="162"/>
      <c r="L1110" s="162"/>
      <c r="M1110" s="162"/>
      <c r="N1110" s="162"/>
      <c r="O1110" s="160"/>
      <c r="P1110" s="161"/>
      <c r="Q1110" s="162"/>
      <c r="R1110" s="163"/>
      <c r="S1110" s="159"/>
      <c r="T1110" s="159"/>
      <c r="U1110" s="159"/>
      <c r="V1110" s="162"/>
      <c r="W1110" s="162"/>
      <c r="X1110" s="162"/>
      <c r="Y1110" s="162"/>
      <c r="Z1110" s="162"/>
      <c r="AA1110" s="160"/>
      <c r="AB1110" s="160"/>
      <c r="AC1110" s="160"/>
      <c r="AD1110" s="160"/>
      <c r="AE1110" s="160"/>
      <c r="AF1110" s="160"/>
      <c r="AG1110" s="160"/>
      <c r="AH1110" s="202"/>
      <c r="AI1110" s="159"/>
      <c r="AJ1110" s="162"/>
      <c r="AK1110" s="160"/>
      <c r="AL1110" s="160"/>
      <c r="AM1110" s="160"/>
      <c r="AN1110" s="161"/>
      <c r="AO1110" s="163"/>
      <c r="AP1110" s="159"/>
      <c r="AQ1110" s="162"/>
      <c r="AR1110" s="162"/>
      <c r="AS1110" s="162"/>
      <c r="AT1110" s="162"/>
      <c r="AU1110" s="160"/>
      <c r="AV1110" s="161"/>
      <c r="AW1110" s="162"/>
      <c r="AX1110" s="162"/>
      <c r="AY1110" s="162"/>
      <c r="AZ1110" s="162"/>
      <c r="BA1110" s="163"/>
      <c r="BB1110" s="161"/>
      <c r="BC1110" s="162"/>
      <c r="BD1110" s="162"/>
      <c r="BE1110" s="162"/>
      <c r="BF1110" s="163"/>
      <c r="BG1110" s="159" t="s">
        <v>17</v>
      </c>
      <c r="BH1110" s="162"/>
      <c r="BI1110" s="162"/>
      <c r="BJ1110" s="160"/>
      <c r="BK1110" s="164"/>
      <c r="BL1110" s="204" t="s">
        <v>1917</v>
      </c>
    </row>
    <row r="1111" spans="1:64" s="3" customFormat="1" ht="12.95" customHeight="1" x14ac:dyDescent="0.25">
      <c r="A1111" s="5"/>
      <c r="B1111" s="31"/>
      <c r="C1111" s="24"/>
      <c r="D1111" s="22"/>
      <c r="E1111" s="23"/>
      <c r="F1111" s="21"/>
      <c r="G1111" s="20"/>
      <c r="H1111" s="24"/>
      <c r="I1111" s="21"/>
      <c r="J1111" s="21"/>
      <c r="K1111" s="21"/>
      <c r="L1111" s="21"/>
      <c r="M1111" s="21"/>
      <c r="N1111" s="21"/>
      <c r="O1111" s="22"/>
      <c r="P1111" s="23"/>
      <c r="Q1111" s="21"/>
      <c r="R1111" s="20"/>
      <c r="S1111" s="24"/>
      <c r="T1111" s="24"/>
      <c r="U1111" s="24"/>
      <c r="V1111" s="21"/>
      <c r="W1111" s="21"/>
      <c r="X1111" s="21"/>
      <c r="Y1111" s="21"/>
      <c r="Z1111" s="21"/>
      <c r="AA1111" s="22"/>
      <c r="AB1111" s="22"/>
      <c r="AC1111" s="22"/>
      <c r="AD1111" s="22"/>
      <c r="AE1111" s="22"/>
      <c r="AF1111" s="22"/>
      <c r="AG1111" s="22"/>
      <c r="AH1111" s="28"/>
      <c r="AI1111" s="24"/>
      <c r="AJ1111" s="21"/>
      <c r="AK1111" s="22"/>
      <c r="AL1111" s="22"/>
      <c r="AM1111" s="22"/>
      <c r="AN1111" s="23"/>
      <c r="AO1111" s="20"/>
      <c r="AP1111" s="24"/>
      <c r="AQ1111" s="21"/>
      <c r="AR1111" s="21"/>
      <c r="AS1111" s="21"/>
      <c r="AT1111" s="21"/>
      <c r="AU1111" s="22"/>
      <c r="AV1111" s="23"/>
      <c r="AW1111" s="21"/>
      <c r="AX1111" s="21"/>
      <c r="AY1111" s="21"/>
      <c r="AZ1111" s="21"/>
      <c r="BA1111" s="20"/>
      <c r="BB1111" s="23"/>
      <c r="BC1111" s="21"/>
      <c r="BD1111" s="21"/>
      <c r="BE1111" s="21"/>
      <c r="BF1111" s="20"/>
      <c r="BG1111" s="24" t="s">
        <v>17</v>
      </c>
      <c r="BH1111" s="21"/>
      <c r="BI1111" s="21"/>
      <c r="BJ1111" s="22"/>
      <c r="BK1111" s="64"/>
      <c r="BL1111" s="197"/>
    </row>
    <row r="1112" spans="1:64" s="3" customFormat="1" ht="12.95" customHeight="1" x14ac:dyDescent="0.25">
      <c r="A1112" s="5" t="s">
        <v>1820</v>
      </c>
      <c r="B1112" s="31" t="s">
        <v>1902</v>
      </c>
      <c r="C1112" s="24"/>
      <c r="D1112" s="22"/>
      <c r="E1112" s="23"/>
      <c r="F1112" s="21"/>
      <c r="G1112" s="20"/>
      <c r="H1112" s="24"/>
      <c r="I1112" s="21"/>
      <c r="J1112" s="21"/>
      <c r="K1112" s="21"/>
      <c r="L1112" s="21"/>
      <c r="M1112" s="21"/>
      <c r="N1112" s="21"/>
      <c r="O1112" s="22"/>
      <c r="P1112" s="23"/>
      <c r="Q1112" s="21"/>
      <c r="R1112" s="20"/>
      <c r="S1112" s="24"/>
      <c r="T1112" s="24"/>
      <c r="U1112" s="24"/>
      <c r="V1112" s="21"/>
      <c r="W1112" s="21"/>
      <c r="X1112" s="21"/>
      <c r="Y1112" s="21"/>
      <c r="Z1112" s="21"/>
      <c r="AA1112" s="22"/>
      <c r="AB1112" s="22"/>
      <c r="AC1112" s="22"/>
      <c r="AD1112" s="22"/>
      <c r="AE1112" s="22"/>
      <c r="AF1112" s="22"/>
      <c r="AG1112" s="22"/>
      <c r="AH1112" s="28"/>
      <c r="AI1112" s="24"/>
      <c r="AJ1112" s="21"/>
      <c r="AK1112" s="22"/>
      <c r="AL1112" s="22"/>
      <c r="AM1112" s="22"/>
      <c r="AN1112" s="23"/>
      <c r="AO1112" s="20"/>
      <c r="AP1112" s="24"/>
      <c r="AQ1112" s="21"/>
      <c r="AR1112" s="21"/>
      <c r="AS1112" s="21"/>
      <c r="AT1112" s="21"/>
      <c r="AU1112" s="22"/>
      <c r="AV1112" s="23"/>
      <c r="AW1112" s="21"/>
      <c r="AX1112" s="21"/>
      <c r="AY1112" s="21"/>
      <c r="AZ1112" s="21"/>
      <c r="BA1112" s="20"/>
      <c r="BB1112" s="23"/>
      <c r="BC1112" s="21"/>
      <c r="BD1112" s="21"/>
      <c r="BE1112" s="21"/>
      <c r="BF1112" s="20"/>
      <c r="BG1112" s="24" t="s">
        <v>17</v>
      </c>
      <c r="BH1112" s="21"/>
      <c r="BI1112" s="21"/>
      <c r="BJ1112" s="22"/>
      <c r="BK1112" s="64"/>
      <c r="BL1112" s="197"/>
    </row>
    <row r="1113" spans="1:64" s="3" customFormat="1" ht="12.95" customHeight="1" x14ac:dyDescent="0.25">
      <c r="A1113" s="5"/>
      <c r="B1113" s="31"/>
      <c r="C1113" s="24"/>
      <c r="D1113" s="22"/>
      <c r="E1113" s="23"/>
      <c r="F1113" s="21"/>
      <c r="G1113" s="20"/>
      <c r="H1113" s="24"/>
      <c r="I1113" s="21"/>
      <c r="J1113" s="21"/>
      <c r="K1113" s="21"/>
      <c r="L1113" s="21"/>
      <c r="M1113" s="21"/>
      <c r="N1113" s="21"/>
      <c r="O1113" s="22"/>
      <c r="P1113" s="23"/>
      <c r="Q1113" s="21"/>
      <c r="R1113" s="20"/>
      <c r="S1113" s="24"/>
      <c r="T1113" s="24"/>
      <c r="U1113" s="24"/>
      <c r="V1113" s="21"/>
      <c r="W1113" s="21"/>
      <c r="X1113" s="21"/>
      <c r="Y1113" s="21"/>
      <c r="Z1113" s="21"/>
      <c r="AA1113" s="22"/>
      <c r="AB1113" s="22"/>
      <c r="AC1113" s="22"/>
      <c r="AD1113" s="22"/>
      <c r="AE1113" s="22"/>
      <c r="AF1113" s="22"/>
      <c r="AG1113" s="22"/>
      <c r="AH1113" s="28"/>
      <c r="AI1113" s="24"/>
      <c r="AJ1113" s="21"/>
      <c r="AK1113" s="22"/>
      <c r="AL1113" s="22"/>
      <c r="AM1113" s="22"/>
      <c r="AN1113" s="23"/>
      <c r="AO1113" s="20"/>
      <c r="AP1113" s="24"/>
      <c r="AQ1113" s="21"/>
      <c r="AR1113" s="21"/>
      <c r="AS1113" s="21"/>
      <c r="AT1113" s="21"/>
      <c r="AU1113" s="22"/>
      <c r="AV1113" s="23"/>
      <c r="AW1113" s="21"/>
      <c r="AX1113" s="21"/>
      <c r="AY1113" s="21"/>
      <c r="AZ1113" s="21"/>
      <c r="BA1113" s="20"/>
      <c r="BB1113" s="23"/>
      <c r="BC1113" s="21"/>
      <c r="BD1113" s="21"/>
      <c r="BE1113" s="21"/>
      <c r="BF1113" s="20"/>
      <c r="BG1113" s="24" t="s">
        <v>17</v>
      </c>
      <c r="BH1113" s="21"/>
      <c r="BI1113" s="21"/>
      <c r="BJ1113" s="22"/>
      <c r="BK1113" s="64"/>
      <c r="BL1113" s="197"/>
    </row>
    <row r="1114" spans="1:64" s="3" customFormat="1" ht="12.95" customHeight="1" x14ac:dyDescent="0.25">
      <c r="A1114" s="5" t="s">
        <v>41</v>
      </c>
      <c r="B1114" s="31" t="s">
        <v>1821</v>
      </c>
      <c r="C1114" s="24"/>
      <c r="D1114" s="22"/>
      <c r="E1114" s="23"/>
      <c r="F1114" s="21"/>
      <c r="G1114" s="20"/>
      <c r="H1114" s="24"/>
      <c r="I1114" s="21"/>
      <c r="J1114" s="21"/>
      <c r="K1114" s="21"/>
      <c r="L1114" s="21"/>
      <c r="M1114" s="21"/>
      <c r="N1114" s="21"/>
      <c r="O1114" s="22"/>
      <c r="P1114" s="23"/>
      <c r="Q1114" s="21"/>
      <c r="R1114" s="20"/>
      <c r="S1114" s="24"/>
      <c r="T1114" s="24"/>
      <c r="U1114" s="24"/>
      <c r="V1114" s="21"/>
      <c r="W1114" s="21"/>
      <c r="X1114" s="21"/>
      <c r="Y1114" s="21"/>
      <c r="Z1114" s="21"/>
      <c r="AA1114" s="22"/>
      <c r="AB1114" s="22"/>
      <c r="AC1114" s="22"/>
      <c r="AD1114" s="22"/>
      <c r="AE1114" s="22"/>
      <c r="AF1114" s="22"/>
      <c r="AG1114" s="22"/>
      <c r="AH1114" s="28"/>
      <c r="AI1114" s="24"/>
      <c r="AJ1114" s="21"/>
      <c r="AK1114" s="22"/>
      <c r="AL1114" s="22"/>
      <c r="AM1114" s="22"/>
      <c r="AN1114" s="23"/>
      <c r="AO1114" s="20"/>
      <c r="AP1114" s="24"/>
      <c r="AQ1114" s="21"/>
      <c r="AR1114" s="21"/>
      <c r="AS1114" s="21"/>
      <c r="AT1114" s="21"/>
      <c r="AU1114" s="22"/>
      <c r="AV1114" s="23"/>
      <c r="AW1114" s="21"/>
      <c r="AX1114" s="21"/>
      <c r="AY1114" s="21"/>
      <c r="AZ1114" s="21"/>
      <c r="BA1114" s="20"/>
      <c r="BB1114" s="23"/>
      <c r="BC1114" s="21"/>
      <c r="BD1114" s="21"/>
      <c r="BE1114" s="21"/>
      <c r="BF1114" s="20"/>
      <c r="BG1114" s="24" t="s">
        <v>17</v>
      </c>
      <c r="BH1114" s="21"/>
      <c r="BI1114" s="21"/>
      <c r="BJ1114" s="22"/>
      <c r="BK1114" s="64"/>
      <c r="BL1114" s="197" t="str">
        <f>IFERROR(VLOOKUP(BK1114,#REF!,3,FALSE),"")</f>
        <v/>
      </c>
    </row>
    <row r="1115" spans="1:64" s="3" customFormat="1" ht="12.95" customHeight="1" x14ac:dyDescent="0.25">
      <c r="A1115" s="5"/>
      <c r="B1115" s="31"/>
      <c r="C1115" s="24"/>
      <c r="D1115" s="22"/>
      <c r="E1115" s="23"/>
      <c r="F1115" s="21"/>
      <c r="G1115" s="20"/>
      <c r="H1115" s="24"/>
      <c r="I1115" s="21"/>
      <c r="J1115" s="21"/>
      <c r="K1115" s="21"/>
      <c r="L1115" s="21"/>
      <c r="M1115" s="21"/>
      <c r="N1115" s="21"/>
      <c r="O1115" s="22"/>
      <c r="P1115" s="23"/>
      <c r="Q1115" s="21"/>
      <c r="R1115" s="20"/>
      <c r="S1115" s="24"/>
      <c r="T1115" s="24"/>
      <c r="U1115" s="24"/>
      <c r="V1115" s="21"/>
      <c r="W1115" s="21"/>
      <c r="X1115" s="21"/>
      <c r="Y1115" s="21"/>
      <c r="Z1115" s="21"/>
      <c r="AA1115" s="22"/>
      <c r="AB1115" s="22"/>
      <c r="AC1115" s="22"/>
      <c r="AD1115" s="22"/>
      <c r="AE1115" s="22"/>
      <c r="AF1115" s="22"/>
      <c r="AG1115" s="22"/>
      <c r="AH1115" s="28"/>
      <c r="AI1115" s="24"/>
      <c r="AJ1115" s="21"/>
      <c r="AK1115" s="22"/>
      <c r="AL1115" s="22"/>
      <c r="AM1115" s="22"/>
      <c r="AN1115" s="23"/>
      <c r="AO1115" s="20"/>
      <c r="AP1115" s="24"/>
      <c r="AQ1115" s="21"/>
      <c r="AR1115" s="21"/>
      <c r="AS1115" s="21"/>
      <c r="AT1115" s="21"/>
      <c r="AU1115" s="22"/>
      <c r="AV1115" s="23"/>
      <c r="AW1115" s="21"/>
      <c r="AX1115" s="21"/>
      <c r="AY1115" s="21"/>
      <c r="AZ1115" s="21"/>
      <c r="BA1115" s="20"/>
      <c r="BB1115" s="23"/>
      <c r="BC1115" s="21"/>
      <c r="BD1115" s="21"/>
      <c r="BE1115" s="21"/>
      <c r="BF1115" s="20"/>
      <c r="BG1115" s="24" t="s">
        <v>17</v>
      </c>
      <c r="BH1115" s="21"/>
      <c r="BI1115" s="21"/>
      <c r="BJ1115" s="22"/>
      <c r="BK1115" s="64"/>
      <c r="BL1115" s="197"/>
    </row>
    <row r="1116" spans="1:64" s="7" customFormat="1" x14ac:dyDescent="0.25">
      <c r="A1116" s="35" t="s">
        <v>1811</v>
      </c>
      <c r="B1116" s="34" t="s">
        <v>649</v>
      </c>
      <c r="C1116" s="19"/>
      <c r="D1116" s="22"/>
      <c r="E1116" s="23"/>
      <c r="F1116" s="21" t="s">
        <v>92</v>
      </c>
      <c r="G1116" s="20"/>
      <c r="H1116" s="24"/>
      <c r="I1116" s="21"/>
      <c r="J1116" s="21"/>
      <c r="K1116" s="21"/>
      <c r="L1116" s="21"/>
      <c r="M1116" s="21"/>
      <c r="N1116" s="21"/>
      <c r="O1116" s="22" t="s">
        <v>92</v>
      </c>
      <c r="P1116" s="26"/>
      <c r="Q1116" s="27"/>
      <c r="R1116" s="68"/>
      <c r="S1116" s="24"/>
      <c r="T1116" s="24"/>
      <c r="U1116" s="24"/>
      <c r="V1116" s="21"/>
      <c r="W1116" s="21"/>
      <c r="X1116" s="21" t="s">
        <v>92</v>
      </c>
      <c r="Y1116" s="21" t="s">
        <v>117</v>
      </c>
      <c r="Z1116" s="21" t="s">
        <v>116</v>
      </c>
      <c r="AA1116" s="22" t="s">
        <v>118</v>
      </c>
      <c r="AB1116" s="22"/>
      <c r="AC1116" s="22"/>
      <c r="AD1116" s="22"/>
      <c r="AE1116" s="22"/>
      <c r="AF1116" s="22"/>
      <c r="AG1116" s="22" t="s">
        <v>92</v>
      </c>
      <c r="AH1116" s="28"/>
      <c r="AI1116" s="21"/>
      <c r="AJ1116" s="21"/>
      <c r="AK1116" s="22"/>
      <c r="AL1116" s="22" t="s">
        <v>92</v>
      </c>
      <c r="AM1116" s="22" t="s">
        <v>92</v>
      </c>
      <c r="AN1116" s="23"/>
      <c r="AO1116" s="20" t="s">
        <v>92</v>
      </c>
      <c r="AP1116" s="24"/>
      <c r="AQ1116" s="21"/>
      <c r="AR1116" s="21"/>
      <c r="AS1116" s="21"/>
      <c r="AT1116" s="21"/>
      <c r="AU1116" s="22"/>
      <c r="AV1116" s="23"/>
      <c r="AW1116" s="21"/>
      <c r="AX1116" s="21"/>
      <c r="AY1116" s="21"/>
      <c r="AZ1116" s="21"/>
      <c r="BA1116" s="20"/>
      <c r="BB1116" s="23"/>
      <c r="BC1116" s="21" t="s">
        <v>92</v>
      </c>
      <c r="BD1116" s="21" t="s">
        <v>92</v>
      </c>
      <c r="BE1116" s="21" t="s">
        <v>92</v>
      </c>
      <c r="BF1116" s="20" t="s">
        <v>92</v>
      </c>
      <c r="BG1116" s="24" t="s">
        <v>17</v>
      </c>
      <c r="BH1116" s="21"/>
      <c r="BI1116" s="21"/>
      <c r="BJ1116" s="22" t="s">
        <v>35</v>
      </c>
      <c r="BK1116" s="66"/>
      <c r="BL1116" s="197">
        <f>6+BL117</f>
        <v>18</v>
      </c>
    </row>
    <row r="1117" spans="1:64" s="185" customFormat="1" x14ac:dyDescent="0.25">
      <c r="A1117" s="166" t="s">
        <v>1871</v>
      </c>
      <c r="B1117" s="173" t="s">
        <v>1873</v>
      </c>
      <c r="C1117" s="174"/>
      <c r="D1117" s="175"/>
      <c r="E1117" s="176"/>
      <c r="F1117" s="177" t="s">
        <v>92</v>
      </c>
      <c r="G1117" s="178"/>
      <c r="H1117" s="179"/>
      <c r="I1117" s="177"/>
      <c r="J1117" s="177"/>
      <c r="K1117" s="177"/>
      <c r="L1117" s="177"/>
      <c r="M1117" s="177"/>
      <c r="N1117" s="177"/>
      <c r="O1117" s="175"/>
      <c r="P1117" s="180"/>
      <c r="Q1117" s="181"/>
      <c r="R1117" s="182"/>
      <c r="S1117" s="179"/>
      <c r="T1117" s="179"/>
      <c r="U1117" s="179"/>
      <c r="V1117" s="177"/>
      <c r="W1117" s="177"/>
      <c r="X1117" s="177"/>
      <c r="Y1117" s="177"/>
      <c r="Z1117" s="177"/>
      <c r="AA1117" s="175"/>
      <c r="AB1117" s="175"/>
      <c r="AC1117" s="175"/>
      <c r="AD1117" s="175"/>
      <c r="AE1117" s="175"/>
      <c r="AF1117" s="175"/>
      <c r="AG1117" s="175"/>
      <c r="AH1117" s="183"/>
      <c r="AI1117" s="179"/>
      <c r="AJ1117" s="177"/>
      <c r="AK1117" s="175"/>
      <c r="AL1117" s="175"/>
      <c r="AM1117" s="175"/>
      <c r="AN1117" s="176"/>
      <c r="AO1117" s="178"/>
      <c r="AP1117" s="179"/>
      <c r="AQ1117" s="177"/>
      <c r="AR1117" s="177"/>
      <c r="AS1117" s="177"/>
      <c r="AT1117" s="177"/>
      <c r="AU1117" s="175"/>
      <c r="AV1117" s="176"/>
      <c r="AW1117" s="177"/>
      <c r="AX1117" s="177"/>
      <c r="AY1117" s="177"/>
      <c r="AZ1117" s="177"/>
      <c r="BA1117" s="178"/>
      <c r="BB1117" s="176"/>
      <c r="BC1117" s="177"/>
      <c r="BD1117" s="177"/>
      <c r="BE1117" s="177"/>
      <c r="BF1117" s="178"/>
      <c r="BG1117" s="179" t="s">
        <v>17</v>
      </c>
      <c r="BH1117" s="177"/>
      <c r="BI1117" s="177"/>
      <c r="BJ1117" s="175"/>
      <c r="BK1117" s="184"/>
      <c r="BL1117" s="201">
        <f>4+BL117</f>
        <v>16</v>
      </c>
    </row>
    <row r="1118" spans="1:64" s="165" customFormat="1" ht="15" customHeight="1" thickBot="1" x14ac:dyDescent="0.3">
      <c r="A1118" s="186" t="s">
        <v>1872</v>
      </c>
      <c r="B1118" s="187" t="s">
        <v>1874</v>
      </c>
      <c r="C1118" s="188"/>
      <c r="D1118" s="189"/>
      <c r="E1118" s="190"/>
      <c r="F1118" s="191" t="s">
        <v>92</v>
      </c>
      <c r="G1118" s="192"/>
      <c r="H1118" s="188"/>
      <c r="I1118" s="191"/>
      <c r="J1118" s="191"/>
      <c r="K1118" s="191"/>
      <c r="L1118" s="191"/>
      <c r="M1118" s="191"/>
      <c r="N1118" s="191" t="s">
        <v>92</v>
      </c>
      <c r="O1118" s="192"/>
      <c r="P1118" s="190"/>
      <c r="Q1118" s="191"/>
      <c r="R1118" s="192"/>
      <c r="S1118" s="188"/>
      <c r="T1118" s="188"/>
      <c r="U1118" s="188"/>
      <c r="V1118" s="191"/>
      <c r="W1118" s="191"/>
      <c r="X1118" s="191"/>
      <c r="Y1118" s="191"/>
      <c r="Z1118" s="191" t="s">
        <v>116</v>
      </c>
      <c r="AA1118" s="189"/>
      <c r="AB1118" s="189"/>
      <c r="AC1118" s="189"/>
      <c r="AD1118" s="189"/>
      <c r="AE1118" s="189"/>
      <c r="AF1118" s="189"/>
      <c r="AG1118" s="192"/>
      <c r="AH1118" s="190"/>
      <c r="AI1118" s="188"/>
      <c r="AJ1118" s="191"/>
      <c r="AK1118" s="189"/>
      <c r="AL1118" s="189" t="s">
        <v>92</v>
      </c>
      <c r="AM1118" s="192" t="s">
        <v>92</v>
      </c>
      <c r="AN1118" s="190"/>
      <c r="AO1118" s="192" t="s">
        <v>116</v>
      </c>
      <c r="AP1118" s="190"/>
      <c r="AQ1118" s="191"/>
      <c r="AR1118" s="191"/>
      <c r="AS1118" s="191"/>
      <c r="AT1118" s="191"/>
      <c r="AU1118" s="192"/>
      <c r="AV1118" s="190"/>
      <c r="AW1118" s="191"/>
      <c r="AX1118" s="191"/>
      <c r="AY1118" s="191"/>
      <c r="AZ1118" s="191"/>
      <c r="BA1118" s="192"/>
      <c r="BB1118" s="190"/>
      <c r="BC1118" s="191" t="s">
        <v>92</v>
      </c>
      <c r="BD1118" s="191" t="s">
        <v>92</v>
      </c>
      <c r="BE1118" s="191" t="s">
        <v>92</v>
      </c>
      <c r="BF1118" s="192" t="s">
        <v>118</v>
      </c>
      <c r="BG1118" s="190" t="s">
        <v>17</v>
      </c>
      <c r="BH1118" s="191"/>
      <c r="BI1118" s="191"/>
      <c r="BJ1118" s="192"/>
      <c r="BK1118" s="193"/>
      <c r="BL1118" s="201">
        <f>2+BL117</f>
        <v>14</v>
      </c>
    </row>
  </sheetData>
  <mergeCells count="33">
    <mergeCell ref="BM290:BN290"/>
    <mergeCell ref="A11:B11"/>
    <mergeCell ref="A1:B6"/>
    <mergeCell ref="BG1:BJ1"/>
    <mergeCell ref="BG2:BJ2"/>
    <mergeCell ref="BG3:BJ3"/>
    <mergeCell ref="BG5:BJ5"/>
    <mergeCell ref="BG6:BJ6"/>
    <mergeCell ref="BG4:BJ4"/>
    <mergeCell ref="BA1:BF1"/>
    <mergeCell ref="BA2:BF2"/>
    <mergeCell ref="AN10:AO10"/>
    <mergeCell ref="S9:AO9"/>
    <mergeCell ref="AV10:BA10"/>
    <mergeCell ref="BA3:BF3"/>
    <mergeCell ref="BA5:BF5"/>
    <mergeCell ref="BA6:BF6"/>
    <mergeCell ref="BA4:BF4"/>
    <mergeCell ref="AP9:BA9"/>
    <mergeCell ref="AH10:AM10"/>
    <mergeCell ref="A7:B7"/>
    <mergeCell ref="A8:B10"/>
    <mergeCell ref="BG8:BJ10"/>
    <mergeCell ref="BG7:BJ7"/>
    <mergeCell ref="C7:BF7"/>
    <mergeCell ref="C9:D10"/>
    <mergeCell ref="BB9:BF10"/>
    <mergeCell ref="C8:BF8"/>
    <mergeCell ref="AP10:AU10"/>
    <mergeCell ref="S10:AG10"/>
    <mergeCell ref="E9:G10"/>
    <mergeCell ref="P9:R10"/>
    <mergeCell ref="H9:O10"/>
  </mergeCells>
  <pageMargins left="0.7" right="0.7" top="0.75" bottom="0.75" header="0.3" footer="0.3"/>
  <pageSetup paperSize="8" scale="1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X173"/>
  <sheetViews>
    <sheetView zoomScale="130" zoomScaleNormal="130" workbookViewId="0">
      <selection sqref="A1:XFD1048576"/>
    </sheetView>
  </sheetViews>
  <sheetFormatPr baseColWidth="10" defaultColWidth="9.140625" defaultRowHeight="15" x14ac:dyDescent="0.25"/>
  <cols>
    <col min="1" max="1" width="2.7109375" customWidth="1"/>
    <col min="2" max="2" width="22.5703125" customWidth="1"/>
    <col min="3" max="3" width="5" customWidth="1"/>
    <col min="4" max="4" width="22" customWidth="1"/>
    <col min="5" max="5" width="4" customWidth="1"/>
    <col min="6" max="6" width="9" customWidth="1"/>
    <col min="7" max="7" width="4.140625" customWidth="1"/>
    <col min="8" max="8" width="20.140625" customWidth="1"/>
    <col min="9" max="9" width="4.140625" customWidth="1"/>
  </cols>
  <sheetData>
    <row r="1" spans="1:24" ht="6.75" customHeight="1" x14ac:dyDescent="0.25">
      <c r="A1" s="226"/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</row>
    <row r="2" spans="1:24" ht="24" customHeight="1" x14ac:dyDescent="0.25">
      <c r="A2" s="226"/>
      <c r="B2" s="392" t="s">
        <v>2793</v>
      </c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226"/>
      <c r="R2" s="226"/>
      <c r="S2" s="226"/>
      <c r="T2" s="226"/>
      <c r="U2" s="226"/>
      <c r="V2" s="226"/>
      <c r="W2" s="226"/>
      <c r="X2" s="226"/>
    </row>
    <row r="3" spans="1:24" ht="7.5" customHeight="1" thickBot="1" x14ac:dyDescent="0.3">
      <c r="A3" s="226"/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26"/>
      <c r="R3" s="226"/>
      <c r="S3" s="226"/>
      <c r="T3" s="226"/>
      <c r="U3" s="226"/>
      <c r="V3" s="226"/>
      <c r="W3" s="226"/>
      <c r="X3" s="226"/>
    </row>
    <row r="4" spans="1:24" ht="15.75" thickBot="1" x14ac:dyDescent="0.3">
      <c r="A4" s="226"/>
      <c r="B4" s="378" t="s">
        <v>2795</v>
      </c>
      <c r="C4" s="379"/>
      <c r="D4" s="380"/>
      <c r="E4" s="226"/>
      <c r="F4" s="226"/>
      <c r="G4" s="226"/>
      <c r="H4" s="267" t="s">
        <v>2818</v>
      </c>
      <c r="I4" s="239"/>
      <c r="J4" s="239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</row>
    <row r="5" spans="1:24" x14ac:dyDescent="0.25">
      <c r="A5" s="226"/>
      <c r="B5" s="229" t="s">
        <v>2779</v>
      </c>
      <c r="C5" s="250"/>
      <c r="D5" s="251" t="s">
        <v>2978</v>
      </c>
      <c r="E5" s="226"/>
      <c r="F5" s="226"/>
      <c r="G5" s="226"/>
      <c r="H5" s="260" t="s">
        <v>2982</v>
      </c>
      <c r="I5" s="228"/>
      <c r="J5" s="226"/>
      <c r="K5" s="226"/>
      <c r="L5" s="226"/>
      <c r="M5" s="226" t="s">
        <v>2700</v>
      </c>
      <c r="N5" s="397" t="s">
        <v>2984</v>
      </c>
      <c r="O5" s="398"/>
      <c r="P5" s="226"/>
      <c r="Q5" s="226"/>
      <c r="R5" s="226"/>
      <c r="S5" s="226"/>
      <c r="T5" s="226"/>
      <c r="U5" s="226"/>
      <c r="V5" s="226"/>
      <c r="W5" s="226"/>
      <c r="X5" s="226"/>
    </row>
    <row r="6" spans="1:24" x14ac:dyDescent="0.25">
      <c r="A6" s="226"/>
      <c r="B6" s="252" t="s">
        <v>2780</v>
      </c>
      <c r="C6" s="227"/>
      <c r="D6" s="253">
        <v>43358</v>
      </c>
      <c r="E6" s="226"/>
      <c r="F6" s="226"/>
      <c r="G6" s="226"/>
      <c r="H6" s="261" t="s">
        <v>2983</v>
      </c>
      <c r="I6" s="228"/>
      <c r="J6" s="226"/>
      <c r="K6" s="226"/>
      <c r="L6" s="226"/>
      <c r="M6" s="226" t="s">
        <v>2796</v>
      </c>
      <c r="N6" s="397">
        <v>2</v>
      </c>
      <c r="O6" s="398"/>
      <c r="P6" s="226"/>
      <c r="Q6" s="226"/>
      <c r="R6" s="226"/>
      <c r="S6" s="226"/>
      <c r="T6" s="226"/>
      <c r="U6" s="226"/>
      <c r="V6" s="226"/>
      <c r="W6" s="226"/>
      <c r="X6" s="226"/>
    </row>
    <row r="7" spans="1:24" x14ac:dyDescent="0.25">
      <c r="A7" s="226"/>
      <c r="B7" s="252" t="s">
        <v>2973</v>
      </c>
      <c r="C7" s="227"/>
      <c r="D7" s="254">
        <v>2</v>
      </c>
      <c r="E7" s="226"/>
      <c r="F7" s="226"/>
      <c r="G7" s="226"/>
      <c r="H7" s="261"/>
      <c r="I7" s="228"/>
      <c r="J7" s="226"/>
      <c r="K7" s="226"/>
      <c r="L7" s="226"/>
      <c r="M7" s="226" t="s">
        <v>2701</v>
      </c>
      <c r="N7" s="399">
        <f ca="1">TODAY()</f>
        <v>43514</v>
      </c>
      <c r="O7" s="400"/>
      <c r="P7" s="226"/>
      <c r="Q7" s="226"/>
      <c r="R7" s="226"/>
      <c r="S7" s="226"/>
      <c r="T7" s="226"/>
      <c r="U7" s="226"/>
      <c r="V7" s="226"/>
      <c r="W7" s="226"/>
      <c r="X7" s="226"/>
    </row>
    <row r="8" spans="1:24" x14ac:dyDescent="0.25">
      <c r="A8" s="226"/>
      <c r="B8" s="252" t="s">
        <v>2781</v>
      </c>
      <c r="C8" s="255"/>
      <c r="D8" s="256">
        <f>SDATE+DURATIONM*30</f>
        <v>43418</v>
      </c>
      <c r="E8" s="226"/>
      <c r="F8" s="226"/>
      <c r="G8" s="226"/>
      <c r="H8" s="261"/>
      <c r="I8" s="226"/>
      <c r="J8" s="226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</row>
    <row r="9" spans="1:24" x14ac:dyDescent="0.25">
      <c r="A9" s="226"/>
      <c r="B9" s="252" t="s">
        <v>2775</v>
      </c>
      <c r="C9" s="255"/>
      <c r="D9" s="254" t="s">
        <v>2979</v>
      </c>
      <c r="E9" s="226"/>
      <c r="F9" s="226"/>
      <c r="G9" s="226"/>
      <c r="H9" s="261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6"/>
      <c r="W9" s="226"/>
      <c r="X9" s="226"/>
    </row>
    <row r="10" spans="1:24" x14ac:dyDescent="0.25">
      <c r="A10" s="226"/>
      <c r="B10" s="252" t="s">
        <v>2776</v>
      </c>
      <c r="C10" s="255"/>
      <c r="D10" s="254" t="s">
        <v>2980</v>
      </c>
      <c r="E10" s="226"/>
      <c r="F10" s="226"/>
      <c r="G10" s="226"/>
      <c r="H10" s="261"/>
      <c r="I10" s="226"/>
      <c r="J10" s="277" t="s">
        <v>2985</v>
      </c>
      <c r="K10" s="276"/>
      <c r="L10" s="276"/>
      <c r="M10" s="276"/>
      <c r="N10" s="276"/>
      <c r="O10" s="276"/>
      <c r="P10" s="226"/>
      <c r="Q10" s="227"/>
      <c r="R10" s="226"/>
      <c r="S10" s="227"/>
      <c r="T10" s="226"/>
      <c r="U10" s="226"/>
      <c r="V10" s="226"/>
      <c r="W10" s="226"/>
      <c r="X10" s="226"/>
    </row>
    <row r="11" spans="1:24" x14ac:dyDescent="0.25">
      <c r="A11" s="226"/>
      <c r="B11" s="252" t="s">
        <v>2777</v>
      </c>
      <c r="C11" s="255"/>
      <c r="D11" s="254" t="s">
        <v>2981</v>
      </c>
      <c r="E11" s="226"/>
      <c r="F11" s="226"/>
      <c r="G11" s="226"/>
      <c r="H11" s="261"/>
      <c r="I11" s="226"/>
      <c r="J11" s="226"/>
      <c r="K11" s="226"/>
      <c r="L11" s="226"/>
      <c r="M11" s="226"/>
      <c r="N11" s="226"/>
      <c r="O11" s="226"/>
      <c r="P11" s="226"/>
      <c r="Q11" s="227"/>
      <c r="R11" s="226"/>
      <c r="S11" s="226"/>
      <c r="T11" s="226"/>
      <c r="U11" s="226"/>
      <c r="V11" s="226"/>
      <c r="W11" s="226"/>
      <c r="X11" s="226"/>
    </row>
    <row r="12" spans="1:24" ht="15.75" customHeight="1" thickBot="1" x14ac:dyDescent="0.3">
      <c r="A12" s="226"/>
      <c r="B12" s="257" t="s">
        <v>2778</v>
      </c>
      <c r="C12" s="258"/>
      <c r="D12" s="259"/>
      <c r="E12" s="226"/>
      <c r="F12" s="226"/>
      <c r="G12" s="226"/>
      <c r="H12" s="262"/>
      <c r="I12" s="226"/>
      <c r="J12" s="226"/>
      <c r="K12" s="226"/>
      <c r="L12" s="226"/>
      <c r="M12" s="226"/>
      <c r="N12" s="226"/>
      <c r="O12" s="226"/>
      <c r="P12" s="226"/>
      <c r="Q12" s="227"/>
      <c r="R12" s="226"/>
      <c r="S12" s="227"/>
      <c r="T12" s="226"/>
      <c r="U12" s="226"/>
      <c r="V12" s="226"/>
      <c r="W12" s="226"/>
      <c r="X12" s="226"/>
    </row>
    <row r="13" spans="1:24" ht="9.75" customHeight="1" thickBot="1" x14ac:dyDescent="0.3">
      <c r="A13" s="226"/>
      <c r="B13" s="226"/>
      <c r="C13" s="226"/>
      <c r="D13" s="226"/>
      <c r="E13" s="226"/>
      <c r="F13" s="226"/>
      <c r="G13" s="226"/>
      <c r="H13" s="226"/>
      <c r="I13" s="226"/>
      <c r="J13" s="226"/>
      <c r="K13" s="226"/>
      <c r="L13" s="226"/>
      <c r="M13" s="226"/>
      <c r="N13" s="226"/>
      <c r="O13" s="226"/>
      <c r="P13" s="226"/>
      <c r="Q13" s="227"/>
      <c r="R13" s="226"/>
      <c r="S13" s="227"/>
      <c r="T13" s="226"/>
      <c r="U13" s="226"/>
      <c r="V13" s="226"/>
      <c r="W13" s="226"/>
      <c r="X13" s="226"/>
    </row>
    <row r="14" spans="1:24" ht="15.75" thickBot="1" x14ac:dyDescent="0.3">
      <c r="A14" s="226"/>
      <c r="B14" s="378" t="s">
        <v>2713</v>
      </c>
      <c r="C14" s="379"/>
      <c r="D14" s="379"/>
      <c r="E14" s="380"/>
      <c r="F14" s="226"/>
      <c r="G14" s="378" t="s">
        <v>2822</v>
      </c>
      <c r="H14" s="379"/>
      <c r="I14" s="379"/>
      <c r="J14" s="379"/>
      <c r="K14" s="379"/>
      <c r="L14" s="379"/>
      <c r="M14" s="379"/>
      <c r="N14" s="379"/>
      <c r="O14" s="379"/>
      <c r="P14" s="380"/>
      <c r="Q14" s="227"/>
      <c r="R14" s="226"/>
      <c r="S14" s="227"/>
      <c r="T14" s="226"/>
      <c r="U14" s="226"/>
      <c r="V14" s="226"/>
      <c r="W14" s="226"/>
      <c r="X14" s="226"/>
    </row>
    <row r="15" spans="1:24" x14ac:dyDescent="0.25">
      <c r="A15" s="226"/>
      <c r="B15" s="384" t="s">
        <v>2669</v>
      </c>
      <c r="C15" s="385"/>
      <c r="D15" s="384" t="s">
        <v>2508</v>
      </c>
      <c r="E15" s="385"/>
      <c r="F15" s="226"/>
      <c r="G15" s="401" t="s">
        <v>2819</v>
      </c>
      <c r="H15" s="402"/>
      <c r="I15" s="402"/>
      <c r="J15" s="402"/>
      <c r="K15" s="402"/>
      <c r="L15" s="402"/>
      <c r="M15" s="402"/>
      <c r="N15" s="402"/>
      <c r="O15" s="402"/>
      <c r="P15" s="403"/>
      <c r="Q15" s="227"/>
      <c r="R15" s="226"/>
      <c r="S15" s="227"/>
      <c r="T15" s="226"/>
      <c r="U15" s="226"/>
      <c r="V15" s="226"/>
      <c r="W15" s="226"/>
      <c r="X15" s="226"/>
    </row>
    <row r="16" spans="1:24" x14ac:dyDescent="0.25">
      <c r="A16" s="226"/>
      <c r="B16" s="231" t="s">
        <v>2678</v>
      </c>
      <c r="C16" s="273" t="b">
        <v>1</v>
      </c>
      <c r="D16" s="393" t="s">
        <v>2715</v>
      </c>
      <c r="E16" s="395" t="b">
        <v>0</v>
      </c>
      <c r="F16" s="226"/>
      <c r="G16" s="401" t="s">
        <v>2820</v>
      </c>
      <c r="H16" s="402"/>
      <c r="I16" s="402"/>
      <c r="J16" s="402"/>
      <c r="K16" s="402"/>
      <c r="L16" s="402"/>
      <c r="M16" s="402"/>
      <c r="N16" s="402"/>
      <c r="O16" s="402"/>
      <c r="P16" s="403"/>
      <c r="Q16" s="227"/>
      <c r="R16" s="226"/>
      <c r="S16" s="227"/>
      <c r="T16" s="226"/>
      <c r="U16" s="226"/>
      <c r="V16" s="226"/>
      <c r="W16" s="226"/>
      <c r="X16" s="226"/>
    </row>
    <row r="17" spans="1:24" x14ac:dyDescent="0.25">
      <c r="A17" s="226"/>
      <c r="B17" s="231" t="s">
        <v>2697</v>
      </c>
      <c r="C17" s="273" t="b">
        <v>1</v>
      </c>
      <c r="D17" s="394"/>
      <c r="E17" s="396"/>
      <c r="F17" s="226"/>
      <c r="G17" s="401" t="s">
        <v>2794</v>
      </c>
      <c r="H17" s="402"/>
      <c r="I17" s="402"/>
      <c r="J17" s="402"/>
      <c r="K17" s="402"/>
      <c r="L17" s="402"/>
      <c r="M17" s="402"/>
      <c r="N17" s="402"/>
      <c r="O17" s="402"/>
      <c r="P17" s="403"/>
      <c r="Q17" s="227"/>
      <c r="R17" s="226"/>
      <c r="S17" s="227"/>
      <c r="T17" s="226"/>
      <c r="U17" s="226"/>
      <c r="V17" s="226"/>
      <c r="W17" s="226"/>
      <c r="X17" s="226"/>
    </row>
    <row r="18" spans="1:24" ht="15.75" thickBot="1" x14ac:dyDescent="0.3">
      <c r="A18" s="226"/>
      <c r="B18" s="231" t="s">
        <v>2698</v>
      </c>
      <c r="C18" s="273" t="b">
        <v>0</v>
      </c>
      <c r="D18" s="231" t="s">
        <v>2782</v>
      </c>
      <c r="E18" s="273" t="b">
        <v>1</v>
      </c>
      <c r="F18" s="226"/>
      <c r="G18" s="404" t="s">
        <v>2975</v>
      </c>
      <c r="H18" s="405"/>
      <c r="I18" s="405"/>
      <c r="J18" s="405"/>
      <c r="K18" s="405"/>
      <c r="L18" s="405"/>
      <c r="M18" s="405"/>
      <c r="N18" s="405"/>
      <c r="O18" s="405"/>
      <c r="P18" s="406"/>
      <c r="Q18" s="226"/>
      <c r="R18" s="226"/>
      <c r="S18" s="226"/>
      <c r="T18" s="226"/>
      <c r="U18" s="226"/>
      <c r="V18" s="226"/>
      <c r="W18" s="226"/>
      <c r="X18" s="226"/>
    </row>
    <row r="19" spans="1:24" ht="15.75" thickBot="1" x14ac:dyDescent="0.3">
      <c r="A19" s="226"/>
      <c r="B19" s="230" t="s">
        <v>2476</v>
      </c>
      <c r="C19" s="274" t="b">
        <v>1</v>
      </c>
      <c r="D19" s="384" t="s">
        <v>2712</v>
      </c>
      <c r="E19" s="385"/>
      <c r="F19" s="226"/>
      <c r="G19" s="226"/>
      <c r="H19" s="226"/>
      <c r="I19" s="226"/>
      <c r="J19" s="226"/>
      <c r="K19" s="226"/>
      <c r="L19" s="226"/>
      <c r="M19" s="226"/>
      <c r="N19" s="226"/>
      <c r="O19" s="226"/>
      <c r="P19" s="226"/>
      <c r="Q19" s="226"/>
      <c r="R19" s="226"/>
      <c r="S19" s="226"/>
      <c r="T19" s="226"/>
      <c r="U19" s="226"/>
      <c r="V19" s="226"/>
      <c r="W19" s="226"/>
      <c r="X19" s="226"/>
    </row>
    <row r="20" spans="1:24" ht="15.75" thickBot="1" x14ac:dyDescent="0.3">
      <c r="A20" s="226"/>
      <c r="B20" s="384" t="s">
        <v>2699</v>
      </c>
      <c r="C20" s="385"/>
      <c r="D20" s="231" t="s">
        <v>2792</v>
      </c>
      <c r="E20" s="273" t="b">
        <v>1</v>
      </c>
      <c r="F20" s="226"/>
      <c r="G20" s="226"/>
      <c r="H20" s="226"/>
      <c r="I20" s="226"/>
      <c r="J20" s="226"/>
      <c r="K20" s="226"/>
      <c r="L20" s="226"/>
      <c r="M20" s="226"/>
      <c r="N20" s="226"/>
      <c r="O20" s="226"/>
      <c r="P20" s="226"/>
      <c r="Q20" s="226"/>
      <c r="R20" s="226"/>
      <c r="S20" s="226"/>
      <c r="T20" s="226"/>
      <c r="U20" s="226"/>
      <c r="V20" s="226"/>
      <c r="W20" s="226"/>
      <c r="X20" s="226"/>
    </row>
    <row r="21" spans="1:24" ht="15.75" thickBot="1" x14ac:dyDescent="0.3">
      <c r="A21" s="226"/>
      <c r="B21" s="231" t="s">
        <v>2529</v>
      </c>
      <c r="C21" s="273" t="b">
        <v>0</v>
      </c>
      <c r="D21" s="231"/>
      <c r="E21" s="240"/>
      <c r="F21" s="226"/>
      <c r="G21" s="375" t="s">
        <v>2823</v>
      </c>
      <c r="H21" s="376"/>
      <c r="I21" s="376"/>
      <c r="J21" s="376"/>
      <c r="K21" s="376"/>
      <c r="L21" s="376"/>
      <c r="M21" s="376"/>
      <c r="N21" s="376"/>
      <c r="O21" s="376"/>
      <c r="P21" s="377"/>
      <c r="Q21" s="226"/>
      <c r="R21" s="226"/>
      <c r="S21" s="226"/>
      <c r="T21" s="226"/>
      <c r="U21" s="226"/>
      <c r="V21" s="226"/>
      <c r="W21" s="226"/>
      <c r="X21" s="226"/>
    </row>
    <row r="22" spans="1:24" x14ac:dyDescent="0.25">
      <c r="A22" s="226"/>
      <c r="B22" s="231" t="s">
        <v>2682</v>
      </c>
      <c r="C22" s="273" t="b">
        <v>0</v>
      </c>
      <c r="D22" s="231"/>
      <c r="E22" s="240"/>
      <c r="F22" s="226"/>
      <c r="G22" s="389" t="str">
        <f>IF(C16=TRUE,"Heater comprises heater + burner documentation issued by HPC - minimum scope","")</f>
        <v>Heater comprises heater + burner documentation issued by HPC - minimum scope</v>
      </c>
      <c r="H22" s="390"/>
      <c r="I22" s="390"/>
      <c r="J22" s="390"/>
      <c r="K22" s="390"/>
      <c r="L22" s="390"/>
      <c r="M22" s="390"/>
      <c r="N22" s="390"/>
      <c r="O22" s="390"/>
      <c r="P22" s="391"/>
      <c r="Q22" s="226"/>
      <c r="R22" s="226"/>
      <c r="S22" s="226"/>
      <c r="T22" s="226"/>
      <c r="U22" s="226"/>
      <c r="V22" s="226"/>
      <c r="W22" s="226"/>
      <c r="X22" s="226"/>
    </row>
    <row r="23" spans="1:24" x14ac:dyDescent="0.25">
      <c r="A23" s="226"/>
      <c r="B23" s="231" t="s">
        <v>2679</v>
      </c>
      <c r="C23" s="273" t="b">
        <v>1</v>
      </c>
      <c r="D23" s="231"/>
      <c r="E23" s="240"/>
      <c r="F23" s="226"/>
      <c r="G23" s="381" t="str">
        <f>IF(C17=TRUE,"E&amp;I Simple comprises heater instruments only (Pressure, Temperature, Analyzers, Damper actuator)","")</f>
        <v>E&amp;I Simple comprises heater instruments only (Pressure, Temperature, Analyzers, Damper actuator)</v>
      </c>
      <c r="H23" s="382"/>
      <c r="I23" s="382"/>
      <c r="J23" s="382"/>
      <c r="K23" s="382"/>
      <c r="L23" s="382"/>
      <c r="M23" s="382"/>
      <c r="N23" s="382"/>
      <c r="O23" s="382"/>
      <c r="P23" s="383"/>
      <c r="Q23" s="226"/>
      <c r="R23" s="226"/>
      <c r="S23" s="226"/>
      <c r="T23" s="226"/>
      <c r="U23" s="226"/>
      <c r="V23" s="226"/>
      <c r="W23" s="226"/>
      <c r="X23" s="226"/>
    </row>
    <row r="24" spans="1:24" x14ac:dyDescent="0.25">
      <c r="A24" s="226"/>
      <c r="B24" s="231" t="s">
        <v>2680</v>
      </c>
      <c r="C24" s="273" t="b">
        <v>0</v>
      </c>
      <c r="D24" s="231"/>
      <c r="E24" s="240"/>
      <c r="F24" s="226"/>
      <c r="G24" s="386" t="str">
        <f>IF(C18=TRUE,"E&amp;I Complex comprises heater instruments plus PSV, CVs, ON-OFF, Flowmeters + all E&amp;I documentation (Complex loops, Loop Diagrams, etc)","")</f>
        <v/>
      </c>
      <c r="H24" s="387"/>
      <c r="I24" s="387"/>
      <c r="J24" s="387"/>
      <c r="K24" s="387"/>
      <c r="L24" s="387"/>
      <c r="M24" s="387"/>
      <c r="N24" s="387"/>
      <c r="O24" s="387"/>
      <c r="P24" s="388"/>
      <c r="Q24" s="226"/>
      <c r="R24" s="226"/>
      <c r="S24" s="226"/>
      <c r="T24" s="226"/>
      <c r="U24" s="226"/>
      <c r="V24" s="226"/>
      <c r="W24" s="226"/>
      <c r="X24" s="226"/>
    </row>
    <row r="25" spans="1:24" x14ac:dyDescent="0.25">
      <c r="A25" s="226"/>
      <c r="B25" s="231" t="s">
        <v>2681</v>
      </c>
      <c r="C25" s="273" t="b">
        <v>0</v>
      </c>
      <c r="D25" s="231"/>
      <c r="E25" s="240"/>
      <c r="F25" s="226"/>
      <c r="G25" s="386"/>
      <c r="H25" s="387"/>
      <c r="I25" s="387"/>
      <c r="J25" s="387"/>
      <c r="K25" s="387"/>
      <c r="L25" s="387"/>
      <c r="M25" s="387"/>
      <c r="N25" s="387"/>
      <c r="O25" s="387"/>
      <c r="P25" s="388"/>
      <c r="Q25" s="226"/>
      <c r="R25" s="226"/>
      <c r="S25" s="226"/>
      <c r="T25" s="226"/>
      <c r="U25" s="226"/>
      <c r="V25" s="226"/>
      <c r="W25" s="226"/>
      <c r="X25" s="226"/>
    </row>
    <row r="26" spans="1:24" x14ac:dyDescent="0.25">
      <c r="A26" s="226"/>
      <c r="B26" s="231" t="s">
        <v>2530</v>
      </c>
      <c r="C26" s="273" t="b">
        <v>0</v>
      </c>
      <c r="D26" s="231"/>
      <c r="E26" s="240"/>
      <c r="F26" s="226"/>
      <c r="G26" s="381" t="str">
        <f>IF(C19=TRUE,"Piping comprises all piping skids documentation","")</f>
        <v>Piping comprises all piping skids documentation</v>
      </c>
      <c r="H26" s="382"/>
      <c r="I26" s="382"/>
      <c r="J26" s="382"/>
      <c r="K26" s="382"/>
      <c r="L26" s="382"/>
      <c r="M26" s="382"/>
      <c r="N26" s="382"/>
      <c r="O26" s="382"/>
      <c r="P26" s="383"/>
      <c r="Q26" s="226"/>
      <c r="R26" s="226"/>
      <c r="S26" s="226"/>
      <c r="T26" s="226"/>
      <c r="U26" s="226"/>
      <c r="V26" s="226"/>
      <c r="W26" s="226"/>
      <c r="X26" s="226"/>
    </row>
    <row r="27" spans="1:24" x14ac:dyDescent="0.25">
      <c r="A27" s="226"/>
      <c r="B27" s="231" t="s">
        <v>392</v>
      </c>
      <c r="C27" s="273" t="b">
        <v>0</v>
      </c>
      <c r="D27" s="231"/>
      <c r="E27" s="240"/>
      <c r="F27" s="226"/>
      <c r="G27" s="381" t="str">
        <f>IF(OR(C21=TRUE,C22=TRUE),"APH/sAPH comprises the equipment documentation + all duct documents","")</f>
        <v/>
      </c>
      <c r="H27" s="382"/>
      <c r="I27" s="382"/>
      <c r="J27" s="382"/>
      <c r="K27" s="382"/>
      <c r="L27" s="382"/>
      <c r="M27" s="382"/>
      <c r="N27" s="382"/>
      <c r="O27" s="382"/>
      <c r="P27" s="383"/>
      <c r="Q27" s="226"/>
      <c r="R27" s="226"/>
      <c r="S27" s="226"/>
      <c r="T27" s="226"/>
      <c r="U27" s="226"/>
      <c r="V27" s="226"/>
      <c r="W27" s="226"/>
      <c r="X27" s="226"/>
    </row>
    <row r="28" spans="1:24" x14ac:dyDescent="0.25">
      <c r="A28" s="226"/>
      <c r="B28" s="231" t="s">
        <v>2550</v>
      </c>
      <c r="C28" s="273" t="b">
        <v>0</v>
      </c>
      <c r="D28" s="231"/>
      <c r="E28" s="240"/>
      <c r="F28" s="226"/>
      <c r="G28" s="372" t="str">
        <f>IF(E16=TRUE,"WARNING - NOT RECOMMENDED TO INCLUDE SUB-VENDOR DOCUMENT AT THIS STAGE","")</f>
        <v/>
      </c>
      <c r="H28" s="373"/>
      <c r="I28" s="373"/>
      <c r="J28" s="373"/>
      <c r="K28" s="373"/>
      <c r="L28" s="373"/>
      <c r="M28" s="373"/>
      <c r="N28" s="373"/>
      <c r="O28" s="373"/>
      <c r="P28" s="374"/>
      <c r="Q28" s="226"/>
      <c r="R28" s="226"/>
      <c r="S28" s="226"/>
      <c r="T28" s="226"/>
      <c r="U28" s="226"/>
      <c r="V28" s="226"/>
      <c r="W28" s="226"/>
      <c r="X28" s="226"/>
    </row>
    <row r="29" spans="1:24" ht="15.75" thickBot="1" x14ac:dyDescent="0.3">
      <c r="A29" s="226"/>
      <c r="B29" s="264" t="s">
        <v>2803</v>
      </c>
      <c r="C29" s="275" t="b">
        <v>0</v>
      </c>
      <c r="D29" s="264"/>
      <c r="E29" s="265"/>
      <c r="F29" s="226"/>
      <c r="G29" s="270"/>
      <c r="H29" s="271"/>
      <c r="I29" s="271"/>
      <c r="J29" s="271"/>
      <c r="K29" s="271"/>
      <c r="L29" s="271"/>
      <c r="M29" s="271"/>
      <c r="N29" s="271"/>
      <c r="O29" s="271"/>
      <c r="P29" s="272"/>
      <c r="Q29" s="226"/>
      <c r="R29" s="226"/>
      <c r="S29" s="226"/>
      <c r="T29" s="226"/>
      <c r="U29" s="226"/>
      <c r="V29" s="226"/>
      <c r="W29" s="226"/>
      <c r="X29" s="226"/>
    </row>
    <row r="30" spans="1:24" x14ac:dyDescent="0.25">
      <c r="A30" s="226"/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</row>
    <row r="31" spans="1:24" x14ac:dyDescent="0.25">
      <c r="A31" s="226"/>
      <c r="B31" s="226"/>
      <c r="C31" s="226"/>
      <c r="D31" s="226"/>
      <c r="E31" s="226"/>
      <c r="F31" s="226"/>
      <c r="G31" s="232"/>
      <c r="H31" s="232"/>
      <c r="I31" s="232"/>
      <c r="J31" s="232"/>
      <c r="K31" s="232"/>
      <c r="L31" s="232"/>
      <c r="M31" s="232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</row>
    <row r="32" spans="1:24" x14ac:dyDescent="0.25">
      <c r="A32" s="226"/>
      <c r="B32" s="226"/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6"/>
      <c r="T32" s="226"/>
      <c r="U32" s="226"/>
      <c r="V32" s="226"/>
      <c r="W32" s="226"/>
      <c r="X32" s="226"/>
    </row>
    <row r="33" spans="1:24" x14ac:dyDescent="0.25">
      <c r="A33" s="226"/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6"/>
      <c r="T33" s="226"/>
      <c r="U33" s="226"/>
      <c r="V33" s="226"/>
      <c r="W33" s="226"/>
      <c r="X33" s="226"/>
    </row>
    <row r="34" spans="1:24" x14ac:dyDescent="0.25">
      <c r="A34" s="226"/>
      <c r="B34" s="226"/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6"/>
      <c r="T34" s="226"/>
      <c r="U34" s="226"/>
      <c r="V34" s="226"/>
      <c r="W34" s="226"/>
      <c r="X34" s="226"/>
    </row>
    <row r="35" spans="1:24" x14ac:dyDescent="0.25">
      <c r="A35" s="226"/>
      <c r="B35" s="226"/>
      <c r="C35" s="226"/>
      <c r="D35" s="226"/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T35" s="226"/>
      <c r="U35" s="226"/>
      <c r="V35" s="226"/>
      <c r="W35" s="226"/>
      <c r="X35" s="226"/>
    </row>
    <row r="36" spans="1:24" x14ac:dyDescent="0.25">
      <c r="A36" s="226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</row>
    <row r="37" spans="1:24" x14ac:dyDescent="0.25">
      <c r="A37" s="226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</row>
    <row r="38" spans="1:24" x14ac:dyDescent="0.25">
      <c r="A38" s="226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</row>
    <row r="39" spans="1:24" x14ac:dyDescent="0.25">
      <c r="A39" s="226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</row>
    <row r="40" spans="1:24" x14ac:dyDescent="0.25">
      <c r="A40" s="226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</row>
    <row r="41" spans="1:24" x14ac:dyDescent="0.25">
      <c r="A41" s="226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</row>
    <row r="42" spans="1:24" x14ac:dyDescent="0.25">
      <c r="A42" s="226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</row>
    <row r="43" spans="1:24" x14ac:dyDescent="0.25">
      <c r="A43" s="226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</row>
    <row r="44" spans="1:24" x14ac:dyDescent="0.25">
      <c r="A44" s="226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</row>
    <row r="45" spans="1:24" x14ac:dyDescent="0.25">
      <c r="A45" s="226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</row>
    <row r="46" spans="1:24" x14ac:dyDescent="0.25">
      <c r="A46" s="226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</row>
    <row r="47" spans="1:24" x14ac:dyDescent="0.25">
      <c r="A47" s="226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</row>
    <row r="48" spans="1:24" x14ac:dyDescent="0.25">
      <c r="A48" s="226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</row>
    <row r="49" spans="1:24" x14ac:dyDescent="0.25">
      <c r="A49" s="226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</row>
    <row r="50" spans="1:24" x14ac:dyDescent="0.25">
      <c r="A50" s="226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26"/>
      <c r="Q50" s="226"/>
      <c r="R50" s="226"/>
      <c r="S50" s="226"/>
      <c r="T50" s="226"/>
      <c r="U50" s="226"/>
      <c r="V50" s="226"/>
      <c r="W50" s="226"/>
      <c r="X50" s="226"/>
    </row>
    <row r="51" spans="1:24" x14ac:dyDescent="0.25">
      <c r="A51" s="226"/>
      <c r="B51" s="226"/>
      <c r="C51" s="226"/>
      <c r="D51" s="226"/>
      <c r="E51" s="226"/>
      <c r="F51" s="226"/>
      <c r="G51" s="226"/>
      <c r="H51" s="226"/>
      <c r="I51" s="226"/>
      <c r="J51" s="226"/>
      <c r="K51" s="226"/>
      <c r="L51" s="226"/>
      <c r="M51" s="226"/>
      <c r="N51" s="226"/>
      <c r="O51" s="226"/>
      <c r="P51" s="226"/>
      <c r="Q51" s="226"/>
      <c r="R51" s="226"/>
      <c r="S51" s="226"/>
      <c r="T51" s="226"/>
      <c r="U51" s="226"/>
      <c r="V51" s="226"/>
      <c r="W51" s="226"/>
      <c r="X51" s="226"/>
    </row>
    <row r="52" spans="1:24" x14ac:dyDescent="0.25">
      <c r="A52" s="226"/>
      <c r="B52" s="226"/>
      <c r="C52" s="226"/>
      <c r="D52" s="226"/>
      <c r="E52" s="226"/>
      <c r="F52" s="226"/>
      <c r="G52" s="226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</row>
    <row r="53" spans="1:24" x14ac:dyDescent="0.25">
      <c r="A53" s="226"/>
      <c r="B53" s="226"/>
      <c r="C53" s="226"/>
      <c r="D53" s="226"/>
      <c r="E53" s="226"/>
      <c r="F53" s="226"/>
      <c r="G53" s="226"/>
      <c r="H53" s="226"/>
      <c r="I53" s="226"/>
      <c r="J53" s="226"/>
      <c r="K53" s="226"/>
      <c r="L53" s="226"/>
      <c r="M53" s="226"/>
      <c r="N53" s="226"/>
      <c r="O53" s="226"/>
      <c r="P53" s="226"/>
      <c r="Q53" s="226"/>
      <c r="R53" s="226"/>
      <c r="S53" s="226"/>
      <c r="T53" s="226"/>
      <c r="U53" s="226"/>
      <c r="V53" s="226"/>
      <c r="W53" s="226"/>
      <c r="X53" s="226"/>
    </row>
    <row r="54" spans="1:24" x14ac:dyDescent="0.25">
      <c r="A54" s="226"/>
      <c r="B54" s="226"/>
      <c r="C54" s="226"/>
      <c r="D54" s="226"/>
      <c r="E54" s="226"/>
      <c r="F54" s="226"/>
      <c r="G54" s="226"/>
      <c r="H54" s="226"/>
      <c r="I54" s="226"/>
      <c r="J54" s="226"/>
      <c r="K54" s="226"/>
      <c r="L54" s="226"/>
      <c r="M54" s="226"/>
      <c r="N54" s="226"/>
      <c r="O54" s="226"/>
      <c r="P54" s="226"/>
      <c r="Q54" s="226"/>
      <c r="R54" s="226"/>
      <c r="S54" s="226"/>
      <c r="T54" s="226"/>
      <c r="U54" s="226"/>
      <c r="V54" s="226"/>
      <c r="W54" s="226"/>
      <c r="X54" s="226"/>
    </row>
    <row r="55" spans="1:24" x14ac:dyDescent="0.25">
      <c r="A55" s="226"/>
      <c r="B55" s="226"/>
      <c r="C55" s="226"/>
      <c r="D55" s="226"/>
      <c r="E55" s="226"/>
      <c r="F55" s="226"/>
      <c r="G55" s="226"/>
      <c r="H55" s="226"/>
      <c r="I55" s="226"/>
      <c r="J55" s="226"/>
      <c r="K55" s="226"/>
      <c r="L55" s="226"/>
      <c r="M55" s="226"/>
      <c r="N55" s="226"/>
      <c r="O55" s="226"/>
      <c r="P55" s="226"/>
      <c r="Q55" s="226"/>
      <c r="R55" s="226"/>
      <c r="S55" s="226"/>
      <c r="T55" s="226"/>
      <c r="U55" s="226"/>
      <c r="V55" s="226"/>
      <c r="W55" s="226"/>
      <c r="X55" s="226"/>
    </row>
    <row r="56" spans="1:24" x14ac:dyDescent="0.25">
      <c r="A56" s="226"/>
      <c r="B56" s="226"/>
      <c r="C56" s="226"/>
      <c r="D56" s="226"/>
      <c r="E56" s="226"/>
      <c r="F56" s="226"/>
      <c r="G56" s="226"/>
      <c r="H56" s="226"/>
      <c r="I56" s="226"/>
      <c r="J56" s="226"/>
      <c r="K56" s="226"/>
      <c r="L56" s="226"/>
      <c r="M56" s="226"/>
      <c r="N56" s="226"/>
      <c r="O56" s="226"/>
      <c r="P56" s="226"/>
      <c r="Q56" s="226"/>
      <c r="R56" s="226"/>
      <c r="S56" s="226"/>
      <c r="T56" s="226"/>
      <c r="U56" s="226"/>
      <c r="V56" s="226"/>
      <c r="W56" s="226"/>
      <c r="X56" s="226"/>
    </row>
    <row r="57" spans="1:24" x14ac:dyDescent="0.25">
      <c r="A57" s="226"/>
      <c r="B57" s="226"/>
      <c r="C57" s="226"/>
      <c r="D57" s="226"/>
      <c r="E57" s="226"/>
      <c r="F57" s="226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</row>
    <row r="58" spans="1:24" x14ac:dyDescent="0.25">
      <c r="A58" s="226"/>
      <c r="B58" s="226"/>
      <c r="C58" s="226"/>
      <c r="D58" s="226"/>
      <c r="E58" s="226"/>
      <c r="F58" s="226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</row>
    <row r="59" spans="1:24" x14ac:dyDescent="0.25">
      <c r="A59" s="226"/>
      <c r="B59" s="226"/>
      <c r="C59" s="226"/>
      <c r="D59" s="226"/>
      <c r="E59" s="226"/>
      <c r="F59" s="226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</row>
    <row r="60" spans="1:24" x14ac:dyDescent="0.25">
      <c r="A60" s="226"/>
      <c r="B60" s="226"/>
      <c r="C60" s="226"/>
      <c r="D60" s="226"/>
      <c r="E60" s="226"/>
      <c r="F60" s="226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</row>
    <row r="61" spans="1:24" x14ac:dyDescent="0.25">
      <c r="A61" s="226"/>
      <c r="B61" s="226"/>
      <c r="C61" s="226"/>
      <c r="D61" s="226"/>
      <c r="E61" s="226"/>
      <c r="F61" s="226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</row>
    <row r="62" spans="1:24" x14ac:dyDescent="0.25">
      <c r="A62" s="226"/>
      <c r="B62" s="226"/>
      <c r="C62" s="226"/>
      <c r="D62" s="226"/>
      <c r="E62" s="226"/>
      <c r="F62" s="226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</row>
    <row r="63" spans="1:24" x14ac:dyDescent="0.25">
      <c r="A63" s="226"/>
      <c r="B63" s="226"/>
      <c r="C63" s="226"/>
      <c r="D63" s="226"/>
      <c r="E63" s="226"/>
      <c r="F63" s="226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</row>
    <row r="64" spans="1:24" x14ac:dyDescent="0.25">
      <c r="A64" s="226"/>
      <c r="B64" s="226"/>
      <c r="C64" s="226"/>
      <c r="D64" s="226"/>
      <c r="E64" s="226"/>
      <c r="F64" s="226"/>
      <c r="G64" s="226"/>
      <c r="H64" s="226"/>
      <c r="I64" s="226"/>
      <c r="J64" s="226"/>
      <c r="K64" s="226"/>
      <c r="L64" s="226"/>
      <c r="M64" s="226"/>
      <c r="N64" s="226"/>
      <c r="O64" s="226"/>
      <c r="P64" s="226"/>
      <c r="Q64" s="226"/>
      <c r="R64" s="226"/>
      <c r="S64" s="226"/>
      <c r="T64" s="226"/>
      <c r="U64" s="226"/>
      <c r="V64" s="226"/>
      <c r="W64" s="226"/>
      <c r="X64" s="226"/>
    </row>
    <row r="65" spans="1:24" x14ac:dyDescent="0.25">
      <c r="A65" s="226"/>
      <c r="B65" s="226"/>
      <c r="C65" s="226"/>
      <c r="D65" s="226"/>
      <c r="E65" s="226"/>
      <c r="F65" s="226"/>
      <c r="G65" s="226"/>
      <c r="H65" s="226"/>
      <c r="I65" s="226"/>
      <c r="J65" s="226"/>
      <c r="K65" s="226"/>
      <c r="L65" s="226"/>
      <c r="M65" s="226"/>
      <c r="N65" s="226"/>
      <c r="O65" s="226"/>
      <c r="P65" s="226"/>
      <c r="Q65" s="226"/>
      <c r="R65" s="226"/>
      <c r="S65" s="226"/>
      <c r="T65" s="226"/>
      <c r="U65" s="226"/>
      <c r="V65" s="226"/>
      <c r="W65" s="226"/>
      <c r="X65" s="226"/>
    </row>
    <row r="66" spans="1:24" x14ac:dyDescent="0.25">
      <c r="A66" s="226"/>
      <c r="B66" s="226"/>
      <c r="C66" s="226"/>
      <c r="D66" s="226"/>
      <c r="E66" s="226"/>
      <c r="F66" s="226"/>
      <c r="G66" s="226"/>
      <c r="H66" s="226"/>
      <c r="I66" s="226"/>
      <c r="J66" s="226"/>
      <c r="K66" s="226"/>
      <c r="L66" s="226"/>
      <c r="M66" s="226"/>
      <c r="N66" s="226"/>
      <c r="O66" s="226"/>
      <c r="P66" s="226"/>
      <c r="Q66" s="226"/>
      <c r="R66" s="226"/>
      <c r="S66" s="226"/>
      <c r="T66" s="226"/>
      <c r="U66" s="226"/>
      <c r="V66" s="226"/>
      <c r="W66" s="226"/>
      <c r="X66" s="226"/>
    </row>
    <row r="67" spans="1:24" x14ac:dyDescent="0.25">
      <c r="A67" s="226"/>
      <c r="B67" s="226"/>
      <c r="C67" s="226"/>
      <c r="D67" s="226"/>
      <c r="E67" s="226"/>
      <c r="F67" s="226"/>
      <c r="G67" s="226"/>
      <c r="H67" s="226"/>
      <c r="I67" s="226"/>
      <c r="J67" s="226"/>
      <c r="K67" s="226"/>
      <c r="L67" s="226"/>
      <c r="M67" s="226"/>
      <c r="N67" s="226"/>
      <c r="O67" s="226"/>
      <c r="P67" s="226"/>
      <c r="Q67" s="226"/>
      <c r="R67" s="226"/>
      <c r="S67" s="226"/>
      <c r="T67" s="226"/>
      <c r="U67" s="226"/>
      <c r="V67" s="226"/>
      <c r="W67" s="226"/>
      <c r="X67" s="226"/>
    </row>
    <row r="68" spans="1:24" x14ac:dyDescent="0.25">
      <c r="A68" s="226"/>
      <c r="B68" s="226"/>
      <c r="C68" s="226"/>
      <c r="D68" s="226"/>
      <c r="E68" s="226"/>
      <c r="F68" s="226"/>
      <c r="G68" s="226"/>
      <c r="H68" s="226"/>
      <c r="I68" s="226"/>
      <c r="J68" s="226"/>
      <c r="K68" s="226"/>
      <c r="L68" s="226"/>
      <c r="M68" s="226"/>
      <c r="N68" s="226"/>
      <c r="O68" s="226"/>
      <c r="P68" s="226"/>
      <c r="Q68" s="226"/>
      <c r="R68" s="226"/>
      <c r="S68" s="226"/>
      <c r="T68" s="226"/>
      <c r="U68" s="226"/>
      <c r="V68" s="226"/>
      <c r="W68" s="226"/>
      <c r="X68" s="226"/>
    </row>
    <row r="69" spans="1:24" x14ac:dyDescent="0.25">
      <c r="A69" s="226"/>
      <c r="B69" s="226"/>
      <c r="C69" s="226"/>
      <c r="D69" s="226"/>
      <c r="E69" s="226"/>
      <c r="F69" s="226"/>
      <c r="G69" s="226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6"/>
      <c r="S69" s="226"/>
      <c r="T69" s="226"/>
      <c r="U69" s="226"/>
      <c r="V69" s="226"/>
      <c r="W69" s="226"/>
      <c r="X69" s="226"/>
    </row>
    <row r="70" spans="1:24" x14ac:dyDescent="0.25">
      <c r="A70" s="226"/>
      <c r="B70" s="226"/>
      <c r="C70" s="226"/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6"/>
      <c r="S70" s="226"/>
      <c r="T70" s="226"/>
      <c r="U70" s="226"/>
      <c r="V70" s="226"/>
      <c r="W70" s="226"/>
      <c r="X70" s="226"/>
    </row>
    <row r="71" spans="1:24" x14ac:dyDescent="0.25">
      <c r="A71" s="226"/>
      <c r="B71" s="226"/>
      <c r="C71" s="226"/>
      <c r="D71" s="226"/>
      <c r="E71" s="226"/>
      <c r="F71" s="226"/>
      <c r="G71" s="226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6"/>
      <c r="S71" s="226"/>
      <c r="T71" s="226"/>
      <c r="U71" s="226"/>
      <c r="V71" s="226"/>
      <c r="W71" s="226"/>
      <c r="X71" s="226"/>
    </row>
    <row r="72" spans="1:24" x14ac:dyDescent="0.25">
      <c r="A72" s="226"/>
      <c r="B72" s="226"/>
      <c r="C72" s="226"/>
      <c r="D72" s="226"/>
      <c r="E72" s="226"/>
      <c r="F72" s="226"/>
      <c r="G72" s="226"/>
      <c r="H72" s="226"/>
      <c r="I72" s="226"/>
      <c r="J72" s="226"/>
      <c r="K72" s="226"/>
      <c r="L72" s="226"/>
      <c r="M72" s="226"/>
      <c r="N72" s="226"/>
      <c r="O72" s="226"/>
      <c r="P72" s="226"/>
      <c r="Q72" s="226"/>
      <c r="R72" s="226"/>
      <c r="S72" s="226"/>
      <c r="T72" s="226"/>
      <c r="U72" s="226"/>
      <c r="V72" s="226"/>
      <c r="W72" s="226"/>
      <c r="X72" s="226"/>
    </row>
    <row r="73" spans="1:24" x14ac:dyDescent="0.25">
      <c r="A73" s="226"/>
      <c r="B73" s="226"/>
      <c r="C73" s="226"/>
      <c r="D73" s="226"/>
      <c r="E73" s="226"/>
      <c r="F73" s="226"/>
      <c r="G73" s="226"/>
      <c r="H73" s="226"/>
      <c r="I73" s="226"/>
      <c r="J73" s="226"/>
      <c r="K73" s="226"/>
      <c r="L73" s="226"/>
      <c r="M73" s="226"/>
      <c r="N73" s="226"/>
      <c r="O73" s="226"/>
      <c r="P73" s="226"/>
      <c r="Q73" s="226"/>
      <c r="R73" s="226"/>
      <c r="S73" s="226"/>
      <c r="T73" s="226"/>
      <c r="U73" s="226"/>
      <c r="V73" s="226"/>
      <c r="W73" s="226"/>
      <c r="X73" s="226"/>
    </row>
    <row r="74" spans="1:24" x14ac:dyDescent="0.25">
      <c r="A74" s="226"/>
      <c r="B74" s="226"/>
      <c r="C74" s="226"/>
      <c r="D74" s="226"/>
      <c r="E74" s="226"/>
      <c r="F74" s="226"/>
      <c r="G74" s="226"/>
      <c r="H74" s="226"/>
      <c r="I74" s="226"/>
      <c r="J74" s="226"/>
      <c r="K74" s="226"/>
      <c r="L74" s="226"/>
      <c r="M74" s="226"/>
      <c r="N74" s="226"/>
      <c r="O74" s="226"/>
      <c r="P74" s="226"/>
      <c r="Q74" s="226"/>
      <c r="R74" s="226"/>
      <c r="S74" s="226"/>
      <c r="T74" s="226"/>
      <c r="U74" s="226"/>
      <c r="V74" s="226"/>
      <c r="W74" s="226"/>
      <c r="X74" s="226"/>
    </row>
    <row r="75" spans="1:24" x14ac:dyDescent="0.25">
      <c r="A75" s="226"/>
      <c r="B75" s="226"/>
      <c r="C75" s="226"/>
      <c r="D75" s="226"/>
      <c r="E75" s="226"/>
      <c r="F75" s="226"/>
      <c r="G75" s="226"/>
      <c r="H75" s="226"/>
      <c r="I75" s="226"/>
      <c r="J75" s="226"/>
      <c r="K75" s="226"/>
      <c r="L75" s="226"/>
      <c r="M75" s="226"/>
      <c r="N75" s="226"/>
      <c r="O75" s="226"/>
      <c r="P75" s="226"/>
      <c r="Q75" s="226"/>
      <c r="R75" s="226"/>
      <c r="S75" s="226"/>
      <c r="T75" s="226"/>
      <c r="U75" s="226"/>
      <c r="V75" s="226"/>
      <c r="W75" s="226"/>
      <c r="X75" s="226"/>
    </row>
    <row r="76" spans="1:24" x14ac:dyDescent="0.25">
      <c r="A76" s="226"/>
      <c r="B76" s="226"/>
      <c r="C76" s="226"/>
      <c r="D76" s="226"/>
      <c r="E76" s="226"/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26"/>
      <c r="S76" s="226"/>
      <c r="T76" s="226"/>
      <c r="U76" s="226"/>
      <c r="V76" s="226"/>
      <c r="W76" s="226"/>
      <c r="X76" s="226"/>
    </row>
    <row r="77" spans="1:24" x14ac:dyDescent="0.25">
      <c r="A77" s="226"/>
      <c r="B77" s="226"/>
      <c r="C77" s="226"/>
      <c r="D77" s="226"/>
      <c r="E77" s="226"/>
      <c r="F77" s="226"/>
      <c r="G77" s="226"/>
      <c r="H77" s="226"/>
      <c r="I77" s="226"/>
      <c r="J77" s="226"/>
      <c r="K77" s="226"/>
      <c r="L77" s="226"/>
      <c r="M77" s="226"/>
      <c r="N77" s="226"/>
      <c r="O77" s="226"/>
      <c r="P77" s="226"/>
      <c r="Q77" s="226"/>
      <c r="R77" s="226"/>
      <c r="S77" s="226"/>
      <c r="T77" s="226"/>
      <c r="U77" s="226"/>
      <c r="V77" s="226"/>
      <c r="W77" s="226"/>
      <c r="X77" s="226"/>
    </row>
    <row r="78" spans="1:24" x14ac:dyDescent="0.25">
      <c r="A78" s="226"/>
      <c r="B78" s="226"/>
      <c r="C78" s="226"/>
      <c r="D78" s="226"/>
      <c r="E78" s="226"/>
      <c r="F78" s="226"/>
      <c r="G78" s="226"/>
      <c r="H78" s="226"/>
      <c r="I78" s="226"/>
      <c r="J78" s="226"/>
      <c r="K78" s="226"/>
      <c r="L78" s="226"/>
      <c r="M78" s="226"/>
      <c r="N78" s="226"/>
      <c r="O78" s="226"/>
      <c r="P78" s="226"/>
      <c r="Q78" s="226"/>
      <c r="R78" s="226"/>
      <c r="S78" s="226"/>
      <c r="T78" s="226"/>
      <c r="U78" s="226"/>
      <c r="V78" s="226"/>
      <c r="W78" s="226"/>
      <c r="X78" s="226"/>
    </row>
    <row r="79" spans="1:24" x14ac:dyDescent="0.25">
      <c r="A79" s="226"/>
      <c r="B79" s="226"/>
      <c r="C79" s="226"/>
      <c r="D79" s="226"/>
      <c r="E79" s="226"/>
      <c r="F79" s="226"/>
      <c r="G79" s="226"/>
      <c r="H79" s="226"/>
      <c r="I79" s="226"/>
      <c r="J79" s="226"/>
      <c r="K79" s="226"/>
      <c r="L79" s="226"/>
      <c r="M79" s="226"/>
      <c r="N79" s="226"/>
      <c r="O79" s="226"/>
      <c r="P79" s="226"/>
      <c r="Q79" s="226"/>
      <c r="R79" s="226"/>
      <c r="S79" s="226"/>
      <c r="T79" s="226"/>
      <c r="U79" s="226"/>
      <c r="V79" s="226"/>
      <c r="W79" s="226"/>
      <c r="X79" s="226"/>
    </row>
    <row r="80" spans="1:24" x14ac:dyDescent="0.25">
      <c r="A80" s="226"/>
      <c r="B80" s="226"/>
      <c r="C80" s="226"/>
      <c r="D80" s="226"/>
      <c r="E80" s="226"/>
      <c r="F80" s="226"/>
      <c r="G80" s="226"/>
      <c r="H80" s="226"/>
      <c r="I80" s="226"/>
      <c r="J80" s="226"/>
      <c r="K80" s="226"/>
      <c r="L80" s="226"/>
      <c r="M80" s="226"/>
      <c r="N80" s="226"/>
      <c r="O80" s="226"/>
      <c r="P80" s="226"/>
      <c r="Q80" s="226"/>
      <c r="R80" s="226"/>
      <c r="S80" s="226"/>
      <c r="T80" s="226"/>
      <c r="U80" s="226"/>
      <c r="V80" s="226"/>
      <c r="W80" s="226"/>
      <c r="X80" s="226"/>
    </row>
    <row r="81" spans="1:24" x14ac:dyDescent="0.25">
      <c r="A81" s="226"/>
      <c r="B81" s="226"/>
      <c r="C81" s="226"/>
      <c r="D81" s="226"/>
      <c r="E81" s="226"/>
      <c r="F81" s="226"/>
      <c r="G81" s="226"/>
      <c r="H81" s="226"/>
      <c r="I81" s="226"/>
      <c r="J81" s="226"/>
      <c r="K81" s="226"/>
      <c r="L81" s="226"/>
      <c r="M81" s="226"/>
      <c r="N81" s="226"/>
      <c r="O81" s="226"/>
      <c r="P81" s="226"/>
      <c r="Q81" s="226"/>
      <c r="R81" s="226"/>
      <c r="S81" s="226"/>
      <c r="T81" s="226"/>
      <c r="U81" s="226"/>
      <c r="V81" s="226"/>
      <c r="W81" s="226"/>
      <c r="X81" s="226"/>
    </row>
    <row r="82" spans="1:24" x14ac:dyDescent="0.25">
      <c r="A82" s="226"/>
      <c r="B82" s="226"/>
      <c r="C82" s="226"/>
      <c r="D82" s="226"/>
      <c r="E82" s="226"/>
      <c r="F82" s="226"/>
      <c r="G82" s="226"/>
      <c r="H82" s="226"/>
      <c r="I82" s="226"/>
      <c r="J82" s="226"/>
      <c r="K82" s="226"/>
      <c r="L82" s="226"/>
      <c r="M82" s="226"/>
      <c r="N82" s="226"/>
      <c r="O82" s="226"/>
      <c r="P82" s="226"/>
      <c r="Q82" s="226"/>
      <c r="R82" s="226"/>
      <c r="S82" s="226"/>
      <c r="T82" s="226"/>
      <c r="U82" s="226"/>
      <c r="V82" s="226"/>
      <c r="W82" s="226"/>
      <c r="X82" s="226"/>
    </row>
    <row r="83" spans="1:24" x14ac:dyDescent="0.25">
      <c r="A83" s="226"/>
      <c r="B83" s="226"/>
      <c r="C83" s="226"/>
      <c r="D83" s="226"/>
      <c r="E83" s="226"/>
      <c r="F83" s="226"/>
      <c r="G83" s="226"/>
      <c r="H83" s="226"/>
      <c r="I83" s="226"/>
      <c r="J83" s="226"/>
      <c r="K83" s="226"/>
      <c r="L83" s="226"/>
      <c r="M83" s="226"/>
      <c r="N83" s="226"/>
      <c r="O83" s="226"/>
      <c r="P83" s="226"/>
      <c r="Q83" s="226"/>
      <c r="R83" s="226"/>
      <c r="S83" s="226"/>
      <c r="T83" s="226"/>
      <c r="U83" s="226"/>
      <c r="V83" s="226"/>
      <c r="W83" s="226"/>
      <c r="X83" s="226"/>
    </row>
    <row r="84" spans="1:24" x14ac:dyDescent="0.25">
      <c r="A84" s="226"/>
      <c r="B84" s="226"/>
      <c r="C84" s="226"/>
      <c r="D84" s="226"/>
      <c r="E84" s="226"/>
      <c r="F84" s="226"/>
      <c r="G84" s="226"/>
      <c r="H84" s="226"/>
      <c r="I84" s="226"/>
      <c r="J84" s="226"/>
      <c r="K84" s="226"/>
      <c r="L84" s="226"/>
      <c r="M84" s="226"/>
      <c r="N84" s="226"/>
      <c r="O84" s="226"/>
      <c r="P84" s="226"/>
      <c r="Q84" s="226"/>
      <c r="R84" s="226"/>
      <c r="S84" s="226"/>
      <c r="T84" s="226"/>
      <c r="U84" s="226"/>
      <c r="V84" s="226"/>
      <c r="W84" s="226"/>
      <c r="X84" s="226"/>
    </row>
    <row r="85" spans="1:24" x14ac:dyDescent="0.25">
      <c r="A85" s="226"/>
      <c r="B85" s="226"/>
      <c r="C85" s="226"/>
      <c r="D85" s="226"/>
      <c r="E85" s="226"/>
      <c r="F85" s="226"/>
      <c r="G85" s="226"/>
      <c r="H85" s="226"/>
      <c r="I85" s="226"/>
      <c r="J85" s="226"/>
      <c r="K85" s="226"/>
      <c r="L85" s="226"/>
      <c r="M85" s="226"/>
      <c r="N85" s="226"/>
      <c r="O85" s="226"/>
      <c r="P85" s="226"/>
      <c r="Q85" s="226"/>
      <c r="R85" s="226"/>
      <c r="S85" s="226"/>
      <c r="T85" s="226"/>
      <c r="U85" s="226"/>
      <c r="V85" s="226"/>
      <c r="W85" s="226"/>
      <c r="X85" s="226"/>
    </row>
    <row r="86" spans="1:24" x14ac:dyDescent="0.25">
      <c r="A86" s="226"/>
      <c r="B86" s="226"/>
      <c r="C86" s="226"/>
      <c r="D86" s="226"/>
      <c r="E86" s="226"/>
      <c r="F86" s="226"/>
      <c r="G86" s="226"/>
      <c r="H86" s="226"/>
      <c r="I86" s="226"/>
      <c r="J86" s="226"/>
      <c r="K86" s="226"/>
      <c r="L86" s="226"/>
      <c r="M86" s="226"/>
      <c r="N86" s="226"/>
      <c r="O86" s="226"/>
      <c r="P86" s="226"/>
      <c r="Q86" s="226"/>
      <c r="R86" s="226"/>
      <c r="S86" s="226"/>
      <c r="T86" s="226"/>
      <c r="U86" s="226"/>
      <c r="V86" s="226"/>
      <c r="W86" s="226"/>
      <c r="X86" s="226"/>
    </row>
    <row r="87" spans="1:24" x14ac:dyDescent="0.25">
      <c r="A87" s="226"/>
      <c r="B87" s="226"/>
      <c r="C87" s="226"/>
      <c r="D87" s="226"/>
      <c r="E87" s="226"/>
      <c r="F87" s="226"/>
      <c r="G87" s="226"/>
      <c r="H87" s="226"/>
      <c r="I87" s="226"/>
      <c r="J87" s="226"/>
      <c r="K87" s="226"/>
      <c r="L87" s="226"/>
      <c r="M87" s="226"/>
      <c r="N87" s="226"/>
      <c r="O87" s="226"/>
      <c r="P87" s="226"/>
      <c r="Q87" s="226"/>
      <c r="R87" s="226"/>
      <c r="S87" s="226"/>
      <c r="T87" s="226"/>
      <c r="U87" s="226"/>
      <c r="V87" s="226"/>
      <c r="W87" s="226"/>
      <c r="X87" s="226"/>
    </row>
    <row r="88" spans="1:24" x14ac:dyDescent="0.25">
      <c r="A88" s="226"/>
      <c r="B88" s="226"/>
      <c r="C88" s="226"/>
      <c r="D88" s="226"/>
      <c r="E88" s="226"/>
      <c r="F88" s="226"/>
      <c r="G88" s="226"/>
      <c r="H88" s="226"/>
      <c r="I88" s="226"/>
      <c r="J88" s="226"/>
      <c r="K88" s="226"/>
      <c r="L88" s="226"/>
      <c r="M88" s="226"/>
      <c r="N88" s="226"/>
      <c r="O88" s="226"/>
      <c r="P88" s="226"/>
      <c r="Q88" s="226"/>
      <c r="R88" s="226"/>
      <c r="S88" s="226"/>
      <c r="T88" s="226"/>
      <c r="U88" s="226"/>
      <c r="V88" s="226"/>
      <c r="W88" s="226"/>
      <c r="X88" s="226"/>
    </row>
    <row r="89" spans="1:24" x14ac:dyDescent="0.25">
      <c r="A89" s="226"/>
      <c r="B89" s="226"/>
      <c r="C89" s="226"/>
      <c r="D89" s="226"/>
      <c r="E89" s="226"/>
      <c r="F89" s="226"/>
      <c r="G89" s="226"/>
      <c r="H89" s="226"/>
      <c r="I89" s="226"/>
      <c r="J89" s="226"/>
      <c r="K89" s="226"/>
      <c r="L89" s="226"/>
      <c r="M89" s="226"/>
      <c r="N89" s="226"/>
      <c r="O89" s="226"/>
      <c r="P89" s="226"/>
      <c r="Q89" s="226"/>
      <c r="R89" s="226"/>
      <c r="S89" s="226"/>
      <c r="T89" s="226"/>
      <c r="U89" s="226"/>
      <c r="V89" s="226"/>
      <c r="W89" s="226"/>
      <c r="X89" s="226"/>
    </row>
    <row r="90" spans="1:24" x14ac:dyDescent="0.25">
      <c r="A90" s="226"/>
      <c r="B90" s="226"/>
      <c r="C90" s="226"/>
      <c r="D90" s="226"/>
      <c r="E90" s="226"/>
      <c r="F90" s="226"/>
      <c r="G90" s="226"/>
      <c r="H90" s="226"/>
      <c r="I90" s="226"/>
      <c r="J90" s="226"/>
      <c r="K90" s="226"/>
      <c r="L90" s="226"/>
      <c r="M90" s="226"/>
      <c r="N90" s="226"/>
      <c r="O90" s="226"/>
      <c r="P90" s="226"/>
      <c r="Q90" s="226"/>
      <c r="R90" s="226"/>
      <c r="S90" s="226"/>
      <c r="T90" s="226"/>
      <c r="U90" s="226"/>
      <c r="V90" s="226"/>
      <c r="W90" s="226"/>
      <c r="X90" s="226"/>
    </row>
    <row r="91" spans="1:24" x14ac:dyDescent="0.25">
      <c r="A91" s="226"/>
      <c r="B91" s="226"/>
      <c r="C91" s="226"/>
      <c r="D91" s="226"/>
      <c r="E91" s="226"/>
      <c r="F91" s="226"/>
      <c r="G91" s="226"/>
      <c r="H91" s="226"/>
      <c r="I91" s="226"/>
      <c r="J91" s="226"/>
      <c r="K91" s="226"/>
      <c r="L91" s="226"/>
      <c r="M91" s="226"/>
      <c r="N91" s="226"/>
      <c r="O91" s="226"/>
      <c r="P91" s="226"/>
      <c r="Q91" s="226"/>
      <c r="R91" s="226"/>
      <c r="S91" s="226"/>
      <c r="T91" s="226"/>
      <c r="U91" s="226"/>
      <c r="V91" s="226"/>
      <c r="W91" s="226"/>
      <c r="X91" s="226"/>
    </row>
    <row r="92" spans="1:24" x14ac:dyDescent="0.25">
      <c r="A92" s="226"/>
      <c r="B92" s="226"/>
      <c r="C92" s="226"/>
      <c r="D92" s="226"/>
      <c r="E92" s="226"/>
      <c r="F92" s="226"/>
      <c r="G92" s="226"/>
      <c r="H92" s="226"/>
      <c r="I92" s="226"/>
      <c r="J92" s="226"/>
      <c r="K92" s="226"/>
      <c r="L92" s="226"/>
      <c r="M92" s="226"/>
      <c r="N92" s="226"/>
      <c r="O92" s="226"/>
      <c r="P92" s="226"/>
      <c r="Q92" s="226"/>
      <c r="R92" s="226"/>
      <c r="S92" s="226"/>
      <c r="T92" s="226"/>
      <c r="U92" s="226"/>
      <c r="V92" s="226"/>
      <c r="W92" s="226"/>
      <c r="X92" s="226"/>
    </row>
    <row r="93" spans="1:24" x14ac:dyDescent="0.25">
      <c r="A93" s="226"/>
      <c r="B93" s="226"/>
      <c r="C93" s="226"/>
      <c r="D93" s="226"/>
      <c r="E93" s="226"/>
      <c r="F93" s="226"/>
      <c r="G93" s="226"/>
      <c r="H93" s="226"/>
      <c r="I93" s="226"/>
      <c r="J93" s="226"/>
      <c r="K93" s="226"/>
      <c r="L93" s="226"/>
      <c r="M93" s="226"/>
      <c r="N93" s="226"/>
      <c r="O93" s="226"/>
      <c r="P93" s="226"/>
      <c r="Q93" s="226"/>
      <c r="R93" s="226"/>
      <c r="S93" s="226"/>
      <c r="T93" s="226"/>
      <c r="U93" s="226"/>
      <c r="V93" s="226"/>
      <c r="W93" s="226"/>
      <c r="X93" s="226"/>
    </row>
    <row r="94" spans="1:24" x14ac:dyDescent="0.25">
      <c r="A94" s="226"/>
      <c r="B94" s="226"/>
      <c r="C94" s="226"/>
      <c r="D94" s="226"/>
      <c r="E94" s="226"/>
      <c r="F94" s="226"/>
      <c r="G94" s="226"/>
      <c r="H94" s="226"/>
      <c r="I94" s="226"/>
      <c r="J94" s="226"/>
      <c r="K94" s="226"/>
      <c r="L94" s="226"/>
      <c r="M94" s="226"/>
      <c r="N94" s="226"/>
      <c r="O94" s="226"/>
      <c r="P94" s="226"/>
      <c r="Q94" s="226"/>
      <c r="R94" s="226"/>
      <c r="S94" s="226"/>
      <c r="T94" s="226"/>
      <c r="U94" s="226"/>
      <c r="V94" s="226"/>
      <c r="W94" s="226"/>
      <c r="X94" s="226"/>
    </row>
    <row r="95" spans="1:24" x14ac:dyDescent="0.25">
      <c r="A95" s="226"/>
      <c r="B95" s="226"/>
      <c r="C95" s="226"/>
      <c r="D95" s="226"/>
      <c r="E95" s="226"/>
      <c r="F95" s="226"/>
      <c r="G95" s="226"/>
      <c r="H95" s="226"/>
      <c r="I95" s="226"/>
      <c r="J95" s="226"/>
      <c r="K95" s="226"/>
      <c r="L95" s="226"/>
      <c r="M95" s="226"/>
      <c r="N95" s="226"/>
      <c r="O95" s="226"/>
      <c r="P95" s="226"/>
      <c r="Q95" s="226"/>
      <c r="R95" s="226"/>
      <c r="S95" s="226"/>
      <c r="T95" s="226"/>
      <c r="U95" s="226"/>
      <c r="V95" s="226"/>
      <c r="W95" s="226"/>
      <c r="X95" s="226"/>
    </row>
    <row r="96" spans="1:24" x14ac:dyDescent="0.25">
      <c r="A96" s="226"/>
      <c r="B96" s="226"/>
      <c r="C96" s="226"/>
      <c r="D96" s="226"/>
      <c r="E96" s="226"/>
      <c r="F96" s="226"/>
      <c r="G96" s="226"/>
      <c r="H96" s="226"/>
      <c r="I96" s="226"/>
      <c r="J96" s="226"/>
      <c r="K96" s="226"/>
      <c r="L96" s="226"/>
      <c r="M96" s="226"/>
      <c r="N96" s="226"/>
      <c r="O96" s="226"/>
      <c r="P96" s="226"/>
      <c r="Q96" s="226"/>
      <c r="R96" s="226"/>
      <c r="S96" s="226"/>
      <c r="T96" s="226"/>
      <c r="U96" s="226"/>
      <c r="V96" s="226"/>
      <c r="W96" s="226"/>
      <c r="X96" s="226"/>
    </row>
    <row r="97" spans="1:24" x14ac:dyDescent="0.25">
      <c r="A97" s="226"/>
      <c r="B97" s="226"/>
      <c r="C97" s="226"/>
      <c r="D97" s="226"/>
      <c r="E97" s="226"/>
      <c r="F97" s="226"/>
      <c r="G97" s="226"/>
      <c r="H97" s="226"/>
      <c r="I97" s="226"/>
      <c r="J97" s="226"/>
      <c r="K97" s="226"/>
      <c r="L97" s="226"/>
      <c r="M97" s="226"/>
      <c r="N97" s="226"/>
      <c r="O97" s="226"/>
      <c r="P97" s="226"/>
      <c r="Q97" s="226"/>
      <c r="R97" s="226"/>
      <c r="S97" s="226"/>
      <c r="T97" s="226"/>
      <c r="U97" s="226"/>
      <c r="V97" s="226"/>
      <c r="W97" s="226"/>
      <c r="X97" s="226"/>
    </row>
    <row r="98" spans="1:24" x14ac:dyDescent="0.25">
      <c r="A98" s="226"/>
      <c r="B98" s="226"/>
      <c r="C98" s="226"/>
      <c r="D98" s="226"/>
      <c r="E98" s="226"/>
      <c r="F98" s="226"/>
      <c r="G98" s="226"/>
      <c r="H98" s="226"/>
      <c r="I98" s="226"/>
      <c r="J98" s="226"/>
      <c r="K98" s="226"/>
      <c r="L98" s="226"/>
      <c r="M98" s="226"/>
      <c r="N98" s="226"/>
      <c r="O98" s="226"/>
      <c r="P98" s="226"/>
      <c r="Q98" s="226"/>
      <c r="R98" s="226"/>
      <c r="S98" s="226"/>
      <c r="T98" s="226"/>
      <c r="U98" s="226"/>
      <c r="V98" s="226"/>
      <c r="W98" s="226"/>
      <c r="X98" s="226"/>
    </row>
    <row r="99" spans="1:24" x14ac:dyDescent="0.25">
      <c r="A99" s="226"/>
      <c r="B99" s="226"/>
      <c r="C99" s="226"/>
      <c r="D99" s="226"/>
      <c r="E99" s="226"/>
      <c r="F99" s="226"/>
      <c r="G99" s="226"/>
      <c r="H99" s="226"/>
      <c r="I99" s="226"/>
      <c r="J99" s="226"/>
      <c r="K99" s="226"/>
      <c r="L99" s="226"/>
      <c r="M99" s="226"/>
      <c r="N99" s="226"/>
      <c r="O99" s="226"/>
      <c r="P99" s="226"/>
      <c r="Q99" s="226"/>
      <c r="R99" s="226"/>
      <c r="S99" s="226"/>
      <c r="T99" s="226"/>
      <c r="U99" s="226"/>
      <c r="V99" s="226"/>
      <c r="W99" s="226"/>
      <c r="X99" s="226"/>
    </row>
    <row r="100" spans="1:24" x14ac:dyDescent="0.25">
      <c r="A100" s="226"/>
      <c r="B100" s="226"/>
      <c r="C100" s="226"/>
      <c r="D100" s="226"/>
      <c r="E100" s="226"/>
      <c r="F100" s="226"/>
      <c r="G100" s="226"/>
      <c r="H100" s="226"/>
      <c r="I100" s="226"/>
      <c r="J100" s="226"/>
      <c r="K100" s="226"/>
      <c r="L100" s="226"/>
      <c r="M100" s="226"/>
      <c r="N100" s="226"/>
      <c r="O100" s="226"/>
      <c r="P100" s="226"/>
      <c r="Q100" s="226"/>
      <c r="R100" s="226"/>
      <c r="S100" s="226"/>
      <c r="T100" s="226"/>
      <c r="U100" s="226"/>
      <c r="V100" s="226"/>
      <c r="W100" s="226"/>
      <c r="X100" s="226"/>
    </row>
    <row r="101" spans="1:24" x14ac:dyDescent="0.25">
      <c r="A101" s="226"/>
      <c r="B101" s="226"/>
      <c r="C101" s="226"/>
      <c r="D101" s="226"/>
      <c r="E101" s="226"/>
      <c r="F101" s="226"/>
      <c r="G101" s="226"/>
      <c r="H101" s="226"/>
      <c r="I101" s="226"/>
      <c r="J101" s="226"/>
      <c r="K101" s="226"/>
      <c r="L101" s="226"/>
      <c r="M101" s="226"/>
      <c r="N101" s="226"/>
      <c r="O101" s="226"/>
      <c r="P101" s="226"/>
      <c r="Q101" s="226"/>
      <c r="R101" s="226"/>
      <c r="S101" s="226"/>
      <c r="T101" s="226"/>
      <c r="U101" s="226"/>
      <c r="V101" s="226"/>
      <c r="W101" s="226"/>
      <c r="X101" s="226"/>
    </row>
    <row r="102" spans="1:24" x14ac:dyDescent="0.25">
      <c r="A102" s="226"/>
      <c r="B102" s="226"/>
      <c r="C102" s="226"/>
      <c r="D102" s="226"/>
      <c r="E102" s="226"/>
      <c r="F102" s="226"/>
      <c r="G102" s="226"/>
      <c r="H102" s="226"/>
      <c r="I102" s="226"/>
      <c r="J102" s="226"/>
      <c r="K102" s="226"/>
      <c r="L102" s="226"/>
      <c r="M102" s="226"/>
      <c r="N102" s="226"/>
      <c r="O102" s="226"/>
      <c r="P102" s="226"/>
      <c r="Q102" s="226"/>
      <c r="R102" s="226"/>
      <c r="S102" s="226"/>
      <c r="T102" s="226"/>
      <c r="U102" s="226"/>
      <c r="V102" s="226"/>
      <c r="W102" s="226"/>
      <c r="X102" s="226"/>
    </row>
    <row r="103" spans="1:24" x14ac:dyDescent="0.25">
      <c r="A103" s="226"/>
      <c r="B103" s="226"/>
      <c r="C103" s="226"/>
      <c r="D103" s="226"/>
      <c r="E103" s="226"/>
      <c r="F103" s="226"/>
      <c r="G103" s="226"/>
      <c r="H103" s="226"/>
      <c r="I103" s="226"/>
      <c r="J103" s="226"/>
      <c r="K103" s="226"/>
      <c r="L103" s="226"/>
      <c r="M103" s="226"/>
      <c r="N103" s="226"/>
      <c r="O103" s="226"/>
      <c r="P103" s="226"/>
      <c r="Q103" s="226"/>
      <c r="R103" s="226"/>
      <c r="S103" s="226"/>
      <c r="T103" s="226"/>
      <c r="U103" s="226"/>
      <c r="V103" s="226"/>
      <c r="W103" s="226"/>
      <c r="X103" s="226"/>
    </row>
    <row r="104" spans="1:24" x14ac:dyDescent="0.25">
      <c r="A104" s="226"/>
      <c r="B104" s="226"/>
      <c r="C104" s="226"/>
      <c r="D104" s="226"/>
      <c r="E104" s="226"/>
      <c r="F104" s="226"/>
      <c r="G104" s="226"/>
      <c r="H104" s="226"/>
      <c r="I104" s="226"/>
      <c r="J104" s="226"/>
      <c r="K104" s="226"/>
      <c r="L104" s="226"/>
      <c r="M104" s="226"/>
      <c r="N104" s="226"/>
      <c r="O104" s="226"/>
      <c r="P104" s="226"/>
      <c r="Q104" s="226"/>
      <c r="R104" s="226"/>
      <c r="S104" s="226"/>
      <c r="T104" s="226"/>
      <c r="U104" s="226"/>
      <c r="V104" s="226"/>
      <c r="W104" s="226"/>
      <c r="X104" s="226"/>
    </row>
    <row r="105" spans="1:24" x14ac:dyDescent="0.25">
      <c r="A105" s="226"/>
      <c r="B105" s="226"/>
      <c r="C105" s="226"/>
      <c r="D105" s="226"/>
      <c r="E105" s="226"/>
      <c r="F105" s="226"/>
      <c r="G105" s="226"/>
      <c r="H105" s="226"/>
      <c r="I105" s="226"/>
      <c r="J105" s="226"/>
      <c r="K105" s="226"/>
      <c r="L105" s="226"/>
      <c r="M105" s="226"/>
      <c r="N105" s="226"/>
      <c r="O105" s="226"/>
      <c r="P105" s="226"/>
      <c r="Q105" s="226"/>
      <c r="R105" s="226"/>
      <c r="S105" s="226"/>
      <c r="T105" s="226"/>
      <c r="U105" s="226"/>
      <c r="V105" s="226"/>
      <c r="W105" s="226"/>
      <c r="X105" s="226"/>
    </row>
    <row r="106" spans="1:24" x14ac:dyDescent="0.25">
      <c r="A106" s="226"/>
      <c r="B106" s="226"/>
      <c r="C106" s="226"/>
      <c r="D106" s="226"/>
      <c r="E106" s="226"/>
      <c r="F106" s="226"/>
      <c r="G106" s="226"/>
      <c r="H106" s="226"/>
      <c r="I106" s="226"/>
      <c r="J106" s="226"/>
      <c r="K106" s="226"/>
      <c r="L106" s="226"/>
      <c r="M106" s="226"/>
      <c r="N106" s="226"/>
      <c r="O106" s="226"/>
      <c r="P106" s="226"/>
      <c r="Q106" s="226"/>
      <c r="R106" s="226"/>
      <c r="S106" s="226"/>
      <c r="T106" s="226"/>
      <c r="U106" s="226"/>
      <c r="V106" s="226"/>
      <c r="W106" s="226"/>
      <c r="X106" s="226"/>
    </row>
    <row r="107" spans="1:24" x14ac:dyDescent="0.25">
      <c r="A107" s="226"/>
      <c r="B107" s="226"/>
      <c r="C107" s="226"/>
      <c r="D107" s="226"/>
      <c r="E107" s="226"/>
      <c r="F107" s="226"/>
      <c r="G107" s="226"/>
      <c r="H107" s="226"/>
      <c r="I107" s="226"/>
      <c r="J107" s="226"/>
      <c r="K107" s="226"/>
      <c r="L107" s="226"/>
      <c r="M107" s="226"/>
      <c r="N107" s="226"/>
      <c r="O107" s="226"/>
      <c r="P107" s="226"/>
      <c r="Q107" s="226"/>
      <c r="R107" s="226"/>
      <c r="S107" s="226"/>
      <c r="T107" s="226"/>
      <c r="U107" s="226"/>
      <c r="V107" s="226"/>
      <c r="W107" s="226"/>
      <c r="X107" s="226"/>
    </row>
    <row r="108" spans="1:24" x14ac:dyDescent="0.25">
      <c r="A108" s="226"/>
      <c r="B108" s="226"/>
      <c r="C108" s="226"/>
      <c r="D108" s="226"/>
      <c r="E108" s="226"/>
      <c r="F108" s="226"/>
      <c r="G108" s="226"/>
      <c r="H108" s="226"/>
      <c r="I108" s="226"/>
      <c r="J108" s="226"/>
      <c r="K108" s="226"/>
      <c r="L108" s="226"/>
      <c r="M108" s="226"/>
      <c r="N108" s="226"/>
      <c r="O108" s="226"/>
      <c r="P108" s="226"/>
      <c r="Q108" s="226"/>
      <c r="R108" s="226"/>
      <c r="S108" s="226"/>
      <c r="T108" s="226"/>
      <c r="U108" s="226"/>
      <c r="V108" s="226"/>
      <c r="W108" s="226"/>
      <c r="X108" s="226"/>
    </row>
    <row r="109" spans="1:24" x14ac:dyDescent="0.25">
      <c r="A109" s="226"/>
      <c r="B109" s="226"/>
      <c r="C109" s="226"/>
      <c r="D109" s="226"/>
      <c r="E109" s="226"/>
      <c r="F109" s="226"/>
      <c r="G109" s="226"/>
      <c r="H109" s="226"/>
      <c r="I109" s="226"/>
      <c r="J109" s="226"/>
      <c r="K109" s="226"/>
      <c r="L109" s="226"/>
      <c r="M109" s="226"/>
      <c r="N109" s="226"/>
      <c r="O109" s="226"/>
      <c r="P109" s="226"/>
      <c r="Q109" s="226"/>
      <c r="R109" s="226"/>
      <c r="S109" s="226"/>
      <c r="T109" s="226"/>
      <c r="U109" s="226"/>
      <c r="V109" s="226"/>
      <c r="W109" s="226"/>
      <c r="X109" s="226"/>
    </row>
    <row r="110" spans="1:24" x14ac:dyDescent="0.25">
      <c r="A110" s="226"/>
      <c r="B110" s="226"/>
      <c r="C110" s="226"/>
      <c r="D110" s="226"/>
      <c r="E110" s="226"/>
      <c r="F110" s="226"/>
      <c r="G110" s="226"/>
      <c r="H110" s="226"/>
      <c r="I110" s="226"/>
      <c r="J110" s="226"/>
      <c r="K110" s="226"/>
      <c r="L110" s="226"/>
      <c r="M110" s="226"/>
      <c r="N110" s="226"/>
      <c r="O110" s="226"/>
      <c r="P110" s="226"/>
      <c r="Q110" s="226"/>
      <c r="R110" s="226"/>
      <c r="S110" s="226"/>
      <c r="T110" s="226"/>
      <c r="U110" s="226"/>
      <c r="V110" s="226"/>
      <c r="W110" s="226"/>
      <c r="X110" s="226"/>
    </row>
    <row r="111" spans="1:24" x14ac:dyDescent="0.25">
      <c r="A111" s="226"/>
      <c r="B111" s="226"/>
      <c r="C111" s="226"/>
      <c r="D111" s="226"/>
      <c r="E111" s="226"/>
      <c r="F111" s="226"/>
      <c r="G111" s="226"/>
      <c r="H111" s="226"/>
      <c r="I111" s="226"/>
      <c r="J111" s="226"/>
      <c r="K111" s="226"/>
      <c r="L111" s="226"/>
      <c r="M111" s="226"/>
      <c r="N111" s="226"/>
      <c r="O111" s="226"/>
      <c r="P111" s="226"/>
      <c r="Q111" s="226"/>
      <c r="R111" s="226"/>
      <c r="S111" s="226"/>
      <c r="T111" s="226"/>
      <c r="U111" s="226"/>
      <c r="V111" s="226"/>
      <c r="W111" s="226"/>
      <c r="X111" s="226"/>
    </row>
    <row r="112" spans="1:24" x14ac:dyDescent="0.25">
      <c r="A112" s="226"/>
      <c r="B112" s="226"/>
      <c r="C112" s="226"/>
      <c r="D112" s="226"/>
      <c r="E112" s="226"/>
      <c r="F112" s="226"/>
      <c r="G112" s="226"/>
      <c r="H112" s="226"/>
      <c r="I112" s="226"/>
      <c r="J112" s="226"/>
      <c r="K112" s="226"/>
      <c r="L112" s="226"/>
      <c r="M112" s="226"/>
      <c r="N112" s="226"/>
      <c r="O112" s="226"/>
      <c r="P112" s="226"/>
      <c r="Q112" s="226"/>
      <c r="R112" s="226"/>
      <c r="S112" s="226"/>
      <c r="T112" s="226"/>
      <c r="U112" s="226"/>
      <c r="V112" s="226"/>
      <c r="W112" s="226"/>
      <c r="X112" s="226"/>
    </row>
    <row r="113" spans="1:24" x14ac:dyDescent="0.25">
      <c r="A113" s="226"/>
      <c r="B113" s="226"/>
      <c r="C113" s="226"/>
      <c r="D113" s="226"/>
      <c r="E113" s="226"/>
      <c r="F113" s="226"/>
      <c r="G113" s="226"/>
      <c r="H113" s="226"/>
      <c r="I113" s="226"/>
      <c r="J113" s="226"/>
      <c r="K113" s="226"/>
      <c r="L113" s="226"/>
      <c r="M113" s="226"/>
      <c r="N113" s="226"/>
      <c r="O113" s="226"/>
      <c r="P113" s="226"/>
      <c r="Q113" s="226"/>
      <c r="R113" s="226"/>
      <c r="S113" s="226"/>
      <c r="T113" s="226"/>
      <c r="U113" s="226"/>
      <c r="V113" s="226"/>
      <c r="W113" s="226"/>
      <c r="X113" s="226"/>
    </row>
    <row r="114" spans="1:24" x14ac:dyDescent="0.25">
      <c r="A114" s="226"/>
      <c r="B114" s="226"/>
      <c r="C114" s="226"/>
      <c r="D114" s="226"/>
      <c r="E114" s="226"/>
      <c r="F114" s="226"/>
      <c r="G114" s="226"/>
      <c r="H114" s="226"/>
      <c r="I114" s="226"/>
      <c r="J114" s="226"/>
      <c r="K114" s="226"/>
      <c r="L114" s="226"/>
      <c r="M114" s="226"/>
      <c r="N114" s="226"/>
      <c r="O114" s="226"/>
      <c r="P114" s="226"/>
      <c r="Q114" s="226"/>
      <c r="R114" s="226"/>
      <c r="S114" s="226"/>
      <c r="T114" s="226"/>
      <c r="U114" s="226"/>
      <c r="V114" s="226"/>
      <c r="W114" s="226"/>
      <c r="X114" s="226"/>
    </row>
    <row r="115" spans="1:24" x14ac:dyDescent="0.25">
      <c r="A115" s="226"/>
      <c r="B115" s="226"/>
      <c r="C115" s="226"/>
      <c r="D115" s="226"/>
      <c r="E115" s="226"/>
      <c r="F115" s="226"/>
      <c r="G115" s="226"/>
      <c r="H115" s="226"/>
      <c r="I115" s="226"/>
      <c r="J115" s="226"/>
      <c r="K115" s="226"/>
      <c r="L115" s="226"/>
      <c r="M115" s="226"/>
      <c r="N115" s="226"/>
      <c r="O115" s="226"/>
      <c r="P115" s="226"/>
      <c r="Q115" s="226"/>
      <c r="R115" s="226"/>
      <c r="S115" s="226"/>
      <c r="T115" s="226"/>
      <c r="U115" s="226"/>
      <c r="V115" s="226"/>
      <c r="W115" s="226"/>
      <c r="X115" s="226"/>
    </row>
    <row r="116" spans="1:24" x14ac:dyDescent="0.25">
      <c r="A116" s="226"/>
      <c r="B116" s="226"/>
      <c r="C116" s="226"/>
      <c r="D116" s="226"/>
      <c r="E116" s="226"/>
      <c r="F116" s="226"/>
      <c r="G116" s="226"/>
      <c r="H116" s="226"/>
      <c r="I116" s="226"/>
      <c r="J116" s="226"/>
      <c r="K116" s="226"/>
      <c r="L116" s="226"/>
      <c r="M116" s="226"/>
      <c r="N116" s="226"/>
      <c r="O116" s="226"/>
      <c r="P116" s="226"/>
      <c r="Q116" s="226"/>
      <c r="R116" s="226"/>
      <c r="S116" s="226"/>
      <c r="T116" s="226"/>
      <c r="U116" s="226"/>
      <c r="V116" s="226"/>
      <c r="W116" s="226"/>
      <c r="X116" s="226"/>
    </row>
    <row r="117" spans="1:24" x14ac:dyDescent="0.25">
      <c r="A117" s="226"/>
      <c r="B117" s="226"/>
      <c r="C117" s="226"/>
      <c r="D117" s="226"/>
      <c r="E117" s="226"/>
      <c r="F117" s="226"/>
      <c r="G117" s="226"/>
      <c r="H117" s="226"/>
      <c r="I117" s="226"/>
      <c r="J117" s="226"/>
      <c r="K117" s="226"/>
      <c r="L117" s="226"/>
      <c r="M117" s="226"/>
      <c r="N117" s="226"/>
      <c r="O117" s="226"/>
      <c r="P117" s="226"/>
      <c r="Q117" s="226"/>
      <c r="R117" s="226"/>
      <c r="S117" s="226"/>
      <c r="T117" s="226"/>
      <c r="U117" s="226"/>
      <c r="V117" s="226"/>
      <c r="W117" s="226"/>
      <c r="X117" s="226"/>
    </row>
    <row r="118" spans="1:24" x14ac:dyDescent="0.25">
      <c r="A118" s="226"/>
      <c r="B118" s="226"/>
      <c r="C118" s="226"/>
      <c r="D118" s="226"/>
      <c r="E118" s="226"/>
      <c r="F118" s="226"/>
      <c r="G118" s="226"/>
      <c r="H118" s="226"/>
      <c r="I118" s="226"/>
      <c r="J118" s="226"/>
      <c r="K118" s="226"/>
      <c r="L118" s="226"/>
      <c r="M118" s="226"/>
      <c r="N118" s="226"/>
      <c r="O118" s="226"/>
      <c r="P118" s="226"/>
      <c r="Q118" s="226"/>
      <c r="R118" s="226"/>
      <c r="S118" s="226"/>
      <c r="T118" s="226"/>
      <c r="U118" s="226"/>
      <c r="V118" s="226"/>
      <c r="W118" s="226"/>
      <c r="X118" s="226"/>
    </row>
    <row r="119" spans="1:24" x14ac:dyDescent="0.25">
      <c r="A119" s="226"/>
      <c r="B119" s="226"/>
      <c r="C119" s="226"/>
      <c r="D119" s="226"/>
      <c r="E119" s="226"/>
      <c r="F119" s="226"/>
      <c r="G119" s="226"/>
      <c r="H119" s="226"/>
      <c r="I119" s="226"/>
      <c r="J119" s="226"/>
      <c r="K119" s="226"/>
      <c r="L119" s="226"/>
      <c r="M119" s="226"/>
      <c r="N119" s="226"/>
      <c r="O119" s="226"/>
      <c r="P119" s="226"/>
      <c r="Q119" s="226"/>
      <c r="R119" s="226"/>
      <c r="S119" s="226"/>
      <c r="T119" s="226"/>
      <c r="U119" s="226"/>
      <c r="V119" s="226"/>
      <c r="W119" s="226"/>
      <c r="X119" s="226"/>
    </row>
    <row r="120" spans="1:24" x14ac:dyDescent="0.25">
      <c r="A120" s="226"/>
      <c r="B120" s="226"/>
      <c r="C120" s="226"/>
      <c r="D120" s="226"/>
      <c r="E120" s="226"/>
      <c r="F120" s="226"/>
      <c r="G120" s="226"/>
      <c r="H120" s="226"/>
      <c r="I120" s="226"/>
      <c r="J120" s="226"/>
      <c r="K120" s="226"/>
      <c r="L120" s="226"/>
      <c r="M120" s="226"/>
      <c r="N120" s="226"/>
      <c r="O120" s="226"/>
      <c r="P120" s="226"/>
      <c r="Q120" s="226"/>
      <c r="R120" s="226"/>
      <c r="S120" s="226"/>
      <c r="T120" s="226"/>
      <c r="U120" s="226"/>
      <c r="V120" s="226"/>
      <c r="W120" s="226"/>
      <c r="X120" s="226"/>
    </row>
    <row r="121" spans="1:24" x14ac:dyDescent="0.25">
      <c r="A121" s="226"/>
      <c r="B121" s="226"/>
      <c r="C121" s="226"/>
      <c r="D121" s="226"/>
      <c r="E121" s="226"/>
      <c r="F121" s="226"/>
      <c r="G121" s="226"/>
      <c r="H121" s="226"/>
      <c r="I121" s="226"/>
      <c r="J121" s="226"/>
      <c r="K121" s="226"/>
      <c r="L121" s="226"/>
      <c r="M121" s="226"/>
      <c r="N121" s="226"/>
      <c r="O121" s="226"/>
      <c r="P121" s="226"/>
      <c r="Q121" s="226"/>
      <c r="R121" s="226"/>
      <c r="S121" s="226"/>
      <c r="T121" s="226"/>
      <c r="U121" s="226"/>
      <c r="V121" s="226"/>
      <c r="W121" s="226"/>
      <c r="X121" s="226"/>
    </row>
    <row r="122" spans="1:24" x14ac:dyDescent="0.25">
      <c r="A122" s="226"/>
      <c r="B122" s="226"/>
      <c r="C122" s="226"/>
      <c r="D122" s="226"/>
      <c r="E122" s="226"/>
      <c r="F122" s="226"/>
      <c r="G122" s="226"/>
      <c r="H122" s="226"/>
      <c r="I122" s="226"/>
      <c r="J122" s="226"/>
      <c r="K122" s="226"/>
      <c r="L122" s="226"/>
      <c r="M122" s="226"/>
      <c r="N122" s="226"/>
      <c r="O122" s="226"/>
      <c r="P122" s="226"/>
      <c r="Q122" s="226"/>
      <c r="R122" s="226"/>
      <c r="S122" s="226"/>
      <c r="T122" s="226"/>
      <c r="U122" s="226"/>
      <c r="V122" s="226"/>
      <c r="W122" s="226"/>
      <c r="X122" s="226"/>
    </row>
    <row r="123" spans="1:24" x14ac:dyDescent="0.25">
      <c r="A123" s="226"/>
      <c r="B123" s="226"/>
      <c r="C123" s="226"/>
      <c r="D123" s="226"/>
      <c r="E123" s="226"/>
      <c r="F123" s="226"/>
      <c r="G123" s="226"/>
      <c r="H123" s="226"/>
      <c r="I123" s="226"/>
      <c r="J123" s="226"/>
      <c r="K123" s="226"/>
      <c r="L123" s="226"/>
      <c r="M123" s="226"/>
      <c r="N123" s="226"/>
      <c r="O123" s="226"/>
      <c r="P123" s="226"/>
      <c r="Q123" s="226"/>
      <c r="R123" s="226"/>
      <c r="S123" s="226"/>
      <c r="T123" s="226"/>
      <c r="U123" s="226"/>
      <c r="V123" s="226"/>
      <c r="W123" s="226"/>
      <c r="X123" s="226"/>
    </row>
    <row r="124" spans="1:24" x14ac:dyDescent="0.25">
      <c r="A124" s="226"/>
      <c r="B124" s="226"/>
      <c r="C124" s="226"/>
      <c r="D124" s="226"/>
      <c r="E124" s="226"/>
      <c r="F124" s="226"/>
      <c r="G124" s="226"/>
      <c r="H124" s="226"/>
      <c r="I124" s="226"/>
      <c r="J124" s="226"/>
      <c r="K124" s="226"/>
      <c r="L124" s="226"/>
      <c r="M124" s="226"/>
      <c r="N124" s="226"/>
      <c r="O124" s="226"/>
      <c r="P124" s="226"/>
      <c r="Q124" s="226"/>
      <c r="R124" s="226"/>
      <c r="S124" s="226"/>
      <c r="T124" s="226"/>
      <c r="U124" s="226"/>
      <c r="V124" s="226"/>
      <c r="W124" s="226"/>
      <c r="X124" s="226"/>
    </row>
    <row r="125" spans="1:24" x14ac:dyDescent="0.25">
      <c r="A125" s="226"/>
      <c r="B125" s="226"/>
      <c r="C125" s="226"/>
      <c r="D125" s="226"/>
      <c r="E125" s="226"/>
      <c r="F125" s="226"/>
      <c r="G125" s="226"/>
      <c r="H125" s="226"/>
      <c r="I125" s="226"/>
      <c r="J125" s="226"/>
      <c r="K125" s="226"/>
      <c r="L125" s="226"/>
      <c r="M125" s="226"/>
      <c r="N125" s="226"/>
      <c r="O125" s="226"/>
      <c r="P125" s="226"/>
      <c r="Q125" s="226"/>
      <c r="R125" s="226"/>
      <c r="S125" s="226"/>
      <c r="T125" s="226"/>
      <c r="U125" s="226"/>
      <c r="V125" s="226"/>
      <c r="W125" s="226"/>
      <c r="X125" s="226"/>
    </row>
    <row r="126" spans="1:24" x14ac:dyDescent="0.25">
      <c r="A126" s="226"/>
      <c r="B126" s="226"/>
      <c r="C126" s="226"/>
      <c r="D126" s="226"/>
      <c r="E126" s="226"/>
      <c r="F126" s="226"/>
      <c r="G126" s="226"/>
      <c r="H126" s="226"/>
      <c r="I126" s="226"/>
      <c r="J126" s="226"/>
      <c r="K126" s="226"/>
      <c r="L126" s="226"/>
      <c r="M126" s="226"/>
      <c r="N126" s="226"/>
      <c r="O126" s="226"/>
      <c r="P126" s="226"/>
      <c r="Q126" s="226"/>
      <c r="R126" s="226"/>
      <c r="S126" s="226"/>
      <c r="T126" s="226"/>
      <c r="U126" s="226"/>
      <c r="V126" s="226"/>
      <c r="W126" s="226"/>
      <c r="X126" s="226"/>
    </row>
    <row r="127" spans="1:24" x14ac:dyDescent="0.25">
      <c r="A127" s="226"/>
      <c r="B127" s="226"/>
      <c r="C127" s="226"/>
      <c r="D127" s="226"/>
      <c r="E127" s="226"/>
      <c r="F127" s="226"/>
      <c r="G127" s="226"/>
      <c r="H127" s="226"/>
      <c r="I127" s="226"/>
      <c r="J127" s="226"/>
      <c r="K127" s="226"/>
      <c r="L127" s="226"/>
      <c r="M127" s="226"/>
      <c r="N127" s="226"/>
      <c r="O127" s="226"/>
      <c r="P127" s="226"/>
      <c r="Q127" s="226"/>
      <c r="R127" s="226"/>
      <c r="S127" s="226"/>
      <c r="T127" s="226"/>
      <c r="U127" s="226"/>
      <c r="V127" s="226"/>
      <c r="W127" s="226"/>
      <c r="X127" s="226"/>
    </row>
    <row r="128" spans="1:24" x14ac:dyDescent="0.25">
      <c r="A128" s="226"/>
      <c r="B128" s="226"/>
      <c r="C128" s="226"/>
      <c r="D128" s="226"/>
      <c r="E128" s="226"/>
      <c r="F128" s="226"/>
      <c r="G128" s="226"/>
      <c r="H128" s="226"/>
      <c r="I128" s="226"/>
      <c r="J128" s="226"/>
      <c r="K128" s="226"/>
      <c r="L128" s="226"/>
      <c r="M128" s="226"/>
      <c r="N128" s="226"/>
      <c r="O128" s="226"/>
      <c r="P128" s="226"/>
      <c r="Q128" s="226"/>
      <c r="R128" s="226"/>
      <c r="S128" s="226"/>
      <c r="T128" s="226"/>
      <c r="U128" s="226"/>
      <c r="V128" s="226"/>
      <c r="W128" s="226"/>
      <c r="X128" s="226"/>
    </row>
    <row r="129" spans="1:24" x14ac:dyDescent="0.25">
      <c r="A129" s="226"/>
      <c r="B129" s="226"/>
      <c r="C129" s="226"/>
      <c r="D129" s="226"/>
      <c r="E129" s="226"/>
      <c r="F129" s="226"/>
      <c r="G129" s="226"/>
      <c r="H129" s="226"/>
      <c r="I129" s="226"/>
      <c r="J129" s="226"/>
      <c r="K129" s="226"/>
      <c r="L129" s="226"/>
      <c r="M129" s="226"/>
      <c r="N129" s="226"/>
      <c r="O129" s="226"/>
      <c r="P129" s="226"/>
      <c r="Q129" s="226"/>
      <c r="R129" s="226"/>
      <c r="S129" s="226"/>
      <c r="T129" s="226"/>
      <c r="U129" s="226"/>
      <c r="V129" s="226"/>
      <c r="W129" s="226"/>
      <c r="X129" s="226"/>
    </row>
    <row r="130" spans="1:24" x14ac:dyDescent="0.25">
      <c r="A130" s="226"/>
      <c r="B130" s="226"/>
      <c r="C130" s="226"/>
      <c r="D130" s="226"/>
      <c r="E130" s="226"/>
      <c r="F130" s="226"/>
      <c r="G130" s="226"/>
      <c r="H130" s="226"/>
      <c r="I130" s="226"/>
      <c r="J130" s="226"/>
      <c r="K130" s="226"/>
      <c r="L130" s="226"/>
      <c r="M130" s="226"/>
      <c r="N130" s="226"/>
      <c r="O130" s="226"/>
      <c r="P130" s="226"/>
      <c r="Q130" s="226"/>
      <c r="R130" s="226"/>
      <c r="S130" s="226"/>
      <c r="T130" s="226"/>
      <c r="U130" s="226"/>
      <c r="V130" s="226"/>
      <c r="W130" s="226"/>
      <c r="X130" s="226"/>
    </row>
    <row r="131" spans="1:24" x14ac:dyDescent="0.25">
      <c r="A131" s="226"/>
      <c r="B131" s="226"/>
      <c r="C131" s="226"/>
      <c r="D131" s="226"/>
      <c r="E131" s="226"/>
      <c r="F131" s="226"/>
      <c r="G131" s="226"/>
      <c r="H131" s="226"/>
      <c r="I131" s="226"/>
      <c r="J131" s="226"/>
      <c r="K131" s="226"/>
      <c r="L131" s="226"/>
      <c r="M131" s="226"/>
      <c r="N131" s="226"/>
      <c r="O131" s="226"/>
      <c r="P131" s="226"/>
      <c r="Q131" s="226"/>
      <c r="R131" s="226"/>
      <c r="S131" s="226"/>
      <c r="T131" s="226"/>
      <c r="U131" s="226"/>
      <c r="V131" s="226"/>
      <c r="W131" s="226"/>
      <c r="X131" s="226"/>
    </row>
    <row r="132" spans="1:24" x14ac:dyDescent="0.25">
      <c r="A132" s="226"/>
      <c r="B132" s="226"/>
      <c r="C132" s="226"/>
      <c r="D132" s="226"/>
      <c r="E132" s="226"/>
      <c r="F132" s="226"/>
      <c r="G132" s="226"/>
      <c r="H132" s="226"/>
      <c r="I132" s="226"/>
      <c r="J132" s="226"/>
      <c r="K132" s="226"/>
      <c r="L132" s="226"/>
      <c r="M132" s="226"/>
      <c r="N132" s="226"/>
      <c r="O132" s="226"/>
      <c r="P132" s="226"/>
      <c r="Q132" s="226"/>
      <c r="R132" s="226"/>
      <c r="S132" s="226"/>
      <c r="T132" s="226"/>
      <c r="U132" s="226"/>
      <c r="V132" s="226"/>
      <c r="W132" s="226"/>
      <c r="X132" s="226"/>
    </row>
    <row r="133" spans="1:24" x14ac:dyDescent="0.25">
      <c r="A133" s="226"/>
      <c r="B133" s="226"/>
      <c r="C133" s="226"/>
      <c r="D133" s="226"/>
      <c r="E133" s="226"/>
      <c r="F133" s="226"/>
      <c r="G133" s="226"/>
      <c r="H133" s="226"/>
      <c r="I133" s="226"/>
      <c r="J133" s="226"/>
      <c r="K133" s="226"/>
      <c r="L133" s="226"/>
      <c r="M133" s="226"/>
      <c r="N133" s="226"/>
      <c r="O133" s="226"/>
      <c r="P133" s="226"/>
      <c r="Q133" s="226"/>
      <c r="R133" s="226"/>
      <c r="S133" s="226"/>
      <c r="T133" s="226"/>
      <c r="U133" s="226"/>
      <c r="V133" s="226"/>
      <c r="W133" s="226"/>
      <c r="X133" s="226"/>
    </row>
    <row r="134" spans="1:24" x14ac:dyDescent="0.25">
      <c r="A134" s="226"/>
      <c r="B134" s="226"/>
      <c r="C134" s="226"/>
      <c r="D134" s="226"/>
      <c r="E134" s="226"/>
      <c r="F134" s="226"/>
      <c r="G134" s="226"/>
      <c r="H134" s="226"/>
      <c r="I134" s="226"/>
      <c r="J134" s="226"/>
      <c r="K134" s="226"/>
      <c r="L134" s="226"/>
      <c r="M134" s="226"/>
      <c r="N134" s="226"/>
      <c r="O134" s="226"/>
      <c r="P134" s="226"/>
      <c r="Q134" s="226"/>
      <c r="R134" s="226"/>
      <c r="S134" s="226"/>
      <c r="T134" s="226"/>
      <c r="U134" s="226"/>
      <c r="V134" s="226"/>
      <c r="W134" s="226"/>
      <c r="X134" s="226"/>
    </row>
    <row r="135" spans="1:24" x14ac:dyDescent="0.25">
      <c r="A135" s="226"/>
      <c r="B135" s="226"/>
      <c r="C135" s="226"/>
      <c r="D135" s="226"/>
      <c r="E135" s="226"/>
      <c r="F135" s="226"/>
      <c r="G135" s="226"/>
      <c r="H135" s="226"/>
      <c r="I135" s="226"/>
      <c r="J135" s="226"/>
      <c r="K135" s="226"/>
      <c r="L135" s="226"/>
      <c r="M135" s="226"/>
      <c r="N135" s="226"/>
      <c r="O135" s="226"/>
      <c r="P135" s="226"/>
      <c r="Q135" s="226"/>
      <c r="R135" s="226"/>
      <c r="S135" s="226"/>
      <c r="T135" s="226"/>
      <c r="U135" s="226"/>
      <c r="V135" s="226"/>
      <c r="W135" s="226"/>
      <c r="X135" s="226"/>
    </row>
    <row r="136" spans="1:24" x14ac:dyDescent="0.25">
      <c r="A136" s="226"/>
      <c r="B136" s="226"/>
      <c r="C136" s="226"/>
      <c r="D136" s="226"/>
      <c r="E136" s="226"/>
      <c r="F136" s="226"/>
      <c r="G136" s="226"/>
      <c r="H136" s="226"/>
      <c r="I136" s="226"/>
      <c r="J136" s="226"/>
      <c r="K136" s="226"/>
      <c r="L136" s="226"/>
      <c r="M136" s="226"/>
      <c r="N136" s="226"/>
      <c r="O136" s="226"/>
      <c r="P136" s="226"/>
      <c r="Q136" s="226"/>
      <c r="R136" s="226"/>
      <c r="S136" s="226"/>
      <c r="T136" s="226"/>
      <c r="U136" s="226"/>
      <c r="V136" s="226"/>
      <c r="W136" s="226"/>
      <c r="X136" s="226"/>
    </row>
    <row r="137" spans="1:24" x14ac:dyDescent="0.25">
      <c r="A137" s="226"/>
      <c r="B137" s="226"/>
      <c r="C137" s="226"/>
      <c r="D137" s="226"/>
      <c r="E137" s="226"/>
      <c r="F137" s="226"/>
      <c r="G137" s="226"/>
      <c r="H137" s="226"/>
      <c r="I137" s="226"/>
      <c r="J137" s="226"/>
      <c r="K137" s="226"/>
      <c r="L137" s="226"/>
      <c r="M137" s="226"/>
      <c r="N137" s="226"/>
      <c r="O137" s="226"/>
      <c r="P137" s="226"/>
      <c r="Q137" s="226"/>
      <c r="R137" s="226"/>
      <c r="S137" s="226"/>
      <c r="T137" s="226"/>
      <c r="U137" s="226"/>
      <c r="V137" s="226"/>
      <c r="W137" s="226"/>
      <c r="X137" s="226"/>
    </row>
    <row r="138" spans="1:24" x14ac:dyDescent="0.25">
      <c r="A138" s="226"/>
      <c r="B138" s="226"/>
      <c r="C138" s="226"/>
      <c r="D138" s="226"/>
      <c r="E138" s="226"/>
      <c r="F138" s="226"/>
      <c r="G138" s="226"/>
      <c r="H138" s="226"/>
      <c r="I138" s="226"/>
      <c r="J138" s="226"/>
      <c r="K138" s="226"/>
      <c r="L138" s="226"/>
      <c r="M138" s="226"/>
      <c r="N138" s="226"/>
      <c r="O138" s="226"/>
      <c r="P138" s="226"/>
      <c r="Q138" s="226"/>
      <c r="R138" s="226"/>
      <c r="S138" s="226"/>
      <c r="T138" s="226"/>
      <c r="U138" s="226"/>
      <c r="V138" s="226"/>
      <c r="W138" s="226"/>
      <c r="X138" s="226"/>
    </row>
    <row r="139" spans="1:24" x14ac:dyDescent="0.25">
      <c r="A139" s="226"/>
      <c r="B139" s="226"/>
      <c r="C139" s="226"/>
      <c r="D139" s="226"/>
      <c r="E139" s="226"/>
      <c r="F139" s="226"/>
      <c r="G139" s="226"/>
      <c r="H139" s="226"/>
      <c r="I139" s="226"/>
      <c r="J139" s="226"/>
      <c r="K139" s="226"/>
      <c r="L139" s="226"/>
      <c r="M139" s="226"/>
      <c r="N139" s="226"/>
      <c r="O139" s="226"/>
      <c r="P139" s="226"/>
      <c r="Q139" s="226"/>
      <c r="R139" s="226"/>
      <c r="S139" s="226"/>
      <c r="T139" s="226"/>
      <c r="U139" s="226"/>
      <c r="V139" s="226"/>
      <c r="W139" s="226"/>
      <c r="X139" s="226"/>
    </row>
    <row r="140" spans="1:24" x14ac:dyDescent="0.25">
      <c r="A140" s="226"/>
      <c r="B140" s="226"/>
      <c r="C140" s="226"/>
      <c r="D140" s="226"/>
      <c r="E140" s="226"/>
      <c r="F140" s="226"/>
      <c r="G140" s="226"/>
      <c r="H140" s="226"/>
      <c r="I140" s="226"/>
      <c r="J140" s="226"/>
      <c r="K140" s="226"/>
      <c r="L140" s="226"/>
      <c r="M140" s="226"/>
      <c r="N140" s="226"/>
      <c r="O140" s="226"/>
      <c r="P140" s="226"/>
      <c r="Q140" s="226"/>
      <c r="R140" s="226"/>
      <c r="S140" s="226"/>
      <c r="T140" s="226"/>
      <c r="U140" s="226"/>
      <c r="V140" s="226"/>
      <c r="W140" s="226"/>
      <c r="X140" s="226"/>
    </row>
    <row r="141" spans="1:24" x14ac:dyDescent="0.25">
      <c r="A141" s="226"/>
      <c r="B141" s="226"/>
      <c r="C141" s="226"/>
      <c r="D141" s="226"/>
      <c r="E141" s="226"/>
      <c r="F141" s="226"/>
      <c r="G141" s="226"/>
      <c r="H141" s="226"/>
      <c r="I141" s="226"/>
      <c r="J141" s="226"/>
      <c r="K141" s="226"/>
      <c r="L141" s="226"/>
      <c r="M141" s="226"/>
      <c r="N141" s="226"/>
      <c r="O141" s="226"/>
      <c r="P141" s="226"/>
      <c r="Q141" s="226"/>
      <c r="R141" s="226"/>
      <c r="S141" s="226"/>
      <c r="T141" s="226"/>
      <c r="U141" s="226"/>
      <c r="V141" s="226"/>
      <c r="W141" s="226"/>
      <c r="X141" s="226"/>
    </row>
    <row r="142" spans="1:24" x14ac:dyDescent="0.25">
      <c r="A142" s="226"/>
      <c r="B142" s="226"/>
      <c r="C142" s="226"/>
      <c r="D142" s="226"/>
      <c r="E142" s="226"/>
      <c r="F142" s="226"/>
      <c r="G142" s="226"/>
      <c r="H142" s="226"/>
      <c r="I142" s="226"/>
      <c r="J142" s="226"/>
      <c r="K142" s="226"/>
      <c r="L142" s="226"/>
      <c r="M142" s="226"/>
      <c r="N142" s="226"/>
      <c r="O142" s="226"/>
      <c r="P142" s="226"/>
      <c r="Q142" s="226"/>
      <c r="R142" s="226"/>
      <c r="S142" s="226"/>
      <c r="T142" s="226"/>
      <c r="U142" s="226"/>
      <c r="V142" s="226"/>
      <c r="W142" s="226"/>
      <c r="X142" s="226"/>
    </row>
    <row r="143" spans="1:24" x14ac:dyDescent="0.25">
      <c r="A143" s="226"/>
      <c r="B143" s="226"/>
      <c r="C143" s="226"/>
      <c r="D143" s="226"/>
      <c r="E143" s="226"/>
      <c r="F143" s="226"/>
      <c r="G143" s="226"/>
      <c r="H143" s="226"/>
      <c r="I143" s="226"/>
      <c r="J143" s="226"/>
      <c r="K143" s="226"/>
      <c r="L143" s="226"/>
      <c r="M143" s="226"/>
      <c r="N143" s="226"/>
      <c r="O143" s="226"/>
      <c r="P143" s="226"/>
      <c r="Q143" s="226"/>
      <c r="R143" s="226"/>
      <c r="S143" s="226"/>
      <c r="T143" s="226"/>
      <c r="U143" s="226"/>
      <c r="V143" s="226"/>
      <c r="W143" s="226"/>
      <c r="X143" s="226"/>
    </row>
    <row r="144" spans="1:24" x14ac:dyDescent="0.25">
      <c r="A144" s="226"/>
      <c r="B144" s="226"/>
      <c r="C144" s="226"/>
      <c r="D144" s="226"/>
      <c r="E144" s="226"/>
      <c r="F144" s="226"/>
      <c r="G144" s="226"/>
      <c r="H144" s="226"/>
      <c r="I144" s="226"/>
      <c r="J144" s="226"/>
      <c r="K144" s="226"/>
      <c r="L144" s="226"/>
      <c r="M144" s="226"/>
      <c r="N144" s="226"/>
      <c r="O144" s="226"/>
      <c r="P144" s="226"/>
      <c r="Q144" s="226"/>
      <c r="R144" s="226"/>
      <c r="S144" s="226"/>
      <c r="T144" s="226"/>
      <c r="U144" s="226"/>
      <c r="V144" s="226"/>
      <c r="W144" s="226"/>
      <c r="X144" s="226"/>
    </row>
    <row r="145" spans="1:24" x14ac:dyDescent="0.25">
      <c r="A145" s="226"/>
      <c r="B145" s="226"/>
      <c r="C145" s="226"/>
      <c r="D145" s="226"/>
      <c r="E145" s="226"/>
      <c r="F145" s="226"/>
      <c r="G145" s="226"/>
      <c r="H145" s="226"/>
      <c r="I145" s="226"/>
      <c r="J145" s="226"/>
      <c r="K145" s="226"/>
      <c r="L145" s="226"/>
      <c r="M145" s="226"/>
      <c r="N145" s="226"/>
      <c r="O145" s="226"/>
      <c r="P145" s="226"/>
      <c r="Q145" s="226"/>
      <c r="R145" s="226"/>
      <c r="S145" s="226"/>
      <c r="T145" s="226"/>
      <c r="U145" s="226"/>
      <c r="V145" s="226"/>
      <c r="W145" s="226"/>
      <c r="X145" s="226"/>
    </row>
    <row r="146" spans="1:24" x14ac:dyDescent="0.25">
      <c r="A146" s="226"/>
      <c r="B146" s="226"/>
      <c r="C146" s="226"/>
      <c r="D146" s="226"/>
      <c r="E146" s="226"/>
      <c r="F146" s="226"/>
      <c r="G146" s="226"/>
      <c r="H146" s="226"/>
      <c r="I146" s="226"/>
      <c r="J146" s="226"/>
      <c r="K146" s="226"/>
      <c r="L146" s="226"/>
      <c r="M146" s="226"/>
      <c r="N146" s="226"/>
      <c r="O146" s="226"/>
      <c r="P146" s="226"/>
      <c r="Q146" s="226"/>
      <c r="R146" s="226"/>
      <c r="S146" s="226"/>
      <c r="T146" s="226"/>
      <c r="U146" s="226"/>
      <c r="V146" s="226"/>
      <c r="W146" s="226"/>
      <c r="X146" s="226"/>
    </row>
    <row r="147" spans="1:24" x14ac:dyDescent="0.25">
      <c r="A147" s="226"/>
      <c r="B147" s="226"/>
      <c r="C147" s="226"/>
      <c r="D147" s="226"/>
      <c r="E147" s="226"/>
      <c r="F147" s="226"/>
      <c r="G147" s="226"/>
      <c r="H147" s="226"/>
      <c r="I147" s="226"/>
      <c r="J147" s="226"/>
      <c r="K147" s="226"/>
      <c r="L147" s="226"/>
      <c r="M147" s="226"/>
      <c r="N147" s="226"/>
      <c r="O147" s="226"/>
      <c r="P147" s="226"/>
      <c r="Q147" s="226"/>
      <c r="R147" s="226"/>
      <c r="S147" s="226"/>
      <c r="T147" s="226"/>
      <c r="U147" s="226"/>
      <c r="V147" s="226"/>
      <c r="W147" s="226"/>
      <c r="X147" s="226"/>
    </row>
    <row r="148" spans="1:24" x14ac:dyDescent="0.25">
      <c r="A148" s="226"/>
      <c r="B148" s="226"/>
      <c r="C148" s="226"/>
      <c r="D148" s="226"/>
      <c r="E148" s="226"/>
      <c r="F148" s="226"/>
      <c r="G148" s="226"/>
      <c r="H148" s="226"/>
      <c r="I148" s="226"/>
      <c r="J148" s="226"/>
      <c r="K148" s="226"/>
      <c r="L148" s="226"/>
      <c r="M148" s="226"/>
      <c r="N148" s="226"/>
      <c r="O148" s="226"/>
      <c r="P148" s="226"/>
      <c r="Q148" s="226"/>
      <c r="R148" s="226"/>
      <c r="S148" s="226"/>
      <c r="T148" s="226"/>
      <c r="U148" s="226"/>
      <c r="V148" s="226"/>
      <c r="W148" s="226"/>
      <c r="X148" s="226"/>
    </row>
    <row r="149" spans="1:24" x14ac:dyDescent="0.25">
      <c r="A149" s="226"/>
      <c r="B149" s="226"/>
      <c r="C149" s="226"/>
      <c r="D149" s="226"/>
      <c r="E149" s="226"/>
      <c r="F149" s="226"/>
      <c r="G149" s="226"/>
      <c r="H149" s="226"/>
      <c r="I149" s="226"/>
      <c r="J149" s="226"/>
      <c r="K149" s="226"/>
      <c r="L149" s="226"/>
      <c r="M149" s="226"/>
      <c r="N149" s="226"/>
      <c r="O149" s="226"/>
      <c r="P149" s="226"/>
      <c r="Q149" s="226"/>
      <c r="R149" s="226"/>
      <c r="S149" s="226"/>
      <c r="T149" s="226"/>
      <c r="U149" s="226"/>
      <c r="V149" s="226"/>
      <c r="W149" s="226"/>
      <c r="X149" s="226"/>
    </row>
    <row r="150" spans="1:24" x14ac:dyDescent="0.25">
      <c r="A150" s="226"/>
      <c r="B150" s="226"/>
      <c r="C150" s="226"/>
      <c r="D150" s="226"/>
      <c r="E150" s="226"/>
      <c r="F150" s="226"/>
      <c r="G150" s="226"/>
      <c r="H150" s="226"/>
      <c r="I150" s="226"/>
      <c r="J150" s="226"/>
      <c r="K150" s="226"/>
      <c r="L150" s="226"/>
      <c r="M150" s="226"/>
      <c r="N150" s="226"/>
      <c r="O150" s="226"/>
      <c r="P150" s="226"/>
      <c r="Q150" s="226"/>
      <c r="R150" s="226"/>
      <c r="S150" s="226"/>
      <c r="T150" s="226"/>
      <c r="U150" s="226"/>
      <c r="V150" s="226"/>
      <c r="W150" s="226"/>
      <c r="X150" s="226"/>
    </row>
    <row r="151" spans="1:24" x14ac:dyDescent="0.25">
      <c r="A151" s="226"/>
      <c r="B151" s="226"/>
      <c r="C151" s="226"/>
      <c r="D151" s="226"/>
      <c r="E151" s="226"/>
      <c r="F151" s="226"/>
      <c r="G151" s="226"/>
      <c r="H151" s="226"/>
      <c r="I151" s="226"/>
      <c r="J151" s="226"/>
      <c r="K151" s="226"/>
      <c r="L151" s="226"/>
      <c r="M151" s="226"/>
      <c r="N151" s="226"/>
      <c r="O151" s="226"/>
      <c r="P151" s="226"/>
      <c r="Q151" s="226"/>
      <c r="R151" s="226"/>
      <c r="S151" s="226"/>
      <c r="T151" s="226"/>
      <c r="U151" s="226"/>
      <c r="V151" s="226"/>
      <c r="W151" s="226"/>
      <c r="X151" s="226"/>
    </row>
    <row r="152" spans="1:24" x14ac:dyDescent="0.25">
      <c r="A152" s="226"/>
      <c r="B152" s="226"/>
      <c r="C152" s="226"/>
      <c r="D152" s="226"/>
      <c r="E152" s="226"/>
      <c r="F152" s="226"/>
      <c r="G152" s="226"/>
      <c r="H152" s="226"/>
      <c r="I152" s="226"/>
      <c r="J152" s="226"/>
      <c r="K152" s="226"/>
      <c r="L152" s="226"/>
      <c r="M152" s="226"/>
      <c r="N152" s="226"/>
      <c r="O152" s="226"/>
      <c r="P152" s="226"/>
      <c r="Q152" s="226"/>
      <c r="R152" s="226"/>
      <c r="S152" s="226"/>
      <c r="T152" s="226"/>
      <c r="U152" s="226"/>
      <c r="V152" s="226"/>
      <c r="W152" s="226"/>
      <c r="X152" s="226"/>
    </row>
    <row r="153" spans="1:24" x14ac:dyDescent="0.25">
      <c r="A153" s="226"/>
      <c r="B153" s="226"/>
      <c r="C153" s="226"/>
      <c r="D153" s="226"/>
      <c r="E153" s="226"/>
      <c r="F153" s="226"/>
      <c r="G153" s="226"/>
      <c r="H153" s="226"/>
      <c r="I153" s="226"/>
      <c r="J153" s="226"/>
      <c r="K153" s="226"/>
      <c r="L153" s="226"/>
      <c r="M153" s="226"/>
      <c r="N153" s="226"/>
      <c r="O153" s="226"/>
      <c r="P153" s="226"/>
      <c r="Q153" s="226"/>
      <c r="R153" s="226"/>
      <c r="S153" s="226"/>
      <c r="T153" s="226"/>
      <c r="U153" s="226"/>
      <c r="V153" s="226"/>
      <c r="W153" s="226"/>
      <c r="X153" s="226"/>
    </row>
    <row r="154" spans="1:24" x14ac:dyDescent="0.25">
      <c r="A154" s="226"/>
      <c r="B154" s="226"/>
      <c r="C154" s="226"/>
      <c r="D154" s="226"/>
      <c r="E154" s="226"/>
      <c r="F154" s="226"/>
      <c r="G154" s="226"/>
      <c r="H154" s="226"/>
      <c r="I154" s="226"/>
      <c r="J154" s="226"/>
      <c r="K154" s="226"/>
      <c r="L154" s="226"/>
      <c r="M154" s="226"/>
      <c r="N154" s="226"/>
      <c r="O154" s="226"/>
      <c r="P154" s="226"/>
      <c r="Q154" s="226"/>
      <c r="R154" s="226"/>
      <c r="S154" s="226"/>
      <c r="T154" s="226"/>
      <c r="U154" s="226"/>
      <c r="V154" s="226"/>
      <c r="W154" s="226"/>
      <c r="X154" s="226"/>
    </row>
    <row r="155" spans="1:24" x14ac:dyDescent="0.25">
      <c r="A155" s="226"/>
      <c r="B155" s="226"/>
      <c r="C155" s="226"/>
      <c r="D155" s="226"/>
      <c r="E155" s="226"/>
      <c r="F155" s="226"/>
      <c r="G155" s="226"/>
      <c r="H155" s="226"/>
      <c r="I155" s="226"/>
      <c r="J155" s="226"/>
      <c r="K155" s="226"/>
      <c r="L155" s="226"/>
      <c r="M155" s="226"/>
      <c r="N155" s="226"/>
      <c r="O155" s="226"/>
      <c r="P155" s="226"/>
      <c r="Q155" s="226"/>
      <c r="R155" s="226"/>
      <c r="S155" s="226"/>
      <c r="T155" s="226"/>
      <c r="U155" s="226"/>
      <c r="V155" s="226"/>
      <c r="W155" s="226"/>
      <c r="X155" s="226"/>
    </row>
    <row r="156" spans="1:24" x14ac:dyDescent="0.25">
      <c r="A156" s="226"/>
      <c r="B156" s="226"/>
      <c r="C156" s="226"/>
      <c r="D156" s="226"/>
      <c r="E156" s="226"/>
      <c r="F156" s="226"/>
      <c r="G156" s="226"/>
      <c r="H156" s="226"/>
      <c r="I156" s="226"/>
      <c r="J156" s="226"/>
      <c r="K156" s="226"/>
      <c r="L156" s="226"/>
      <c r="M156" s="226"/>
      <c r="N156" s="226"/>
      <c r="O156" s="226"/>
      <c r="P156" s="226"/>
      <c r="Q156" s="226"/>
      <c r="R156" s="226"/>
      <c r="S156" s="226"/>
      <c r="T156" s="226"/>
      <c r="U156" s="226"/>
      <c r="V156" s="226"/>
      <c r="W156" s="226"/>
      <c r="X156" s="226"/>
    </row>
    <row r="157" spans="1:24" x14ac:dyDescent="0.25">
      <c r="A157" s="226"/>
      <c r="B157" s="226"/>
      <c r="C157" s="226"/>
      <c r="D157" s="226"/>
      <c r="E157" s="226"/>
      <c r="F157" s="226"/>
      <c r="G157" s="226"/>
      <c r="H157" s="226"/>
      <c r="I157" s="226"/>
      <c r="J157" s="226"/>
      <c r="K157" s="226"/>
      <c r="L157" s="226"/>
      <c r="M157" s="226"/>
      <c r="N157" s="226"/>
      <c r="O157" s="226"/>
      <c r="P157" s="226"/>
      <c r="Q157" s="226"/>
      <c r="R157" s="226"/>
      <c r="S157" s="226"/>
      <c r="T157" s="226"/>
      <c r="U157" s="226"/>
      <c r="V157" s="226"/>
      <c r="W157" s="226"/>
      <c r="X157" s="226"/>
    </row>
    <row r="158" spans="1:24" x14ac:dyDescent="0.25">
      <c r="A158" s="226"/>
      <c r="B158" s="226"/>
      <c r="C158" s="226"/>
      <c r="D158" s="226"/>
      <c r="E158" s="226"/>
      <c r="F158" s="226"/>
      <c r="G158" s="226"/>
      <c r="H158" s="226"/>
      <c r="I158" s="226"/>
      <c r="J158" s="226"/>
      <c r="K158" s="226"/>
      <c r="L158" s="226"/>
      <c r="M158" s="226"/>
      <c r="N158" s="226"/>
      <c r="O158" s="226"/>
      <c r="P158" s="226"/>
      <c r="Q158" s="226"/>
      <c r="R158" s="226"/>
      <c r="S158" s="226"/>
      <c r="T158" s="226"/>
      <c r="U158" s="226"/>
      <c r="V158" s="226"/>
      <c r="W158" s="226"/>
      <c r="X158" s="226"/>
    </row>
    <row r="159" spans="1:24" x14ac:dyDescent="0.25">
      <c r="A159" s="226"/>
      <c r="B159" s="226"/>
      <c r="C159" s="226"/>
      <c r="D159" s="226"/>
      <c r="E159" s="226"/>
      <c r="F159" s="226"/>
      <c r="G159" s="226"/>
      <c r="H159" s="226"/>
      <c r="I159" s="226"/>
      <c r="J159" s="226"/>
      <c r="K159" s="226"/>
      <c r="L159" s="226"/>
      <c r="M159" s="226"/>
      <c r="N159" s="226"/>
      <c r="O159" s="226"/>
      <c r="P159" s="226"/>
      <c r="Q159" s="226"/>
      <c r="R159" s="226"/>
      <c r="S159" s="226"/>
      <c r="T159" s="226"/>
      <c r="U159" s="226"/>
      <c r="V159" s="226"/>
      <c r="W159" s="226"/>
      <c r="X159" s="226"/>
    </row>
    <row r="160" spans="1:24" x14ac:dyDescent="0.25">
      <c r="A160" s="226"/>
      <c r="B160" s="226"/>
      <c r="C160" s="226"/>
      <c r="D160" s="226"/>
      <c r="E160" s="226"/>
      <c r="F160" s="226"/>
      <c r="G160" s="226"/>
      <c r="H160" s="226"/>
      <c r="I160" s="226"/>
      <c r="J160" s="226"/>
      <c r="K160" s="226"/>
      <c r="L160" s="226"/>
      <c r="M160" s="226"/>
      <c r="N160" s="226"/>
      <c r="O160" s="226"/>
      <c r="P160" s="226"/>
      <c r="Q160" s="226"/>
      <c r="R160" s="226"/>
      <c r="S160" s="226"/>
      <c r="T160" s="226"/>
      <c r="U160" s="226"/>
      <c r="V160" s="226"/>
      <c r="W160" s="226"/>
      <c r="X160" s="226"/>
    </row>
    <row r="161" spans="1:24" x14ac:dyDescent="0.25">
      <c r="A161" s="226"/>
      <c r="B161" s="226"/>
      <c r="C161" s="226"/>
      <c r="D161" s="226"/>
      <c r="E161" s="226"/>
      <c r="F161" s="226"/>
      <c r="G161" s="226"/>
      <c r="H161" s="226"/>
      <c r="I161" s="226"/>
      <c r="J161" s="226"/>
      <c r="K161" s="226"/>
      <c r="L161" s="226"/>
      <c r="M161" s="226"/>
      <c r="N161" s="226"/>
      <c r="O161" s="226"/>
      <c r="P161" s="226"/>
      <c r="Q161" s="226"/>
      <c r="R161" s="226"/>
      <c r="S161" s="226"/>
      <c r="T161" s="226"/>
      <c r="U161" s="226"/>
      <c r="V161" s="226"/>
      <c r="W161" s="226"/>
      <c r="X161" s="226"/>
    </row>
    <row r="162" spans="1:24" x14ac:dyDescent="0.25">
      <c r="A162" s="226"/>
      <c r="B162" s="226"/>
      <c r="C162" s="226"/>
      <c r="D162" s="226"/>
      <c r="E162" s="226"/>
      <c r="F162" s="226"/>
      <c r="G162" s="226"/>
      <c r="H162" s="226"/>
      <c r="I162" s="226"/>
      <c r="J162" s="226"/>
      <c r="K162" s="226"/>
      <c r="L162" s="226"/>
      <c r="M162" s="226"/>
      <c r="N162" s="226"/>
      <c r="O162" s="226"/>
      <c r="P162" s="226"/>
      <c r="Q162" s="226"/>
      <c r="R162" s="226"/>
      <c r="S162" s="226"/>
      <c r="T162" s="226"/>
      <c r="U162" s="226"/>
      <c r="V162" s="226"/>
      <c r="W162" s="226"/>
      <c r="X162" s="226"/>
    </row>
    <row r="163" spans="1:24" x14ac:dyDescent="0.25">
      <c r="A163" s="226"/>
      <c r="B163" s="226"/>
      <c r="C163" s="226"/>
      <c r="D163" s="226"/>
      <c r="E163" s="226"/>
      <c r="F163" s="226"/>
      <c r="G163" s="226"/>
      <c r="H163" s="226"/>
      <c r="I163" s="226"/>
      <c r="J163" s="226"/>
      <c r="K163" s="226"/>
      <c r="L163" s="226"/>
      <c r="M163" s="226"/>
      <c r="N163" s="226"/>
      <c r="O163" s="226"/>
      <c r="P163" s="226"/>
      <c r="Q163" s="226"/>
      <c r="R163" s="226"/>
      <c r="S163" s="226"/>
      <c r="T163" s="226"/>
      <c r="U163" s="226"/>
      <c r="V163" s="226"/>
      <c r="W163" s="226"/>
      <c r="X163" s="226"/>
    </row>
    <row r="164" spans="1:24" x14ac:dyDescent="0.25">
      <c r="A164" s="226"/>
      <c r="B164" s="226"/>
      <c r="C164" s="226"/>
      <c r="D164" s="226"/>
      <c r="E164" s="226"/>
      <c r="F164" s="226"/>
      <c r="G164" s="226"/>
      <c r="H164" s="226"/>
      <c r="I164" s="226"/>
      <c r="J164" s="226"/>
      <c r="K164" s="226"/>
      <c r="L164" s="226"/>
      <c r="M164" s="226"/>
      <c r="N164" s="226"/>
      <c r="O164" s="226"/>
      <c r="P164" s="226"/>
      <c r="Q164" s="226"/>
      <c r="R164" s="226"/>
      <c r="S164" s="226"/>
      <c r="T164" s="226"/>
      <c r="U164" s="226"/>
      <c r="V164" s="226"/>
      <c r="W164" s="226"/>
      <c r="X164" s="226"/>
    </row>
    <row r="165" spans="1:24" x14ac:dyDescent="0.25">
      <c r="A165" s="226"/>
      <c r="B165" s="226"/>
      <c r="C165" s="226"/>
      <c r="D165" s="226"/>
      <c r="E165" s="226"/>
      <c r="F165" s="226"/>
      <c r="G165" s="226"/>
      <c r="H165" s="226"/>
      <c r="I165" s="226"/>
      <c r="J165" s="226"/>
      <c r="K165" s="226"/>
      <c r="L165" s="226"/>
      <c r="M165" s="226"/>
      <c r="N165" s="226"/>
      <c r="O165" s="226"/>
      <c r="P165" s="226"/>
      <c r="Q165" s="226"/>
      <c r="R165" s="226"/>
      <c r="S165" s="226"/>
      <c r="T165" s="226"/>
      <c r="U165" s="226"/>
      <c r="V165" s="226"/>
      <c r="W165" s="226"/>
      <c r="X165" s="226"/>
    </row>
    <row r="166" spans="1:24" x14ac:dyDescent="0.25">
      <c r="A166" s="226"/>
      <c r="B166" s="226"/>
      <c r="C166" s="226"/>
      <c r="D166" s="226"/>
      <c r="E166" s="226"/>
      <c r="F166" s="226"/>
      <c r="G166" s="226"/>
      <c r="H166" s="226"/>
      <c r="I166" s="226"/>
      <c r="J166" s="226"/>
      <c r="K166" s="226"/>
      <c r="L166" s="226"/>
      <c r="M166" s="226"/>
      <c r="N166" s="226"/>
      <c r="O166" s="226"/>
      <c r="P166" s="226"/>
      <c r="Q166" s="226"/>
      <c r="R166" s="226"/>
      <c r="S166" s="226"/>
      <c r="T166" s="226"/>
      <c r="U166" s="226"/>
      <c r="V166" s="226"/>
      <c r="W166" s="226"/>
      <c r="X166" s="226"/>
    </row>
    <row r="167" spans="1:24" x14ac:dyDescent="0.25">
      <c r="A167" s="226"/>
      <c r="B167" s="226"/>
      <c r="C167" s="226"/>
      <c r="D167" s="226"/>
      <c r="E167" s="226"/>
      <c r="F167" s="226"/>
      <c r="G167" s="226"/>
      <c r="H167" s="226"/>
      <c r="I167" s="226"/>
      <c r="J167" s="226"/>
      <c r="K167" s="226"/>
      <c r="L167" s="226"/>
      <c r="M167" s="226"/>
      <c r="N167" s="226"/>
      <c r="O167" s="226"/>
      <c r="P167" s="226"/>
      <c r="Q167" s="226"/>
      <c r="R167" s="226"/>
      <c r="S167" s="226"/>
      <c r="T167" s="226"/>
      <c r="U167" s="226"/>
      <c r="V167" s="226"/>
      <c r="W167" s="226"/>
      <c r="X167" s="226"/>
    </row>
    <row r="168" spans="1:24" x14ac:dyDescent="0.25">
      <c r="A168" s="226"/>
      <c r="B168" s="226"/>
      <c r="C168" s="226"/>
      <c r="D168" s="226"/>
      <c r="E168" s="226"/>
      <c r="F168" s="226"/>
      <c r="G168" s="226"/>
      <c r="H168" s="226"/>
      <c r="I168" s="226"/>
      <c r="J168" s="226"/>
      <c r="K168" s="226"/>
      <c r="L168" s="226"/>
      <c r="M168" s="226"/>
      <c r="N168" s="226"/>
      <c r="O168" s="226"/>
      <c r="P168" s="226"/>
      <c r="Q168" s="226"/>
      <c r="R168" s="226"/>
      <c r="S168" s="226"/>
      <c r="T168" s="226"/>
      <c r="U168" s="226"/>
      <c r="V168" s="226"/>
      <c r="W168" s="226"/>
      <c r="X168" s="226"/>
    </row>
    <row r="169" spans="1:24" x14ac:dyDescent="0.25">
      <c r="A169" s="226"/>
      <c r="B169" s="226"/>
      <c r="C169" s="226"/>
      <c r="D169" s="226"/>
      <c r="E169" s="226"/>
      <c r="F169" s="226"/>
      <c r="G169" s="226"/>
      <c r="H169" s="226"/>
      <c r="I169" s="226"/>
      <c r="J169" s="226"/>
      <c r="K169" s="226"/>
      <c r="L169" s="226"/>
      <c r="M169" s="226"/>
      <c r="N169" s="226"/>
      <c r="O169" s="226"/>
      <c r="P169" s="226"/>
      <c r="Q169" s="226"/>
      <c r="R169" s="226"/>
      <c r="S169" s="226"/>
      <c r="T169" s="226"/>
      <c r="U169" s="226"/>
      <c r="V169" s="226"/>
      <c r="W169" s="226"/>
      <c r="X169" s="226"/>
    </row>
    <row r="170" spans="1:24" x14ac:dyDescent="0.25">
      <c r="A170" s="226"/>
      <c r="B170" s="226"/>
      <c r="C170" s="226"/>
      <c r="D170" s="226"/>
      <c r="E170" s="226"/>
      <c r="F170" s="226"/>
      <c r="G170" s="226"/>
      <c r="H170" s="226"/>
      <c r="I170" s="226"/>
      <c r="J170" s="226"/>
      <c r="K170" s="226"/>
      <c r="L170" s="226"/>
      <c r="M170" s="226"/>
      <c r="N170" s="226"/>
      <c r="O170" s="226"/>
      <c r="P170" s="226"/>
      <c r="Q170" s="226"/>
      <c r="R170" s="226"/>
      <c r="S170" s="226"/>
      <c r="T170" s="226"/>
      <c r="U170" s="226"/>
      <c r="V170" s="226"/>
      <c r="W170" s="226"/>
      <c r="X170" s="226"/>
    </row>
    <row r="171" spans="1:24" x14ac:dyDescent="0.25">
      <c r="A171" s="226"/>
      <c r="B171" s="226"/>
      <c r="C171" s="226"/>
      <c r="D171" s="226"/>
      <c r="E171" s="226"/>
      <c r="F171" s="226"/>
      <c r="G171" s="226"/>
      <c r="H171" s="226"/>
      <c r="I171" s="226"/>
      <c r="J171" s="226"/>
      <c r="K171" s="226"/>
      <c r="L171" s="226"/>
      <c r="M171" s="226"/>
      <c r="N171" s="226"/>
      <c r="O171" s="226"/>
      <c r="P171" s="226"/>
      <c r="Q171" s="226"/>
      <c r="R171" s="226"/>
      <c r="S171" s="226"/>
      <c r="T171" s="226"/>
      <c r="U171" s="226"/>
      <c r="V171" s="226"/>
      <c r="W171" s="226"/>
      <c r="X171" s="226"/>
    </row>
    <row r="172" spans="1:24" x14ac:dyDescent="0.25">
      <c r="A172" s="226"/>
      <c r="B172" s="226"/>
      <c r="C172" s="226"/>
      <c r="D172" s="226"/>
      <c r="E172" s="226"/>
      <c r="F172" s="226"/>
      <c r="G172" s="226"/>
      <c r="H172" s="226"/>
      <c r="I172" s="226"/>
      <c r="J172" s="226"/>
      <c r="K172" s="226"/>
      <c r="L172" s="226"/>
      <c r="M172" s="226"/>
      <c r="N172" s="226"/>
      <c r="O172" s="226"/>
      <c r="P172" s="226"/>
      <c r="Q172" s="226"/>
      <c r="R172" s="226"/>
      <c r="S172" s="226"/>
      <c r="T172" s="226"/>
      <c r="U172" s="226"/>
      <c r="V172" s="226"/>
      <c r="W172" s="226"/>
      <c r="X172" s="226"/>
    </row>
    <row r="173" spans="1:24" x14ac:dyDescent="0.25">
      <c r="A173" s="226"/>
      <c r="B173" s="226"/>
      <c r="C173" s="226"/>
      <c r="D173" s="226"/>
      <c r="E173" s="226"/>
      <c r="F173" s="226"/>
      <c r="G173" s="226"/>
      <c r="H173" s="226"/>
      <c r="I173" s="226"/>
      <c r="J173" s="226"/>
      <c r="K173" s="226"/>
      <c r="L173" s="226"/>
      <c r="M173" s="226"/>
      <c r="N173" s="226"/>
      <c r="O173" s="226"/>
      <c r="P173" s="226"/>
      <c r="Q173" s="226"/>
      <c r="R173" s="226"/>
      <c r="S173" s="226"/>
      <c r="T173" s="226"/>
      <c r="U173" s="226"/>
      <c r="V173" s="226"/>
      <c r="W173" s="226"/>
      <c r="X173" s="226"/>
    </row>
  </sheetData>
  <protectedRanges>
    <protectedRange sqref="N5:P7" name="Range3"/>
    <protectedRange sqref="H5:H12" name="Range2"/>
    <protectedRange sqref="D5:D12" name="Range1"/>
    <protectedRange sqref="C16:C19 C21:C28 E20:E28 E16:E18" name="Range4"/>
  </protectedRanges>
  <mergeCells count="24">
    <mergeCell ref="B2:P2"/>
    <mergeCell ref="D16:D17"/>
    <mergeCell ref="B20:C20"/>
    <mergeCell ref="B15:C15"/>
    <mergeCell ref="D15:E15"/>
    <mergeCell ref="E16:E17"/>
    <mergeCell ref="N5:O5"/>
    <mergeCell ref="N6:O6"/>
    <mergeCell ref="N7:O7"/>
    <mergeCell ref="G14:P14"/>
    <mergeCell ref="G17:P17"/>
    <mergeCell ref="G18:P18"/>
    <mergeCell ref="G15:P15"/>
    <mergeCell ref="G16:P16"/>
    <mergeCell ref="G28:P28"/>
    <mergeCell ref="G21:P21"/>
    <mergeCell ref="B4:D4"/>
    <mergeCell ref="B14:E14"/>
    <mergeCell ref="G26:P26"/>
    <mergeCell ref="G27:P27"/>
    <mergeCell ref="D19:E19"/>
    <mergeCell ref="G24:P25"/>
    <mergeCell ref="G22:P22"/>
    <mergeCell ref="G23:P23"/>
  </mergeCells>
  <dataValidations count="1">
    <dataValidation type="whole" operator="greaterThanOrEqual" allowBlank="1" showInputMessage="1" showErrorMessage="1" error="Use a number for the revision" promptTitle="Revision" prompt="Use Number for the revision_x000a_Every revision has it's own sheet" sqref="N6:O6">
      <formula1>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b_ENG_HEATER">
              <controlPr defaultSize="0" autoFill="0" autoLine="0" autoPict="0">
                <anchor moveWithCells="1">
                  <from>
                    <xdr:col>2</xdr:col>
                    <xdr:colOff>28575</xdr:colOff>
                    <xdr:row>14</xdr:row>
                    <xdr:rowOff>180975</xdr:rowOff>
                  </from>
                  <to>
                    <xdr:col>2</xdr:col>
                    <xdr:colOff>295275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b_ENG_E&amp;I_S">
              <controlPr defaultSize="0" autoFill="0" autoLine="0" autoPict="0">
                <anchor moveWithCells="1">
                  <from>
                    <xdr:col>2</xdr:col>
                    <xdr:colOff>28575</xdr:colOff>
                    <xdr:row>15</xdr:row>
                    <xdr:rowOff>171450</xdr:rowOff>
                  </from>
                  <to>
                    <xdr:col>2</xdr:col>
                    <xdr:colOff>295275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b_ENG_PIP">
              <controlPr defaultSize="0" autoFill="0" autoLine="0" autoPict="0">
                <anchor moveWithCells="1">
                  <from>
                    <xdr:col>2</xdr:col>
                    <xdr:colOff>28575</xdr:colOff>
                    <xdr:row>17</xdr:row>
                    <xdr:rowOff>171450</xdr:rowOff>
                  </from>
                  <to>
                    <xdr:col>2</xdr:col>
                    <xdr:colOff>295275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b_ENG_E&amp;I_C">
              <controlPr defaultSize="0" autoFill="0" autoLine="0" autoPict="0">
                <anchor moveWithCells="1">
                  <from>
                    <xdr:col>2</xdr:col>
                    <xdr:colOff>28575</xdr:colOff>
                    <xdr:row>16</xdr:row>
                    <xdr:rowOff>171450</xdr:rowOff>
                  </from>
                  <to>
                    <xdr:col>2</xdr:col>
                    <xdr:colOff>295275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8" name="cb_APH">
              <controlPr defaultSize="0" autoFill="0" autoLine="0" autoPict="0">
                <anchor moveWithCells="1">
                  <from>
                    <xdr:col>2</xdr:col>
                    <xdr:colOff>28575</xdr:colOff>
                    <xdr:row>19</xdr:row>
                    <xdr:rowOff>180975</xdr:rowOff>
                  </from>
                  <to>
                    <xdr:col>2</xdr:col>
                    <xdr:colOff>295275</xdr:colOff>
                    <xdr:row>20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9" name="cb_SAPH">
              <controlPr defaultSize="0" autoFill="0" autoLine="0" autoPict="0">
                <anchor moveWithCells="1">
                  <from>
                    <xdr:col>2</xdr:col>
                    <xdr:colOff>28575</xdr:colOff>
                    <xdr:row>20</xdr:row>
                    <xdr:rowOff>180975</xdr:rowOff>
                  </from>
                  <to>
                    <xdr:col>2</xdr:col>
                    <xdr:colOff>295275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0" name="cb_FAN">
              <controlPr defaultSize="0" autoFill="0" autoLine="0" autoPict="0">
                <anchor moveWithCells="1">
                  <from>
                    <xdr:col>2</xdr:col>
                    <xdr:colOff>28575</xdr:colOff>
                    <xdr:row>21</xdr:row>
                    <xdr:rowOff>190500</xdr:rowOff>
                  </from>
                  <to>
                    <xdr:col>2</xdr:col>
                    <xdr:colOff>295275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1" name="cb_SOOT">
              <controlPr defaultSize="0" autoFill="0" autoLine="0" autoPict="0">
                <anchor moveWithCells="1">
                  <from>
                    <xdr:col>2</xdr:col>
                    <xdr:colOff>28575</xdr:colOff>
                    <xdr:row>23</xdr:row>
                    <xdr:rowOff>0</xdr:rowOff>
                  </from>
                  <to>
                    <xdr:col>2</xdr:col>
                    <xdr:colOff>295275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2" name="cb_SPRING">
              <controlPr defaultSize="0" autoFill="0" autoLine="0" autoPict="0">
                <anchor moveWithCells="1">
                  <from>
                    <xdr:col>2</xdr:col>
                    <xdr:colOff>28575</xdr:colOff>
                    <xdr:row>23</xdr:row>
                    <xdr:rowOff>180975</xdr:rowOff>
                  </from>
                  <to>
                    <xdr:col>2</xdr:col>
                    <xdr:colOff>295275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3" name="cb_PUMP">
              <controlPr defaultSize="0" autoFill="0" autoLine="0" autoPict="0">
                <anchor moveWithCells="1">
                  <from>
                    <xdr:col>2</xdr:col>
                    <xdr:colOff>28575</xdr:colOff>
                    <xdr:row>24</xdr:row>
                    <xdr:rowOff>190500</xdr:rowOff>
                  </from>
                  <to>
                    <xdr:col>2</xdr:col>
                    <xdr:colOff>295275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4" name="cb_DRUM">
              <controlPr defaultSize="0" autoFill="0" autoLine="0" autoPict="0">
                <anchor moveWithCells="1">
                  <from>
                    <xdr:col>2</xdr:col>
                    <xdr:colOff>28575</xdr:colOff>
                    <xdr:row>25</xdr:row>
                    <xdr:rowOff>171450</xdr:rowOff>
                  </from>
                  <to>
                    <xdr:col>2</xdr:col>
                    <xdr:colOff>295275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5" name="cb_VENDOR">
              <controlPr defaultSize="0" autoFill="0" autoLine="0" autoPict="0">
                <anchor moveWithCells="1">
                  <from>
                    <xdr:col>4</xdr:col>
                    <xdr:colOff>0</xdr:colOff>
                    <xdr:row>15</xdr:row>
                    <xdr:rowOff>85725</xdr:rowOff>
                  </from>
                  <to>
                    <xdr:col>5</xdr:col>
                    <xdr:colOff>0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6" name="cb_AWL">
              <controlPr defaultSize="0" autoFill="0" autoLine="0" autoPict="0">
                <anchor moveWithCells="1">
                  <from>
                    <xdr:col>2</xdr:col>
                    <xdr:colOff>28575</xdr:colOff>
                    <xdr:row>26</xdr:row>
                    <xdr:rowOff>171450</xdr:rowOff>
                  </from>
                  <to>
                    <xdr:col>2</xdr:col>
                    <xdr:colOff>295275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7" name="cb_ERECTION">
              <controlPr defaultSize="0" autoFill="0" autoLine="0" autoPict="0">
                <anchor moveWithCells="1">
                  <from>
                    <xdr:col>4</xdr:col>
                    <xdr:colOff>0</xdr:colOff>
                    <xdr:row>16</xdr:row>
                    <xdr:rowOff>171450</xdr:rowOff>
                  </from>
                  <to>
                    <xdr:col>5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8" name="cb_STEAM">
              <controlPr defaultSize="0" autoFill="0" autoLine="0" autoPict="0">
                <anchor moveWithCells="1">
                  <from>
                    <xdr:col>3</xdr:col>
                    <xdr:colOff>1466850</xdr:colOff>
                    <xdr:row>18</xdr:row>
                    <xdr:rowOff>190500</xdr:rowOff>
                  </from>
                  <to>
                    <xdr:col>5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19" name="Button 17">
              <controlPr defaultSize="0" print="0" autoFill="0" autoPict="0" macro="[0]!GO_List">
                <anchor moveWithCells="1" sizeWithCells="1">
                  <from>
                    <xdr:col>9</xdr:col>
                    <xdr:colOff>342900</xdr:colOff>
                    <xdr:row>4</xdr:row>
                    <xdr:rowOff>47625</xdr:rowOff>
                  </from>
                  <to>
                    <xdr:col>11</xdr:col>
                    <xdr:colOff>152400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0" name="cb_TURB">
              <controlPr defaultSize="0" autoFill="0" autoLine="0" autoPict="0">
                <anchor moveWithCells="1">
                  <from>
                    <xdr:col>2</xdr:col>
                    <xdr:colOff>28575</xdr:colOff>
                    <xdr:row>27</xdr:row>
                    <xdr:rowOff>171450</xdr:rowOff>
                  </from>
                  <to>
                    <xdr:col>2</xdr:col>
                    <xdr:colOff>295275</xdr:colOff>
                    <xdr:row>28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50"/>
    <pageSetUpPr fitToPage="1"/>
  </sheetPr>
  <dimension ref="A1:S33"/>
  <sheetViews>
    <sheetView showGridLines="0" tabSelected="1" showRuler="0" topLeftCell="J1" zoomScale="70" zoomScaleNormal="70" zoomScaleSheetLayoutView="70" workbookViewId="0">
      <selection activeCell="Q26" sqref="Q26"/>
    </sheetView>
  </sheetViews>
  <sheetFormatPr baseColWidth="10" defaultColWidth="9.140625" defaultRowHeight="15" x14ac:dyDescent="0.25"/>
  <cols>
    <col min="1" max="1" width="9.5703125" style="279" bestFit="1" customWidth="1"/>
    <col min="2" max="2" width="9.5703125" style="279" customWidth="1"/>
    <col min="3" max="3" width="8.5703125" style="279" bestFit="1" customWidth="1"/>
    <col min="4" max="4" width="27.28515625" style="279" customWidth="1"/>
    <col min="5" max="5" width="15" style="279" customWidth="1"/>
    <col min="6" max="6" width="16.28515625" style="279" customWidth="1"/>
    <col min="7" max="7" width="13.28515625" style="279" customWidth="1"/>
    <col min="8" max="8" width="12.85546875" style="279" bestFit="1" customWidth="1"/>
    <col min="9" max="9" width="11.7109375" style="279" bestFit="1" customWidth="1"/>
    <col min="10" max="10" width="13" style="279" bestFit="1" customWidth="1"/>
    <col min="11" max="11" width="13" style="279" customWidth="1"/>
    <col min="12" max="12" width="12.85546875" style="279" bestFit="1" customWidth="1"/>
    <col min="13" max="13" width="9.85546875" style="279" bestFit="1" customWidth="1"/>
    <col min="14" max="14" width="12.5703125" style="279" customWidth="1"/>
    <col min="15" max="15" width="9.85546875" style="279" bestFit="1" customWidth="1"/>
    <col min="16" max="16" width="11.7109375" style="288" bestFit="1" customWidth="1"/>
    <col min="17" max="17" width="14" style="288" bestFit="1" customWidth="1"/>
    <col min="18" max="18" width="15.28515625" style="289" customWidth="1"/>
    <col min="19" max="19" width="14.7109375" style="292" bestFit="1" customWidth="1"/>
    <col min="20" max="16384" width="9.140625" style="279"/>
  </cols>
  <sheetData>
    <row r="1" spans="1:19" ht="27" customHeight="1" x14ac:dyDescent="0.25">
      <c r="A1" s="417" t="s">
        <v>3021</v>
      </c>
      <c r="B1" s="431" t="s">
        <v>3023</v>
      </c>
      <c r="C1" s="431" t="s">
        <v>2734</v>
      </c>
      <c r="D1" s="431" t="s">
        <v>2735</v>
      </c>
      <c r="E1" s="426" t="s">
        <v>3040</v>
      </c>
      <c r="F1" s="426" t="s">
        <v>2988</v>
      </c>
      <c r="G1" s="428" t="s">
        <v>3041</v>
      </c>
      <c r="H1" s="409" t="s">
        <v>3042</v>
      </c>
      <c r="I1" s="411" t="s">
        <v>2987</v>
      </c>
      <c r="J1" s="413" t="s">
        <v>2999</v>
      </c>
      <c r="K1" s="424" t="s">
        <v>3043</v>
      </c>
      <c r="L1" s="424" t="s">
        <v>3020</v>
      </c>
      <c r="M1" s="407" t="s">
        <v>3044</v>
      </c>
      <c r="N1" s="407" t="s">
        <v>3038</v>
      </c>
      <c r="O1" s="430" t="s">
        <v>3037</v>
      </c>
      <c r="P1" s="419" t="s">
        <v>2986</v>
      </c>
      <c r="Q1" s="420" t="s">
        <v>3045</v>
      </c>
      <c r="R1" s="422" t="s">
        <v>3046</v>
      </c>
      <c r="S1" s="415" t="s">
        <v>3047</v>
      </c>
    </row>
    <row r="2" spans="1:19" ht="29.25" customHeight="1" thickBot="1" x14ac:dyDescent="0.3">
      <c r="A2" s="418"/>
      <c r="B2" s="432"/>
      <c r="C2" s="432"/>
      <c r="D2" s="432"/>
      <c r="E2" s="427"/>
      <c r="F2" s="427"/>
      <c r="G2" s="429"/>
      <c r="H2" s="410"/>
      <c r="I2" s="412"/>
      <c r="J2" s="414"/>
      <c r="K2" s="425"/>
      <c r="L2" s="425"/>
      <c r="M2" s="408"/>
      <c r="N2" s="408"/>
      <c r="O2" s="430"/>
      <c r="P2" s="419"/>
      <c r="Q2" s="421"/>
      <c r="R2" s="423"/>
      <c r="S2" s="416"/>
    </row>
    <row r="3" spans="1:19" ht="18.75" customHeight="1" x14ac:dyDescent="0.25">
      <c r="A3" s="296" t="s">
        <v>3001</v>
      </c>
      <c r="B3" s="308">
        <v>1</v>
      </c>
      <c r="C3" s="284" t="s">
        <v>3009</v>
      </c>
      <c r="D3" s="286" t="s">
        <v>2989</v>
      </c>
      <c r="E3" s="281" t="s">
        <v>3015</v>
      </c>
      <c r="F3" s="283">
        <v>43472</v>
      </c>
      <c r="G3" s="293">
        <f>F3+7</f>
        <v>43479</v>
      </c>
      <c r="H3" s="282" t="s">
        <v>3017</v>
      </c>
      <c r="I3" s="287">
        <v>43479</v>
      </c>
      <c r="J3" s="300" t="s">
        <v>117</v>
      </c>
      <c r="K3" s="306"/>
      <c r="L3" s="301"/>
      <c r="M3" s="313"/>
      <c r="N3" s="315"/>
      <c r="O3" s="318" t="s">
        <v>117</v>
      </c>
      <c r="P3" s="317">
        <f t="shared" ref="P3:P21" ca="1" si="0">TODAY()</f>
        <v>43514</v>
      </c>
      <c r="Q3" s="295">
        <f t="shared" ref="Q3:Q21" si="1">IF(I3="","",I3+7)</f>
        <v>43486</v>
      </c>
      <c r="R3" s="297">
        <f>IFERROR(IF(OR(J3="A",L3&lt;&gt;0),0,NETWORKDAYS(P3,Q3)),"")</f>
        <v>0</v>
      </c>
      <c r="S3" s="294">
        <f>IFERROR(IF(SUMPRODUCT((J3={"a";"b";"c";"d"})*1)&gt;=1,0,IF(N3="",NETWORKDAYS(P3,G3+2),0)),"")</f>
        <v>0</v>
      </c>
    </row>
    <row r="4" spans="1:19" ht="18.75" customHeight="1" x14ac:dyDescent="0.25">
      <c r="A4" s="309" t="s">
        <v>3004</v>
      </c>
      <c r="B4" s="308">
        <v>2</v>
      </c>
      <c r="C4" s="284" t="s">
        <v>3009</v>
      </c>
      <c r="D4" s="286" t="s">
        <v>3028</v>
      </c>
      <c r="E4" s="281"/>
      <c r="F4" s="281"/>
      <c r="G4" s="293" t="str">
        <f>IF(F4="","",F4+7)</f>
        <v/>
      </c>
      <c r="H4" s="282"/>
      <c r="I4" s="287"/>
      <c r="J4" s="300"/>
      <c r="K4" s="281"/>
      <c r="L4" s="281"/>
      <c r="M4" s="282"/>
      <c r="N4" s="300"/>
      <c r="O4" s="319"/>
      <c r="P4" s="317">
        <f t="shared" ca="1" si="0"/>
        <v>43514</v>
      </c>
      <c r="Q4" s="295" t="str">
        <f t="shared" si="1"/>
        <v/>
      </c>
      <c r="R4" s="297" t="str">
        <f t="shared" ref="R4:R21" ca="1" si="2">IFERROR(IF(OR(J4="A",L4&lt;&gt;0),0,NETWORKDAYS(P4,Q4)),"")</f>
        <v/>
      </c>
      <c r="S4" s="299" t="str">
        <f ca="1">IFERROR(IF(SUMPRODUCT((J4={"a";"b";"c";"d"})*1)&gt;=1,0,IF(N4="",NETWORKDAYS(P4,G4+2),0)),"")</f>
        <v/>
      </c>
    </row>
    <row r="5" spans="1:19" ht="18.75" customHeight="1" x14ac:dyDescent="0.25">
      <c r="A5" s="296" t="s">
        <v>3001</v>
      </c>
      <c r="B5" s="308">
        <f>B4+1</f>
        <v>3</v>
      </c>
      <c r="C5" s="284" t="s">
        <v>3009</v>
      </c>
      <c r="D5" s="291" t="s">
        <v>2997</v>
      </c>
      <c r="E5" s="281" t="s">
        <v>3015</v>
      </c>
      <c r="F5" s="283">
        <v>43472</v>
      </c>
      <c r="G5" s="293">
        <f>F5+7</f>
        <v>43479</v>
      </c>
      <c r="H5" s="282" t="s">
        <v>3017</v>
      </c>
      <c r="I5" s="287">
        <v>43479</v>
      </c>
      <c r="J5" s="300" t="s">
        <v>118</v>
      </c>
      <c r="K5" s="283">
        <v>43483</v>
      </c>
      <c r="L5" s="281" t="s">
        <v>3011</v>
      </c>
      <c r="M5" s="282"/>
      <c r="N5" s="300"/>
      <c r="O5" s="319"/>
      <c r="P5" s="317">
        <f t="shared" ca="1" si="0"/>
        <v>43514</v>
      </c>
      <c r="Q5" s="295">
        <f t="shared" si="1"/>
        <v>43486</v>
      </c>
      <c r="R5" s="297">
        <f t="shared" si="2"/>
        <v>0</v>
      </c>
      <c r="S5" s="303">
        <f>IFERROR(IF(SUMPRODUCT((J5={"a";"b";"c";"d"})*1)&gt;=1,0,IF(N5="",NETWORKDAYS(P5,G5+2),0)),"")</f>
        <v>0</v>
      </c>
    </row>
    <row r="6" spans="1:19" ht="18.75" customHeight="1" x14ac:dyDescent="0.25">
      <c r="A6" s="296" t="s">
        <v>3001</v>
      </c>
      <c r="B6" s="308">
        <v>3</v>
      </c>
      <c r="C6" s="284" t="s">
        <v>3009</v>
      </c>
      <c r="D6" s="291" t="s">
        <v>2997</v>
      </c>
      <c r="E6" s="281" t="s">
        <v>3018</v>
      </c>
      <c r="F6" s="283">
        <v>43486</v>
      </c>
      <c r="G6" s="293">
        <f>F6+7</f>
        <v>43493</v>
      </c>
      <c r="H6" s="282" t="s">
        <v>3022</v>
      </c>
      <c r="I6" s="287">
        <v>43493</v>
      </c>
      <c r="J6" s="300" t="s">
        <v>118</v>
      </c>
      <c r="K6" s="283">
        <v>43501</v>
      </c>
      <c r="L6" s="283" t="s">
        <v>3030</v>
      </c>
      <c r="M6" s="282" t="s">
        <v>118</v>
      </c>
      <c r="N6" s="300" t="s">
        <v>3031</v>
      </c>
      <c r="O6" s="319"/>
      <c r="P6" s="317">
        <f t="shared" ca="1" si="0"/>
        <v>43514</v>
      </c>
      <c r="Q6" s="295">
        <f t="shared" si="1"/>
        <v>43500</v>
      </c>
      <c r="R6" s="297">
        <f t="shared" si="2"/>
        <v>0</v>
      </c>
      <c r="S6" s="305">
        <f>IFERROR(IF(SUMPRODUCT((J6={"a";"b";"c";"d"})*1)&gt;=1,0,IF(N6="",NETWORKDAYS(P6,G6+2),0)),"")</f>
        <v>0</v>
      </c>
    </row>
    <row r="7" spans="1:19" ht="18.75" customHeight="1" x14ac:dyDescent="0.25">
      <c r="A7" s="278" t="s">
        <v>3005</v>
      </c>
      <c r="B7" s="308">
        <f>B6+1</f>
        <v>4</v>
      </c>
      <c r="C7" s="284" t="s">
        <v>3009</v>
      </c>
      <c r="D7" s="291" t="s">
        <v>2993</v>
      </c>
      <c r="E7" s="281"/>
      <c r="F7" s="283"/>
      <c r="G7" s="293" t="str">
        <f>IF(F7="","",F7+7)</f>
        <v/>
      </c>
      <c r="H7" s="282"/>
      <c r="I7" s="282"/>
      <c r="J7" s="300"/>
      <c r="K7" s="281"/>
      <c r="L7" s="281"/>
      <c r="M7" s="282"/>
      <c r="N7" s="300"/>
      <c r="O7" s="319"/>
      <c r="P7" s="317">
        <f t="shared" ca="1" si="0"/>
        <v>43514</v>
      </c>
      <c r="Q7" s="295" t="str">
        <f t="shared" si="1"/>
        <v/>
      </c>
      <c r="R7" s="297" t="str">
        <f t="shared" ca="1" si="2"/>
        <v/>
      </c>
      <c r="S7" s="299" t="str">
        <f ca="1">IFERROR(IF(SUMPRODUCT((J7={"a";"b";"c";"d"})*1)&gt;=1,0,IF(N7="",NETWORKDAYS(P7,G7+2),0)),"")</f>
        <v/>
      </c>
    </row>
    <row r="8" spans="1:19" ht="18.75" customHeight="1" x14ac:dyDescent="0.25">
      <c r="A8" s="278" t="s">
        <v>3005</v>
      </c>
      <c r="B8" s="308">
        <f>B7+1</f>
        <v>5</v>
      </c>
      <c r="C8" s="284" t="s">
        <v>3009</v>
      </c>
      <c r="D8" s="291" t="s">
        <v>2994</v>
      </c>
      <c r="E8" s="281"/>
      <c r="F8" s="281"/>
      <c r="G8" s="293" t="str">
        <f>IF(F8="","",F8+7)</f>
        <v/>
      </c>
      <c r="H8" s="282"/>
      <c r="I8" s="282"/>
      <c r="J8" s="300"/>
      <c r="K8" s="281"/>
      <c r="L8" s="281"/>
      <c r="M8" s="282"/>
      <c r="N8" s="300"/>
      <c r="O8" s="319"/>
      <c r="P8" s="317">
        <f t="shared" ca="1" si="0"/>
        <v>43514</v>
      </c>
      <c r="Q8" s="295" t="str">
        <f t="shared" si="1"/>
        <v/>
      </c>
      <c r="R8" s="290" t="str">
        <f t="shared" ca="1" si="2"/>
        <v/>
      </c>
      <c r="S8" s="298" t="str">
        <f ca="1">IFERROR(IF(SUMPRODUCT((J8={"a";"b";"c";"d"})*1)&gt;=1,0,IF(N8="",NETWORKDAYS(P8,G8+2),0)),"")</f>
        <v/>
      </c>
    </row>
    <row r="9" spans="1:19" ht="19.5" customHeight="1" x14ac:dyDescent="0.25">
      <c r="A9" s="285" t="s">
        <v>3000</v>
      </c>
      <c r="B9" s="308">
        <v>6</v>
      </c>
      <c r="C9" s="286" t="s">
        <v>3009</v>
      </c>
      <c r="D9" s="286" t="s">
        <v>2998</v>
      </c>
      <c r="E9" s="281" t="s">
        <v>3014</v>
      </c>
      <c r="F9" s="283">
        <v>43469</v>
      </c>
      <c r="G9" s="293">
        <f>F9+7</f>
        <v>43476</v>
      </c>
      <c r="H9" s="282" t="s">
        <v>3016</v>
      </c>
      <c r="I9" s="287">
        <v>43476</v>
      </c>
      <c r="J9" s="300" t="s">
        <v>118</v>
      </c>
      <c r="K9" s="283">
        <v>43480</v>
      </c>
      <c r="L9" s="281" t="s">
        <v>3012</v>
      </c>
      <c r="M9" s="282" t="s">
        <v>117</v>
      </c>
      <c r="N9" s="300" t="s">
        <v>3019</v>
      </c>
      <c r="O9" s="319"/>
      <c r="P9" s="317">
        <f t="shared" ca="1" si="0"/>
        <v>43514</v>
      </c>
      <c r="Q9" s="295">
        <f t="shared" si="1"/>
        <v>43483</v>
      </c>
      <c r="R9" s="297">
        <f t="shared" si="2"/>
        <v>0</v>
      </c>
      <c r="S9" s="307">
        <f>IFERROR(IF(SUMPRODUCT((J9={"a";"b";"c";"d"})*1)&gt;=1,0,IF(N9="",NETWORKDAYS(P9,G9+2),0)),"")</f>
        <v>0</v>
      </c>
    </row>
    <row r="10" spans="1:19" x14ac:dyDescent="0.25">
      <c r="A10" s="285" t="s">
        <v>3000</v>
      </c>
      <c r="B10" s="308">
        <v>6</v>
      </c>
      <c r="C10" s="286" t="s">
        <v>3009</v>
      </c>
      <c r="D10" s="286" t="s">
        <v>2998</v>
      </c>
      <c r="E10" s="281" t="s">
        <v>3018</v>
      </c>
      <c r="F10" s="283">
        <v>43486</v>
      </c>
      <c r="G10" s="293">
        <f>F10+7</f>
        <v>43493</v>
      </c>
      <c r="H10" s="282" t="s">
        <v>3022</v>
      </c>
      <c r="I10" s="287">
        <v>43493</v>
      </c>
      <c r="J10" s="300" t="s">
        <v>118</v>
      </c>
      <c r="K10" s="283">
        <v>43496</v>
      </c>
      <c r="L10" s="283" t="s">
        <v>3029</v>
      </c>
      <c r="M10" s="282" t="s">
        <v>117</v>
      </c>
      <c r="N10" s="300" t="s">
        <v>3036</v>
      </c>
      <c r="O10" s="319" t="s">
        <v>117</v>
      </c>
      <c r="P10" s="317">
        <f t="shared" ca="1" si="0"/>
        <v>43514</v>
      </c>
      <c r="Q10" s="295">
        <f t="shared" ref="Q10" si="3">IF(I10="","",I10+7)</f>
        <v>43500</v>
      </c>
      <c r="R10" s="297">
        <f t="shared" si="2"/>
        <v>0</v>
      </c>
      <c r="S10" s="307">
        <f>IFERROR(IF(SUMPRODUCT((J10={"a";"b";"c";"d"})*1)&gt;=1,0,IF(N10="",NETWORKDAYS(P10,G10+2),0)),"")</f>
        <v>0</v>
      </c>
    </row>
    <row r="11" spans="1:19" x14ac:dyDescent="0.25">
      <c r="A11" s="285" t="s">
        <v>3001</v>
      </c>
      <c r="B11" s="308">
        <v>6</v>
      </c>
      <c r="C11" s="286" t="s">
        <v>3009</v>
      </c>
      <c r="D11" s="286" t="s">
        <v>2998</v>
      </c>
      <c r="E11" s="281" t="s">
        <v>3039</v>
      </c>
      <c r="F11" s="283">
        <v>43514</v>
      </c>
      <c r="G11" s="293">
        <f>F11+7</f>
        <v>43521</v>
      </c>
      <c r="H11" s="282"/>
      <c r="I11" s="287"/>
      <c r="J11" s="300"/>
      <c r="K11" s="283"/>
      <c r="L11" s="283"/>
      <c r="M11" s="282"/>
      <c r="N11" s="300"/>
      <c r="O11" s="319"/>
      <c r="P11" s="317">
        <f t="shared" ca="1" si="0"/>
        <v>43514</v>
      </c>
      <c r="Q11" s="295" t="str">
        <f t="shared" ref="Q11" si="4">IF(I11="","",I11+7)</f>
        <v/>
      </c>
      <c r="R11" s="297" t="str">
        <f t="shared" ca="1" si="2"/>
        <v/>
      </c>
      <c r="S11" s="307">
        <f ca="1">IFERROR(IF(SUMPRODUCT((J11={"a";"b";"c";"d"})*1)&gt;=1,0,IF(N11="",NETWORKDAYS(P11,G11+2),0)),"")</f>
        <v>8</v>
      </c>
    </row>
    <row r="12" spans="1:19" ht="18.75" customHeight="1" x14ac:dyDescent="0.25">
      <c r="A12" s="285" t="s">
        <v>3003</v>
      </c>
      <c r="B12" s="308">
        <f>B9+1</f>
        <v>7</v>
      </c>
      <c r="C12" s="286" t="s">
        <v>3009</v>
      </c>
      <c r="D12" s="286" t="s">
        <v>2990</v>
      </c>
      <c r="E12" s="281"/>
      <c r="F12" s="281"/>
      <c r="G12" s="293" t="str">
        <f>IF(F12="","",F12+7)</f>
        <v/>
      </c>
      <c r="H12" s="282"/>
      <c r="I12" s="282"/>
      <c r="J12" s="300"/>
      <c r="K12" s="281"/>
      <c r="L12" s="281"/>
      <c r="M12" s="282"/>
      <c r="N12" s="300"/>
      <c r="O12" s="319"/>
      <c r="P12" s="317">
        <f t="shared" ca="1" si="0"/>
        <v>43514</v>
      </c>
      <c r="Q12" s="295" t="str">
        <f t="shared" si="1"/>
        <v/>
      </c>
      <c r="R12" s="297" t="str">
        <f t="shared" ca="1" si="2"/>
        <v/>
      </c>
      <c r="S12" s="299" t="str">
        <f ca="1">IFERROR(IF(SUMPRODUCT((J12={"a";"b";"c";"d"})*1)&gt;=1,0,IF(N12="",NETWORKDAYS(P12,G12+2),0)),"")</f>
        <v/>
      </c>
    </row>
    <row r="13" spans="1:19" ht="18.75" customHeight="1" x14ac:dyDescent="0.25">
      <c r="A13" s="285" t="s">
        <v>3006</v>
      </c>
      <c r="B13" s="308">
        <f>B12+1</f>
        <v>8</v>
      </c>
      <c r="C13" s="286" t="s">
        <v>3009</v>
      </c>
      <c r="D13" s="286" t="s">
        <v>2995</v>
      </c>
      <c r="E13" s="281"/>
      <c r="F13" s="281"/>
      <c r="G13" s="293" t="str">
        <f>IF(F13="","",F13+7)</f>
        <v/>
      </c>
      <c r="H13" s="282"/>
      <c r="I13" s="282"/>
      <c r="J13" s="300"/>
      <c r="K13" s="281"/>
      <c r="L13" s="281"/>
      <c r="M13" s="282"/>
      <c r="N13" s="300"/>
      <c r="O13" s="319"/>
      <c r="P13" s="317">
        <f t="shared" ca="1" si="0"/>
        <v>43514</v>
      </c>
      <c r="Q13" s="295" t="str">
        <f t="shared" si="1"/>
        <v/>
      </c>
      <c r="R13" s="297" t="str">
        <f t="shared" ca="1" si="2"/>
        <v/>
      </c>
      <c r="S13" s="307" t="str">
        <f ca="1">IFERROR(IF(SUMPRODUCT((J13={"a";"b";"c";"d"})*1)&gt;=1,0,IF(N13="",NETWORKDAYS(P13,G13+2),0)),"")</f>
        <v/>
      </c>
    </row>
    <row r="14" spans="1:19" ht="18.75" customHeight="1" x14ac:dyDescent="0.25">
      <c r="A14" s="285" t="s">
        <v>3006</v>
      </c>
      <c r="B14" s="308">
        <f>B13+1</f>
        <v>9</v>
      </c>
      <c r="C14" s="286" t="s">
        <v>3009</v>
      </c>
      <c r="D14" s="286" t="s">
        <v>2991</v>
      </c>
      <c r="E14" s="281"/>
      <c r="F14" s="281"/>
      <c r="G14" s="293" t="str">
        <f>IF(F14="","",F14+7)</f>
        <v/>
      </c>
      <c r="H14" s="282"/>
      <c r="I14" s="282"/>
      <c r="J14" s="300"/>
      <c r="K14" s="281"/>
      <c r="L14" s="281"/>
      <c r="M14" s="282"/>
      <c r="N14" s="300"/>
      <c r="O14" s="319"/>
      <c r="P14" s="317">
        <f t="shared" ca="1" si="0"/>
        <v>43514</v>
      </c>
      <c r="Q14" s="295" t="str">
        <f t="shared" si="1"/>
        <v/>
      </c>
      <c r="R14" s="297" t="str">
        <f t="shared" ca="1" si="2"/>
        <v/>
      </c>
      <c r="S14" s="299" t="str">
        <f ca="1">IFERROR(IF(SUMPRODUCT((J14={"a";"b";"c";"d"})*1)&gt;=1,0,IF(N14="",NETWORKDAYS(P14,G14+2),0)),"")</f>
        <v/>
      </c>
    </row>
    <row r="15" spans="1:19" ht="18.75" customHeight="1" x14ac:dyDescent="0.25">
      <c r="A15" s="285" t="s">
        <v>3000</v>
      </c>
      <c r="B15" s="308">
        <v>10</v>
      </c>
      <c r="C15" s="286" t="s">
        <v>3009</v>
      </c>
      <c r="D15" s="286" t="s">
        <v>2992</v>
      </c>
      <c r="E15" s="281" t="s">
        <v>3027</v>
      </c>
      <c r="F15" s="283">
        <v>43497</v>
      </c>
      <c r="G15" s="293">
        <f>IF(F15="","",F15+7)</f>
        <v>43504</v>
      </c>
      <c r="H15" s="282" t="s">
        <v>3034</v>
      </c>
      <c r="I15" s="287">
        <v>43503</v>
      </c>
      <c r="J15" s="300" t="s">
        <v>118</v>
      </c>
      <c r="K15" s="283">
        <v>43508</v>
      </c>
      <c r="L15" s="283" t="s">
        <v>3033</v>
      </c>
      <c r="M15" s="282"/>
      <c r="N15" s="300"/>
      <c r="O15" s="319"/>
      <c r="P15" s="317">
        <f t="shared" ca="1" si="0"/>
        <v>43514</v>
      </c>
      <c r="Q15" s="295">
        <f t="shared" si="1"/>
        <v>43510</v>
      </c>
      <c r="R15" s="297">
        <f t="shared" si="2"/>
        <v>0</v>
      </c>
      <c r="S15" s="299">
        <f>IFERROR(IF(SUMPRODUCT((J15={"a";"b";"c";"d"})*1)&gt;=1,0,IF(N15="",NETWORKDAYS(P15,G15+2),0)),"")</f>
        <v>0</v>
      </c>
    </row>
    <row r="16" spans="1:19" ht="18.75" customHeight="1" x14ac:dyDescent="0.25">
      <c r="A16" s="285" t="s">
        <v>3001</v>
      </c>
      <c r="B16" s="308">
        <v>10</v>
      </c>
      <c r="C16" s="286" t="s">
        <v>3009</v>
      </c>
      <c r="D16" s="286" t="s">
        <v>2992</v>
      </c>
      <c r="E16" s="281" t="s">
        <v>3039</v>
      </c>
      <c r="F16" s="283">
        <v>43514</v>
      </c>
      <c r="G16" s="293">
        <f>IF(F16="","",F16+7)</f>
        <v>43521</v>
      </c>
      <c r="H16" s="282"/>
      <c r="I16" s="287"/>
      <c r="J16" s="300"/>
      <c r="K16" s="283"/>
      <c r="L16" s="283"/>
      <c r="M16" s="282"/>
      <c r="N16" s="300"/>
      <c r="O16" s="319"/>
      <c r="P16" s="317">
        <f t="shared" ca="1" si="0"/>
        <v>43514</v>
      </c>
      <c r="Q16" s="295" t="str">
        <f t="shared" ref="Q16" si="5">IF(I16="","",I16+7)</f>
        <v/>
      </c>
      <c r="R16" s="297" t="str">
        <f t="shared" ca="1" si="2"/>
        <v/>
      </c>
      <c r="S16" s="307">
        <f ca="1">IFERROR(IF(SUMPRODUCT((J16={"a";"b";"c";"d"})*1)&gt;=1,0,IF(N16="",NETWORKDAYS(P16,G16+2),0)),"")</f>
        <v>8</v>
      </c>
    </row>
    <row r="17" spans="1:19" ht="18.75" customHeight="1" x14ac:dyDescent="0.25">
      <c r="A17" s="285" t="s">
        <v>3000</v>
      </c>
      <c r="B17" s="308">
        <v>10</v>
      </c>
      <c r="C17" s="286" t="s">
        <v>3009</v>
      </c>
      <c r="D17" s="286" t="s">
        <v>2992</v>
      </c>
      <c r="E17" s="281" t="s">
        <v>3015</v>
      </c>
      <c r="F17" s="283">
        <v>43472</v>
      </c>
      <c r="G17" s="293">
        <f>F17+7</f>
        <v>43479</v>
      </c>
      <c r="H17" s="282" t="s">
        <v>3017</v>
      </c>
      <c r="I17" s="287">
        <v>43479</v>
      </c>
      <c r="J17" s="300" t="s">
        <v>3008</v>
      </c>
      <c r="K17" s="283">
        <v>43481</v>
      </c>
      <c r="L17" s="281" t="s">
        <v>3013</v>
      </c>
      <c r="M17" s="282" t="s">
        <v>117</v>
      </c>
      <c r="N17" s="300" t="s">
        <v>3019</v>
      </c>
      <c r="O17" s="319"/>
      <c r="P17" s="317">
        <f t="shared" ca="1" si="0"/>
        <v>43514</v>
      </c>
      <c r="Q17" s="295">
        <f t="shared" si="1"/>
        <v>43486</v>
      </c>
      <c r="R17" s="297">
        <f t="shared" si="2"/>
        <v>0</v>
      </c>
      <c r="S17" s="304">
        <f>IFERROR(IF(SUMPRODUCT((J17={"a";"b";"c";"d"})*1)&gt;=1,0,IF(N17="",NETWORKDAYS(P17,G17+2),0)),"")</f>
        <v>0</v>
      </c>
    </row>
    <row r="18" spans="1:19" ht="18.75" customHeight="1" x14ac:dyDescent="0.25">
      <c r="A18" s="285" t="s">
        <v>3000</v>
      </c>
      <c r="B18" s="308">
        <v>10</v>
      </c>
      <c r="C18" s="286" t="s">
        <v>3009</v>
      </c>
      <c r="D18" s="286" t="s">
        <v>2992</v>
      </c>
      <c r="E18" s="281" t="s">
        <v>3018</v>
      </c>
      <c r="F18" s="283">
        <v>43486</v>
      </c>
      <c r="G18" s="293">
        <f t="shared" ref="G18:G21" si="6">IF(F18="","",F18+7)</f>
        <v>43493</v>
      </c>
      <c r="H18" s="282" t="s">
        <v>3022</v>
      </c>
      <c r="I18" s="287">
        <v>43493</v>
      </c>
      <c r="J18" s="300" t="s">
        <v>3008</v>
      </c>
      <c r="K18" s="283">
        <v>43496</v>
      </c>
      <c r="L18" s="283" t="s">
        <v>3025</v>
      </c>
      <c r="M18" s="282"/>
      <c r="N18" s="300"/>
      <c r="O18" s="319"/>
      <c r="P18" s="317">
        <f t="shared" ca="1" si="0"/>
        <v>43514</v>
      </c>
      <c r="Q18" s="295">
        <f t="shared" si="1"/>
        <v>43500</v>
      </c>
      <c r="R18" s="297">
        <f t="shared" si="2"/>
        <v>0</v>
      </c>
      <c r="S18" s="307">
        <f>IFERROR(IF(SUMPRODUCT((J18={"a";"b";"c";"d"})*1)&gt;=1,0,IF(N18="",NETWORKDAYS(P18,G18+2),0)),"")</f>
        <v>0</v>
      </c>
    </row>
    <row r="19" spans="1:19" ht="18.75" customHeight="1" x14ac:dyDescent="0.25">
      <c r="A19" s="285" t="s">
        <v>3002</v>
      </c>
      <c r="B19" s="308">
        <f>B17+1</f>
        <v>11</v>
      </c>
      <c r="C19" s="286" t="s">
        <v>3009</v>
      </c>
      <c r="D19" s="286" t="s">
        <v>3007</v>
      </c>
      <c r="E19" s="281" t="s">
        <v>3018</v>
      </c>
      <c r="F19" s="283">
        <v>43486</v>
      </c>
      <c r="G19" s="293">
        <f t="shared" si="6"/>
        <v>43493</v>
      </c>
      <c r="H19" s="282" t="s">
        <v>3024</v>
      </c>
      <c r="I19" s="287">
        <v>43494</v>
      </c>
      <c r="J19" s="300" t="s">
        <v>118</v>
      </c>
      <c r="K19" s="283">
        <v>43501</v>
      </c>
      <c r="L19" s="283" t="s">
        <v>3030</v>
      </c>
      <c r="M19" s="314" t="s">
        <v>117</v>
      </c>
      <c r="N19" s="316" t="s">
        <v>3036</v>
      </c>
      <c r="O19" s="320" t="s">
        <v>117</v>
      </c>
      <c r="P19" s="317">
        <f t="shared" ca="1" si="0"/>
        <v>43514</v>
      </c>
      <c r="Q19" s="295">
        <f t="shared" si="1"/>
        <v>43501</v>
      </c>
      <c r="R19" s="297">
        <f t="shared" si="2"/>
        <v>0</v>
      </c>
      <c r="S19" s="298">
        <f>IFERROR(IF(SUMPRODUCT((J19={"a";"b";"c";"d"})*1)&gt;=1,0,IF(N19="",NETWORKDAYS(P19,G19+2),0)),"")</f>
        <v>0</v>
      </c>
    </row>
    <row r="20" spans="1:19" ht="18.75" customHeight="1" x14ac:dyDescent="0.25">
      <c r="A20" s="285" t="s">
        <v>3002</v>
      </c>
      <c r="B20" s="308">
        <f t="shared" ref="B20:B21" si="7">B19+1</f>
        <v>12</v>
      </c>
      <c r="C20" s="284" t="s">
        <v>3009</v>
      </c>
      <c r="D20" s="291" t="s">
        <v>3010</v>
      </c>
      <c r="E20" s="281" t="s">
        <v>3026</v>
      </c>
      <c r="F20" s="283">
        <v>43494</v>
      </c>
      <c r="G20" s="293">
        <f t="shared" si="6"/>
        <v>43501</v>
      </c>
      <c r="H20" s="282" t="s">
        <v>3032</v>
      </c>
      <c r="I20" s="287">
        <v>43501</v>
      </c>
      <c r="J20" s="300" t="s">
        <v>118</v>
      </c>
      <c r="K20" s="283">
        <v>43508</v>
      </c>
      <c r="L20" s="281" t="s">
        <v>3035</v>
      </c>
      <c r="M20" s="314"/>
      <c r="N20" s="316"/>
      <c r="O20" s="320"/>
      <c r="P20" s="317">
        <f t="shared" ca="1" si="0"/>
        <v>43514</v>
      </c>
      <c r="Q20" s="295">
        <f t="shared" si="1"/>
        <v>43508</v>
      </c>
      <c r="R20" s="297">
        <f t="shared" si="2"/>
        <v>0</v>
      </c>
      <c r="S20" s="302">
        <f>IFERROR(IF(SUMPRODUCT((J20={"a";"b";"c";"d"})*1)&gt;=1,0,IF(N20="",NETWORKDAYS(P20,G20+2),0)),"")</f>
        <v>0</v>
      </c>
    </row>
    <row r="21" spans="1:19" ht="18.75" customHeight="1" x14ac:dyDescent="0.25">
      <c r="A21" s="285" t="s">
        <v>3002</v>
      </c>
      <c r="B21" s="308">
        <f t="shared" si="7"/>
        <v>13</v>
      </c>
      <c r="C21" s="284" t="s">
        <v>3009</v>
      </c>
      <c r="D21" s="286" t="s">
        <v>2996</v>
      </c>
      <c r="E21" s="281"/>
      <c r="F21" s="283"/>
      <c r="G21" s="293" t="str">
        <f t="shared" si="6"/>
        <v/>
      </c>
      <c r="H21" s="282"/>
      <c r="I21" s="287"/>
      <c r="J21" s="300"/>
      <c r="K21" s="283"/>
      <c r="L21" s="281"/>
      <c r="M21" s="314"/>
      <c r="N21" s="316"/>
      <c r="O21" s="320"/>
      <c r="P21" s="317">
        <f t="shared" ca="1" si="0"/>
        <v>43514</v>
      </c>
      <c r="Q21" s="295" t="str">
        <f t="shared" si="1"/>
        <v/>
      </c>
      <c r="R21" s="297" t="str">
        <f t="shared" ca="1" si="2"/>
        <v/>
      </c>
      <c r="S21" s="298" t="str">
        <f ca="1">IFERROR(IF(SUMPRODUCT((J21={"a";"b";"c";"d"})*1)&gt;=1,0,IF(N21="",NETWORKDAYS(P21,G21+2),0)),"")</f>
        <v/>
      </c>
    </row>
    <row r="24" spans="1:19" x14ac:dyDescent="0.25">
      <c r="C24" s="280"/>
      <c r="J24" s="310"/>
      <c r="K24" s="311"/>
      <c r="L24" s="312"/>
      <c r="M24" s="310"/>
      <c r="N24" s="310"/>
      <c r="O24" s="310"/>
    </row>
    <row r="25" spans="1:19" x14ac:dyDescent="0.25">
      <c r="C25" s="280"/>
      <c r="J25" s="310"/>
      <c r="K25" s="312"/>
      <c r="L25" s="312"/>
      <c r="M25" s="310"/>
      <c r="N25" s="310"/>
      <c r="O25" s="310"/>
    </row>
    <row r="26" spans="1:19" x14ac:dyDescent="0.25">
      <c r="C26" s="280"/>
      <c r="J26" s="310"/>
      <c r="K26" s="311"/>
      <c r="L26" s="312"/>
      <c r="M26" s="310"/>
      <c r="N26" s="310"/>
      <c r="O26" s="310"/>
    </row>
    <row r="27" spans="1:19" x14ac:dyDescent="0.25">
      <c r="C27" s="280"/>
      <c r="J27" s="310"/>
      <c r="K27" s="311"/>
      <c r="L27" s="312"/>
      <c r="M27" s="310"/>
      <c r="N27" s="310"/>
      <c r="O27" s="310"/>
    </row>
    <row r="28" spans="1:19" x14ac:dyDescent="0.25">
      <c r="C28" s="280"/>
      <c r="J28" s="310"/>
      <c r="K28" s="311"/>
      <c r="L28" s="312"/>
      <c r="M28" s="310"/>
      <c r="N28" s="310"/>
      <c r="O28" s="310"/>
    </row>
    <row r="29" spans="1:19" x14ac:dyDescent="0.25">
      <c r="C29" s="280"/>
      <c r="J29" s="310"/>
      <c r="K29" s="310"/>
      <c r="L29" s="310"/>
      <c r="M29" s="310"/>
      <c r="N29" s="310"/>
      <c r="O29" s="310"/>
    </row>
    <row r="30" spans="1:19" x14ac:dyDescent="0.25">
      <c r="C30" s="280"/>
    </row>
    <row r="31" spans="1:19" x14ac:dyDescent="0.25">
      <c r="C31" s="280"/>
    </row>
    <row r="32" spans="1:19" x14ac:dyDescent="0.25">
      <c r="C32" s="280"/>
    </row>
    <row r="33" spans="3:3" x14ac:dyDescent="0.25">
      <c r="C33" s="280"/>
    </row>
  </sheetData>
  <autoFilter ref="A2:S21"/>
  <sortState ref="D12:E83">
    <sortCondition ref="D12:D83"/>
  </sortState>
  <mergeCells count="19">
    <mergeCell ref="A1:A2"/>
    <mergeCell ref="P1:P2"/>
    <mergeCell ref="Q1:Q2"/>
    <mergeCell ref="R1:R2"/>
    <mergeCell ref="K1:K2"/>
    <mergeCell ref="L1:L2"/>
    <mergeCell ref="E1:E2"/>
    <mergeCell ref="F1:F2"/>
    <mergeCell ref="G1:G2"/>
    <mergeCell ref="O1:O2"/>
    <mergeCell ref="N1:N2"/>
    <mergeCell ref="C1:C2"/>
    <mergeCell ref="D1:D2"/>
    <mergeCell ref="B1:B2"/>
    <mergeCell ref="M1:M2"/>
    <mergeCell ref="H1:H2"/>
    <mergeCell ref="I1:I2"/>
    <mergeCell ref="J1:J2"/>
    <mergeCell ref="S1:S2"/>
  </mergeCells>
  <pageMargins left="0.70866141732283472" right="0.70866141732283472" top="0.74803149606299213" bottom="0.74803149606299213" header="0.31496062992125984" footer="0.31496062992125984"/>
  <pageSetup paperSize="8" scale="52" fitToHeight="0" orientation="landscape" r:id="rId1"/>
  <headerFooter>
    <oddHeader>&amp;CEP18020 - MASTER DOCUMENT LIST.xlsx</oddHeader>
    <oddFooter>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"/>
  <sheetViews>
    <sheetView zoomScale="90" zoomScaleNormal="90" workbookViewId="0">
      <selection activeCell="F41" sqref="F41"/>
    </sheetView>
  </sheetViews>
  <sheetFormatPr baseColWidth="10" defaultRowHeight="15" x14ac:dyDescent="0.25"/>
  <sheetData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86" orientation="portrait" horizontalDpi="4294967292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"/>
  <sheetViews>
    <sheetView workbookViewId="0">
      <selection activeCell="E26" sqref="E26"/>
    </sheetView>
  </sheetViews>
  <sheetFormatPr baseColWidth="10" defaultRowHeight="15" x14ac:dyDescent="0.25"/>
  <sheetData/>
  <pageMargins left="0.7" right="0.7" top="0.75" bottom="0.75" header="0.3" footer="0.3"/>
  <pageSetup paperSize="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workbookViewId="0">
      <selection activeCell="D33" sqref="D33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filterMode="1">
    <pageSetUpPr fitToPage="1"/>
  </sheetPr>
  <dimension ref="A1:AU852"/>
  <sheetViews>
    <sheetView zoomScale="85" zoomScaleNormal="85" workbookViewId="0">
      <pane xSplit="5" ySplit="7" topLeftCell="F13" activePane="bottomRight" state="frozen"/>
      <selection activeCell="D35" sqref="D35"/>
      <selection pane="topRight" activeCell="D35" sqref="D35"/>
      <selection pane="bottomLeft" activeCell="D35" sqref="D35"/>
      <selection pane="bottomRight" activeCell="D35" sqref="D35"/>
    </sheetView>
  </sheetViews>
  <sheetFormatPr baseColWidth="10" defaultColWidth="11.42578125" defaultRowHeight="15" x14ac:dyDescent="0.25"/>
  <cols>
    <col min="1" max="1" width="4.85546875" style="217" customWidth="1"/>
    <col min="2" max="2" width="7.85546875" style="217" customWidth="1"/>
    <col min="3" max="3" width="10.42578125" style="217" customWidth="1"/>
    <col min="4" max="4" width="11.42578125" style="225" customWidth="1"/>
    <col min="5" max="5" width="112.42578125" style="205" bestFit="1" customWidth="1"/>
    <col min="6" max="6" width="16.28515625" style="205" bestFit="1" customWidth="1"/>
    <col min="7" max="7" width="9" style="205" customWidth="1"/>
    <col min="8" max="8" width="15.7109375" style="9" customWidth="1"/>
    <col min="9" max="9" width="14.42578125" style="9" customWidth="1"/>
    <col min="10" max="10" width="25.140625" style="217" customWidth="1"/>
    <col min="11" max="11" width="18.85546875" style="217" bestFit="1" customWidth="1"/>
    <col min="12" max="12" width="18.85546875" style="217" customWidth="1"/>
    <col min="13" max="13" width="10" style="217" bestFit="1" customWidth="1"/>
    <col min="14" max="39" width="10" style="217" customWidth="1"/>
    <col min="40" max="41" width="10.140625" style="217" customWidth="1"/>
    <col min="42" max="42" width="12.85546875" style="217" customWidth="1"/>
    <col min="43" max="43" width="14" style="217" customWidth="1"/>
    <col min="44" max="44" width="11.85546875" style="217" customWidth="1"/>
    <col min="45" max="45" width="21.28515625" style="216" bestFit="1" customWidth="1"/>
    <col min="46" max="46" width="21.28515625" style="221" customWidth="1"/>
    <col min="47" max="16384" width="11.42578125" style="217"/>
  </cols>
  <sheetData>
    <row r="1" spans="1:47" x14ac:dyDescent="0.25">
      <c r="AR1" s="217">
        <v>132</v>
      </c>
      <c r="AT1" s="268"/>
    </row>
    <row r="2" spans="1:47" x14ac:dyDescent="0.25">
      <c r="E2" s="207" t="s">
        <v>2821</v>
      </c>
      <c r="G2" s="222"/>
      <c r="H2" s="205" t="s">
        <v>2730</v>
      </c>
      <c r="AR2" s="217">
        <v>853</v>
      </c>
      <c r="AT2" s="268"/>
    </row>
    <row r="6" spans="1:47" x14ac:dyDescent="0.25">
      <c r="J6" s="224" t="s">
        <v>2689</v>
      </c>
      <c r="K6" s="224"/>
      <c r="L6" s="224"/>
      <c r="M6" s="224" t="str">
        <f>IF(Inputs!C16=TRUE,"X","")</f>
        <v>X</v>
      </c>
      <c r="N6" s="224" t="str">
        <f>IF(Inputs!C21=TRUE,"X","")</f>
        <v/>
      </c>
      <c r="O6" s="224" t="str">
        <f>IF(Inputs!C22=TRUE,"X","")</f>
        <v/>
      </c>
      <c r="P6" s="224" t="str">
        <f>IF(Inputs!C23=TRUE,"X","")</f>
        <v>X</v>
      </c>
      <c r="Q6" s="224" t="str">
        <f>IF(Inputs!C17=TRUE,"X","")</f>
        <v>X</v>
      </c>
      <c r="R6" s="224" t="str">
        <f>IF(Inputs!C18=TRUE,"X","")</f>
        <v/>
      </c>
      <c r="S6" s="224" t="str">
        <f>IF(Inputs!C19=TRUE,"X","")</f>
        <v>X</v>
      </c>
      <c r="T6" s="224" t="str">
        <f>IF(Inputs!C26=TRUE,"X","")</f>
        <v/>
      </c>
      <c r="U6" s="224" t="str">
        <f>IF(Inputs!C27=TRUE,"X","")</f>
        <v/>
      </c>
      <c r="V6" s="224" t="str">
        <f>IF(Inputs!E20=TRUE,"X","")</f>
        <v>X</v>
      </c>
      <c r="W6" s="224" t="str">
        <f>IF(Inputs!C24=TRUE,"X","")</f>
        <v/>
      </c>
      <c r="X6" s="224" t="str">
        <f>IF(Inputs!C28=TRUE,"X","")</f>
        <v/>
      </c>
      <c r="Y6" s="224" t="str">
        <f>IF(Inputs!C25=TRUE,"X","")</f>
        <v/>
      </c>
      <c r="Z6" s="224" t="str">
        <f>IF(Inputs!C29=TRUE,"X","")</f>
        <v/>
      </c>
      <c r="AA6" s="224" t="str">
        <f>IF(Inputs!E18=TRUE,"X","")</f>
        <v>X</v>
      </c>
    </row>
    <row r="7" spans="1:47" s="219" customFormat="1" x14ac:dyDescent="0.25">
      <c r="B7" s="219" t="s">
        <v>2523</v>
      </c>
      <c r="C7" s="219" t="s">
        <v>2521</v>
      </c>
      <c r="D7" s="247" t="s">
        <v>2522</v>
      </c>
      <c r="E7" s="207" t="s">
        <v>2492</v>
      </c>
      <c r="F7" s="207" t="s">
        <v>2651</v>
      </c>
      <c r="G7" s="207" t="s">
        <v>2787</v>
      </c>
      <c r="H7" s="209" t="s">
        <v>2659</v>
      </c>
      <c r="I7" s="209" t="s">
        <v>2512</v>
      </c>
      <c r="J7" s="219" t="s">
        <v>2677</v>
      </c>
      <c r="K7" s="219" t="s">
        <v>2660</v>
      </c>
      <c r="L7" s="219" t="s">
        <v>2717</v>
      </c>
      <c r="M7" s="219" t="s">
        <v>2684</v>
      </c>
      <c r="N7" s="219" t="s">
        <v>2529</v>
      </c>
      <c r="O7" s="219" t="s">
        <v>2528</v>
      </c>
      <c r="P7" s="219" t="s">
        <v>2572</v>
      </c>
      <c r="Q7" s="219" t="s">
        <v>2687</v>
      </c>
      <c r="R7" s="219" t="s">
        <v>2688</v>
      </c>
      <c r="S7" s="219" t="s">
        <v>2656</v>
      </c>
      <c r="T7" s="219" t="s">
        <v>2530</v>
      </c>
      <c r="U7" s="219" t="s">
        <v>2567</v>
      </c>
      <c r="V7" s="219" t="s">
        <v>2720</v>
      </c>
      <c r="W7" s="219" t="s">
        <v>2609</v>
      </c>
      <c r="X7" s="219" t="s">
        <v>2550</v>
      </c>
      <c r="Y7" s="219" t="s">
        <v>2797</v>
      </c>
      <c r="Z7" s="219" t="s">
        <v>2798</v>
      </c>
      <c r="AA7" s="219" t="s">
        <v>2626</v>
      </c>
      <c r="AB7" s="219" t="s">
        <v>2690</v>
      </c>
      <c r="AC7" s="219" t="s">
        <v>2691</v>
      </c>
      <c r="AD7" s="219" t="s">
        <v>2692</v>
      </c>
      <c r="AE7" s="219" t="s">
        <v>2693</v>
      </c>
      <c r="AF7" s="219" t="s">
        <v>2694</v>
      </c>
      <c r="AG7" s="219" t="s">
        <v>2695</v>
      </c>
      <c r="AH7" s="219" t="s">
        <v>2719</v>
      </c>
      <c r="AI7" s="219" t="s">
        <v>2721</v>
      </c>
      <c r="AJ7" s="219" t="s">
        <v>2721</v>
      </c>
      <c r="AK7" s="219" t="s">
        <v>2799</v>
      </c>
      <c r="AL7" s="219" t="s">
        <v>2800</v>
      </c>
      <c r="AM7" s="219" t="s">
        <v>2801</v>
      </c>
      <c r="AN7" s="219" t="s">
        <v>2802</v>
      </c>
      <c r="AO7" s="219" t="s">
        <v>2974</v>
      </c>
      <c r="AP7" s="219" t="s">
        <v>2714</v>
      </c>
      <c r="AQ7" s="219" t="s">
        <v>2716</v>
      </c>
      <c r="AR7" s="219" t="s">
        <v>2696</v>
      </c>
      <c r="AS7" s="248" t="s">
        <v>2493</v>
      </c>
      <c r="AT7" s="249" t="s">
        <v>2652</v>
      </c>
      <c r="AU7" s="219" t="s">
        <v>2809</v>
      </c>
    </row>
    <row r="8" spans="1:47" hidden="1" x14ac:dyDescent="0.25">
      <c r="A8" s="218"/>
      <c r="B8" s="217" t="s">
        <v>2649</v>
      </c>
      <c r="C8" s="217">
        <v>0</v>
      </c>
      <c r="D8" s="225">
        <v>1</v>
      </c>
      <c r="E8" s="205" t="s">
        <v>1923</v>
      </c>
      <c r="F8" s="205" t="str">
        <f t="shared" ref="F8:F85" si="0">"0000-"&amp;B8&amp;"-"&amp;TEXT(D8,"00#")</f>
        <v>0000-FA-001</v>
      </c>
      <c r="G8" s="205" t="s">
        <v>2742</v>
      </c>
      <c r="H8" s="9" t="s">
        <v>2661</v>
      </c>
      <c r="I8" s="9" t="str">
        <f>VLOOKUP(J8,Auxiliary!B:C,2,0)</f>
        <v>PROJ</v>
      </c>
      <c r="J8" s="217" t="s">
        <v>880</v>
      </c>
      <c r="K8" s="217" t="s">
        <v>2654</v>
      </c>
      <c r="L8" s="217" t="s">
        <v>2654</v>
      </c>
      <c r="M8" s="217" t="s">
        <v>2653</v>
      </c>
      <c r="N8" s="217" t="s">
        <v>2653</v>
      </c>
      <c r="O8" s="217" t="s">
        <v>2653</v>
      </c>
      <c r="P8" s="217" t="s">
        <v>2653</v>
      </c>
      <c r="Q8" s="217" t="s">
        <v>2653</v>
      </c>
      <c r="R8" s="217" t="s">
        <v>2653</v>
      </c>
      <c r="S8" s="217" t="s">
        <v>2653</v>
      </c>
      <c r="T8" s="217" t="s">
        <v>2653</v>
      </c>
      <c r="U8" s="217" t="s">
        <v>2653</v>
      </c>
      <c r="V8" s="217" t="s">
        <v>2653</v>
      </c>
      <c r="W8" s="217" t="s">
        <v>2653</v>
      </c>
      <c r="X8" s="217" t="s">
        <v>2653</v>
      </c>
      <c r="Y8" s="217" t="s">
        <v>2653</v>
      </c>
      <c r="Z8" s="217" t="s">
        <v>2653</v>
      </c>
      <c r="AA8" s="217" t="s">
        <v>2653</v>
      </c>
      <c r="AB8" s="217" t="str">
        <f t="shared" ref="AB8:AB85" si="1">IF(AND(N$6="X",N8="YES"),"YES","NO")</f>
        <v>NO</v>
      </c>
      <c r="AC8" s="217" t="str">
        <f t="shared" ref="AC8:AC85" si="2">IF(AND(O$6="X",O8="YES"),"YES","NO")</f>
        <v>NO</v>
      </c>
      <c r="AD8" s="217" t="str">
        <f t="shared" ref="AD8:AD85" si="3">IF(AND(P$6="X",P8="YES"),"YES","NO")</f>
        <v>YES</v>
      </c>
      <c r="AE8" s="217" t="str">
        <f t="shared" ref="AE8:AE85" si="4">IF(AND(Q$6="X",Q8="YES"),"YES","NO")</f>
        <v>YES</v>
      </c>
      <c r="AF8" s="217" t="str">
        <f t="shared" ref="AF8:AF85" si="5">IF(AND(R$6="X",R8="YES"),"YES","NO")</f>
        <v>NO</v>
      </c>
      <c r="AG8" s="217" t="str">
        <f t="shared" ref="AG8:AO8" si="6">IF(AND(S$6="X",S8="YES"),"YES","NO")</f>
        <v>YES</v>
      </c>
      <c r="AH8" s="217" t="str">
        <f t="shared" si="6"/>
        <v>NO</v>
      </c>
      <c r="AI8" s="217" t="str">
        <f t="shared" si="6"/>
        <v>NO</v>
      </c>
      <c r="AJ8" s="217" t="str">
        <f t="shared" si="6"/>
        <v>YES</v>
      </c>
      <c r="AK8" s="217" t="str">
        <f t="shared" si="6"/>
        <v>NO</v>
      </c>
      <c r="AL8" s="217" t="str">
        <f t="shared" si="6"/>
        <v>NO</v>
      </c>
      <c r="AM8" s="217" t="str">
        <f t="shared" si="6"/>
        <v>NO</v>
      </c>
      <c r="AN8" s="217" t="str">
        <f t="shared" si="6"/>
        <v>NO</v>
      </c>
      <c r="AO8" s="217" t="str">
        <f t="shared" si="6"/>
        <v>YES</v>
      </c>
      <c r="AP8" s="217" t="str">
        <f>IF(AND(Inputs!$E$16=TRUE,K8="YES"),"YES","NO")</f>
        <v>NO</v>
      </c>
      <c r="AQ8" s="217" t="str">
        <f>IF(OR(M8="YES",AB8="YES",AC8="YES",AD8="YES",AE8="YES",AF8="YES",AG8="YES",AH8="YES",AI8="YES",AJ8="YES",AK8="YES",AL8="YES",AM8="YES",AN8="YES",AO8="YES"),"YES","NO")</f>
        <v>YES</v>
      </c>
      <c r="AR8" s="217" t="str">
        <f>IF(K8="NO",AQ8,IF(AND(K8="YES",AQ8="YES",AP8="YES"),"YES",IF(AND(K8="YES",AQ8="NO",AP8="NO"),"NO",IF(AND(K8="YES",AP8="YES",AQ8="NO"),"NO","NO"))))</f>
        <v>YES</v>
      </c>
      <c r="AS8" s="216">
        <v>4</v>
      </c>
      <c r="AT8" s="221">
        <f>IF(AS8=0,"",IF(WEEKDAY(IF(AS8=0,"",SDATE+AS8*7),1)=1,IF(AS8=0,"",SDATE+AS8*7)+1,IF(WEEKDAY(IF(AS8=0,"",SDATE+AS8*7),1)=7,IF(AS8=0,"",SDATE+AS8*7)+2,IF(AS8=0,"",SDATE+AS8*7))))</f>
        <v>43388</v>
      </c>
      <c r="AU8" s="217" t="str">
        <f>"PO+"&amp;AS8&amp;"W"</f>
        <v>PO+4W</v>
      </c>
    </row>
    <row r="9" spans="1:47" s="9" customFormat="1" hidden="1" x14ac:dyDescent="0.25">
      <c r="A9" s="218"/>
      <c r="B9" s="217" t="s">
        <v>2649</v>
      </c>
      <c r="C9" s="217">
        <v>0</v>
      </c>
      <c r="D9" s="225">
        <v>2</v>
      </c>
      <c r="E9" s="205" t="s">
        <v>2039</v>
      </c>
      <c r="F9" s="205" t="str">
        <f t="shared" si="0"/>
        <v>0000-FA-002</v>
      </c>
      <c r="G9" s="205" t="s">
        <v>2742</v>
      </c>
      <c r="H9" s="9" t="s">
        <v>2661</v>
      </c>
      <c r="I9" s="9" t="str">
        <f>VLOOKUP(J9,Auxiliary!B:C,2,0)</f>
        <v>PROJ</v>
      </c>
      <c r="J9" s="217" t="s">
        <v>880</v>
      </c>
      <c r="K9" s="217" t="s">
        <v>2654</v>
      </c>
      <c r="L9" s="217" t="s">
        <v>2653</v>
      </c>
      <c r="M9" s="217" t="s">
        <v>2654</v>
      </c>
      <c r="N9" s="217" t="s">
        <v>2654</v>
      </c>
      <c r="O9" s="217" t="s">
        <v>2654</v>
      </c>
      <c r="P9" s="217" t="s">
        <v>2654</v>
      </c>
      <c r="Q9" s="217" t="s">
        <v>2654</v>
      </c>
      <c r="R9" s="217" t="s">
        <v>2654</v>
      </c>
      <c r="S9" s="217" t="s">
        <v>2654</v>
      </c>
      <c r="T9" s="217" t="s">
        <v>2654</v>
      </c>
      <c r="U9" s="217" t="s">
        <v>2654</v>
      </c>
      <c r="V9" s="217" t="s">
        <v>2654</v>
      </c>
      <c r="W9" s="217" t="s">
        <v>2654</v>
      </c>
      <c r="X9" s="217" t="s">
        <v>2654</v>
      </c>
      <c r="Y9" s="217" t="s">
        <v>2654</v>
      </c>
      <c r="Z9" s="217" t="s">
        <v>2654</v>
      </c>
      <c r="AA9" s="217" t="s">
        <v>2654</v>
      </c>
      <c r="AB9" s="217" t="str">
        <f t="shared" si="1"/>
        <v>NO</v>
      </c>
      <c r="AC9" s="217" t="str">
        <f t="shared" si="2"/>
        <v>NO</v>
      </c>
      <c r="AD9" s="217" t="str">
        <f t="shared" si="3"/>
        <v>NO</v>
      </c>
      <c r="AE9" s="217" t="str">
        <f t="shared" si="4"/>
        <v>NO</v>
      </c>
      <c r="AF9" s="217" t="str">
        <f t="shared" si="5"/>
        <v>NO</v>
      </c>
      <c r="AG9" s="217" t="str">
        <f t="shared" ref="AG9:AG85" si="7">IF(AND(S$6="X",S9="YES"),"YES","NO")</f>
        <v>NO</v>
      </c>
      <c r="AH9" s="217" t="str">
        <f t="shared" ref="AH9:AH87" si="8">IF(AND(T$6="X",T9="YES"),"YES","NO")</f>
        <v>NO</v>
      </c>
      <c r="AI9" s="217" t="str">
        <f t="shared" ref="AI9:AI87" si="9">IF(AND(U$6="X",U9="YES"),"YES","NO")</f>
        <v>NO</v>
      </c>
      <c r="AJ9" s="217" t="str">
        <f t="shared" ref="AJ9:AJ72" si="10">IF(AND(V$6="X",V9="YES"),"YES","NO")</f>
        <v>NO</v>
      </c>
      <c r="AK9" s="217" t="str">
        <f t="shared" ref="AK9:AK72" si="11">IF(AND(W$6="X",W9="YES"),"YES","NO")</f>
        <v>NO</v>
      </c>
      <c r="AL9" s="217" t="str">
        <f t="shared" ref="AL9:AL72" si="12">IF(AND(X$6="X",X9="YES"),"YES","NO")</f>
        <v>NO</v>
      </c>
      <c r="AM9" s="217" t="str">
        <f t="shared" ref="AM9:AM72" si="13">IF(AND(Y$6="X",Y9="YES"),"YES","NO")</f>
        <v>NO</v>
      </c>
      <c r="AN9" s="217" t="str">
        <f t="shared" ref="AN9:AO72" si="14">IF(AND(Z$6="X",Z9="YES"),"YES","NO")</f>
        <v>NO</v>
      </c>
      <c r="AO9" s="217" t="str">
        <f t="shared" ref="AO9:AO23" si="15">IF(AND(AA$6="X",AA9="YES"),"YES","NO")</f>
        <v>NO</v>
      </c>
      <c r="AP9" s="217" t="str">
        <f>IF(AND(Inputs!$E$16=TRUE,K9="YES"),"YES","NO")</f>
        <v>NO</v>
      </c>
      <c r="AQ9" s="217" t="str">
        <f t="shared" ref="AQ9:AQ72" si="16">IF(OR(M9="YES",AB9="YES",AC9="YES",AD9="YES",AE9="YES",AF9="YES",AG9="YES",AH9="YES",AI9="YES",AJ9="YES",AK9="YES",AL9="YES",AM9="YES",AN9="YES",AO9="YES"),"YES","NO")</f>
        <v>NO</v>
      </c>
      <c r="AR9" s="217" t="str">
        <f t="shared" ref="AR9:AR72" si="17">IF(K9="NO",AQ9,IF(AND(K9="YES",AQ9="YES",AP9="YES"),"YES",IF(AND(K9="YES",AQ9="NO",AP9="NO"),"NO",IF(AND(K9="YES",AP9="YES",AQ9="NO"),"NO","NO"))))</f>
        <v>NO</v>
      </c>
      <c r="AS9" s="216">
        <v>4</v>
      </c>
      <c r="AT9" s="221">
        <f t="shared" ref="AT9:AT63" si="18">IF(AS9=0,"",IF(WEEKDAY(IF(AS9=0,"",SDATE+AS9*7),1)=1,IF(AS9=0,"",SDATE+AS9*7)+1,IF(WEEKDAY(IF(AS9=0,"",SDATE+AS9*7),1)=7,IF(AS9=0,"",SDATE+AS9*7)+2,IF(AS9=0,"",SDATE+AS9*7))))</f>
        <v>43388</v>
      </c>
      <c r="AU9" s="217" t="str">
        <f t="shared" ref="AU9:AU72" si="19">"PO+"&amp;AS9&amp;"W"</f>
        <v>PO+4W</v>
      </c>
    </row>
    <row r="10" spans="1:47" s="209" customFormat="1" hidden="1" x14ac:dyDescent="0.25">
      <c r="A10" s="218"/>
      <c r="B10" s="217" t="s">
        <v>2649</v>
      </c>
      <c r="C10" s="217">
        <v>0</v>
      </c>
      <c r="D10" s="225">
        <v>3</v>
      </c>
      <c r="E10" s="205" t="s">
        <v>2040</v>
      </c>
      <c r="F10" s="205" t="str">
        <f t="shared" si="0"/>
        <v>0000-FA-003</v>
      </c>
      <c r="G10" s="205" t="s">
        <v>2742</v>
      </c>
      <c r="H10" s="9" t="s">
        <v>2661</v>
      </c>
      <c r="I10" s="9" t="str">
        <f>VLOOKUP(J10,Auxiliary!B:C,2,0)</f>
        <v>PROJ</v>
      </c>
      <c r="J10" s="217" t="s">
        <v>880</v>
      </c>
      <c r="K10" s="217" t="s">
        <v>2654</v>
      </c>
      <c r="L10" s="217" t="s">
        <v>2653</v>
      </c>
      <c r="M10" s="217" t="s">
        <v>2654</v>
      </c>
      <c r="N10" s="217" t="s">
        <v>2654</v>
      </c>
      <c r="O10" s="217" t="s">
        <v>2654</v>
      </c>
      <c r="P10" s="217" t="s">
        <v>2654</v>
      </c>
      <c r="Q10" s="217" t="s">
        <v>2654</v>
      </c>
      <c r="R10" s="217" t="s">
        <v>2654</v>
      </c>
      <c r="S10" s="217" t="s">
        <v>2654</v>
      </c>
      <c r="T10" s="217" t="s">
        <v>2654</v>
      </c>
      <c r="U10" s="217" t="s">
        <v>2654</v>
      </c>
      <c r="V10" s="217" t="s">
        <v>2654</v>
      </c>
      <c r="W10" s="217" t="s">
        <v>2654</v>
      </c>
      <c r="X10" s="217" t="s">
        <v>2654</v>
      </c>
      <c r="Y10" s="217" t="s">
        <v>2654</v>
      </c>
      <c r="Z10" s="217" t="s">
        <v>2654</v>
      </c>
      <c r="AA10" s="217" t="s">
        <v>2654</v>
      </c>
      <c r="AB10" s="217" t="str">
        <f t="shared" si="1"/>
        <v>NO</v>
      </c>
      <c r="AC10" s="217" t="str">
        <f t="shared" si="2"/>
        <v>NO</v>
      </c>
      <c r="AD10" s="217" t="str">
        <f t="shared" si="3"/>
        <v>NO</v>
      </c>
      <c r="AE10" s="217" t="str">
        <f t="shared" si="4"/>
        <v>NO</v>
      </c>
      <c r="AF10" s="217" t="str">
        <f t="shared" si="5"/>
        <v>NO</v>
      </c>
      <c r="AG10" s="217" t="str">
        <f t="shared" si="7"/>
        <v>NO</v>
      </c>
      <c r="AH10" s="217" t="str">
        <f t="shared" si="8"/>
        <v>NO</v>
      </c>
      <c r="AI10" s="217" t="str">
        <f t="shared" si="9"/>
        <v>NO</v>
      </c>
      <c r="AJ10" s="217" t="str">
        <f t="shared" si="10"/>
        <v>NO</v>
      </c>
      <c r="AK10" s="217" t="str">
        <f t="shared" si="11"/>
        <v>NO</v>
      </c>
      <c r="AL10" s="217" t="str">
        <f t="shared" si="12"/>
        <v>NO</v>
      </c>
      <c r="AM10" s="217" t="str">
        <f t="shared" si="13"/>
        <v>NO</v>
      </c>
      <c r="AN10" s="217" t="str">
        <f t="shared" si="14"/>
        <v>NO</v>
      </c>
      <c r="AO10" s="217" t="str">
        <f t="shared" si="15"/>
        <v>NO</v>
      </c>
      <c r="AP10" s="217" t="str">
        <f>IF(AND(Inputs!$E$16=TRUE,K10="YES"),"YES","NO")</f>
        <v>NO</v>
      </c>
      <c r="AQ10" s="217" t="str">
        <f t="shared" si="16"/>
        <v>NO</v>
      </c>
      <c r="AR10" s="217" t="str">
        <f t="shared" si="17"/>
        <v>NO</v>
      </c>
      <c r="AS10" s="216">
        <v>4</v>
      </c>
      <c r="AT10" s="221">
        <f t="shared" si="18"/>
        <v>43388</v>
      </c>
      <c r="AU10" s="217" t="str">
        <f t="shared" si="19"/>
        <v>PO+4W</v>
      </c>
    </row>
    <row r="11" spans="1:47" s="209" customFormat="1" hidden="1" x14ac:dyDescent="0.25">
      <c r="A11" s="218"/>
      <c r="B11" s="217" t="s">
        <v>2649</v>
      </c>
      <c r="C11" s="217">
        <v>0</v>
      </c>
      <c r="D11" s="225">
        <v>4</v>
      </c>
      <c r="E11" s="205" t="s">
        <v>2041</v>
      </c>
      <c r="F11" s="205" t="str">
        <f t="shared" si="0"/>
        <v>0000-FA-004</v>
      </c>
      <c r="G11" s="205" t="s">
        <v>2742</v>
      </c>
      <c r="H11" s="9" t="s">
        <v>2661</v>
      </c>
      <c r="I11" s="9" t="str">
        <f>VLOOKUP(J11,Auxiliary!B:C,2,0)</f>
        <v>PROJ</v>
      </c>
      <c r="J11" s="217" t="s">
        <v>880</v>
      </c>
      <c r="K11" s="217" t="s">
        <v>2654</v>
      </c>
      <c r="L11" s="217" t="s">
        <v>2653</v>
      </c>
      <c r="M11" s="217" t="s">
        <v>2654</v>
      </c>
      <c r="N11" s="217" t="s">
        <v>2654</v>
      </c>
      <c r="O11" s="217" t="s">
        <v>2654</v>
      </c>
      <c r="P11" s="217" t="s">
        <v>2654</v>
      </c>
      <c r="Q11" s="217" t="s">
        <v>2654</v>
      </c>
      <c r="R11" s="217" t="s">
        <v>2654</v>
      </c>
      <c r="S11" s="217" t="s">
        <v>2654</v>
      </c>
      <c r="T11" s="217" t="s">
        <v>2654</v>
      </c>
      <c r="U11" s="217" t="s">
        <v>2654</v>
      </c>
      <c r="V11" s="217" t="s">
        <v>2654</v>
      </c>
      <c r="W11" s="217" t="s">
        <v>2654</v>
      </c>
      <c r="X11" s="217" t="s">
        <v>2654</v>
      </c>
      <c r="Y11" s="217" t="s">
        <v>2654</v>
      </c>
      <c r="Z11" s="217" t="s">
        <v>2654</v>
      </c>
      <c r="AA11" s="217" t="s">
        <v>2654</v>
      </c>
      <c r="AB11" s="217" t="str">
        <f t="shared" si="1"/>
        <v>NO</v>
      </c>
      <c r="AC11" s="217" t="str">
        <f t="shared" si="2"/>
        <v>NO</v>
      </c>
      <c r="AD11" s="217" t="str">
        <f t="shared" si="3"/>
        <v>NO</v>
      </c>
      <c r="AE11" s="217" t="str">
        <f t="shared" si="4"/>
        <v>NO</v>
      </c>
      <c r="AF11" s="217" t="str">
        <f t="shared" si="5"/>
        <v>NO</v>
      </c>
      <c r="AG11" s="217" t="str">
        <f t="shared" si="7"/>
        <v>NO</v>
      </c>
      <c r="AH11" s="217" t="str">
        <f t="shared" si="8"/>
        <v>NO</v>
      </c>
      <c r="AI11" s="217" t="str">
        <f t="shared" si="9"/>
        <v>NO</v>
      </c>
      <c r="AJ11" s="217" t="str">
        <f t="shared" si="10"/>
        <v>NO</v>
      </c>
      <c r="AK11" s="217" t="str">
        <f t="shared" si="11"/>
        <v>NO</v>
      </c>
      <c r="AL11" s="217" t="str">
        <f t="shared" si="12"/>
        <v>NO</v>
      </c>
      <c r="AM11" s="217" t="str">
        <f t="shared" si="13"/>
        <v>NO</v>
      </c>
      <c r="AN11" s="217" t="str">
        <f t="shared" si="14"/>
        <v>NO</v>
      </c>
      <c r="AO11" s="217" t="str">
        <f t="shared" si="15"/>
        <v>NO</v>
      </c>
      <c r="AP11" s="217" t="str">
        <f>IF(AND(Inputs!$E$16=TRUE,K11="YES"),"YES","NO")</f>
        <v>NO</v>
      </c>
      <c r="AQ11" s="217" t="str">
        <f t="shared" si="16"/>
        <v>NO</v>
      </c>
      <c r="AR11" s="217" t="str">
        <f t="shared" si="17"/>
        <v>NO</v>
      </c>
      <c r="AS11" s="216">
        <v>4</v>
      </c>
      <c r="AT11" s="221">
        <f t="shared" si="18"/>
        <v>43388</v>
      </c>
      <c r="AU11" s="217" t="str">
        <f t="shared" si="19"/>
        <v>PO+4W</v>
      </c>
    </row>
    <row r="12" spans="1:47" s="9" customFormat="1" hidden="1" x14ac:dyDescent="0.25">
      <c r="A12" s="218"/>
      <c r="B12" s="217" t="s">
        <v>2649</v>
      </c>
      <c r="C12" s="217">
        <v>0</v>
      </c>
      <c r="D12" s="225">
        <v>5</v>
      </c>
      <c r="E12" s="222" t="s">
        <v>1924</v>
      </c>
      <c r="F12" s="205" t="str">
        <f t="shared" si="0"/>
        <v>0000-FA-005</v>
      </c>
      <c r="G12" s="205" t="s">
        <v>2742</v>
      </c>
      <c r="H12" s="9" t="s">
        <v>2661</v>
      </c>
      <c r="I12" s="9" t="str">
        <f>VLOOKUP(J12,Auxiliary!B:C,2,0)</f>
        <v>PROJ</v>
      </c>
      <c r="J12" s="217" t="s">
        <v>880</v>
      </c>
      <c r="K12" s="217" t="s">
        <v>2654</v>
      </c>
      <c r="L12" s="217" t="s">
        <v>2654</v>
      </c>
      <c r="M12" s="217" t="s">
        <v>2653</v>
      </c>
      <c r="N12" s="217" t="s">
        <v>2653</v>
      </c>
      <c r="O12" s="217" t="s">
        <v>2653</v>
      </c>
      <c r="P12" s="217" t="s">
        <v>2653</v>
      </c>
      <c r="Q12" s="217" t="s">
        <v>2653</v>
      </c>
      <c r="R12" s="217" t="s">
        <v>2653</v>
      </c>
      <c r="S12" s="217" t="s">
        <v>2653</v>
      </c>
      <c r="T12" s="217" t="s">
        <v>2653</v>
      </c>
      <c r="U12" s="217" t="s">
        <v>2653</v>
      </c>
      <c r="V12" s="217" t="s">
        <v>2653</v>
      </c>
      <c r="W12" s="217" t="s">
        <v>2653</v>
      </c>
      <c r="X12" s="217" t="s">
        <v>2653</v>
      </c>
      <c r="Y12" s="217" t="s">
        <v>2653</v>
      </c>
      <c r="Z12" s="217" t="s">
        <v>2653</v>
      </c>
      <c r="AA12" s="217" t="s">
        <v>2653</v>
      </c>
      <c r="AB12" s="217" t="str">
        <f t="shared" si="1"/>
        <v>NO</v>
      </c>
      <c r="AC12" s="217" t="str">
        <f t="shared" si="2"/>
        <v>NO</v>
      </c>
      <c r="AD12" s="217" t="str">
        <f t="shared" si="3"/>
        <v>YES</v>
      </c>
      <c r="AE12" s="217" t="str">
        <f t="shared" si="4"/>
        <v>YES</v>
      </c>
      <c r="AF12" s="217" t="str">
        <f t="shared" si="5"/>
        <v>NO</v>
      </c>
      <c r="AG12" s="217" t="str">
        <f t="shared" si="7"/>
        <v>YES</v>
      </c>
      <c r="AH12" s="217" t="str">
        <f t="shared" si="8"/>
        <v>NO</v>
      </c>
      <c r="AI12" s="217" t="str">
        <f t="shared" si="9"/>
        <v>NO</v>
      </c>
      <c r="AJ12" s="217" t="str">
        <f t="shared" si="10"/>
        <v>YES</v>
      </c>
      <c r="AK12" s="217" t="str">
        <f t="shared" si="11"/>
        <v>NO</v>
      </c>
      <c r="AL12" s="217" t="str">
        <f t="shared" si="12"/>
        <v>NO</v>
      </c>
      <c r="AM12" s="217" t="str">
        <f t="shared" si="13"/>
        <v>NO</v>
      </c>
      <c r="AN12" s="217" t="str">
        <f t="shared" si="14"/>
        <v>NO</v>
      </c>
      <c r="AO12" s="217" t="str">
        <f t="shared" si="15"/>
        <v>YES</v>
      </c>
      <c r="AP12" s="217" t="str">
        <f>IF(AND(Inputs!$E$16=TRUE,K12="YES"),"YES","NO")</f>
        <v>NO</v>
      </c>
      <c r="AQ12" s="217" t="str">
        <f t="shared" si="16"/>
        <v>YES</v>
      </c>
      <c r="AR12" s="217" t="str">
        <f t="shared" si="17"/>
        <v>YES</v>
      </c>
      <c r="AS12" s="216">
        <v>4</v>
      </c>
      <c r="AT12" s="221">
        <f t="shared" si="18"/>
        <v>43388</v>
      </c>
      <c r="AU12" s="217" t="str">
        <f t="shared" si="19"/>
        <v>PO+4W</v>
      </c>
    </row>
    <row r="13" spans="1:47" s="9" customFormat="1" x14ac:dyDescent="0.25">
      <c r="A13" s="218"/>
      <c r="B13" s="217" t="s">
        <v>2649</v>
      </c>
      <c r="C13" s="217">
        <v>0</v>
      </c>
      <c r="D13" s="225">
        <v>6</v>
      </c>
      <c r="E13" s="222" t="s">
        <v>1925</v>
      </c>
      <c r="F13" s="205" t="str">
        <f t="shared" si="0"/>
        <v>0000-FA-006</v>
      </c>
      <c r="G13" s="205" t="s">
        <v>2742</v>
      </c>
      <c r="H13" s="9" t="s">
        <v>2661</v>
      </c>
      <c r="I13" s="9" t="str">
        <f>VLOOKUP(J13,Auxiliary!B:C,2,0)</f>
        <v>PROJ</v>
      </c>
      <c r="J13" s="217" t="s">
        <v>880</v>
      </c>
      <c r="K13" s="217" t="s">
        <v>2654</v>
      </c>
      <c r="L13" s="217" t="s">
        <v>2654</v>
      </c>
      <c r="M13" s="217" t="s">
        <v>2653</v>
      </c>
      <c r="N13" s="217" t="s">
        <v>2653</v>
      </c>
      <c r="O13" s="217" t="s">
        <v>2653</v>
      </c>
      <c r="P13" s="217" t="s">
        <v>2653</v>
      </c>
      <c r="Q13" s="217" t="s">
        <v>2653</v>
      </c>
      <c r="R13" s="217" t="s">
        <v>2653</v>
      </c>
      <c r="S13" s="217" t="s">
        <v>2653</v>
      </c>
      <c r="T13" s="217" t="s">
        <v>2653</v>
      </c>
      <c r="U13" s="217" t="s">
        <v>2653</v>
      </c>
      <c r="V13" s="217" t="s">
        <v>2653</v>
      </c>
      <c r="W13" s="217" t="s">
        <v>2653</v>
      </c>
      <c r="X13" s="217" t="s">
        <v>2653</v>
      </c>
      <c r="Y13" s="217" t="s">
        <v>2653</v>
      </c>
      <c r="Z13" s="217" t="s">
        <v>2653</v>
      </c>
      <c r="AA13" s="217" t="s">
        <v>2653</v>
      </c>
      <c r="AB13" s="217" t="str">
        <f t="shared" si="1"/>
        <v>NO</v>
      </c>
      <c r="AC13" s="217" t="str">
        <f t="shared" si="2"/>
        <v>NO</v>
      </c>
      <c r="AD13" s="217" t="str">
        <f t="shared" si="3"/>
        <v>YES</v>
      </c>
      <c r="AE13" s="217" t="str">
        <f t="shared" si="4"/>
        <v>YES</v>
      </c>
      <c r="AF13" s="217" t="str">
        <f t="shared" si="5"/>
        <v>NO</v>
      </c>
      <c r="AG13" s="217" t="str">
        <f t="shared" si="7"/>
        <v>YES</v>
      </c>
      <c r="AH13" s="217" t="str">
        <f t="shared" si="8"/>
        <v>NO</v>
      </c>
      <c r="AI13" s="217" t="str">
        <f t="shared" si="9"/>
        <v>NO</v>
      </c>
      <c r="AJ13" s="217" t="str">
        <f t="shared" si="10"/>
        <v>YES</v>
      </c>
      <c r="AK13" s="217" t="str">
        <f t="shared" si="11"/>
        <v>NO</v>
      </c>
      <c r="AL13" s="217" t="str">
        <f t="shared" si="12"/>
        <v>NO</v>
      </c>
      <c r="AM13" s="217" t="str">
        <f t="shared" si="13"/>
        <v>NO</v>
      </c>
      <c r="AN13" s="217" t="str">
        <f t="shared" si="14"/>
        <v>NO</v>
      </c>
      <c r="AO13" s="217" t="str">
        <f t="shared" si="15"/>
        <v>YES</v>
      </c>
      <c r="AP13" s="217" t="str">
        <f>IF(AND(Inputs!$E$16=TRUE,K13="YES"),"YES","NO")</f>
        <v>NO</v>
      </c>
      <c r="AQ13" s="217" t="str">
        <f t="shared" si="16"/>
        <v>YES</v>
      </c>
      <c r="AR13" s="217" t="str">
        <f t="shared" si="17"/>
        <v>YES</v>
      </c>
      <c r="AS13" s="216">
        <v>6</v>
      </c>
      <c r="AT13" s="221">
        <f t="shared" si="18"/>
        <v>43402</v>
      </c>
      <c r="AU13" s="217" t="str">
        <f t="shared" si="19"/>
        <v>PO+6W</v>
      </c>
    </row>
    <row r="14" spans="1:47" s="9" customFormat="1" hidden="1" x14ac:dyDescent="0.25">
      <c r="A14" s="218"/>
      <c r="B14" s="217" t="s">
        <v>2649</v>
      </c>
      <c r="C14" s="217">
        <v>0</v>
      </c>
      <c r="D14" s="225">
        <v>7</v>
      </c>
      <c r="E14" s="222" t="s">
        <v>2711</v>
      </c>
      <c r="F14" s="205" t="str">
        <f t="shared" si="0"/>
        <v>0000-FA-007</v>
      </c>
      <c r="G14" s="205" t="s">
        <v>2742</v>
      </c>
      <c r="H14" s="9" t="s">
        <v>2661</v>
      </c>
      <c r="I14" s="9" t="str">
        <f>VLOOKUP(J14,Auxiliary!B:C,2,0)</f>
        <v>PROJ</v>
      </c>
      <c r="J14" s="217" t="s">
        <v>880</v>
      </c>
      <c r="K14" s="217" t="s">
        <v>2654</v>
      </c>
      <c r="L14" s="217" t="s">
        <v>2654</v>
      </c>
      <c r="M14" s="217" t="s">
        <v>2653</v>
      </c>
      <c r="N14" s="217" t="s">
        <v>2653</v>
      </c>
      <c r="O14" s="217" t="s">
        <v>2653</v>
      </c>
      <c r="P14" s="217" t="s">
        <v>2653</v>
      </c>
      <c r="Q14" s="217" t="s">
        <v>2653</v>
      </c>
      <c r="R14" s="217" t="s">
        <v>2653</v>
      </c>
      <c r="S14" s="217" t="s">
        <v>2653</v>
      </c>
      <c r="T14" s="217" t="s">
        <v>2653</v>
      </c>
      <c r="U14" s="217" t="s">
        <v>2653</v>
      </c>
      <c r="V14" s="217" t="s">
        <v>2653</v>
      </c>
      <c r="W14" s="217" t="s">
        <v>2653</v>
      </c>
      <c r="X14" s="217" t="s">
        <v>2653</v>
      </c>
      <c r="Y14" s="217" t="s">
        <v>2653</v>
      </c>
      <c r="Z14" s="217" t="s">
        <v>2653</v>
      </c>
      <c r="AA14" s="217" t="s">
        <v>2653</v>
      </c>
      <c r="AB14" s="217" t="str">
        <f t="shared" si="1"/>
        <v>NO</v>
      </c>
      <c r="AC14" s="217" t="str">
        <f t="shared" si="2"/>
        <v>NO</v>
      </c>
      <c r="AD14" s="217" t="str">
        <f t="shared" si="3"/>
        <v>YES</v>
      </c>
      <c r="AE14" s="217" t="str">
        <f t="shared" si="4"/>
        <v>YES</v>
      </c>
      <c r="AF14" s="217" t="str">
        <f t="shared" si="5"/>
        <v>NO</v>
      </c>
      <c r="AG14" s="217" t="str">
        <f t="shared" si="7"/>
        <v>YES</v>
      </c>
      <c r="AH14" s="217" t="str">
        <f t="shared" si="8"/>
        <v>NO</v>
      </c>
      <c r="AI14" s="217" t="str">
        <f t="shared" si="9"/>
        <v>NO</v>
      </c>
      <c r="AJ14" s="217" t="str">
        <f t="shared" si="10"/>
        <v>YES</v>
      </c>
      <c r="AK14" s="217" t="str">
        <f t="shared" si="11"/>
        <v>NO</v>
      </c>
      <c r="AL14" s="217" t="str">
        <f t="shared" si="12"/>
        <v>NO</v>
      </c>
      <c r="AM14" s="217" t="str">
        <f t="shared" si="13"/>
        <v>NO</v>
      </c>
      <c r="AN14" s="217" t="str">
        <f t="shared" si="14"/>
        <v>NO</v>
      </c>
      <c r="AO14" s="217" t="str">
        <f t="shared" si="15"/>
        <v>YES</v>
      </c>
      <c r="AP14" s="217" t="str">
        <f>IF(AND(Inputs!$E$16=TRUE,K14="YES"),"YES","NO")</f>
        <v>NO</v>
      </c>
      <c r="AQ14" s="217" t="str">
        <f t="shared" si="16"/>
        <v>YES</v>
      </c>
      <c r="AR14" s="217" t="str">
        <f t="shared" si="17"/>
        <v>YES</v>
      </c>
      <c r="AS14" s="216">
        <v>4</v>
      </c>
      <c r="AT14" s="221">
        <f t="shared" si="18"/>
        <v>43388</v>
      </c>
      <c r="AU14" s="217" t="str">
        <f t="shared" si="19"/>
        <v>PO+4W</v>
      </c>
    </row>
    <row r="15" spans="1:47" s="9" customFormat="1" hidden="1" x14ac:dyDescent="0.25">
      <c r="A15" s="218"/>
      <c r="B15" s="217" t="s">
        <v>2649</v>
      </c>
      <c r="C15" s="217">
        <v>0</v>
      </c>
      <c r="D15" s="225">
        <v>8</v>
      </c>
      <c r="E15" s="205" t="s">
        <v>2042</v>
      </c>
      <c r="F15" s="205" t="str">
        <f t="shared" si="0"/>
        <v>0000-FA-008</v>
      </c>
      <c r="G15" s="205" t="s">
        <v>2742</v>
      </c>
      <c r="H15" s="9" t="s">
        <v>2661</v>
      </c>
      <c r="I15" s="9" t="str">
        <f>VLOOKUP(J15,Auxiliary!B:C,2,0)</f>
        <v>PROJ</v>
      </c>
      <c r="J15" s="217" t="s">
        <v>880</v>
      </c>
      <c r="K15" s="217" t="s">
        <v>2654</v>
      </c>
      <c r="L15" s="217" t="s">
        <v>2653</v>
      </c>
      <c r="M15" s="217" t="s">
        <v>2654</v>
      </c>
      <c r="N15" s="217" t="s">
        <v>2654</v>
      </c>
      <c r="O15" s="217" t="s">
        <v>2654</v>
      </c>
      <c r="P15" s="217" t="s">
        <v>2654</v>
      </c>
      <c r="Q15" s="217" t="s">
        <v>2654</v>
      </c>
      <c r="R15" s="217" t="s">
        <v>2654</v>
      </c>
      <c r="S15" s="217" t="s">
        <v>2654</v>
      </c>
      <c r="T15" s="217" t="s">
        <v>2654</v>
      </c>
      <c r="U15" s="217" t="s">
        <v>2654</v>
      </c>
      <c r="V15" s="217" t="s">
        <v>2654</v>
      </c>
      <c r="W15" s="217" t="s">
        <v>2654</v>
      </c>
      <c r="X15" s="217" t="s">
        <v>2654</v>
      </c>
      <c r="Y15" s="217" t="s">
        <v>2654</v>
      </c>
      <c r="Z15" s="217" t="s">
        <v>2654</v>
      </c>
      <c r="AA15" s="217" t="s">
        <v>2654</v>
      </c>
      <c r="AB15" s="217" t="str">
        <f t="shared" si="1"/>
        <v>NO</v>
      </c>
      <c r="AC15" s="217" t="str">
        <f t="shared" si="2"/>
        <v>NO</v>
      </c>
      <c r="AD15" s="217" t="str">
        <f t="shared" si="3"/>
        <v>NO</v>
      </c>
      <c r="AE15" s="217" t="str">
        <f t="shared" si="4"/>
        <v>NO</v>
      </c>
      <c r="AF15" s="217" t="str">
        <f t="shared" si="5"/>
        <v>NO</v>
      </c>
      <c r="AG15" s="217" t="str">
        <f t="shared" si="7"/>
        <v>NO</v>
      </c>
      <c r="AH15" s="217" t="str">
        <f t="shared" si="8"/>
        <v>NO</v>
      </c>
      <c r="AI15" s="217" t="str">
        <f t="shared" si="9"/>
        <v>NO</v>
      </c>
      <c r="AJ15" s="217" t="str">
        <f t="shared" si="10"/>
        <v>NO</v>
      </c>
      <c r="AK15" s="217" t="str">
        <f t="shared" si="11"/>
        <v>NO</v>
      </c>
      <c r="AL15" s="217" t="str">
        <f t="shared" si="12"/>
        <v>NO</v>
      </c>
      <c r="AM15" s="217" t="str">
        <f t="shared" si="13"/>
        <v>NO</v>
      </c>
      <c r="AN15" s="217" t="str">
        <f t="shared" si="14"/>
        <v>NO</v>
      </c>
      <c r="AO15" s="217" t="str">
        <f t="shared" si="15"/>
        <v>NO</v>
      </c>
      <c r="AP15" s="217" t="str">
        <f>IF(AND(Inputs!$E$16=TRUE,K15="YES"),"YES","NO")</f>
        <v>NO</v>
      </c>
      <c r="AQ15" s="217" t="str">
        <f t="shared" si="16"/>
        <v>NO</v>
      </c>
      <c r="AR15" s="217" t="str">
        <f t="shared" si="17"/>
        <v>NO</v>
      </c>
      <c r="AS15" s="216">
        <v>4</v>
      </c>
      <c r="AT15" s="221">
        <f t="shared" si="18"/>
        <v>43388</v>
      </c>
      <c r="AU15" s="217" t="str">
        <f t="shared" si="19"/>
        <v>PO+4W</v>
      </c>
    </row>
    <row r="16" spans="1:47" s="9" customFormat="1" hidden="1" x14ac:dyDescent="0.25">
      <c r="A16" s="218"/>
      <c r="B16" s="217" t="s">
        <v>2649</v>
      </c>
      <c r="C16" s="217">
        <v>0</v>
      </c>
      <c r="D16" s="225">
        <v>9</v>
      </c>
      <c r="E16" s="205" t="s">
        <v>2043</v>
      </c>
      <c r="F16" s="205" t="str">
        <f t="shared" si="0"/>
        <v>0000-FA-009</v>
      </c>
      <c r="G16" s="205" t="s">
        <v>2742</v>
      </c>
      <c r="H16" s="9" t="s">
        <v>2661</v>
      </c>
      <c r="I16" s="9" t="str">
        <f>VLOOKUP(J16,Auxiliary!B:C,2,0)</f>
        <v>PROJ</v>
      </c>
      <c r="J16" s="217" t="s">
        <v>880</v>
      </c>
      <c r="K16" s="217" t="s">
        <v>2654</v>
      </c>
      <c r="L16" s="217" t="s">
        <v>2654</v>
      </c>
      <c r="M16" s="217" t="s">
        <v>2654</v>
      </c>
      <c r="N16" s="217" t="s">
        <v>2654</v>
      </c>
      <c r="O16" s="217" t="s">
        <v>2654</v>
      </c>
      <c r="P16" s="217" t="s">
        <v>2654</v>
      </c>
      <c r="Q16" s="217" t="s">
        <v>2654</v>
      </c>
      <c r="R16" s="217" t="s">
        <v>2654</v>
      </c>
      <c r="S16" s="217" t="s">
        <v>2654</v>
      </c>
      <c r="T16" s="217" t="s">
        <v>2654</v>
      </c>
      <c r="U16" s="217" t="s">
        <v>2654</v>
      </c>
      <c r="V16" s="217" t="s">
        <v>2654</v>
      </c>
      <c r="W16" s="217" t="s">
        <v>2654</v>
      </c>
      <c r="X16" s="217" t="s">
        <v>2654</v>
      </c>
      <c r="Y16" s="217" t="s">
        <v>2654</v>
      </c>
      <c r="Z16" s="217" t="s">
        <v>2654</v>
      </c>
      <c r="AA16" s="217" t="s">
        <v>2654</v>
      </c>
      <c r="AB16" s="217" t="str">
        <f t="shared" si="1"/>
        <v>NO</v>
      </c>
      <c r="AC16" s="217" t="str">
        <f t="shared" si="2"/>
        <v>NO</v>
      </c>
      <c r="AD16" s="217" t="str">
        <f t="shared" si="3"/>
        <v>NO</v>
      </c>
      <c r="AE16" s="217" t="str">
        <f t="shared" si="4"/>
        <v>NO</v>
      </c>
      <c r="AF16" s="217" t="str">
        <f t="shared" si="5"/>
        <v>NO</v>
      </c>
      <c r="AG16" s="217" t="str">
        <f t="shared" si="7"/>
        <v>NO</v>
      </c>
      <c r="AH16" s="217" t="str">
        <f t="shared" si="8"/>
        <v>NO</v>
      </c>
      <c r="AI16" s="217" t="str">
        <f t="shared" si="9"/>
        <v>NO</v>
      </c>
      <c r="AJ16" s="217" t="str">
        <f t="shared" si="10"/>
        <v>NO</v>
      </c>
      <c r="AK16" s="217" t="str">
        <f t="shared" si="11"/>
        <v>NO</v>
      </c>
      <c r="AL16" s="217" t="str">
        <f t="shared" si="12"/>
        <v>NO</v>
      </c>
      <c r="AM16" s="217" t="str">
        <f t="shared" si="13"/>
        <v>NO</v>
      </c>
      <c r="AN16" s="217" t="str">
        <f t="shared" si="14"/>
        <v>NO</v>
      </c>
      <c r="AO16" s="217" t="str">
        <f t="shared" si="15"/>
        <v>NO</v>
      </c>
      <c r="AP16" s="217" t="str">
        <f>IF(AND(Inputs!$E$16=TRUE,K16="YES"),"YES","NO")</f>
        <v>NO</v>
      </c>
      <c r="AQ16" s="217" t="str">
        <f t="shared" si="16"/>
        <v>NO</v>
      </c>
      <c r="AR16" s="217" t="str">
        <f t="shared" si="17"/>
        <v>NO</v>
      </c>
      <c r="AS16" s="216">
        <v>3</v>
      </c>
      <c r="AT16" s="221">
        <f t="shared" si="18"/>
        <v>43381</v>
      </c>
      <c r="AU16" s="217" t="str">
        <f t="shared" si="19"/>
        <v>PO+3W</v>
      </c>
    </row>
    <row r="17" spans="1:47" s="9" customFormat="1" hidden="1" x14ac:dyDescent="0.25">
      <c r="A17" s="218"/>
      <c r="B17" s="217" t="s">
        <v>2649</v>
      </c>
      <c r="C17" s="217">
        <v>0</v>
      </c>
      <c r="D17" s="225">
        <v>10</v>
      </c>
      <c r="E17" s="222" t="s">
        <v>1926</v>
      </c>
      <c r="F17" s="205" t="str">
        <f t="shared" si="0"/>
        <v>0000-FA-010</v>
      </c>
      <c r="G17" s="205" t="s">
        <v>2742</v>
      </c>
      <c r="H17" s="9" t="s">
        <v>2661</v>
      </c>
      <c r="I17" s="9" t="str">
        <f>VLOOKUP(J17,Auxiliary!B:C,2,0)</f>
        <v>PROJ</v>
      </c>
      <c r="J17" s="217" t="s">
        <v>880</v>
      </c>
      <c r="K17" s="217" t="s">
        <v>2654</v>
      </c>
      <c r="L17" s="217" t="s">
        <v>2654</v>
      </c>
      <c r="M17" s="217" t="s">
        <v>2653</v>
      </c>
      <c r="N17" s="217" t="s">
        <v>2653</v>
      </c>
      <c r="O17" s="217" t="s">
        <v>2653</v>
      </c>
      <c r="P17" s="217" t="s">
        <v>2653</v>
      </c>
      <c r="Q17" s="217" t="s">
        <v>2653</v>
      </c>
      <c r="R17" s="217" t="s">
        <v>2653</v>
      </c>
      <c r="S17" s="217" t="s">
        <v>2653</v>
      </c>
      <c r="T17" s="217" t="s">
        <v>2653</v>
      </c>
      <c r="U17" s="217" t="s">
        <v>2653</v>
      </c>
      <c r="V17" s="217" t="s">
        <v>2653</v>
      </c>
      <c r="W17" s="217" t="s">
        <v>2653</v>
      </c>
      <c r="X17" s="217" t="s">
        <v>2653</v>
      </c>
      <c r="Y17" s="217" t="s">
        <v>2653</v>
      </c>
      <c r="Z17" s="217" t="s">
        <v>2653</v>
      </c>
      <c r="AA17" s="217" t="s">
        <v>2653</v>
      </c>
      <c r="AB17" s="217" t="str">
        <f t="shared" si="1"/>
        <v>NO</v>
      </c>
      <c r="AC17" s="217" t="str">
        <f t="shared" si="2"/>
        <v>NO</v>
      </c>
      <c r="AD17" s="217" t="str">
        <f t="shared" si="3"/>
        <v>YES</v>
      </c>
      <c r="AE17" s="217" t="str">
        <f t="shared" si="4"/>
        <v>YES</v>
      </c>
      <c r="AF17" s="217" t="str">
        <f t="shared" si="5"/>
        <v>NO</v>
      </c>
      <c r="AG17" s="217" t="str">
        <f t="shared" si="7"/>
        <v>YES</v>
      </c>
      <c r="AH17" s="217" t="str">
        <f t="shared" si="8"/>
        <v>NO</v>
      </c>
      <c r="AI17" s="217" t="str">
        <f t="shared" si="9"/>
        <v>NO</v>
      </c>
      <c r="AJ17" s="217" t="str">
        <f t="shared" si="10"/>
        <v>YES</v>
      </c>
      <c r="AK17" s="217" t="str">
        <f t="shared" si="11"/>
        <v>NO</v>
      </c>
      <c r="AL17" s="217" t="str">
        <f t="shared" si="12"/>
        <v>NO</v>
      </c>
      <c r="AM17" s="217" t="str">
        <f t="shared" si="13"/>
        <v>NO</v>
      </c>
      <c r="AN17" s="217" t="str">
        <f t="shared" si="14"/>
        <v>NO</v>
      </c>
      <c r="AO17" s="217" t="str">
        <f t="shared" si="15"/>
        <v>YES</v>
      </c>
      <c r="AP17" s="217" t="str">
        <f>IF(AND(Inputs!$E$16=TRUE,K17="YES"),"YES","NO")</f>
        <v>NO</v>
      </c>
      <c r="AQ17" s="217" t="str">
        <f t="shared" si="16"/>
        <v>YES</v>
      </c>
      <c r="AR17" s="217" t="str">
        <f t="shared" si="17"/>
        <v>YES</v>
      </c>
      <c r="AS17" s="216">
        <v>3</v>
      </c>
      <c r="AT17" s="221">
        <f t="shared" si="18"/>
        <v>43381</v>
      </c>
      <c r="AU17" s="217" t="str">
        <f t="shared" si="19"/>
        <v>PO+3W</v>
      </c>
    </row>
    <row r="18" spans="1:47" s="9" customFormat="1" hidden="1" x14ac:dyDescent="0.25">
      <c r="A18" s="218"/>
      <c r="B18" s="217" t="s">
        <v>2649</v>
      </c>
      <c r="C18" s="217">
        <v>0</v>
      </c>
      <c r="D18" s="225">
        <v>11</v>
      </c>
      <c r="E18" s="205" t="s">
        <v>2044</v>
      </c>
      <c r="F18" s="205" t="str">
        <f t="shared" si="0"/>
        <v>0000-FA-011</v>
      </c>
      <c r="G18" s="205" t="s">
        <v>2742</v>
      </c>
      <c r="H18" s="9" t="s">
        <v>2661</v>
      </c>
      <c r="I18" s="9" t="str">
        <f>VLOOKUP(J18,Auxiliary!B:C,2,0)</f>
        <v>PROJ</v>
      </c>
      <c r="J18" s="217" t="s">
        <v>880</v>
      </c>
      <c r="K18" s="217" t="s">
        <v>2654</v>
      </c>
      <c r="L18" s="217" t="s">
        <v>2653</v>
      </c>
      <c r="M18" s="217" t="s">
        <v>2654</v>
      </c>
      <c r="N18" s="217" t="s">
        <v>2654</v>
      </c>
      <c r="O18" s="217" t="s">
        <v>2654</v>
      </c>
      <c r="P18" s="217" t="s">
        <v>2654</v>
      </c>
      <c r="Q18" s="217" t="s">
        <v>2654</v>
      </c>
      <c r="R18" s="217" t="s">
        <v>2654</v>
      </c>
      <c r="S18" s="217" t="s">
        <v>2654</v>
      </c>
      <c r="T18" s="217" t="s">
        <v>2654</v>
      </c>
      <c r="U18" s="217" t="s">
        <v>2654</v>
      </c>
      <c r="V18" s="217" t="s">
        <v>2654</v>
      </c>
      <c r="W18" s="217" t="s">
        <v>2654</v>
      </c>
      <c r="X18" s="217" t="s">
        <v>2654</v>
      </c>
      <c r="Y18" s="217" t="s">
        <v>2654</v>
      </c>
      <c r="Z18" s="217" t="s">
        <v>2654</v>
      </c>
      <c r="AA18" s="217" t="s">
        <v>2654</v>
      </c>
      <c r="AB18" s="217" t="str">
        <f t="shared" si="1"/>
        <v>NO</v>
      </c>
      <c r="AC18" s="217" t="str">
        <f t="shared" si="2"/>
        <v>NO</v>
      </c>
      <c r="AD18" s="217" t="str">
        <f t="shared" si="3"/>
        <v>NO</v>
      </c>
      <c r="AE18" s="217" t="str">
        <f t="shared" si="4"/>
        <v>NO</v>
      </c>
      <c r="AF18" s="217" t="str">
        <f t="shared" si="5"/>
        <v>NO</v>
      </c>
      <c r="AG18" s="217" t="str">
        <f t="shared" si="7"/>
        <v>NO</v>
      </c>
      <c r="AH18" s="217" t="str">
        <f t="shared" si="8"/>
        <v>NO</v>
      </c>
      <c r="AI18" s="217" t="str">
        <f t="shared" si="9"/>
        <v>NO</v>
      </c>
      <c r="AJ18" s="217" t="str">
        <f t="shared" si="10"/>
        <v>NO</v>
      </c>
      <c r="AK18" s="217" t="str">
        <f t="shared" si="11"/>
        <v>NO</v>
      </c>
      <c r="AL18" s="217" t="str">
        <f t="shared" si="12"/>
        <v>NO</v>
      </c>
      <c r="AM18" s="217" t="str">
        <f t="shared" si="13"/>
        <v>NO</v>
      </c>
      <c r="AN18" s="217" t="str">
        <f t="shared" si="14"/>
        <v>NO</v>
      </c>
      <c r="AO18" s="217" t="str">
        <f t="shared" si="15"/>
        <v>NO</v>
      </c>
      <c r="AP18" s="217" t="str">
        <f>IF(AND(Inputs!$E$16=TRUE,K18="YES"),"YES","NO")</f>
        <v>NO</v>
      </c>
      <c r="AQ18" s="217" t="str">
        <f t="shared" si="16"/>
        <v>NO</v>
      </c>
      <c r="AR18" s="217" t="str">
        <f t="shared" si="17"/>
        <v>NO</v>
      </c>
      <c r="AS18" s="216">
        <v>3</v>
      </c>
      <c r="AT18" s="221">
        <f t="shared" si="18"/>
        <v>43381</v>
      </c>
      <c r="AU18" s="217" t="str">
        <f t="shared" si="19"/>
        <v>PO+3W</v>
      </c>
    </row>
    <row r="19" spans="1:47" s="9" customFormat="1" hidden="1" x14ac:dyDescent="0.25">
      <c r="A19" s="218"/>
      <c r="B19" s="217" t="s">
        <v>2649</v>
      </c>
      <c r="C19" s="217">
        <v>0</v>
      </c>
      <c r="D19" s="225">
        <v>12</v>
      </c>
      <c r="E19" s="205" t="s">
        <v>2045</v>
      </c>
      <c r="F19" s="205" t="str">
        <f t="shared" si="0"/>
        <v>0000-FA-012</v>
      </c>
      <c r="G19" s="205" t="s">
        <v>2742</v>
      </c>
      <c r="H19" s="9" t="s">
        <v>2661</v>
      </c>
      <c r="I19" s="9" t="str">
        <f>VLOOKUP(J19,Auxiliary!B:C,2,0)</f>
        <v>PROJ</v>
      </c>
      <c r="J19" s="217" t="s">
        <v>880</v>
      </c>
      <c r="K19" s="217" t="s">
        <v>2654</v>
      </c>
      <c r="L19" s="217" t="s">
        <v>2654</v>
      </c>
      <c r="M19" s="217" t="s">
        <v>2654</v>
      </c>
      <c r="N19" s="217" t="s">
        <v>2654</v>
      </c>
      <c r="O19" s="217" t="s">
        <v>2654</v>
      </c>
      <c r="P19" s="217" t="s">
        <v>2654</v>
      </c>
      <c r="Q19" s="217" t="s">
        <v>2654</v>
      </c>
      <c r="R19" s="217" t="s">
        <v>2654</v>
      </c>
      <c r="S19" s="217" t="s">
        <v>2654</v>
      </c>
      <c r="T19" s="217" t="s">
        <v>2654</v>
      </c>
      <c r="U19" s="217" t="s">
        <v>2654</v>
      </c>
      <c r="V19" s="217" t="s">
        <v>2654</v>
      </c>
      <c r="W19" s="217" t="s">
        <v>2654</v>
      </c>
      <c r="X19" s="217" t="s">
        <v>2654</v>
      </c>
      <c r="Y19" s="217" t="s">
        <v>2654</v>
      </c>
      <c r="Z19" s="217" t="s">
        <v>2654</v>
      </c>
      <c r="AA19" s="217" t="s">
        <v>2654</v>
      </c>
      <c r="AB19" s="217" t="str">
        <f t="shared" si="1"/>
        <v>NO</v>
      </c>
      <c r="AC19" s="217" t="str">
        <f t="shared" si="2"/>
        <v>NO</v>
      </c>
      <c r="AD19" s="217" t="str">
        <f t="shared" si="3"/>
        <v>NO</v>
      </c>
      <c r="AE19" s="217" t="str">
        <f t="shared" si="4"/>
        <v>NO</v>
      </c>
      <c r="AF19" s="217" t="str">
        <f t="shared" si="5"/>
        <v>NO</v>
      </c>
      <c r="AG19" s="217" t="str">
        <f t="shared" si="7"/>
        <v>NO</v>
      </c>
      <c r="AH19" s="217" t="str">
        <f t="shared" si="8"/>
        <v>NO</v>
      </c>
      <c r="AI19" s="217" t="str">
        <f t="shared" si="9"/>
        <v>NO</v>
      </c>
      <c r="AJ19" s="217" t="str">
        <f t="shared" si="10"/>
        <v>NO</v>
      </c>
      <c r="AK19" s="217" t="str">
        <f t="shared" si="11"/>
        <v>NO</v>
      </c>
      <c r="AL19" s="217" t="str">
        <f t="shared" si="12"/>
        <v>NO</v>
      </c>
      <c r="AM19" s="217" t="str">
        <f t="shared" si="13"/>
        <v>NO</v>
      </c>
      <c r="AN19" s="217" t="str">
        <f t="shared" si="14"/>
        <v>NO</v>
      </c>
      <c r="AO19" s="217" t="str">
        <f t="shared" si="15"/>
        <v>NO</v>
      </c>
      <c r="AP19" s="217" t="str">
        <f>IF(AND(Inputs!$E$16=TRUE,K19="YES"),"YES","NO")</f>
        <v>NO</v>
      </c>
      <c r="AQ19" s="217" t="str">
        <f t="shared" si="16"/>
        <v>NO</v>
      </c>
      <c r="AR19" s="217" t="str">
        <f t="shared" si="17"/>
        <v>NO</v>
      </c>
      <c r="AS19" s="216">
        <v>3</v>
      </c>
      <c r="AT19" s="221">
        <f t="shared" si="18"/>
        <v>43381</v>
      </c>
      <c r="AU19" s="217" t="str">
        <f t="shared" si="19"/>
        <v>PO+3W</v>
      </c>
    </row>
    <row r="20" spans="1:47" s="9" customFormat="1" hidden="1" x14ac:dyDescent="0.25">
      <c r="A20" s="218"/>
      <c r="B20" s="217" t="s">
        <v>2649</v>
      </c>
      <c r="C20" s="217">
        <v>0</v>
      </c>
      <c r="D20" s="225">
        <v>14</v>
      </c>
      <c r="E20" s="222" t="s">
        <v>1927</v>
      </c>
      <c r="F20" s="205" t="str">
        <f t="shared" si="0"/>
        <v>0000-FA-014</v>
      </c>
      <c r="G20" s="205" t="s">
        <v>2742</v>
      </c>
      <c r="H20" s="9" t="s">
        <v>2661</v>
      </c>
      <c r="I20" s="9" t="str">
        <f>VLOOKUP(J20,Auxiliary!B:C,2,0)</f>
        <v>PROJ</v>
      </c>
      <c r="J20" s="217" t="s">
        <v>880</v>
      </c>
      <c r="K20" s="217" t="s">
        <v>2654</v>
      </c>
      <c r="L20" s="217" t="s">
        <v>2654</v>
      </c>
      <c r="M20" s="217" t="s">
        <v>2653</v>
      </c>
      <c r="N20" s="217" t="s">
        <v>2653</v>
      </c>
      <c r="O20" s="217" t="s">
        <v>2653</v>
      </c>
      <c r="P20" s="217" t="s">
        <v>2653</v>
      </c>
      <c r="Q20" s="217" t="s">
        <v>2653</v>
      </c>
      <c r="R20" s="217" t="s">
        <v>2653</v>
      </c>
      <c r="S20" s="217" t="s">
        <v>2653</v>
      </c>
      <c r="T20" s="217" t="s">
        <v>2653</v>
      </c>
      <c r="U20" s="217" t="s">
        <v>2653</v>
      </c>
      <c r="V20" s="217" t="s">
        <v>2653</v>
      </c>
      <c r="W20" s="217" t="s">
        <v>2653</v>
      </c>
      <c r="X20" s="217" t="s">
        <v>2653</v>
      </c>
      <c r="Y20" s="217" t="s">
        <v>2653</v>
      </c>
      <c r="Z20" s="217" t="s">
        <v>2653</v>
      </c>
      <c r="AA20" s="217" t="s">
        <v>2653</v>
      </c>
      <c r="AB20" s="217" t="str">
        <f t="shared" si="1"/>
        <v>NO</v>
      </c>
      <c r="AC20" s="217" t="str">
        <f t="shared" si="2"/>
        <v>NO</v>
      </c>
      <c r="AD20" s="217" t="str">
        <f t="shared" si="3"/>
        <v>YES</v>
      </c>
      <c r="AE20" s="217" t="str">
        <f t="shared" si="4"/>
        <v>YES</v>
      </c>
      <c r="AF20" s="217" t="str">
        <f t="shared" si="5"/>
        <v>NO</v>
      </c>
      <c r="AG20" s="217" t="str">
        <f t="shared" si="7"/>
        <v>YES</v>
      </c>
      <c r="AH20" s="217" t="str">
        <f t="shared" si="8"/>
        <v>NO</v>
      </c>
      <c r="AI20" s="217" t="str">
        <f t="shared" si="9"/>
        <v>NO</v>
      </c>
      <c r="AJ20" s="217" t="str">
        <f t="shared" si="10"/>
        <v>YES</v>
      </c>
      <c r="AK20" s="217" t="str">
        <f t="shared" si="11"/>
        <v>NO</v>
      </c>
      <c r="AL20" s="217" t="str">
        <f t="shared" si="12"/>
        <v>NO</v>
      </c>
      <c r="AM20" s="217" t="str">
        <f t="shared" si="13"/>
        <v>NO</v>
      </c>
      <c r="AN20" s="217" t="str">
        <f t="shared" si="14"/>
        <v>NO</v>
      </c>
      <c r="AO20" s="217" t="str">
        <f t="shared" si="15"/>
        <v>YES</v>
      </c>
      <c r="AP20" s="217" t="str">
        <f>IF(AND(Inputs!$E$16=TRUE,K20="YES"),"YES","NO")</f>
        <v>NO</v>
      </c>
      <c r="AQ20" s="217" t="str">
        <f t="shared" si="16"/>
        <v>YES</v>
      </c>
      <c r="AR20" s="217" t="str">
        <f t="shared" si="17"/>
        <v>YES</v>
      </c>
      <c r="AS20" s="216">
        <v>3</v>
      </c>
      <c r="AT20" s="221">
        <f t="shared" si="18"/>
        <v>43381</v>
      </c>
      <c r="AU20" s="217" t="str">
        <f t="shared" si="19"/>
        <v>PO+3W</v>
      </c>
    </row>
    <row r="21" spans="1:47" s="9" customFormat="1" hidden="1" x14ac:dyDescent="0.25">
      <c r="A21" s="218"/>
      <c r="B21" s="217" t="s">
        <v>2649</v>
      </c>
      <c r="C21" s="217">
        <v>0</v>
      </c>
      <c r="D21" s="225">
        <v>15</v>
      </c>
      <c r="E21" s="222" t="s">
        <v>1928</v>
      </c>
      <c r="F21" s="205" t="str">
        <f t="shared" si="0"/>
        <v>0000-FA-015</v>
      </c>
      <c r="G21" s="205" t="s">
        <v>2742</v>
      </c>
      <c r="H21" s="9" t="s">
        <v>2661</v>
      </c>
      <c r="I21" s="9" t="str">
        <f>VLOOKUP(J21,Auxiliary!B:C,2,0)</f>
        <v>PROJ</v>
      </c>
      <c r="J21" s="217" t="s">
        <v>880</v>
      </c>
      <c r="K21" s="217" t="s">
        <v>2654</v>
      </c>
      <c r="L21" s="217" t="s">
        <v>2654</v>
      </c>
      <c r="M21" s="217" t="s">
        <v>2653</v>
      </c>
      <c r="N21" s="217" t="s">
        <v>2653</v>
      </c>
      <c r="O21" s="217" t="s">
        <v>2653</v>
      </c>
      <c r="P21" s="217" t="s">
        <v>2653</v>
      </c>
      <c r="Q21" s="217" t="s">
        <v>2653</v>
      </c>
      <c r="R21" s="217" t="s">
        <v>2653</v>
      </c>
      <c r="S21" s="217" t="s">
        <v>2654</v>
      </c>
      <c r="T21" s="217" t="s">
        <v>2653</v>
      </c>
      <c r="U21" s="217" t="s">
        <v>2653</v>
      </c>
      <c r="V21" s="217" t="s">
        <v>2653</v>
      </c>
      <c r="W21" s="217" t="s">
        <v>2653</v>
      </c>
      <c r="X21" s="217" t="s">
        <v>2653</v>
      </c>
      <c r="Y21" s="217" t="s">
        <v>2653</v>
      </c>
      <c r="Z21" s="217" t="s">
        <v>2653</v>
      </c>
      <c r="AA21" s="217" t="s">
        <v>2653</v>
      </c>
      <c r="AB21" s="217" t="str">
        <f t="shared" si="1"/>
        <v>NO</v>
      </c>
      <c r="AC21" s="217" t="str">
        <f t="shared" si="2"/>
        <v>NO</v>
      </c>
      <c r="AD21" s="217" t="str">
        <f t="shared" si="3"/>
        <v>YES</v>
      </c>
      <c r="AE21" s="217" t="str">
        <f t="shared" si="4"/>
        <v>YES</v>
      </c>
      <c r="AF21" s="217" t="str">
        <f t="shared" si="5"/>
        <v>NO</v>
      </c>
      <c r="AG21" s="217" t="str">
        <f t="shared" si="7"/>
        <v>NO</v>
      </c>
      <c r="AH21" s="217" t="str">
        <f t="shared" si="8"/>
        <v>NO</v>
      </c>
      <c r="AI21" s="217" t="str">
        <f t="shared" si="9"/>
        <v>NO</v>
      </c>
      <c r="AJ21" s="217" t="str">
        <f t="shared" si="10"/>
        <v>YES</v>
      </c>
      <c r="AK21" s="217" t="str">
        <f t="shared" si="11"/>
        <v>NO</v>
      </c>
      <c r="AL21" s="217" t="str">
        <f t="shared" si="12"/>
        <v>NO</v>
      </c>
      <c r="AM21" s="217" t="str">
        <f t="shared" si="13"/>
        <v>NO</v>
      </c>
      <c r="AN21" s="217" t="str">
        <f t="shared" si="14"/>
        <v>NO</v>
      </c>
      <c r="AO21" s="217" t="str">
        <f t="shared" si="15"/>
        <v>YES</v>
      </c>
      <c r="AP21" s="217" t="str">
        <f>IF(AND(Inputs!$E$16=TRUE,K21="YES"),"YES","NO")</f>
        <v>NO</v>
      </c>
      <c r="AQ21" s="217" t="str">
        <f t="shared" si="16"/>
        <v>YES</v>
      </c>
      <c r="AR21" s="217" t="str">
        <f t="shared" si="17"/>
        <v>YES</v>
      </c>
      <c r="AS21" s="216">
        <v>3</v>
      </c>
      <c r="AT21" s="221">
        <f t="shared" si="18"/>
        <v>43381</v>
      </c>
      <c r="AU21" s="217" t="str">
        <f t="shared" si="19"/>
        <v>PO+3W</v>
      </c>
    </row>
    <row r="22" spans="1:47" s="218" customFormat="1" hidden="1" x14ac:dyDescent="0.25">
      <c r="B22" s="217" t="s">
        <v>2633</v>
      </c>
      <c r="C22" s="217">
        <v>0</v>
      </c>
      <c r="D22" s="225">
        <v>1</v>
      </c>
      <c r="E22" s="223" t="s">
        <v>1929</v>
      </c>
      <c r="F22" s="205" t="str">
        <f t="shared" si="0"/>
        <v>0000-FC-001</v>
      </c>
      <c r="G22" s="205" t="s">
        <v>2641</v>
      </c>
      <c r="H22" s="9" t="s">
        <v>2662</v>
      </c>
      <c r="I22" s="9" t="str">
        <f>VLOOKUP(J22,Auxiliary!B:C,2,0)</f>
        <v>CALC</v>
      </c>
      <c r="J22" s="217" t="s">
        <v>6</v>
      </c>
      <c r="K22" s="217" t="s">
        <v>2654</v>
      </c>
      <c r="L22" s="217" t="s">
        <v>2654</v>
      </c>
      <c r="M22" s="217" t="s">
        <v>2653</v>
      </c>
      <c r="N22" s="217" t="s">
        <v>2653</v>
      </c>
      <c r="O22" s="217" t="s">
        <v>2653</v>
      </c>
      <c r="P22" s="217" t="s">
        <v>2653</v>
      </c>
      <c r="Q22" s="217" t="s">
        <v>2653</v>
      </c>
      <c r="R22" s="217" t="s">
        <v>2653</v>
      </c>
      <c r="S22" s="217" t="s">
        <v>2653</v>
      </c>
      <c r="T22" s="217" t="s">
        <v>2653</v>
      </c>
      <c r="U22" s="217" t="s">
        <v>2653</v>
      </c>
      <c r="V22" s="217" t="s">
        <v>2653</v>
      </c>
      <c r="W22" s="217" t="s">
        <v>2653</v>
      </c>
      <c r="X22" s="217" t="s">
        <v>2653</v>
      </c>
      <c r="Y22" s="217" t="s">
        <v>2653</v>
      </c>
      <c r="Z22" s="217" t="s">
        <v>2653</v>
      </c>
      <c r="AA22" s="217" t="s">
        <v>2653</v>
      </c>
      <c r="AB22" s="217" t="str">
        <f t="shared" si="1"/>
        <v>NO</v>
      </c>
      <c r="AC22" s="217" t="str">
        <f t="shared" si="2"/>
        <v>NO</v>
      </c>
      <c r="AD22" s="217" t="str">
        <f t="shared" si="3"/>
        <v>YES</v>
      </c>
      <c r="AE22" s="217" t="str">
        <f t="shared" si="4"/>
        <v>YES</v>
      </c>
      <c r="AF22" s="217" t="str">
        <f t="shared" si="5"/>
        <v>NO</v>
      </c>
      <c r="AG22" s="217" t="str">
        <f t="shared" si="7"/>
        <v>YES</v>
      </c>
      <c r="AH22" s="217" t="str">
        <f t="shared" si="8"/>
        <v>NO</v>
      </c>
      <c r="AI22" s="217" t="str">
        <f t="shared" si="9"/>
        <v>NO</v>
      </c>
      <c r="AJ22" s="217" t="str">
        <f t="shared" si="10"/>
        <v>YES</v>
      </c>
      <c r="AK22" s="217" t="str">
        <f t="shared" si="11"/>
        <v>NO</v>
      </c>
      <c r="AL22" s="217" t="str">
        <f t="shared" si="12"/>
        <v>NO</v>
      </c>
      <c r="AM22" s="217" t="str">
        <f t="shared" si="13"/>
        <v>NO</v>
      </c>
      <c r="AN22" s="217" t="str">
        <f t="shared" si="14"/>
        <v>NO</v>
      </c>
      <c r="AO22" s="217" t="str">
        <f t="shared" si="15"/>
        <v>YES</v>
      </c>
      <c r="AP22" s="217" t="str">
        <f>IF(AND(Inputs!$E$16=TRUE,K22="YES"),"YES","NO")</f>
        <v>NO</v>
      </c>
      <c r="AQ22" s="217" t="str">
        <f t="shared" si="16"/>
        <v>YES</v>
      </c>
      <c r="AR22" s="217" t="str">
        <f t="shared" si="17"/>
        <v>YES</v>
      </c>
      <c r="AS22" s="216">
        <v>10</v>
      </c>
      <c r="AT22" s="221">
        <f t="shared" si="18"/>
        <v>43430</v>
      </c>
      <c r="AU22" s="217" t="str">
        <f t="shared" si="19"/>
        <v>PO+10W</v>
      </c>
    </row>
    <row r="23" spans="1:47" s="218" customFormat="1" hidden="1" x14ac:dyDescent="0.25">
      <c r="B23" s="217" t="s">
        <v>2633</v>
      </c>
      <c r="C23" s="217">
        <v>300</v>
      </c>
      <c r="D23" s="225">
        <v>301</v>
      </c>
      <c r="E23" s="223" t="s">
        <v>1930</v>
      </c>
      <c r="F23" s="205" t="str">
        <f t="shared" si="0"/>
        <v>0000-FC-301</v>
      </c>
      <c r="G23" s="205" t="s">
        <v>2742</v>
      </c>
      <c r="H23" s="9" t="s">
        <v>2662</v>
      </c>
      <c r="I23" s="9" t="str">
        <f>VLOOKUP(J23,Auxiliary!B:C,2,0)</f>
        <v>STRU</v>
      </c>
      <c r="J23" s="218" t="s">
        <v>2046</v>
      </c>
      <c r="K23" s="217" t="s">
        <v>2654</v>
      </c>
      <c r="L23" s="217" t="s">
        <v>2654</v>
      </c>
      <c r="M23" s="217" t="s">
        <v>2653</v>
      </c>
      <c r="N23" s="217" t="s">
        <v>2653</v>
      </c>
      <c r="O23" s="217" t="s">
        <v>2653</v>
      </c>
      <c r="P23" s="217" t="s">
        <v>2653</v>
      </c>
      <c r="Q23" s="217" t="s">
        <v>2653</v>
      </c>
      <c r="R23" s="217" t="s">
        <v>2653</v>
      </c>
      <c r="S23" s="217" t="s">
        <v>2653</v>
      </c>
      <c r="T23" s="217" t="s">
        <v>2653</v>
      </c>
      <c r="U23" s="217" t="s">
        <v>2653</v>
      </c>
      <c r="V23" s="217" t="s">
        <v>2653</v>
      </c>
      <c r="W23" s="217" t="s">
        <v>2653</v>
      </c>
      <c r="X23" s="217" t="s">
        <v>2653</v>
      </c>
      <c r="Y23" s="217" t="s">
        <v>2653</v>
      </c>
      <c r="Z23" s="217" t="s">
        <v>2653</v>
      </c>
      <c r="AA23" s="217" t="s">
        <v>2653</v>
      </c>
      <c r="AB23" s="217" t="str">
        <f t="shared" si="1"/>
        <v>NO</v>
      </c>
      <c r="AC23" s="217" t="str">
        <f t="shared" si="2"/>
        <v>NO</v>
      </c>
      <c r="AD23" s="217" t="str">
        <f t="shared" si="3"/>
        <v>YES</v>
      </c>
      <c r="AE23" s="217" t="str">
        <f t="shared" si="4"/>
        <v>YES</v>
      </c>
      <c r="AF23" s="217" t="str">
        <f t="shared" si="5"/>
        <v>NO</v>
      </c>
      <c r="AG23" s="217" t="str">
        <f t="shared" si="7"/>
        <v>YES</v>
      </c>
      <c r="AH23" s="217" t="str">
        <f t="shared" si="8"/>
        <v>NO</v>
      </c>
      <c r="AI23" s="217" t="str">
        <f t="shared" si="9"/>
        <v>NO</v>
      </c>
      <c r="AJ23" s="217" t="str">
        <f t="shared" si="10"/>
        <v>YES</v>
      </c>
      <c r="AK23" s="217" t="str">
        <f t="shared" si="11"/>
        <v>NO</v>
      </c>
      <c r="AL23" s="217" t="str">
        <f t="shared" si="12"/>
        <v>NO</v>
      </c>
      <c r="AM23" s="217" t="str">
        <f t="shared" si="13"/>
        <v>NO</v>
      </c>
      <c r="AN23" s="217" t="str">
        <f t="shared" si="14"/>
        <v>NO</v>
      </c>
      <c r="AO23" s="217" t="str">
        <f t="shared" si="15"/>
        <v>YES</v>
      </c>
      <c r="AP23" s="217" t="str">
        <f>IF(AND(Inputs!$E$16=TRUE,K23="YES"),"YES","NO")</f>
        <v>NO</v>
      </c>
      <c r="AQ23" s="217" t="str">
        <f t="shared" si="16"/>
        <v>YES</v>
      </c>
      <c r="AR23" s="217" t="str">
        <f t="shared" si="17"/>
        <v>YES</v>
      </c>
      <c r="AS23" s="216">
        <v>20</v>
      </c>
      <c r="AT23" s="221">
        <f t="shared" si="18"/>
        <v>43500</v>
      </c>
      <c r="AU23" s="217" t="str">
        <f t="shared" si="19"/>
        <v>PO+20W</v>
      </c>
    </row>
    <row r="24" spans="1:47" s="218" customFormat="1" hidden="1" x14ac:dyDescent="0.25">
      <c r="B24" s="217" t="s">
        <v>2633</v>
      </c>
      <c r="C24" s="217">
        <v>300</v>
      </c>
      <c r="D24" s="225">
        <v>302</v>
      </c>
      <c r="E24" s="223" t="s">
        <v>1931</v>
      </c>
      <c r="F24" s="205" t="str">
        <f t="shared" si="0"/>
        <v>0000-FC-302</v>
      </c>
      <c r="G24" s="205" t="s">
        <v>2742</v>
      </c>
      <c r="H24" s="9" t="s">
        <v>2662</v>
      </c>
      <c r="I24" s="9" t="str">
        <f>VLOOKUP(J24,Auxiliary!B:C,2,0)</f>
        <v>STRU</v>
      </c>
      <c r="J24" s="218" t="s">
        <v>2046</v>
      </c>
      <c r="K24" s="217" t="s">
        <v>2654</v>
      </c>
      <c r="L24" s="217" t="s">
        <v>2654</v>
      </c>
      <c r="M24" s="217" t="s">
        <v>2653</v>
      </c>
      <c r="N24" s="217" t="s">
        <v>2653</v>
      </c>
      <c r="O24" s="217" t="s">
        <v>2653</v>
      </c>
      <c r="P24" s="217" t="s">
        <v>2653</v>
      </c>
      <c r="Q24" s="217" t="s">
        <v>2653</v>
      </c>
      <c r="R24" s="217" t="s">
        <v>2653</v>
      </c>
      <c r="S24" s="217" t="s">
        <v>2653</v>
      </c>
      <c r="T24" s="217" t="s">
        <v>2653</v>
      </c>
      <c r="U24" s="217" t="s">
        <v>2653</v>
      </c>
      <c r="V24" s="217" t="s">
        <v>2653</v>
      </c>
      <c r="W24" s="217" t="s">
        <v>2653</v>
      </c>
      <c r="X24" s="217" t="s">
        <v>2653</v>
      </c>
      <c r="Y24" s="217" t="s">
        <v>2653</v>
      </c>
      <c r="Z24" s="217" t="s">
        <v>2653</v>
      </c>
      <c r="AA24" s="217" t="s">
        <v>2653</v>
      </c>
      <c r="AB24" s="217" t="str">
        <f t="shared" si="1"/>
        <v>NO</v>
      </c>
      <c r="AC24" s="217" t="str">
        <f t="shared" si="2"/>
        <v>NO</v>
      </c>
      <c r="AD24" s="217" t="str">
        <f t="shared" si="3"/>
        <v>YES</v>
      </c>
      <c r="AE24" s="217" t="str">
        <f t="shared" si="4"/>
        <v>YES</v>
      </c>
      <c r="AF24" s="217" t="str">
        <f t="shared" si="5"/>
        <v>NO</v>
      </c>
      <c r="AG24" s="217" t="str">
        <f>IF(AND(S$6="X",S24="YES"),"YES","NO")</f>
        <v>YES</v>
      </c>
      <c r="AH24" s="217" t="str">
        <f>IF(AND(T$6="X",T24="YES"),"YES","NO")</f>
        <v>NO</v>
      </c>
      <c r="AI24" s="217" t="str">
        <f t="shared" si="9"/>
        <v>NO</v>
      </c>
      <c r="AJ24" s="217" t="str">
        <f t="shared" si="10"/>
        <v>YES</v>
      </c>
      <c r="AK24" s="217" t="str">
        <f t="shared" si="11"/>
        <v>NO</v>
      </c>
      <c r="AL24" s="217" t="str">
        <f t="shared" si="12"/>
        <v>NO</v>
      </c>
      <c r="AM24" s="217" t="str">
        <f t="shared" si="13"/>
        <v>NO</v>
      </c>
      <c r="AN24" s="217" t="str">
        <f t="shared" si="14"/>
        <v>NO</v>
      </c>
      <c r="AO24" s="217" t="str">
        <f t="shared" si="14"/>
        <v>YES</v>
      </c>
      <c r="AP24" s="217" t="str">
        <f>IF(AND(Inputs!$E$16=TRUE,K24="YES"),"YES","NO")</f>
        <v>NO</v>
      </c>
      <c r="AQ24" s="217" t="str">
        <f t="shared" si="16"/>
        <v>YES</v>
      </c>
      <c r="AR24" s="217" t="str">
        <f t="shared" si="17"/>
        <v>YES</v>
      </c>
      <c r="AS24" s="216">
        <v>20</v>
      </c>
      <c r="AT24" s="221">
        <f t="shared" si="18"/>
        <v>43500</v>
      </c>
      <c r="AU24" s="217" t="str">
        <f t="shared" si="19"/>
        <v>PO+20W</v>
      </c>
    </row>
    <row r="25" spans="1:47" s="218" customFormat="1" hidden="1" x14ac:dyDescent="0.25">
      <c r="B25" s="217" t="s">
        <v>2633</v>
      </c>
      <c r="C25" s="217">
        <v>300</v>
      </c>
      <c r="D25" s="225">
        <v>371</v>
      </c>
      <c r="E25" s="210" t="s">
        <v>1932</v>
      </c>
      <c r="F25" s="205" t="str">
        <f t="shared" si="0"/>
        <v>0000-FC-371</v>
      </c>
      <c r="G25" s="205" t="s">
        <v>2742</v>
      </c>
      <c r="H25" s="9" t="s">
        <v>2662</v>
      </c>
      <c r="I25" s="9" t="str">
        <f>VLOOKUP(J25,Auxiliary!B:C,2,0)</f>
        <v>STRU</v>
      </c>
      <c r="J25" s="218" t="s">
        <v>2046</v>
      </c>
      <c r="K25" s="217" t="s">
        <v>2654</v>
      </c>
      <c r="L25" s="217" t="s">
        <v>2654</v>
      </c>
      <c r="M25" s="217" t="s">
        <v>2654</v>
      </c>
      <c r="N25" s="217" t="s">
        <v>2653</v>
      </c>
      <c r="O25" s="217" t="s">
        <v>2653</v>
      </c>
      <c r="P25" s="217" t="s">
        <v>2653</v>
      </c>
      <c r="Q25" s="217" t="s">
        <v>2654</v>
      </c>
      <c r="R25" s="217" t="s">
        <v>2654</v>
      </c>
      <c r="S25" s="217" t="s">
        <v>2654</v>
      </c>
      <c r="T25" s="217" t="s">
        <v>2654</v>
      </c>
      <c r="U25" s="217" t="s">
        <v>2654</v>
      </c>
      <c r="V25" s="217" t="s">
        <v>2654</v>
      </c>
      <c r="W25" s="217" t="s">
        <v>2654</v>
      </c>
      <c r="X25" s="217" t="s">
        <v>2654</v>
      </c>
      <c r="Y25" s="217" t="s">
        <v>2654</v>
      </c>
      <c r="Z25" s="217" t="s">
        <v>2654</v>
      </c>
      <c r="AA25" s="217" t="s">
        <v>2654</v>
      </c>
      <c r="AB25" s="217" t="str">
        <f t="shared" si="1"/>
        <v>NO</v>
      </c>
      <c r="AC25" s="217" t="str">
        <f t="shared" si="2"/>
        <v>NO</v>
      </c>
      <c r="AD25" s="217" t="str">
        <f t="shared" si="3"/>
        <v>YES</v>
      </c>
      <c r="AE25" s="217" t="str">
        <f t="shared" si="4"/>
        <v>NO</v>
      </c>
      <c r="AF25" s="217" t="str">
        <f t="shared" si="5"/>
        <v>NO</v>
      </c>
      <c r="AG25" s="217" t="str">
        <f t="shared" si="7"/>
        <v>NO</v>
      </c>
      <c r="AH25" s="217" t="str">
        <f t="shared" si="8"/>
        <v>NO</v>
      </c>
      <c r="AI25" s="217" t="str">
        <f t="shared" si="9"/>
        <v>NO</v>
      </c>
      <c r="AJ25" s="217" t="str">
        <f t="shared" si="10"/>
        <v>NO</v>
      </c>
      <c r="AK25" s="217" t="str">
        <f t="shared" si="11"/>
        <v>NO</v>
      </c>
      <c r="AL25" s="217" t="str">
        <f t="shared" si="12"/>
        <v>NO</v>
      </c>
      <c r="AM25" s="217" t="str">
        <f t="shared" si="13"/>
        <v>NO</v>
      </c>
      <c r="AN25" s="217" t="str">
        <f t="shared" si="14"/>
        <v>NO</v>
      </c>
      <c r="AO25" s="217" t="str">
        <f t="shared" si="14"/>
        <v>NO</v>
      </c>
      <c r="AP25" s="217" t="str">
        <f>IF(AND(Inputs!$E$16=TRUE,K25="YES"),"YES","NO")</f>
        <v>NO</v>
      </c>
      <c r="AQ25" s="217" t="str">
        <f t="shared" si="16"/>
        <v>YES</v>
      </c>
      <c r="AR25" s="217" t="str">
        <f t="shared" si="17"/>
        <v>YES</v>
      </c>
      <c r="AS25" s="216">
        <v>20</v>
      </c>
      <c r="AT25" s="221">
        <f t="shared" si="18"/>
        <v>43500</v>
      </c>
      <c r="AU25" s="217" t="str">
        <f t="shared" si="19"/>
        <v>PO+20W</v>
      </c>
    </row>
    <row r="26" spans="1:47" s="218" customFormat="1" hidden="1" x14ac:dyDescent="0.25">
      <c r="B26" s="217" t="s">
        <v>2633</v>
      </c>
      <c r="C26" s="217">
        <v>300</v>
      </c>
      <c r="D26" s="225">
        <v>372</v>
      </c>
      <c r="E26" s="210" t="s">
        <v>1933</v>
      </c>
      <c r="F26" s="205" t="str">
        <f t="shared" si="0"/>
        <v>0000-FC-372</v>
      </c>
      <c r="G26" s="205" t="s">
        <v>2742</v>
      </c>
      <c r="H26" s="9" t="s">
        <v>2662</v>
      </c>
      <c r="I26" s="9" t="str">
        <f>VLOOKUP(J26,Auxiliary!B:C,2,0)</f>
        <v>STRU</v>
      </c>
      <c r="J26" s="218" t="s">
        <v>2046</v>
      </c>
      <c r="K26" s="217" t="s">
        <v>2654</v>
      </c>
      <c r="L26" s="217" t="s">
        <v>2654</v>
      </c>
      <c r="M26" s="217" t="s">
        <v>2654</v>
      </c>
      <c r="N26" s="217" t="s">
        <v>2654</v>
      </c>
      <c r="O26" s="217" t="s">
        <v>2654</v>
      </c>
      <c r="P26" s="217" t="s">
        <v>2654</v>
      </c>
      <c r="Q26" s="217" t="s">
        <v>2654</v>
      </c>
      <c r="R26" s="217" t="s">
        <v>2654</v>
      </c>
      <c r="S26" s="217" t="s">
        <v>2653</v>
      </c>
      <c r="T26" s="217" t="s">
        <v>2654</v>
      </c>
      <c r="U26" s="217" t="s">
        <v>2654</v>
      </c>
      <c r="V26" s="217" t="s">
        <v>2654</v>
      </c>
      <c r="W26" s="217" t="s">
        <v>2654</v>
      </c>
      <c r="X26" s="217" t="s">
        <v>2654</v>
      </c>
      <c r="Y26" s="217" t="s">
        <v>2654</v>
      </c>
      <c r="Z26" s="217" t="s">
        <v>2654</v>
      </c>
      <c r="AA26" s="217" t="s">
        <v>2654</v>
      </c>
      <c r="AB26" s="217" t="str">
        <f t="shared" si="1"/>
        <v>NO</v>
      </c>
      <c r="AC26" s="217" t="str">
        <f t="shared" si="2"/>
        <v>NO</v>
      </c>
      <c r="AD26" s="217" t="str">
        <f t="shared" si="3"/>
        <v>NO</v>
      </c>
      <c r="AE26" s="217" t="str">
        <f t="shared" si="4"/>
        <v>NO</v>
      </c>
      <c r="AF26" s="217" t="str">
        <f t="shared" si="5"/>
        <v>NO</v>
      </c>
      <c r="AG26" s="217" t="str">
        <f t="shared" si="7"/>
        <v>YES</v>
      </c>
      <c r="AH26" s="217" t="str">
        <f t="shared" si="8"/>
        <v>NO</v>
      </c>
      <c r="AI26" s="217" t="str">
        <f t="shared" si="9"/>
        <v>NO</v>
      </c>
      <c r="AJ26" s="217" t="str">
        <f t="shared" si="10"/>
        <v>NO</v>
      </c>
      <c r="AK26" s="217" t="str">
        <f t="shared" si="11"/>
        <v>NO</v>
      </c>
      <c r="AL26" s="217" t="str">
        <f t="shared" si="12"/>
        <v>NO</v>
      </c>
      <c r="AM26" s="217" t="str">
        <f t="shared" si="13"/>
        <v>NO</v>
      </c>
      <c r="AN26" s="217" t="str">
        <f t="shared" si="14"/>
        <v>NO</v>
      </c>
      <c r="AO26" s="217" t="str">
        <f t="shared" si="14"/>
        <v>NO</v>
      </c>
      <c r="AP26" s="217" t="str">
        <f>IF(AND(Inputs!$E$16=TRUE,K26="YES"),"YES","NO")</f>
        <v>NO</v>
      </c>
      <c r="AQ26" s="217" t="str">
        <f t="shared" si="16"/>
        <v>YES</v>
      </c>
      <c r="AR26" s="217" t="str">
        <f t="shared" si="17"/>
        <v>YES</v>
      </c>
      <c r="AS26" s="216">
        <v>20</v>
      </c>
      <c r="AT26" s="221">
        <f t="shared" si="18"/>
        <v>43500</v>
      </c>
      <c r="AU26" s="217" t="str">
        <f t="shared" si="19"/>
        <v>PO+20W</v>
      </c>
    </row>
    <row r="27" spans="1:47" s="9" customFormat="1" hidden="1" x14ac:dyDescent="0.25">
      <c r="A27" s="218"/>
      <c r="B27" s="217" t="s">
        <v>2633</v>
      </c>
      <c r="C27" s="217">
        <v>301</v>
      </c>
      <c r="D27" s="225">
        <v>373</v>
      </c>
      <c r="E27" s="222" t="s">
        <v>2047</v>
      </c>
      <c r="F27" s="205" t="str">
        <f t="shared" si="0"/>
        <v>0000-FC-373</v>
      </c>
      <c r="G27" s="205" t="s">
        <v>2742</v>
      </c>
      <c r="H27" s="9" t="s">
        <v>2662</v>
      </c>
      <c r="I27" s="9" t="str">
        <f>VLOOKUP(J27,Auxiliary!B:C,2,0)</f>
        <v>STRU</v>
      </c>
      <c r="J27" s="217" t="s">
        <v>2046</v>
      </c>
      <c r="K27" s="217" t="s">
        <v>2654</v>
      </c>
      <c r="L27" s="217" t="s">
        <v>2654</v>
      </c>
      <c r="M27" s="217" t="s">
        <v>2653</v>
      </c>
      <c r="N27" s="217" t="s">
        <v>2653</v>
      </c>
      <c r="O27" s="217" t="s">
        <v>2653</v>
      </c>
      <c r="P27" s="217" t="s">
        <v>2653</v>
      </c>
      <c r="Q27" s="217" t="s">
        <v>2653</v>
      </c>
      <c r="R27" s="217" t="s">
        <v>2653</v>
      </c>
      <c r="S27" s="217" t="s">
        <v>2653</v>
      </c>
      <c r="T27" s="217" t="s">
        <v>2653</v>
      </c>
      <c r="U27" s="217" t="s">
        <v>2653</v>
      </c>
      <c r="V27" s="217" t="s">
        <v>2653</v>
      </c>
      <c r="W27" s="217" t="s">
        <v>2653</v>
      </c>
      <c r="X27" s="217" t="s">
        <v>2653</v>
      </c>
      <c r="Y27" s="217" t="s">
        <v>2653</v>
      </c>
      <c r="Z27" s="217" t="s">
        <v>2653</v>
      </c>
      <c r="AA27" s="217" t="s">
        <v>2653</v>
      </c>
      <c r="AB27" s="217" t="str">
        <f t="shared" si="1"/>
        <v>NO</v>
      </c>
      <c r="AC27" s="217" t="str">
        <f t="shared" si="2"/>
        <v>NO</v>
      </c>
      <c r="AD27" s="217" t="str">
        <f t="shared" si="3"/>
        <v>YES</v>
      </c>
      <c r="AE27" s="217" t="str">
        <f t="shared" si="4"/>
        <v>YES</v>
      </c>
      <c r="AF27" s="217" t="str">
        <f t="shared" si="5"/>
        <v>NO</v>
      </c>
      <c r="AG27" s="217" t="str">
        <f t="shared" si="7"/>
        <v>YES</v>
      </c>
      <c r="AH27" s="217" t="str">
        <f t="shared" si="8"/>
        <v>NO</v>
      </c>
      <c r="AI27" s="217" t="str">
        <f t="shared" si="9"/>
        <v>NO</v>
      </c>
      <c r="AJ27" s="217" t="str">
        <f t="shared" si="10"/>
        <v>YES</v>
      </c>
      <c r="AK27" s="217" t="str">
        <f t="shared" si="11"/>
        <v>NO</v>
      </c>
      <c r="AL27" s="217" t="str">
        <f t="shared" si="12"/>
        <v>NO</v>
      </c>
      <c r="AM27" s="217" t="str">
        <f t="shared" si="13"/>
        <v>NO</v>
      </c>
      <c r="AN27" s="217" t="str">
        <f t="shared" si="14"/>
        <v>NO</v>
      </c>
      <c r="AO27" s="217" t="str">
        <f t="shared" si="14"/>
        <v>YES</v>
      </c>
      <c r="AP27" s="217" t="str">
        <f>IF(AND(Inputs!$E$16=TRUE,K27="YES"),"YES","NO")</f>
        <v>NO</v>
      </c>
      <c r="AQ27" s="217" t="str">
        <f t="shared" si="16"/>
        <v>YES</v>
      </c>
      <c r="AR27" s="217" t="str">
        <f t="shared" si="17"/>
        <v>YES</v>
      </c>
      <c r="AS27" s="216">
        <v>20</v>
      </c>
      <c r="AT27" s="221">
        <f t="shared" si="18"/>
        <v>43500</v>
      </c>
      <c r="AU27" s="217" t="str">
        <f t="shared" si="19"/>
        <v>PO+20W</v>
      </c>
    </row>
    <row r="28" spans="1:47" s="218" customFormat="1" hidden="1" x14ac:dyDescent="0.25">
      <c r="B28" s="217" t="s">
        <v>2633</v>
      </c>
      <c r="C28" s="217">
        <v>400</v>
      </c>
      <c r="D28" s="225">
        <v>410</v>
      </c>
      <c r="E28" s="223" t="s">
        <v>1934</v>
      </c>
      <c r="F28" s="205" t="str">
        <f t="shared" si="0"/>
        <v>0000-FC-410</v>
      </c>
      <c r="G28" s="205" t="s">
        <v>2742</v>
      </c>
      <c r="H28" s="9" t="s">
        <v>2663</v>
      </c>
      <c r="I28" s="9" t="str">
        <f>VLOOKUP(J28,Auxiliary!B:C,2,0)</f>
        <v>COIL</v>
      </c>
      <c r="J28" s="218" t="s">
        <v>2048</v>
      </c>
      <c r="K28" s="217" t="s">
        <v>2654</v>
      </c>
      <c r="L28" s="217" t="s">
        <v>2654</v>
      </c>
      <c r="M28" s="217" t="s">
        <v>2653</v>
      </c>
      <c r="N28" s="217" t="s">
        <v>2653</v>
      </c>
      <c r="O28" s="217" t="s">
        <v>2653</v>
      </c>
      <c r="P28" s="217" t="s">
        <v>2653</v>
      </c>
      <c r="Q28" s="217" t="s">
        <v>2653</v>
      </c>
      <c r="R28" s="217" t="s">
        <v>2653</v>
      </c>
      <c r="S28" s="217" t="s">
        <v>2653</v>
      </c>
      <c r="T28" s="217" t="s">
        <v>2653</v>
      </c>
      <c r="U28" s="217" t="s">
        <v>2653</v>
      </c>
      <c r="V28" s="217" t="s">
        <v>2653</v>
      </c>
      <c r="W28" s="217" t="s">
        <v>2653</v>
      </c>
      <c r="X28" s="217" t="s">
        <v>2653</v>
      </c>
      <c r="Y28" s="217" t="s">
        <v>2653</v>
      </c>
      <c r="Z28" s="217" t="s">
        <v>2653</v>
      </c>
      <c r="AA28" s="217" t="s">
        <v>2653</v>
      </c>
      <c r="AB28" s="217" t="str">
        <f t="shared" si="1"/>
        <v>NO</v>
      </c>
      <c r="AC28" s="217" t="str">
        <f t="shared" si="2"/>
        <v>NO</v>
      </c>
      <c r="AD28" s="217" t="str">
        <f t="shared" si="3"/>
        <v>YES</v>
      </c>
      <c r="AE28" s="217" t="str">
        <f t="shared" si="4"/>
        <v>YES</v>
      </c>
      <c r="AF28" s="217" t="str">
        <f t="shared" si="5"/>
        <v>NO</v>
      </c>
      <c r="AG28" s="217" t="str">
        <f t="shared" si="7"/>
        <v>YES</v>
      </c>
      <c r="AH28" s="217" t="str">
        <f t="shared" si="8"/>
        <v>NO</v>
      </c>
      <c r="AI28" s="217" t="str">
        <f t="shared" si="9"/>
        <v>NO</v>
      </c>
      <c r="AJ28" s="217" t="str">
        <f t="shared" si="10"/>
        <v>YES</v>
      </c>
      <c r="AK28" s="217" t="str">
        <f t="shared" si="11"/>
        <v>NO</v>
      </c>
      <c r="AL28" s="217" t="str">
        <f t="shared" si="12"/>
        <v>NO</v>
      </c>
      <c r="AM28" s="217" t="str">
        <f t="shared" si="13"/>
        <v>NO</v>
      </c>
      <c r="AN28" s="217" t="str">
        <f t="shared" si="14"/>
        <v>NO</v>
      </c>
      <c r="AO28" s="217" t="str">
        <f t="shared" si="14"/>
        <v>YES</v>
      </c>
      <c r="AP28" s="217" t="str">
        <f>IF(AND(Inputs!$E$16=TRUE,K28="YES"),"YES","NO")</f>
        <v>NO</v>
      </c>
      <c r="AQ28" s="217" t="str">
        <f t="shared" si="16"/>
        <v>YES</v>
      </c>
      <c r="AR28" s="217" t="str">
        <f t="shared" si="17"/>
        <v>YES</v>
      </c>
      <c r="AS28" s="216">
        <v>12</v>
      </c>
      <c r="AT28" s="221">
        <f t="shared" si="18"/>
        <v>43444</v>
      </c>
      <c r="AU28" s="217" t="str">
        <f t="shared" si="19"/>
        <v>PO+12W</v>
      </c>
    </row>
    <row r="29" spans="1:47" s="218" customFormat="1" hidden="1" x14ac:dyDescent="0.25">
      <c r="B29" s="217" t="s">
        <v>2633</v>
      </c>
      <c r="C29" s="217">
        <v>400</v>
      </c>
      <c r="D29" s="225">
        <v>411</v>
      </c>
      <c r="E29" s="223" t="s">
        <v>2686</v>
      </c>
      <c r="F29" s="205" t="str">
        <f t="shared" si="0"/>
        <v>0000-FC-411</v>
      </c>
      <c r="G29" s="205" t="s">
        <v>2742</v>
      </c>
      <c r="H29" s="9" t="s">
        <v>2663</v>
      </c>
      <c r="I29" s="9" t="str">
        <f>VLOOKUP(J29,Auxiliary!B:C,2,0)</f>
        <v>COIL</v>
      </c>
      <c r="J29" s="218" t="s">
        <v>2048</v>
      </c>
      <c r="K29" s="217" t="s">
        <v>2654</v>
      </c>
      <c r="L29" s="217" t="s">
        <v>2654</v>
      </c>
      <c r="M29" s="217" t="s">
        <v>2653</v>
      </c>
      <c r="N29" s="217" t="s">
        <v>2653</v>
      </c>
      <c r="O29" s="217" t="s">
        <v>2653</v>
      </c>
      <c r="P29" s="217" t="s">
        <v>2653</v>
      </c>
      <c r="Q29" s="217" t="s">
        <v>2653</v>
      </c>
      <c r="R29" s="217" t="s">
        <v>2653</v>
      </c>
      <c r="S29" s="217" t="s">
        <v>2653</v>
      </c>
      <c r="T29" s="217" t="s">
        <v>2653</v>
      </c>
      <c r="U29" s="217" t="s">
        <v>2653</v>
      </c>
      <c r="V29" s="217" t="s">
        <v>2653</v>
      </c>
      <c r="W29" s="217" t="s">
        <v>2653</v>
      </c>
      <c r="X29" s="217" t="s">
        <v>2653</v>
      </c>
      <c r="Y29" s="217" t="s">
        <v>2653</v>
      </c>
      <c r="Z29" s="217" t="s">
        <v>2653</v>
      </c>
      <c r="AA29" s="217" t="s">
        <v>2653</v>
      </c>
      <c r="AB29" s="217" t="str">
        <f t="shared" si="1"/>
        <v>NO</v>
      </c>
      <c r="AC29" s="217" t="str">
        <f t="shared" si="2"/>
        <v>NO</v>
      </c>
      <c r="AD29" s="217" t="str">
        <f t="shared" si="3"/>
        <v>YES</v>
      </c>
      <c r="AE29" s="217" t="str">
        <f t="shared" si="4"/>
        <v>YES</v>
      </c>
      <c r="AF29" s="217" t="str">
        <f t="shared" si="5"/>
        <v>NO</v>
      </c>
      <c r="AG29" s="217" t="str">
        <f t="shared" si="7"/>
        <v>YES</v>
      </c>
      <c r="AH29" s="217" t="str">
        <f t="shared" si="8"/>
        <v>NO</v>
      </c>
      <c r="AI29" s="217" t="str">
        <f t="shared" si="9"/>
        <v>NO</v>
      </c>
      <c r="AJ29" s="217" t="str">
        <f t="shared" si="10"/>
        <v>YES</v>
      </c>
      <c r="AK29" s="217" t="str">
        <f t="shared" si="11"/>
        <v>NO</v>
      </c>
      <c r="AL29" s="217" t="str">
        <f t="shared" si="12"/>
        <v>NO</v>
      </c>
      <c r="AM29" s="217" t="str">
        <f t="shared" si="13"/>
        <v>NO</v>
      </c>
      <c r="AN29" s="217" t="str">
        <f t="shared" si="14"/>
        <v>NO</v>
      </c>
      <c r="AO29" s="217" t="str">
        <f t="shared" si="14"/>
        <v>YES</v>
      </c>
      <c r="AP29" s="217" t="str">
        <f>IF(AND(Inputs!$E$16=TRUE,K29="YES"),"YES","NO")</f>
        <v>NO</v>
      </c>
      <c r="AQ29" s="217" t="str">
        <f t="shared" si="16"/>
        <v>YES</v>
      </c>
      <c r="AR29" s="217" t="str">
        <f t="shared" si="17"/>
        <v>YES</v>
      </c>
      <c r="AS29" s="216">
        <v>16</v>
      </c>
      <c r="AT29" s="221">
        <f t="shared" si="18"/>
        <v>43472</v>
      </c>
      <c r="AU29" s="217" t="str">
        <f t="shared" si="19"/>
        <v>PO+16W</v>
      </c>
    </row>
    <row r="30" spans="1:47" s="218" customFormat="1" hidden="1" x14ac:dyDescent="0.25">
      <c r="B30" s="217" t="s">
        <v>2633</v>
      </c>
      <c r="C30" s="217">
        <v>500</v>
      </c>
      <c r="D30" s="225">
        <v>501</v>
      </c>
      <c r="E30" s="223" t="s">
        <v>1936</v>
      </c>
      <c r="F30" s="205" t="str">
        <f t="shared" si="0"/>
        <v>0000-FC-501</v>
      </c>
      <c r="G30" s="205" t="s">
        <v>2742</v>
      </c>
      <c r="H30" s="9" t="s">
        <v>2657</v>
      </c>
      <c r="I30" s="9" t="str">
        <f>VLOOKUP(J30,Auxiliary!B:C,2,0)</f>
        <v>CALC</v>
      </c>
      <c r="J30" s="217" t="s">
        <v>2049</v>
      </c>
      <c r="K30" s="217" t="s">
        <v>2654</v>
      </c>
      <c r="L30" s="217" t="s">
        <v>2654</v>
      </c>
      <c r="M30" s="217" t="s">
        <v>2653</v>
      </c>
      <c r="N30" s="217" t="s">
        <v>2653</v>
      </c>
      <c r="O30" s="217" t="s">
        <v>2653</v>
      </c>
      <c r="P30" s="217" t="s">
        <v>2653</v>
      </c>
      <c r="Q30" s="217" t="s">
        <v>2653</v>
      </c>
      <c r="R30" s="217" t="s">
        <v>2653</v>
      </c>
      <c r="S30" s="217" t="s">
        <v>2653</v>
      </c>
      <c r="T30" s="217" t="s">
        <v>2653</v>
      </c>
      <c r="U30" s="217" t="s">
        <v>2653</v>
      </c>
      <c r="V30" s="217" t="s">
        <v>2653</v>
      </c>
      <c r="W30" s="217" t="s">
        <v>2653</v>
      </c>
      <c r="X30" s="217" t="s">
        <v>2653</v>
      </c>
      <c r="Y30" s="217" t="s">
        <v>2653</v>
      </c>
      <c r="Z30" s="217" t="s">
        <v>2653</v>
      </c>
      <c r="AA30" s="217" t="s">
        <v>2653</v>
      </c>
      <c r="AB30" s="217" t="str">
        <f t="shared" si="1"/>
        <v>NO</v>
      </c>
      <c r="AC30" s="217" t="str">
        <f t="shared" si="2"/>
        <v>NO</v>
      </c>
      <c r="AD30" s="217" t="str">
        <f t="shared" si="3"/>
        <v>YES</v>
      </c>
      <c r="AE30" s="217" t="str">
        <f t="shared" si="4"/>
        <v>YES</v>
      </c>
      <c r="AF30" s="217" t="str">
        <f t="shared" si="5"/>
        <v>NO</v>
      </c>
      <c r="AG30" s="217" t="str">
        <f t="shared" si="7"/>
        <v>YES</v>
      </c>
      <c r="AH30" s="217" t="str">
        <f t="shared" si="8"/>
        <v>NO</v>
      </c>
      <c r="AI30" s="217" t="str">
        <f t="shared" si="9"/>
        <v>NO</v>
      </c>
      <c r="AJ30" s="217" t="str">
        <f t="shared" si="10"/>
        <v>YES</v>
      </c>
      <c r="AK30" s="217" t="str">
        <f t="shared" si="11"/>
        <v>NO</v>
      </c>
      <c r="AL30" s="217" t="str">
        <f t="shared" si="12"/>
        <v>NO</v>
      </c>
      <c r="AM30" s="217" t="str">
        <f t="shared" si="13"/>
        <v>NO</v>
      </c>
      <c r="AN30" s="217" t="str">
        <f t="shared" si="14"/>
        <v>NO</v>
      </c>
      <c r="AO30" s="217" t="str">
        <f t="shared" si="14"/>
        <v>YES</v>
      </c>
      <c r="AP30" s="217" t="str">
        <f>IF(AND(Inputs!$E$16=TRUE,K30="YES"),"YES","NO")</f>
        <v>NO</v>
      </c>
      <c r="AQ30" s="217" t="str">
        <f t="shared" si="16"/>
        <v>YES</v>
      </c>
      <c r="AR30" s="217" t="str">
        <f t="shared" si="17"/>
        <v>YES</v>
      </c>
      <c r="AS30" s="216">
        <v>17</v>
      </c>
      <c r="AT30" s="221">
        <f t="shared" si="18"/>
        <v>43479</v>
      </c>
      <c r="AU30" s="217" t="str">
        <f t="shared" si="19"/>
        <v>PO+17W</v>
      </c>
    </row>
    <row r="31" spans="1:47" s="218" customFormat="1" hidden="1" x14ac:dyDescent="0.25">
      <c r="B31" s="217" t="s">
        <v>2633</v>
      </c>
      <c r="C31" s="217">
        <v>600</v>
      </c>
      <c r="D31" s="225">
        <v>601</v>
      </c>
      <c r="E31" s="223" t="s">
        <v>1937</v>
      </c>
      <c r="F31" s="205" t="str">
        <f t="shared" si="0"/>
        <v>0000-FC-601</v>
      </c>
      <c r="G31" s="205" t="s">
        <v>2742</v>
      </c>
      <c r="H31" s="9" t="s">
        <v>2663</v>
      </c>
      <c r="I31" s="9" t="str">
        <f>VLOOKUP(J31,Auxiliary!B:C,2,0)</f>
        <v>CAST</v>
      </c>
      <c r="J31" s="218" t="s">
        <v>2050</v>
      </c>
      <c r="K31" s="217" t="s">
        <v>2654</v>
      </c>
      <c r="L31" s="217" t="s">
        <v>2654</v>
      </c>
      <c r="M31" s="217" t="s">
        <v>2653</v>
      </c>
      <c r="N31" s="217" t="s">
        <v>2653</v>
      </c>
      <c r="O31" s="217" t="s">
        <v>2653</v>
      </c>
      <c r="P31" s="217" t="s">
        <v>2653</v>
      </c>
      <c r="Q31" s="217" t="s">
        <v>2653</v>
      </c>
      <c r="R31" s="217" t="s">
        <v>2653</v>
      </c>
      <c r="S31" s="217" t="s">
        <v>2653</v>
      </c>
      <c r="T31" s="217" t="s">
        <v>2653</v>
      </c>
      <c r="U31" s="217" t="s">
        <v>2653</v>
      </c>
      <c r="V31" s="217" t="s">
        <v>2653</v>
      </c>
      <c r="W31" s="217" t="s">
        <v>2653</v>
      </c>
      <c r="X31" s="217" t="s">
        <v>2653</v>
      </c>
      <c r="Y31" s="217" t="s">
        <v>2653</v>
      </c>
      <c r="Z31" s="217" t="s">
        <v>2653</v>
      </c>
      <c r="AA31" s="217" t="s">
        <v>2653</v>
      </c>
      <c r="AB31" s="217" t="str">
        <f t="shared" si="1"/>
        <v>NO</v>
      </c>
      <c r="AC31" s="217" t="str">
        <f t="shared" si="2"/>
        <v>NO</v>
      </c>
      <c r="AD31" s="217" t="str">
        <f t="shared" si="3"/>
        <v>YES</v>
      </c>
      <c r="AE31" s="217" t="str">
        <f t="shared" si="4"/>
        <v>YES</v>
      </c>
      <c r="AF31" s="217" t="str">
        <f t="shared" si="5"/>
        <v>NO</v>
      </c>
      <c r="AG31" s="217" t="str">
        <f t="shared" si="7"/>
        <v>YES</v>
      </c>
      <c r="AH31" s="217" t="str">
        <f t="shared" si="8"/>
        <v>NO</v>
      </c>
      <c r="AI31" s="217" t="str">
        <f t="shared" si="9"/>
        <v>NO</v>
      </c>
      <c r="AJ31" s="217" t="str">
        <f t="shared" si="10"/>
        <v>YES</v>
      </c>
      <c r="AK31" s="217" t="str">
        <f t="shared" si="11"/>
        <v>NO</v>
      </c>
      <c r="AL31" s="217" t="str">
        <f t="shared" si="12"/>
        <v>NO</v>
      </c>
      <c r="AM31" s="217" t="str">
        <f t="shared" si="13"/>
        <v>NO</v>
      </c>
      <c r="AN31" s="217" t="str">
        <f t="shared" si="14"/>
        <v>NO</v>
      </c>
      <c r="AO31" s="217" t="str">
        <f t="shared" si="14"/>
        <v>YES</v>
      </c>
      <c r="AP31" s="217" t="str">
        <f>IF(AND(Inputs!$E$16=TRUE,K31="YES"),"YES","NO")</f>
        <v>NO</v>
      </c>
      <c r="AQ31" s="217" t="str">
        <f t="shared" si="16"/>
        <v>YES</v>
      </c>
      <c r="AR31" s="217" t="str">
        <f t="shared" si="17"/>
        <v>YES</v>
      </c>
      <c r="AS31" s="216">
        <v>16</v>
      </c>
      <c r="AT31" s="221">
        <f t="shared" si="18"/>
        <v>43472</v>
      </c>
      <c r="AU31" s="217" t="str">
        <f t="shared" si="19"/>
        <v>PO+16W</v>
      </c>
    </row>
    <row r="32" spans="1:47" s="218" customFormat="1" hidden="1" x14ac:dyDescent="0.25">
      <c r="B32" s="217" t="s">
        <v>2633</v>
      </c>
      <c r="C32" s="217">
        <v>800</v>
      </c>
      <c r="D32" s="225">
        <v>801</v>
      </c>
      <c r="E32" s="205" t="s">
        <v>2826</v>
      </c>
      <c r="F32" s="205" t="str">
        <f t="shared" si="0"/>
        <v>0000-FC-801</v>
      </c>
      <c r="G32" s="205" t="s">
        <v>2742</v>
      </c>
      <c r="H32" s="9" t="s">
        <v>2667</v>
      </c>
      <c r="I32" s="9" t="str">
        <f>VLOOKUP(J32,Auxiliary!B:C,2,0)</f>
        <v>INST</v>
      </c>
      <c r="J32" s="217" t="s">
        <v>390</v>
      </c>
      <c r="K32" s="217" t="s">
        <v>2654</v>
      </c>
      <c r="L32" s="217" t="s">
        <v>2654</v>
      </c>
      <c r="M32" s="217" t="s">
        <v>2654</v>
      </c>
      <c r="N32" s="217" t="s">
        <v>2654</v>
      </c>
      <c r="O32" s="217" t="s">
        <v>2654</v>
      </c>
      <c r="P32" s="217" t="s">
        <v>2654</v>
      </c>
      <c r="Q32" s="217" t="s">
        <v>2654</v>
      </c>
      <c r="R32" s="217" t="s">
        <v>2653</v>
      </c>
      <c r="S32" s="217" t="s">
        <v>2654</v>
      </c>
      <c r="T32" s="217" t="s">
        <v>2654</v>
      </c>
      <c r="U32" s="217" t="s">
        <v>2654</v>
      </c>
      <c r="V32" s="217" t="s">
        <v>2654</v>
      </c>
      <c r="W32" s="217" t="s">
        <v>2654</v>
      </c>
      <c r="X32" s="217" t="s">
        <v>2654</v>
      </c>
      <c r="Y32" s="217" t="s">
        <v>2654</v>
      </c>
      <c r="Z32" s="217" t="s">
        <v>2654</v>
      </c>
      <c r="AA32" s="217" t="s">
        <v>2654</v>
      </c>
      <c r="AB32" s="217" t="str">
        <f t="shared" si="1"/>
        <v>NO</v>
      </c>
      <c r="AC32" s="217" t="str">
        <f t="shared" si="2"/>
        <v>NO</v>
      </c>
      <c r="AD32" s="217" t="str">
        <f t="shared" si="3"/>
        <v>NO</v>
      </c>
      <c r="AE32" s="217" t="str">
        <f t="shared" si="4"/>
        <v>NO</v>
      </c>
      <c r="AF32" s="217" t="str">
        <f t="shared" si="5"/>
        <v>NO</v>
      </c>
      <c r="AG32" s="217" t="str">
        <f t="shared" si="7"/>
        <v>NO</v>
      </c>
      <c r="AH32" s="217" t="str">
        <f t="shared" si="8"/>
        <v>NO</v>
      </c>
      <c r="AI32" s="217" t="str">
        <f t="shared" si="9"/>
        <v>NO</v>
      </c>
      <c r="AJ32" s="217" t="str">
        <f t="shared" si="10"/>
        <v>NO</v>
      </c>
      <c r="AK32" s="217" t="str">
        <f t="shared" si="11"/>
        <v>NO</v>
      </c>
      <c r="AL32" s="217" t="str">
        <f t="shared" si="12"/>
        <v>NO</v>
      </c>
      <c r="AM32" s="217" t="str">
        <f t="shared" si="13"/>
        <v>NO</v>
      </c>
      <c r="AN32" s="217" t="str">
        <f t="shared" si="14"/>
        <v>NO</v>
      </c>
      <c r="AO32" s="217" t="str">
        <f t="shared" si="14"/>
        <v>NO</v>
      </c>
      <c r="AP32" s="217" t="str">
        <f>IF(AND(Inputs!$E$16=TRUE,K32="YES"),"YES","NO")</f>
        <v>NO</v>
      </c>
      <c r="AQ32" s="217" t="str">
        <f t="shared" si="16"/>
        <v>NO</v>
      </c>
      <c r="AR32" s="217" t="str">
        <f t="shared" si="17"/>
        <v>NO</v>
      </c>
      <c r="AS32" s="216">
        <v>24</v>
      </c>
      <c r="AT32" s="221">
        <f t="shared" si="18"/>
        <v>43528</v>
      </c>
      <c r="AU32" s="217" t="str">
        <f t="shared" si="19"/>
        <v>PO+24W</v>
      </c>
    </row>
    <row r="33" spans="1:47" s="9" customFormat="1" hidden="1" x14ac:dyDescent="0.25">
      <c r="A33" s="218"/>
      <c r="B33" s="217" t="s">
        <v>2633</v>
      </c>
      <c r="C33" s="217">
        <v>900</v>
      </c>
      <c r="D33" s="225">
        <v>901</v>
      </c>
      <c r="E33" s="223" t="s">
        <v>1938</v>
      </c>
      <c r="F33" s="205" t="str">
        <f t="shared" si="0"/>
        <v>0000-FC-901</v>
      </c>
      <c r="G33" s="205" t="s">
        <v>2742</v>
      </c>
      <c r="H33" s="211" t="s">
        <v>2668</v>
      </c>
      <c r="I33" s="9" t="str">
        <f>VLOOKUP(J33,Auxiliary!B:C,2,0)</f>
        <v>TRAN</v>
      </c>
      <c r="J33" s="217" t="s">
        <v>66</v>
      </c>
      <c r="K33" s="217" t="s">
        <v>2654</v>
      </c>
      <c r="L33" s="217" t="s">
        <v>2654</v>
      </c>
      <c r="M33" s="218" t="s">
        <v>2653</v>
      </c>
      <c r="N33" s="217" t="s">
        <v>2653</v>
      </c>
      <c r="O33" s="217" t="s">
        <v>2653</v>
      </c>
      <c r="P33" s="217" t="s">
        <v>2653</v>
      </c>
      <c r="Q33" s="217" t="s">
        <v>2653</v>
      </c>
      <c r="R33" s="217" t="s">
        <v>2653</v>
      </c>
      <c r="S33" s="217" t="s">
        <v>2653</v>
      </c>
      <c r="T33" s="217" t="s">
        <v>2653</v>
      </c>
      <c r="U33" s="217" t="s">
        <v>2653</v>
      </c>
      <c r="V33" s="217" t="s">
        <v>2653</v>
      </c>
      <c r="W33" s="217" t="s">
        <v>2653</v>
      </c>
      <c r="X33" s="217" t="s">
        <v>2653</v>
      </c>
      <c r="Y33" s="217" t="s">
        <v>2653</v>
      </c>
      <c r="Z33" s="217" t="s">
        <v>2653</v>
      </c>
      <c r="AA33" s="217" t="s">
        <v>2653</v>
      </c>
      <c r="AB33" s="217" t="str">
        <f t="shared" si="1"/>
        <v>NO</v>
      </c>
      <c r="AC33" s="217" t="str">
        <f t="shared" si="2"/>
        <v>NO</v>
      </c>
      <c r="AD33" s="217" t="str">
        <f t="shared" si="3"/>
        <v>YES</v>
      </c>
      <c r="AE33" s="217" t="str">
        <f t="shared" si="4"/>
        <v>YES</v>
      </c>
      <c r="AF33" s="217" t="str">
        <f t="shared" si="5"/>
        <v>NO</v>
      </c>
      <c r="AG33" s="217" t="str">
        <f t="shared" si="7"/>
        <v>YES</v>
      </c>
      <c r="AH33" s="217" t="str">
        <f t="shared" si="8"/>
        <v>NO</v>
      </c>
      <c r="AI33" s="217" t="str">
        <f t="shared" si="9"/>
        <v>NO</v>
      </c>
      <c r="AJ33" s="217" t="str">
        <f t="shared" si="10"/>
        <v>YES</v>
      </c>
      <c r="AK33" s="217" t="str">
        <f t="shared" si="11"/>
        <v>NO</v>
      </c>
      <c r="AL33" s="217" t="str">
        <f t="shared" si="12"/>
        <v>NO</v>
      </c>
      <c r="AM33" s="217" t="str">
        <f t="shared" si="13"/>
        <v>NO</v>
      </c>
      <c r="AN33" s="217" t="str">
        <f t="shared" si="14"/>
        <v>NO</v>
      </c>
      <c r="AO33" s="217" t="str">
        <f t="shared" si="14"/>
        <v>YES</v>
      </c>
      <c r="AP33" s="217" t="str">
        <f>IF(AND(Inputs!$E$16=TRUE,K33="YES"),"YES","NO")</f>
        <v>NO</v>
      </c>
      <c r="AQ33" s="217" t="str">
        <f t="shared" si="16"/>
        <v>YES</v>
      </c>
      <c r="AR33" s="217" t="str">
        <f t="shared" si="17"/>
        <v>YES</v>
      </c>
      <c r="AS33" s="216">
        <v>20</v>
      </c>
      <c r="AT33" s="221">
        <f t="shared" si="18"/>
        <v>43500</v>
      </c>
      <c r="AU33" s="217" t="str">
        <f t="shared" si="19"/>
        <v>PO+20W</v>
      </c>
    </row>
    <row r="34" spans="1:47" s="218" customFormat="1" hidden="1" x14ac:dyDescent="0.25">
      <c r="B34" s="217" t="s">
        <v>2633</v>
      </c>
      <c r="C34" s="217">
        <v>4000</v>
      </c>
      <c r="D34" s="225">
        <v>4001</v>
      </c>
      <c r="E34" s="210" t="s">
        <v>1935</v>
      </c>
      <c r="F34" s="205" t="str">
        <f t="shared" si="0"/>
        <v>0000-FC-4001</v>
      </c>
      <c r="G34" s="205" t="s">
        <v>2742</v>
      </c>
      <c r="H34" s="9" t="s">
        <v>2656</v>
      </c>
      <c r="I34" s="9" t="str">
        <f>VLOOKUP(J34,Auxiliary!B:C,2,0)</f>
        <v>PIPI</v>
      </c>
      <c r="J34" s="218" t="s">
        <v>1935</v>
      </c>
      <c r="K34" s="217" t="s">
        <v>2654</v>
      </c>
      <c r="L34" s="217" t="s">
        <v>2654</v>
      </c>
      <c r="M34" s="217" t="s">
        <v>2654</v>
      </c>
      <c r="N34" s="217" t="s">
        <v>2654</v>
      </c>
      <c r="O34" s="217" t="s">
        <v>2654</v>
      </c>
      <c r="P34" s="217" t="s">
        <v>2654</v>
      </c>
      <c r="Q34" s="217" t="s">
        <v>2654</v>
      </c>
      <c r="R34" s="217" t="s">
        <v>2654</v>
      </c>
      <c r="S34" s="217" t="s">
        <v>2653</v>
      </c>
      <c r="T34" s="217" t="s">
        <v>2654</v>
      </c>
      <c r="U34" s="217" t="s">
        <v>2654</v>
      </c>
      <c r="V34" s="217" t="s">
        <v>2654</v>
      </c>
      <c r="W34" s="217" t="s">
        <v>2654</v>
      </c>
      <c r="X34" s="217" t="s">
        <v>2654</v>
      </c>
      <c r="Y34" s="217" t="s">
        <v>2654</v>
      </c>
      <c r="Z34" s="217" t="s">
        <v>2654</v>
      </c>
      <c r="AA34" s="217" t="s">
        <v>2654</v>
      </c>
      <c r="AB34" s="217" t="str">
        <f t="shared" si="1"/>
        <v>NO</v>
      </c>
      <c r="AC34" s="217" t="str">
        <f t="shared" si="2"/>
        <v>NO</v>
      </c>
      <c r="AD34" s="217" t="str">
        <f t="shared" si="3"/>
        <v>NO</v>
      </c>
      <c r="AE34" s="217" t="str">
        <f t="shared" si="4"/>
        <v>NO</v>
      </c>
      <c r="AF34" s="217" t="str">
        <f t="shared" si="5"/>
        <v>NO</v>
      </c>
      <c r="AG34" s="217" t="str">
        <f t="shared" si="7"/>
        <v>YES</v>
      </c>
      <c r="AH34" s="217" t="str">
        <f t="shared" si="8"/>
        <v>NO</v>
      </c>
      <c r="AI34" s="217" t="str">
        <f t="shared" si="9"/>
        <v>NO</v>
      </c>
      <c r="AJ34" s="217" t="str">
        <f t="shared" si="10"/>
        <v>NO</v>
      </c>
      <c r="AK34" s="217" t="str">
        <f t="shared" si="11"/>
        <v>NO</v>
      </c>
      <c r="AL34" s="217" t="str">
        <f t="shared" si="12"/>
        <v>NO</v>
      </c>
      <c r="AM34" s="217" t="str">
        <f t="shared" si="13"/>
        <v>NO</v>
      </c>
      <c r="AN34" s="217" t="str">
        <f t="shared" si="14"/>
        <v>NO</v>
      </c>
      <c r="AO34" s="217" t="str">
        <f t="shared" si="14"/>
        <v>NO</v>
      </c>
      <c r="AP34" s="217" t="str">
        <f>IF(AND(Inputs!$E$16=TRUE,K34="YES"),"YES","NO")</f>
        <v>NO</v>
      </c>
      <c r="AQ34" s="217" t="str">
        <f t="shared" si="16"/>
        <v>YES</v>
      </c>
      <c r="AR34" s="217" t="str">
        <f t="shared" si="17"/>
        <v>YES</v>
      </c>
      <c r="AS34" s="216">
        <v>24</v>
      </c>
      <c r="AT34" s="221">
        <f t="shared" si="18"/>
        <v>43528</v>
      </c>
      <c r="AU34" s="217" t="str">
        <f t="shared" si="19"/>
        <v>PO+24W</v>
      </c>
    </row>
    <row r="35" spans="1:47" s="218" customFormat="1" hidden="1" x14ac:dyDescent="0.25">
      <c r="B35" s="217" t="s">
        <v>2633</v>
      </c>
      <c r="C35" s="217">
        <v>4000</v>
      </c>
      <c r="D35" s="225">
        <v>4002</v>
      </c>
      <c r="E35" s="210" t="s">
        <v>2722</v>
      </c>
      <c r="F35" s="205" t="str">
        <f t="shared" si="0"/>
        <v>0000-FC-4002</v>
      </c>
      <c r="G35" s="205" t="s">
        <v>2742</v>
      </c>
      <c r="H35" s="9" t="s">
        <v>2656</v>
      </c>
      <c r="I35" s="9" t="s">
        <v>2567</v>
      </c>
      <c r="J35" s="218" t="s">
        <v>1935</v>
      </c>
      <c r="K35" s="217" t="s">
        <v>2654</v>
      </c>
      <c r="L35" s="217" t="s">
        <v>2654</v>
      </c>
      <c r="M35" s="217" t="s">
        <v>2654</v>
      </c>
      <c r="N35" s="217" t="s">
        <v>2654</v>
      </c>
      <c r="O35" s="217" t="s">
        <v>2654</v>
      </c>
      <c r="P35" s="217" t="s">
        <v>2654</v>
      </c>
      <c r="Q35" s="217" t="s">
        <v>2654</v>
      </c>
      <c r="R35" s="217" t="s">
        <v>2654</v>
      </c>
      <c r="S35" s="217" t="s">
        <v>2654</v>
      </c>
      <c r="T35" s="217" t="s">
        <v>2654</v>
      </c>
      <c r="U35" s="217" t="s">
        <v>2653</v>
      </c>
      <c r="V35" s="217" t="s">
        <v>2654</v>
      </c>
      <c r="W35" s="217" t="s">
        <v>2654</v>
      </c>
      <c r="X35" s="217" t="s">
        <v>2654</v>
      </c>
      <c r="Y35" s="217" t="s">
        <v>2654</v>
      </c>
      <c r="Z35" s="217" t="s">
        <v>2654</v>
      </c>
      <c r="AA35" s="217" t="s">
        <v>2654</v>
      </c>
      <c r="AB35" s="217" t="str">
        <f t="shared" si="1"/>
        <v>NO</v>
      </c>
      <c r="AC35" s="217" t="str">
        <f t="shared" si="2"/>
        <v>NO</v>
      </c>
      <c r="AD35" s="217" t="str">
        <f t="shared" si="3"/>
        <v>NO</v>
      </c>
      <c r="AE35" s="217" t="str">
        <f t="shared" si="4"/>
        <v>NO</v>
      </c>
      <c r="AF35" s="217" t="str">
        <f t="shared" si="5"/>
        <v>NO</v>
      </c>
      <c r="AG35" s="217" t="str">
        <f t="shared" si="7"/>
        <v>NO</v>
      </c>
      <c r="AH35" s="217" t="str">
        <f t="shared" si="8"/>
        <v>NO</v>
      </c>
      <c r="AI35" s="217" t="str">
        <f t="shared" si="9"/>
        <v>NO</v>
      </c>
      <c r="AJ35" s="217" t="str">
        <f t="shared" si="10"/>
        <v>NO</v>
      </c>
      <c r="AK35" s="217" t="str">
        <f t="shared" si="11"/>
        <v>NO</v>
      </c>
      <c r="AL35" s="217" t="str">
        <f t="shared" si="12"/>
        <v>NO</v>
      </c>
      <c r="AM35" s="217" t="str">
        <f t="shared" si="13"/>
        <v>NO</v>
      </c>
      <c r="AN35" s="217" t="str">
        <f t="shared" si="14"/>
        <v>NO</v>
      </c>
      <c r="AO35" s="217" t="str">
        <f t="shared" si="14"/>
        <v>NO</v>
      </c>
      <c r="AP35" s="217" t="str">
        <f>IF(AND(Inputs!$E$16=TRUE,K35="YES"),"YES","NO")</f>
        <v>NO</v>
      </c>
      <c r="AQ35" s="217" t="str">
        <f t="shared" si="16"/>
        <v>NO</v>
      </c>
      <c r="AR35" s="217" t="str">
        <f t="shared" si="17"/>
        <v>NO</v>
      </c>
      <c r="AS35" s="216">
        <v>24</v>
      </c>
      <c r="AT35" s="221">
        <f t="shared" si="18"/>
        <v>43528</v>
      </c>
      <c r="AU35" s="217" t="str">
        <f t="shared" si="19"/>
        <v>PO+24W</v>
      </c>
    </row>
    <row r="36" spans="1:47" s="9" customFormat="1" hidden="1" x14ac:dyDescent="0.25">
      <c r="A36" s="218"/>
      <c r="B36" s="217" t="s">
        <v>2634</v>
      </c>
      <c r="C36" s="217">
        <v>0</v>
      </c>
      <c r="D36" s="225">
        <v>1</v>
      </c>
      <c r="E36" s="223" t="s">
        <v>1883</v>
      </c>
      <c r="F36" s="205" t="str">
        <f t="shared" si="0"/>
        <v>0000-FD-001</v>
      </c>
      <c r="G36" s="205" t="s">
        <v>2641</v>
      </c>
      <c r="H36" s="9" t="s">
        <v>2662</v>
      </c>
      <c r="I36" s="9" t="str">
        <f>VLOOKUP(J36,Auxiliary!B:C,2,0)</f>
        <v>GENE</v>
      </c>
      <c r="J36" s="217" t="s">
        <v>2514</v>
      </c>
      <c r="K36" s="217" t="s">
        <v>2654</v>
      </c>
      <c r="L36" s="217" t="s">
        <v>2654</v>
      </c>
      <c r="M36" s="217" t="s">
        <v>2653</v>
      </c>
      <c r="N36" s="217" t="s">
        <v>2653</v>
      </c>
      <c r="O36" s="217" t="s">
        <v>2653</v>
      </c>
      <c r="P36" s="217" t="s">
        <v>2653</v>
      </c>
      <c r="Q36" s="217" t="s">
        <v>2653</v>
      </c>
      <c r="R36" s="217" t="s">
        <v>2653</v>
      </c>
      <c r="S36" s="217" t="s">
        <v>2653</v>
      </c>
      <c r="T36" s="217" t="s">
        <v>2653</v>
      </c>
      <c r="U36" s="217" t="s">
        <v>2653</v>
      </c>
      <c r="V36" s="217" t="s">
        <v>2653</v>
      </c>
      <c r="W36" s="217" t="s">
        <v>2653</v>
      </c>
      <c r="X36" s="217" t="s">
        <v>2653</v>
      </c>
      <c r="Y36" s="217" t="s">
        <v>2653</v>
      </c>
      <c r="Z36" s="217" t="s">
        <v>2653</v>
      </c>
      <c r="AA36" s="217" t="s">
        <v>2653</v>
      </c>
      <c r="AB36" s="217" t="str">
        <f t="shared" si="1"/>
        <v>NO</v>
      </c>
      <c r="AC36" s="217" t="str">
        <f t="shared" si="2"/>
        <v>NO</v>
      </c>
      <c r="AD36" s="217" t="str">
        <f t="shared" si="3"/>
        <v>YES</v>
      </c>
      <c r="AE36" s="217" t="str">
        <f t="shared" si="4"/>
        <v>YES</v>
      </c>
      <c r="AF36" s="217" t="str">
        <f t="shared" si="5"/>
        <v>NO</v>
      </c>
      <c r="AG36" s="217" t="str">
        <f t="shared" si="7"/>
        <v>YES</v>
      </c>
      <c r="AH36" s="217" t="str">
        <f t="shared" si="8"/>
        <v>NO</v>
      </c>
      <c r="AI36" s="217" t="str">
        <f t="shared" si="9"/>
        <v>NO</v>
      </c>
      <c r="AJ36" s="217" t="str">
        <f t="shared" si="10"/>
        <v>YES</v>
      </c>
      <c r="AK36" s="217" t="str">
        <f t="shared" si="11"/>
        <v>NO</v>
      </c>
      <c r="AL36" s="217" t="str">
        <f t="shared" si="12"/>
        <v>NO</v>
      </c>
      <c r="AM36" s="217" t="str">
        <f t="shared" si="13"/>
        <v>NO</v>
      </c>
      <c r="AN36" s="217" t="str">
        <f t="shared" si="14"/>
        <v>NO</v>
      </c>
      <c r="AO36" s="217" t="str">
        <f t="shared" si="14"/>
        <v>YES</v>
      </c>
      <c r="AP36" s="217" t="str">
        <f>IF(AND(Inputs!$E$16=TRUE,K36="YES"),"YES","NO")</f>
        <v>NO</v>
      </c>
      <c r="AQ36" s="217" t="str">
        <f t="shared" si="16"/>
        <v>YES</v>
      </c>
      <c r="AR36" s="217" t="str">
        <f t="shared" si="17"/>
        <v>YES</v>
      </c>
      <c r="AS36" s="216">
        <v>10</v>
      </c>
      <c r="AT36" s="221">
        <f t="shared" si="18"/>
        <v>43430</v>
      </c>
      <c r="AU36" s="217" t="str">
        <f t="shared" si="19"/>
        <v>PO+10W</v>
      </c>
    </row>
    <row r="37" spans="1:47" s="9" customFormat="1" hidden="1" x14ac:dyDescent="0.25">
      <c r="A37" s="218"/>
      <c r="B37" s="217" t="s">
        <v>2634</v>
      </c>
      <c r="C37" s="217">
        <v>0</v>
      </c>
      <c r="D37" s="225">
        <v>2</v>
      </c>
      <c r="E37" s="223" t="s">
        <v>1885</v>
      </c>
      <c r="F37" s="205" t="str">
        <f t="shared" si="0"/>
        <v>0000-FD-002</v>
      </c>
      <c r="G37" s="205" t="s">
        <v>2641</v>
      </c>
      <c r="H37" s="9" t="s">
        <v>2662</v>
      </c>
      <c r="I37" s="9" t="str">
        <f>VLOOKUP(J37,Auxiliary!B:C,2,0)</f>
        <v>GENE</v>
      </c>
      <c r="J37" s="217" t="s">
        <v>2514</v>
      </c>
      <c r="K37" s="217" t="s">
        <v>2654</v>
      </c>
      <c r="L37" s="217" t="s">
        <v>2654</v>
      </c>
      <c r="M37" s="217" t="s">
        <v>2653</v>
      </c>
      <c r="N37" s="217" t="s">
        <v>2653</v>
      </c>
      <c r="O37" s="217" t="s">
        <v>2653</v>
      </c>
      <c r="P37" s="217" t="s">
        <v>2653</v>
      </c>
      <c r="Q37" s="217" t="s">
        <v>2653</v>
      </c>
      <c r="R37" s="217" t="s">
        <v>2653</v>
      </c>
      <c r="S37" s="217" t="s">
        <v>2653</v>
      </c>
      <c r="T37" s="217" t="s">
        <v>2653</v>
      </c>
      <c r="U37" s="217" t="s">
        <v>2653</v>
      </c>
      <c r="V37" s="217" t="s">
        <v>2653</v>
      </c>
      <c r="W37" s="217" t="s">
        <v>2653</v>
      </c>
      <c r="X37" s="217" t="s">
        <v>2653</v>
      </c>
      <c r="Y37" s="217" t="s">
        <v>2653</v>
      </c>
      <c r="Z37" s="217" t="s">
        <v>2653</v>
      </c>
      <c r="AA37" s="217" t="s">
        <v>2653</v>
      </c>
      <c r="AB37" s="217" t="str">
        <f t="shared" si="1"/>
        <v>NO</v>
      </c>
      <c r="AC37" s="217" t="str">
        <f t="shared" si="2"/>
        <v>NO</v>
      </c>
      <c r="AD37" s="217" t="str">
        <f t="shared" si="3"/>
        <v>YES</v>
      </c>
      <c r="AE37" s="217" t="str">
        <f t="shared" si="4"/>
        <v>YES</v>
      </c>
      <c r="AF37" s="217" t="str">
        <f t="shared" si="5"/>
        <v>NO</v>
      </c>
      <c r="AG37" s="217" t="str">
        <f t="shared" si="7"/>
        <v>YES</v>
      </c>
      <c r="AH37" s="217" t="str">
        <f t="shared" si="8"/>
        <v>NO</v>
      </c>
      <c r="AI37" s="217" t="str">
        <f t="shared" si="9"/>
        <v>NO</v>
      </c>
      <c r="AJ37" s="217" t="str">
        <f t="shared" si="10"/>
        <v>YES</v>
      </c>
      <c r="AK37" s="217" t="str">
        <f t="shared" si="11"/>
        <v>NO</v>
      </c>
      <c r="AL37" s="217" t="str">
        <f t="shared" si="12"/>
        <v>NO</v>
      </c>
      <c r="AM37" s="217" t="str">
        <f t="shared" si="13"/>
        <v>NO</v>
      </c>
      <c r="AN37" s="217" t="str">
        <f t="shared" si="14"/>
        <v>NO</v>
      </c>
      <c r="AO37" s="217" t="str">
        <f t="shared" si="14"/>
        <v>YES</v>
      </c>
      <c r="AP37" s="217" t="str">
        <f>IF(AND(Inputs!$E$16=TRUE,K37="YES"),"YES","NO")</f>
        <v>NO</v>
      </c>
      <c r="AQ37" s="217" t="str">
        <f t="shared" si="16"/>
        <v>YES</v>
      </c>
      <c r="AR37" s="217" t="str">
        <f t="shared" si="17"/>
        <v>YES</v>
      </c>
      <c r="AS37" s="216">
        <v>10</v>
      </c>
      <c r="AT37" s="221">
        <f t="shared" si="18"/>
        <v>43430</v>
      </c>
      <c r="AU37" s="217" t="str">
        <f t="shared" si="19"/>
        <v>PO+10W</v>
      </c>
    </row>
    <row r="38" spans="1:47" s="9" customFormat="1" hidden="1" x14ac:dyDescent="0.25">
      <c r="A38" s="218"/>
      <c r="B38" s="217" t="s">
        <v>2634</v>
      </c>
      <c r="C38" s="217">
        <v>0</v>
      </c>
      <c r="D38" s="225">
        <v>5</v>
      </c>
      <c r="E38" s="210" t="s">
        <v>2702</v>
      </c>
      <c r="F38" s="205" t="str">
        <f t="shared" si="0"/>
        <v>0000-FD-005</v>
      </c>
      <c r="G38" s="205" t="s">
        <v>2641</v>
      </c>
      <c r="H38" s="9" t="s">
        <v>2658</v>
      </c>
      <c r="I38" s="9" t="str">
        <f>VLOOKUP(J38,Auxiliary!B:C,2,0)</f>
        <v>GENE</v>
      </c>
      <c r="J38" s="217" t="s">
        <v>2514</v>
      </c>
      <c r="K38" s="217" t="s">
        <v>2654</v>
      </c>
      <c r="L38" s="217" t="s">
        <v>2654</v>
      </c>
      <c r="M38" s="217" t="s">
        <v>2654</v>
      </c>
      <c r="N38" s="217" t="s">
        <v>2654</v>
      </c>
      <c r="O38" s="217" t="s">
        <v>2654</v>
      </c>
      <c r="P38" s="217" t="s">
        <v>2654</v>
      </c>
      <c r="Q38" s="217" t="s">
        <v>2654</v>
      </c>
      <c r="R38" s="217" t="s">
        <v>2654</v>
      </c>
      <c r="S38" s="217" t="s">
        <v>2654</v>
      </c>
      <c r="T38" s="217" t="s">
        <v>2654</v>
      </c>
      <c r="U38" s="217" t="s">
        <v>2654</v>
      </c>
      <c r="V38" s="217" t="s">
        <v>2654</v>
      </c>
      <c r="W38" s="217" t="s">
        <v>2654</v>
      </c>
      <c r="X38" s="217" t="s">
        <v>2654</v>
      </c>
      <c r="Y38" s="217" t="s">
        <v>2654</v>
      </c>
      <c r="Z38" s="217" t="s">
        <v>2654</v>
      </c>
      <c r="AA38" s="217" t="s">
        <v>2654</v>
      </c>
      <c r="AB38" s="217" t="str">
        <f t="shared" si="1"/>
        <v>NO</v>
      </c>
      <c r="AC38" s="217" t="str">
        <f t="shared" si="2"/>
        <v>NO</v>
      </c>
      <c r="AD38" s="217" t="str">
        <f t="shared" si="3"/>
        <v>NO</v>
      </c>
      <c r="AE38" s="217" t="str">
        <f t="shared" si="4"/>
        <v>NO</v>
      </c>
      <c r="AF38" s="217" t="str">
        <f t="shared" si="5"/>
        <v>NO</v>
      </c>
      <c r="AG38" s="217" t="str">
        <f t="shared" si="7"/>
        <v>NO</v>
      </c>
      <c r="AH38" s="217" t="str">
        <f t="shared" si="8"/>
        <v>NO</v>
      </c>
      <c r="AI38" s="217" t="str">
        <f t="shared" si="9"/>
        <v>NO</v>
      </c>
      <c r="AJ38" s="217" t="str">
        <f t="shared" si="10"/>
        <v>NO</v>
      </c>
      <c r="AK38" s="217" t="str">
        <f t="shared" si="11"/>
        <v>NO</v>
      </c>
      <c r="AL38" s="217" t="str">
        <f t="shared" si="12"/>
        <v>NO</v>
      </c>
      <c r="AM38" s="217" t="str">
        <f t="shared" si="13"/>
        <v>NO</v>
      </c>
      <c r="AN38" s="217" t="str">
        <f t="shared" si="14"/>
        <v>NO</v>
      </c>
      <c r="AO38" s="217" t="str">
        <f t="shared" si="14"/>
        <v>NO</v>
      </c>
      <c r="AP38" s="217" t="str">
        <f>IF(AND(Inputs!$E$16=TRUE,K38="YES"),"YES","NO")</f>
        <v>NO</v>
      </c>
      <c r="AQ38" s="217" t="str">
        <f t="shared" si="16"/>
        <v>NO</v>
      </c>
      <c r="AR38" s="217" t="str">
        <f t="shared" si="17"/>
        <v>NO</v>
      </c>
      <c r="AS38" s="216">
        <v>10</v>
      </c>
      <c r="AT38" s="221">
        <f t="shared" si="18"/>
        <v>43430</v>
      </c>
      <c r="AU38" s="217" t="str">
        <f t="shared" si="19"/>
        <v>PO+10W</v>
      </c>
    </row>
    <row r="39" spans="1:47" s="218" customFormat="1" x14ac:dyDescent="0.25">
      <c r="B39" s="217" t="s">
        <v>2634</v>
      </c>
      <c r="C39" s="217">
        <v>0</v>
      </c>
      <c r="D39" s="225">
        <v>10</v>
      </c>
      <c r="E39" s="223" t="s">
        <v>2827</v>
      </c>
      <c r="F39" s="205" t="str">
        <f t="shared" si="0"/>
        <v>0000-FD-010</v>
      </c>
      <c r="G39" s="205" t="s">
        <v>2641</v>
      </c>
      <c r="H39" s="9" t="s">
        <v>2663</v>
      </c>
      <c r="I39" s="9" t="str">
        <f>VLOOKUP(J39,Auxiliary!B:C,2,0)</f>
        <v>GENE</v>
      </c>
      <c r="J39" s="217" t="s">
        <v>2514</v>
      </c>
      <c r="K39" s="217" t="s">
        <v>2654</v>
      </c>
      <c r="L39" s="217" t="s">
        <v>2654</v>
      </c>
      <c r="M39" s="217" t="s">
        <v>2653</v>
      </c>
      <c r="N39" s="217" t="s">
        <v>2653</v>
      </c>
      <c r="O39" s="217" t="s">
        <v>2653</v>
      </c>
      <c r="P39" s="217" t="s">
        <v>2653</v>
      </c>
      <c r="Q39" s="217" t="s">
        <v>2653</v>
      </c>
      <c r="R39" s="217" t="s">
        <v>2653</v>
      </c>
      <c r="S39" s="217" t="s">
        <v>2653</v>
      </c>
      <c r="T39" s="217" t="s">
        <v>2653</v>
      </c>
      <c r="U39" s="217" t="s">
        <v>2653</v>
      </c>
      <c r="V39" s="217" t="s">
        <v>2653</v>
      </c>
      <c r="W39" s="217" t="s">
        <v>2653</v>
      </c>
      <c r="X39" s="217" t="s">
        <v>2653</v>
      </c>
      <c r="Y39" s="217" t="s">
        <v>2653</v>
      </c>
      <c r="Z39" s="217" t="s">
        <v>2653</v>
      </c>
      <c r="AA39" s="217" t="s">
        <v>2653</v>
      </c>
      <c r="AB39" s="217" t="str">
        <f t="shared" si="1"/>
        <v>NO</v>
      </c>
      <c r="AC39" s="217" t="str">
        <f t="shared" si="2"/>
        <v>NO</v>
      </c>
      <c r="AD39" s="217" t="str">
        <f t="shared" si="3"/>
        <v>YES</v>
      </c>
      <c r="AE39" s="217" t="str">
        <f t="shared" si="4"/>
        <v>YES</v>
      </c>
      <c r="AF39" s="217" t="str">
        <f t="shared" si="5"/>
        <v>NO</v>
      </c>
      <c r="AG39" s="217" t="str">
        <f t="shared" si="7"/>
        <v>YES</v>
      </c>
      <c r="AH39" s="217" t="str">
        <f t="shared" si="8"/>
        <v>NO</v>
      </c>
      <c r="AI39" s="217" t="str">
        <f t="shared" si="9"/>
        <v>NO</v>
      </c>
      <c r="AJ39" s="217" t="str">
        <f t="shared" si="10"/>
        <v>YES</v>
      </c>
      <c r="AK39" s="217" t="str">
        <f t="shared" si="11"/>
        <v>NO</v>
      </c>
      <c r="AL39" s="217" t="str">
        <f t="shared" si="12"/>
        <v>NO</v>
      </c>
      <c r="AM39" s="217" t="str">
        <f t="shared" si="13"/>
        <v>NO</v>
      </c>
      <c r="AN39" s="217" t="str">
        <f t="shared" si="14"/>
        <v>NO</v>
      </c>
      <c r="AO39" s="217" t="str">
        <f t="shared" si="14"/>
        <v>YES</v>
      </c>
      <c r="AP39" s="217" t="str">
        <f>IF(AND(Inputs!$E$16=TRUE,K39="YES"),"YES","NO")</f>
        <v>NO</v>
      </c>
      <c r="AQ39" s="217" t="str">
        <f t="shared" si="16"/>
        <v>YES</v>
      </c>
      <c r="AR39" s="217" t="str">
        <f t="shared" si="17"/>
        <v>YES</v>
      </c>
      <c r="AS39" s="216">
        <v>12</v>
      </c>
      <c r="AT39" s="221">
        <f t="shared" si="18"/>
        <v>43444</v>
      </c>
      <c r="AU39" s="217" t="str">
        <f t="shared" si="19"/>
        <v>PO+12W</v>
      </c>
    </row>
    <row r="40" spans="1:47" s="218" customFormat="1" x14ac:dyDescent="0.25">
      <c r="B40" s="217" t="s">
        <v>2634</v>
      </c>
      <c r="C40" s="217">
        <v>0</v>
      </c>
      <c r="D40" s="225">
        <v>20</v>
      </c>
      <c r="E40" s="223" t="s">
        <v>2828</v>
      </c>
      <c r="F40" s="205" t="str">
        <f t="shared" si="0"/>
        <v>0000-FD-020</v>
      </c>
      <c r="G40" s="205" t="s">
        <v>2641</v>
      </c>
      <c r="H40" s="9" t="s">
        <v>2663</v>
      </c>
      <c r="I40" s="9" t="str">
        <f>VLOOKUP(J40,Auxiliary!B:C,2,0)</f>
        <v>GENE</v>
      </c>
      <c r="J40" s="217" t="s">
        <v>2514</v>
      </c>
      <c r="K40" s="217" t="s">
        <v>2654</v>
      </c>
      <c r="L40" s="217" t="s">
        <v>2654</v>
      </c>
      <c r="M40" s="217" t="s">
        <v>2653</v>
      </c>
      <c r="N40" s="217" t="s">
        <v>2653</v>
      </c>
      <c r="O40" s="217" t="s">
        <v>2653</v>
      </c>
      <c r="P40" s="217" t="s">
        <v>2653</v>
      </c>
      <c r="Q40" s="217" t="s">
        <v>2653</v>
      </c>
      <c r="R40" s="217" t="s">
        <v>2653</v>
      </c>
      <c r="S40" s="217" t="s">
        <v>2653</v>
      </c>
      <c r="T40" s="217" t="s">
        <v>2653</v>
      </c>
      <c r="U40" s="217" t="s">
        <v>2653</v>
      </c>
      <c r="V40" s="217" t="s">
        <v>2653</v>
      </c>
      <c r="W40" s="217" t="s">
        <v>2653</v>
      </c>
      <c r="X40" s="217" t="s">
        <v>2653</v>
      </c>
      <c r="Y40" s="217" t="s">
        <v>2653</v>
      </c>
      <c r="Z40" s="217" t="s">
        <v>2653</v>
      </c>
      <c r="AA40" s="217" t="s">
        <v>2653</v>
      </c>
      <c r="AB40" s="217" t="str">
        <f t="shared" si="1"/>
        <v>NO</v>
      </c>
      <c r="AC40" s="217" t="str">
        <f t="shared" si="2"/>
        <v>NO</v>
      </c>
      <c r="AD40" s="217" t="str">
        <f t="shared" si="3"/>
        <v>YES</v>
      </c>
      <c r="AE40" s="217" t="str">
        <f t="shared" si="4"/>
        <v>YES</v>
      </c>
      <c r="AF40" s="217" t="str">
        <f t="shared" si="5"/>
        <v>NO</v>
      </c>
      <c r="AG40" s="217" t="str">
        <f t="shared" si="7"/>
        <v>YES</v>
      </c>
      <c r="AH40" s="217" t="str">
        <f t="shared" si="8"/>
        <v>NO</v>
      </c>
      <c r="AI40" s="217" t="str">
        <f t="shared" si="9"/>
        <v>NO</v>
      </c>
      <c r="AJ40" s="217" t="str">
        <f t="shared" si="10"/>
        <v>YES</v>
      </c>
      <c r="AK40" s="217" t="str">
        <f t="shared" si="11"/>
        <v>NO</v>
      </c>
      <c r="AL40" s="217" t="str">
        <f t="shared" si="12"/>
        <v>NO</v>
      </c>
      <c r="AM40" s="217" t="str">
        <f t="shared" si="13"/>
        <v>NO</v>
      </c>
      <c r="AN40" s="217" t="str">
        <f t="shared" si="14"/>
        <v>NO</v>
      </c>
      <c r="AO40" s="217" t="str">
        <f t="shared" si="14"/>
        <v>YES</v>
      </c>
      <c r="AP40" s="217" t="str">
        <f>IF(AND(Inputs!$E$16=TRUE,K40="YES"),"YES","NO")</f>
        <v>NO</v>
      </c>
      <c r="AQ40" s="217" t="str">
        <f t="shared" si="16"/>
        <v>YES</v>
      </c>
      <c r="AR40" s="217" t="str">
        <f t="shared" si="17"/>
        <v>YES</v>
      </c>
      <c r="AS40" s="216">
        <v>12</v>
      </c>
      <c r="AT40" s="221">
        <f t="shared" si="18"/>
        <v>43444</v>
      </c>
      <c r="AU40" s="217" t="str">
        <f t="shared" si="19"/>
        <v>PO+12W</v>
      </c>
    </row>
    <row r="41" spans="1:47" s="218" customFormat="1" x14ac:dyDescent="0.25">
      <c r="B41" s="217" t="s">
        <v>2634</v>
      </c>
      <c r="C41" s="217">
        <v>0</v>
      </c>
      <c r="D41" s="225">
        <v>30</v>
      </c>
      <c r="E41" s="223" t="s">
        <v>2829</v>
      </c>
      <c r="F41" s="205" t="str">
        <f t="shared" si="0"/>
        <v>0000-FD-030</v>
      </c>
      <c r="G41" s="205" t="s">
        <v>2641</v>
      </c>
      <c r="H41" s="9" t="s">
        <v>2663</v>
      </c>
      <c r="I41" s="9" t="str">
        <f>VLOOKUP(J41,Auxiliary!B:C,2,0)</f>
        <v>GENE</v>
      </c>
      <c r="J41" s="217" t="s">
        <v>2514</v>
      </c>
      <c r="K41" s="217" t="s">
        <v>2654</v>
      </c>
      <c r="L41" s="217" t="s">
        <v>2654</v>
      </c>
      <c r="M41" s="217" t="s">
        <v>2653</v>
      </c>
      <c r="N41" s="217" t="s">
        <v>2653</v>
      </c>
      <c r="O41" s="217" t="s">
        <v>2653</v>
      </c>
      <c r="P41" s="217" t="s">
        <v>2653</v>
      </c>
      <c r="Q41" s="217" t="s">
        <v>2653</v>
      </c>
      <c r="R41" s="217" t="s">
        <v>2653</v>
      </c>
      <c r="S41" s="217" t="s">
        <v>2653</v>
      </c>
      <c r="T41" s="217" t="s">
        <v>2653</v>
      </c>
      <c r="U41" s="217" t="s">
        <v>2653</v>
      </c>
      <c r="V41" s="217" t="s">
        <v>2653</v>
      </c>
      <c r="W41" s="217" t="s">
        <v>2653</v>
      </c>
      <c r="X41" s="217" t="s">
        <v>2653</v>
      </c>
      <c r="Y41" s="217" t="s">
        <v>2653</v>
      </c>
      <c r="Z41" s="217" t="s">
        <v>2653</v>
      </c>
      <c r="AA41" s="217" t="s">
        <v>2653</v>
      </c>
      <c r="AB41" s="217" t="str">
        <f t="shared" si="1"/>
        <v>NO</v>
      </c>
      <c r="AC41" s="217" t="str">
        <f t="shared" si="2"/>
        <v>NO</v>
      </c>
      <c r="AD41" s="217" t="str">
        <f t="shared" si="3"/>
        <v>YES</v>
      </c>
      <c r="AE41" s="217" t="str">
        <f t="shared" si="4"/>
        <v>YES</v>
      </c>
      <c r="AF41" s="217" t="str">
        <f t="shared" si="5"/>
        <v>NO</v>
      </c>
      <c r="AG41" s="217" t="str">
        <f t="shared" si="7"/>
        <v>YES</v>
      </c>
      <c r="AH41" s="217" t="str">
        <f t="shared" si="8"/>
        <v>NO</v>
      </c>
      <c r="AI41" s="217" t="str">
        <f t="shared" si="9"/>
        <v>NO</v>
      </c>
      <c r="AJ41" s="217" t="str">
        <f t="shared" si="10"/>
        <v>YES</v>
      </c>
      <c r="AK41" s="217" t="str">
        <f t="shared" si="11"/>
        <v>NO</v>
      </c>
      <c r="AL41" s="217" t="str">
        <f t="shared" si="12"/>
        <v>NO</v>
      </c>
      <c r="AM41" s="217" t="str">
        <f t="shared" si="13"/>
        <v>NO</v>
      </c>
      <c r="AN41" s="217" t="str">
        <f t="shared" si="14"/>
        <v>NO</v>
      </c>
      <c r="AO41" s="217" t="str">
        <f t="shared" si="14"/>
        <v>YES</v>
      </c>
      <c r="AP41" s="217" t="str">
        <f>IF(AND(Inputs!$E$16=TRUE,K41="YES"),"YES","NO")</f>
        <v>NO</v>
      </c>
      <c r="AQ41" s="217" t="str">
        <f t="shared" si="16"/>
        <v>YES</v>
      </c>
      <c r="AR41" s="217" t="str">
        <f t="shared" si="17"/>
        <v>YES</v>
      </c>
      <c r="AS41" s="216">
        <v>12</v>
      </c>
      <c r="AT41" s="221">
        <f t="shared" si="18"/>
        <v>43444</v>
      </c>
      <c r="AU41" s="217" t="str">
        <f t="shared" si="19"/>
        <v>PO+12W</v>
      </c>
    </row>
    <row r="42" spans="1:47" s="218" customFormat="1" x14ac:dyDescent="0.25">
      <c r="B42" s="217" t="s">
        <v>2634</v>
      </c>
      <c r="C42" s="217">
        <v>0</v>
      </c>
      <c r="D42" s="225">
        <v>40</v>
      </c>
      <c r="E42" s="210" t="s">
        <v>2703</v>
      </c>
      <c r="F42" s="205" t="str">
        <f t="shared" si="0"/>
        <v>0000-FD-040</v>
      </c>
      <c r="G42" s="205" t="s">
        <v>2641</v>
      </c>
      <c r="H42" s="9" t="s">
        <v>2662</v>
      </c>
      <c r="I42" s="9" t="s">
        <v>2529</v>
      </c>
      <c r="J42" s="217" t="s">
        <v>2514</v>
      </c>
      <c r="K42" s="217" t="s">
        <v>2654</v>
      </c>
      <c r="L42" s="217" t="s">
        <v>2654</v>
      </c>
      <c r="M42" s="217" t="s">
        <v>2654</v>
      </c>
      <c r="N42" s="217" t="s">
        <v>2653</v>
      </c>
      <c r="O42" s="217" t="s">
        <v>2653</v>
      </c>
      <c r="P42" s="217" t="s">
        <v>2654</v>
      </c>
      <c r="Q42" s="217" t="s">
        <v>2654</v>
      </c>
      <c r="R42" s="217" t="s">
        <v>2654</v>
      </c>
      <c r="S42" s="217" t="s">
        <v>2654</v>
      </c>
      <c r="T42" s="217" t="s">
        <v>2654</v>
      </c>
      <c r="U42" s="217" t="s">
        <v>2654</v>
      </c>
      <c r="V42" s="217" t="s">
        <v>2654</v>
      </c>
      <c r="W42" s="217" t="s">
        <v>2654</v>
      </c>
      <c r="X42" s="217" t="s">
        <v>2654</v>
      </c>
      <c r="Y42" s="217" t="s">
        <v>2654</v>
      </c>
      <c r="Z42" s="217" t="s">
        <v>2654</v>
      </c>
      <c r="AA42" s="217" t="s">
        <v>2654</v>
      </c>
      <c r="AB42" s="217" t="str">
        <f t="shared" si="1"/>
        <v>NO</v>
      </c>
      <c r="AC42" s="217" t="str">
        <f t="shared" si="2"/>
        <v>NO</v>
      </c>
      <c r="AD42" s="217" t="str">
        <f t="shared" si="3"/>
        <v>NO</v>
      </c>
      <c r="AE42" s="217" t="str">
        <f t="shared" si="4"/>
        <v>NO</v>
      </c>
      <c r="AF42" s="217" t="str">
        <f t="shared" si="5"/>
        <v>NO</v>
      </c>
      <c r="AG42" s="217" t="str">
        <f t="shared" si="7"/>
        <v>NO</v>
      </c>
      <c r="AH42" s="217" t="str">
        <f t="shared" si="8"/>
        <v>NO</v>
      </c>
      <c r="AI42" s="217" t="str">
        <f t="shared" si="9"/>
        <v>NO</v>
      </c>
      <c r="AJ42" s="217" t="str">
        <f t="shared" si="10"/>
        <v>NO</v>
      </c>
      <c r="AK42" s="217" t="str">
        <f t="shared" si="11"/>
        <v>NO</v>
      </c>
      <c r="AL42" s="217" t="str">
        <f t="shared" si="12"/>
        <v>NO</v>
      </c>
      <c r="AM42" s="217" t="str">
        <f t="shared" si="13"/>
        <v>NO</v>
      </c>
      <c r="AN42" s="217" t="str">
        <f t="shared" si="14"/>
        <v>NO</v>
      </c>
      <c r="AO42" s="217" t="str">
        <f t="shared" si="14"/>
        <v>NO</v>
      </c>
      <c r="AP42" s="217" t="str">
        <f>IF(AND(Inputs!$E$16=TRUE,K42="YES"),"YES","NO")</f>
        <v>NO</v>
      </c>
      <c r="AQ42" s="217" t="str">
        <f t="shared" si="16"/>
        <v>NO</v>
      </c>
      <c r="AR42" s="217" t="str">
        <f t="shared" si="17"/>
        <v>NO</v>
      </c>
      <c r="AS42" s="216">
        <v>12</v>
      </c>
      <c r="AT42" s="221">
        <f t="shared" si="18"/>
        <v>43444</v>
      </c>
      <c r="AU42" s="217" t="str">
        <f t="shared" si="19"/>
        <v>PO+12W</v>
      </c>
    </row>
    <row r="43" spans="1:47" s="218" customFormat="1" x14ac:dyDescent="0.25">
      <c r="B43" s="217" t="s">
        <v>2634</v>
      </c>
      <c r="C43" s="217">
        <v>0</v>
      </c>
      <c r="D43" s="225">
        <v>50</v>
      </c>
      <c r="E43" s="210" t="s">
        <v>2704</v>
      </c>
      <c r="F43" s="205" t="str">
        <f t="shared" si="0"/>
        <v>0000-FD-050</v>
      </c>
      <c r="G43" s="205" t="s">
        <v>2641</v>
      </c>
      <c r="H43" s="9" t="s">
        <v>2662</v>
      </c>
      <c r="I43" s="9" t="s">
        <v>2529</v>
      </c>
      <c r="J43" s="217" t="s">
        <v>2514</v>
      </c>
      <c r="K43" s="217" t="s">
        <v>2654</v>
      </c>
      <c r="L43" s="217" t="s">
        <v>2654</v>
      </c>
      <c r="M43" s="217" t="s">
        <v>2654</v>
      </c>
      <c r="N43" s="217" t="s">
        <v>2653</v>
      </c>
      <c r="O43" s="217" t="s">
        <v>2653</v>
      </c>
      <c r="P43" s="217" t="s">
        <v>2654</v>
      </c>
      <c r="Q43" s="217" t="s">
        <v>2654</v>
      </c>
      <c r="R43" s="217" t="s">
        <v>2654</v>
      </c>
      <c r="S43" s="217" t="s">
        <v>2654</v>
      </c>
      <c r="T43" s="217" t="s">
        <v>2654</v>
      </c>
      <c r="U43" s="217" t="s">
        <v>2654</v>
      </c>
      <c r="V43" s="217" t="s">
        <v>2654</v>
      </c>
      <c r="W43" s="217" t="s">
        <v>2654</v>
      </c>
      <c r="X43" s="217" t="s">
        <v>2654</v>
      </c>
      <c r="Y43" s="217" t="s">
        <v>2654</v>
      </c>
      <c r="Z43" s="217" t="s">
        <v>2654</v>
      </c>
      <c r="AA43" s="217" t="s">
        <v>2654</v>
      </c>
      <c r="AB43" s="217" t="str">
        <f t="shared" si="1"/>
        <v>NO</v>
      </c>
      <c r="AC43" s="217" t="str">
        <f t="shared" si="2"/>
        <v>NO</v>
      </c>
      <c r="AD43" s="217" t="str">
        <f t="shared" si="3"/>
        <v>NO</v>
      </c>
      <c r="AE43" s="217" t="str">
        <f t="shared" si="4"/>
        <v>NO</v>
      </c>
      <c r="AF43" s="217" t="str">
        <f t="shared" si="5"/>
        <v>NO</v>
      </c>
      <c r="AG43" s="217" t="str">
        <f t="shared" si="7"/>
        <v>NO</v>
      </c>
      <c r="AH43" s="217" t="str">
        <f t="shared" si="8"/>
        <v>NO</v>
      </c>
      <c r="AI43" s="217" t="str">
        <f t="shared" si="9"/>
        <v>NO</v>
      </c>
      <c r="AJ43" s="217" t="str">
        <f t="shared" si="10"/>
        <v>NO</v>
      </c>
      <c r="AK43" s="217" t="str">
        <f t="shared" si="11"/>
        <v>NO</v>
      </c>
      <c r="AL43" s="217" t="str">
        <f t="shared" si="12"/>
        <v>NO</v>
      </c>
      <c r="AM43" s="217" t="str">
        <f t="shared" si="13"/>
        <v>NO</v>
      </c>
      <c r="AN43" s="217" t="str">
        <f t="shared" si="14"/>
        <v>NO</v>
      </c>
      <c r="AO43" s="217" t="str">
        <f t="shared" si="14"/>
        <v>NO</v>
      </c>
      <c r="AP43" s="217" t="str">
        <f>IF(AND(Inputs!$E$16=TRUE,K43="YES"),"YES","NO")</f>
        <v>NO</v>
      </c>
      <c r="AQ43" s="217" t="str">
        <f t="shared" si="16"/>
        <v>NO</v>
      </c>
      <c r="AR43" s="217" t="str">
        <f t="shared" si="17"/>
        <v>NO</v>
      </c>
      <c r="AS43" s="216">
        <v>12</v>
      </c>
      <c r="AT43" s="221">
        <f t="shared" si="18"/>
        <v>43444</v>
      </c>
      <c r="AU43" s="217" t="str">
        <f t="shared" si="19"/>
        <v>PO+12W</v>
      </c>
    </row>
    <row r="44" spans="1:47" s="218" customFormat="1" x14ac:dyDescent="0.25">
      <c r="B44" s="217" t="s">
        <v>2634</v>
      </c>
      <c r="C44" s="217">
        <v>300</v>
      </c>
      <c r="D44" s="225">
        <v>301</v>
      </c>
      <c r="E44" s="223" t="s">
        <v>1891</v>
      </c>
      <c r="F44" s="205" t="str">
        <f t="shared" si="0"/>
        <v>0000-FD-301</v>
      </c>
      <c r="G44" s="205" t="s">
        <v>2742</v>
      </c>
      <c r="H44" s="9" t="s">
        <v>2662</v>
      </c>
      <c r="I44" s="9" t="str">
        <f>VLOOKUP(J44,Auxiliary!B:C,2,0)</f>
        <v>STRU</v>
      </c>
      <c r="J44" s="217" t="s">
        <v>2515</v>
      </c>
      <c r="K44" s="217" t="s">
        <v>2654</v>
      </c>
      <c r="L44" s="217" t="s">
        <v>2654</v>
      </c>
      <c r="M44" s="217" t="s">
        <v>2653</v>
      </c>
      <c r="N44" s="217" t="s">
        <v>2653</v>
      </c>
      <c r="O44" s="217" t="s">
        <v>2653</v>
      </c>
      <c r="P44" s="217" t="s">
        <v>2653</v>
      </c>
      <c r="Q44" s="217" t="s">
        <v>2653</v>
      </c>
      <c r="R44" s="217" t="s">
        <v>2653</v>
      </c>
      <c r="S44" s="217" t="s">
        <v>2653</v>
      </c>
      <c r="T44" s="217" t="s">
        <v>2654</v>
      </c>
      <c r="U44" s="217" t="s">
        <v>2654</v>
      </c>
      <c r="V44" s="217" t="s">
        <v>2654</v>
      </c>
      <c r="W44" s="217" t="s">
        <v>2654</v>
      </c>
      <c r="X44" s="217" t="s">
        <v>2654</v>
      </c>
      <c r="Y44" s="217" t="s">
        <v>2654</v>
      </c>
      <c r="Z44" s="217" t="s">
        <v>2654</v>
      </c>
      <c r="AA44" s="217" t="s">
        <v>2654</v>
      </c>
      <c r="AB44" s="217" t="str">
        <f t="shared" si="1"/>
        <v>NO</v>
      </c>
      <c r="AC44" s="217" t="str">
        <f t="shared" si="2"/>
        <v>NO</v>
      </c>
      <c r="AD44" s="217" t="str">
        <f t="shared" si="3"/>
        <v>YES</v>
      </c>
      <c r="AE44" s="217" t="str">
        <f t="shared" si="4"/>
        <v>YES</v>
      </c>
      <c r="AF44" s="217" t="str">
        <f t="shared" si="5"/>
        <v>NO</v>
      </c>
      <c r="AG44" s="217" t="str">
        <f t="shared" si="7"/>
        <v>YES</v>
      </c>
      <c r="AH44" s="217" t="str">
        <f t="shared" si="8"/>
        <v>NO</v>
      </c>
      <c r="AI44" s="217" t="str">
        <f t="shared" si="9"/>
        <v>NO</v>
      </c>
      <c r="AJ44" s="217" t="str">
        <f t="shared" si="10"/>
        <v>NO</v>
      </c>
      <c r="AK44" s="217" t="str">
        <f t="shared" si="11"/>
        <v>NO</v>
      </c>
      <c r="AL44" s="217" t="str">
        <f t="shared" si="12"/>
        <v>NO</v>
      </c>
      <c r="AM44" s="217" t="str">
        <f t="shared" si="13"/>
        <v>NO</v>
      </c>
      <c r="AN44" s="217" t="str">
        <f t="shared" si="14"/>
        <v>NO</v>
      </c>
      <c r="AO44" s="217" t="str">
        <f t="shared" si="14"/>
        <v>NO</v>
      </c>
      <c r="AP44" s="217" t="str">
        <f>IF(AND(Inputs!$E$16=TRUE,K44="YES"),"YES","NO")</f>
        <v>NO</v>
      </c>
      <c r="AQ44" s="217" t="str">
        <f t="shared" si="16"/>
        <v>YES</v>
      </c>
      <c r="AR44" s="217" t="str">
        <f t="shared" si="17"/>
        <v>YES</v>
      </c>
      <c r="AS44" s="216">
        <v>16</v>
      </c>
      <c r="AT44" s="221">
        <f t="shared" si="18"/>
        <v>43472</v>
      </c>
      <c r="AU44" s="217" t="str">
        <f t="shared" si="19"/>
        <v>PO+16W</v>
      </c>
    </row>
    <row r="45" spans="1:47" s="218" customFormat="1" hidden="1" x14ac:dyDescent="0.25">
      <c r="B45" s="217" t="s">
        <v>2634</v>
      </c>
      <c r="C45" s="217">
        <v>300</v>
      </c>
      <c r="D45" s="225">
        <v>310</v>
      </c>
      <c r="E45" s="223" t="s">
        <v>2830</v>
      </c>
      <c r="F45" s="205" t="str">
        <f t="shared" si="0"/>
        <v>0000-FD-310</v>
      </c>
      <c r="G45" s="205" t="s">
        <v>2742</v>
      </c>
      <c r="H45" s="9" t="s">
        <v>2662</v>
      </c>
      <c r="I45" s="9" t="str">
        <f>VLOOKUP(J45,Auxiliary!B:C,2,0)</f>
        <v>STRU</v>
      </c>
      <c r="J45" s="217" t="s">
        <v>2515</v>
      </c>
      <c r="K45" s="217" t="s">
        <v>2654</v>
      </c>
      <c r="L45" s="217" t="s">
        <v>2654</v>
      </c>
      <c r="M45" s="217" t="s">
        <v>2653</v>
      </c>
      <c r="N45" s="217" t="s">
        <v>2653</v>
      </c>
      <c r="O45" s="217" t="s">
        <v>2653</v>
      </c>
      <c r="P45" s="217" t="s">
        <v>2653</v>
      </c>
      <c r="Q45" s="217" t="s">
        <v>2653</v>
      </c>
      <c r="R45" s="217" t="s">
        <v>2653</v>
      </c>
      <c r="S45" s="217" t="s">
        <v>2653</v>
      </c>
      <c r="T45" s="217" t="s">
        <v>2653</v>
      </c>
      <c r="U45" s="217" t="s">
        <v>2653</v>
      </c>
      <c r="V45" s="217" t="s">
        <v>2653</v>
      </c>
      <c r="W45" s="217" t="s">
        <v>2653</v>
      </c>
      <c r="X45" s="217" t="s">
        <v>2653</v>
      </c>
      <c r="Y45" s="217" t="s">
        <v>2653</v>
      </c>
      <c r="Z45" s="217" t="s">
        <v>2653</v>
      </c>
      <c r="AA45" s="217" t="s">
        <v>2653</v>
      </c>
      <c r="AB45" s="217" t="str">
        <f t="shared" ref="AB45:AB55" si="20">IF(AND(N$6="X",N45="YES"),"YES","NO")</f>
        <v>NO</v>
      </c>
      <c r="AC45" s="217" t="str">
        <f t="shared" ref="AC45:AC55" si="21">IF(AND(O$6="X",O45="YES"),"YES","NO")</f>
        <v>NO</v>
      </c>
      <c r="AD45" s="217" t="str">
        <f t="shared" ref="AD45:AD55" si="22">IF(AND(P$6="X",P45="YES"),"YES","NO")</f>
        <v>YES</v>
      </c>
      <c r="AE45" s="217" t="str">
        <f t="shared" ref="AE45:AE55" si="23">IF(AND(Q$6="X",Q45="YES"),"YES","NO")</f>
        <v>YES</v>
      </c>
      <c r="AF45" s="217" t="str">
        <f t="shared" ref="AF45:AF55" si="24">IF(AND(R$6="X",R45="YES"),"YES","NO")</f>
        <v>NO</v>
      </c>
      <c r="AG45" s="217" t="str">
        <f t="shared" ref="AG45:AG55" si="25">IF(AND(S$6="X",S45="YES"),"YES","NO")</f>
        <v>YES</v>
      </c>
      <c r="AH45" s="217" t="str">
        <f t="shared" ref="AH45:AH55" si="26">IF(AND(T$6="X",T45="YES"),"YES","NO")</f>
        <v>NO</v>
      </c>
      <c r="AI45" s="217" t="str">
        <f t="shared" ref="AI45:AI55" si="27">IF(AND(U$6="X",U45="YES"),"YES","NO")</f>
        <v>NO</v>
      </c>
      <c r="AJ45" s="217" t="str">
        <f t="shared" si="10"/>
        <v>YES</v>
      </c>
      <c r="AK45" s="217" t="str">
        <f t="shared" si="11"/>
        <v>NO</v>
      </c>
      <c r="AL45" s="217" t="str">
        <f t="shared" si="12"/>
        <v>NO</v>
      </c>
      <c r="AM45" s="217" t="str">
        <f t="shared" si="13"/>
        <v>NO</v>
      </c>
      <c r="AN45" s="217" t="str">
        <f t="shared" si="14"/>
        <v>NO</v>
      </c>
      <c r="AO45" s="217" t="str">
        <f t="shared" si="14"/>
        <v>YES</v>
      </c>
      <c r="AP45" s="217" t="str">
        <f>IF(AND(Inputs!$E$16=TRUE,K45="YES"),"YES","NO")</f>
        <v>NO</v>
      </c>
      <c r="AQ45" s="217" t="str">
        <f t="shared" si="16"/>
        <v>YES</v>
      </c>
      <c r="AR45" s="217" t="str">
        <f t="shared" si="17"/>
        <v>YES</v>
      </c>
      <c r="AS45" s="216">
        <v>16</v>
      </c>
      <c r="AT45" s="221">
        <f t="shared" si="18"/>
        <v>43472</v>
      </c>
      <c r="AU45" s="217" t="str">
        <f t="shared" si="19"/>
        <v>PO+16W</v>
      </c>
    </row>
    <row r="46" spans="1:47" s="218" customFormat="1" hidden="1" x14ac:dyDescent="0.25">
      <c r="B46" s="217" t="s">
        <v>2634</v>
      </c>
      <c r="C46" s="217">
        <v>300</v>
      </c>
      <c r="D46" s="225">
        <v>311</v>
      </c>
      <c r="E46" s="223" t="s">
        <v>2788</v>
      </c>
      <c r="F46" s="205" t="str">
        <f t="shared" si="0"/>
        <v>0000-FD-311</v>
      </c>
      <c r="G46" s="205" t="s">
        <v>2742</v>
      </c>
      <c r="H46" s="9" t="s">
        <v>2662</v>
      </c>
      <c r="I46" s="9" t="str">
        <f>VLOOKUP(J46,Auxiliary!B:C,2,0)</f>
        <v>STRU</v>
      </c>
      <c r="J46" s="217" t="s">
        <v>2515</v>
      </c>
      <c r="K46" s="217" t="s">
        <v>2654</v>
      </c>
      <c r="L46" s="217" t="s">
        <v>2654</v>
      </c>
      <c r="M46" s="217" t="s">
        <v>2653</v>
      </c>
      <c r="N46" s="217" t="s">
        <v>2653</v>
      </c>
      <c r="O46" s="217" t="s">
        <v>2653</v>
      </c>
      <c r="P46" s="217" t="s">
        <v>2653</v>
      </c>
      <c r="Q46" s="217" t="s">
        <v>2653</v>
      </c>
      <c r="R46" s="217" t="s">
        <v>2653</v>
      </c>
      <c r="S46" s="217" t="s">
        <v>2653</v>
      </c>
      <c r="T46" s="217" t="s">
        <v>2653</v>
      </c>
      <c r="U46" s="217" t="s">
        <v>2653</v>
      </c>
      <c r="V46" s="217" t="s">
        <v>2653</v>
      </c>
      <c r="W46" s="217" t="s">
        <v>2653</v>
      </c>
      <c r="X46" s="217" t="s">
        <v>2653</v>
      </c>
      <c r="Y46" s="217" t="s">
        <v>2653</v>
      </c>
      <c r="Z46" s="217" t="s">
        <v>2653</v>
      </c>
      <c r="AA46" s="217" t="s">
        <v>2653</v>
      </c>
      <c r="AB46" s="217" t="str">
        <f t="shared" si="20"/>
        <v>NO</v>
      </c>
      <c r="AC46" s="217" t="str">
        <f t="shared" si="21"/>
        <v>NO</v>
      </c>
      <c r="AD46" s="217" t="str">
        <f t="shared" si="22"/>
        <v>YES</v>
      </c>
      <c r="AE46" s="217" t="str">
        <f t="shared" si="23"/>
        <v>YES</v>
      </c>
      <c r="AF46" s="217" t="str">
        <f t="shared" si="24"/>
        <v>NO</v>
      </c>
      <c r="AG46" s="217" t="str">
        <f t="shared" si="25"/>
        <v>YES</v>
      </c>
      <c r="AH46" s="217" t="str">
        <f t="shared" si="26"/>
        <v>NO</v>
      </c>
      <c r="AI46" s="217" t="str">
        <f t="shared" si="27"/>
        <v>NO</v>
      </c>
      <c r="AJ46" s="217" t="str">
        <f t="shared" si="10"/>
        <v>YES</v>
      </c>
      <c r="AK46" s="217" t="str">
        <f t="shared" si="11"/>
        <v>NO</v>
      </c>
      <c r="AL46" s="217" t="str">
        <f t="shared" si="12"/>
        <v>NO</v>
      </c>
      <c r="AM46" s="217" t="str">
        <f t="shared" si="13"/>
        <v>NO</v>
      </c>
      <c r="AN46" s="217" t="str">
        <f t="shared" si="14"/>
        <v>NO</v>
      </c>
      <c r="AO46" s="217" t="str">
        <f t="shared" si="14"/>
        <v>YES</v>
      </c>
      <c r="AP46" s="217" t="str">
        <f>IF(AND(Inputs!$E$16=TRUE,K46="YES"),"YES","NO")</f>
        <v>NO</v>
      </c>
      <c r="AQ46" s="217" t="str">
        <f t="shared" si="16"/>
        <v>YES</v>
      </c>
      <c r="AR46" s="217" t="str">
        <f t="shared" si="17"/>
        <v>YES</v>
      </c>
      <c r="AS46" s="216">
        <v>16</v>
      </c>
      <c r="AT46" s="221">
        <f t="shared" si="18"/>
        <v>43472</v>
      </c>
      <c r="AU46" s="217" t="str">
        <f t="shared" si="19"/>
        <v>PO+16W</v>
      </c>
    </row>
    <row r="47" spans="1:47" s="218" customFormat="1" hidden="1" x14ac:dyDescent="0.25">
      <c r="B47" s="217" t="s">
        <v>2634</v>
      </c>
      <c r="C47" s="217">
        <v>300</v>
      </c>
      <c r="D47" s="225">
        <v>312</v>
      </c>
      <c r="E47" s="223" t="s">
        <v>2752</v>
      </c>
      <c r="F47" s="205" t="str">
        <f t="shared" si="0"/>
        <v>0000-FD-312</v>
      </c>
      <c r="G47" s="205" t="s">
        <v>2742</v>
      </c>
      <c r="H47" s="9" t="s">
        <v>2662</v>
      </c>
      <c r="I47" s="9" t="str">
        <f>VLOOKUP(J47,Auxiliary!B:C,2,0)</f>
        <v>STRU</v>
      </c>
      <c r="J47" s="217" t="s">
        <v>2515</v>
      </c>
      <c r="K47" s="217" t="s">
        <v>2654</v>
      </c>
      <c r="L47" s="217" t="s">
        <v>2654</v>
      </c>
      <c r="M47" s="217" t="s">
        <v>2653</v>
      </c>
      <c r="N47" s="217" t="s">
        <v>2653</v>
      </c>
      <c r="O47" s="217" t="s">
        <v>2653</v>
      </c>
      <c r="P47" s="217" t="s">
        <v>2653</v>
      </c>
      <c r="Q47" s="217" t="s">
        <v>2653</v>
      </c>
      <c r="R47" s="217" t="s">
        <v>2653</v>
      </c>
      <c r="S47" s="217" t="s">
        <v>2653</v>
      </c>
      <c r="T47" s="217" t="s">
        <v>2653</v>
      </c>
      <c r="U47" s="217" t="s">
        <v>2653</v>
      </c>
      <c r="V47" s="217" t="s">
        <v>2653</v>
      </c>
      <c r="W47" s="217" t="s">
        <v>2653</v>
      </c>
      <c r="X47" s="217" t="s">
        <v>2653</v>
      </c>
      <c r="Y47" s="217" t="s">
        <v>2653</v>
      </c>
      <c r="Z47" s="217" t="s">
        <v>2653</v>
      </c>
      <c r="AA47" s="217" t="s">
        <v>2653</v>
      </c>
      <c r="AB47" s="217" t="str">
        <f t="shared" si="20"/>
        <v>NO</v>
      </c>
      <c r="AC47" s="217" t="str">
        <f t="shared" si="21"/>
        <v>NO</v>
      </c>
      <c r="AD47" s="217" t="str">
        <f t="shared" si="22"/>
        <v>YES</v>
      </c>
      <c r="AE47" s="217" t="str">
        <f t="shared" si="23"/>
        <v>YES</v>
      </c>
      <c r="AF47" s="217" t="str">
        <f t="shared" si="24"/>
        <v>NO</v>
      </c>
      <c r="AG47" s="217" t="str">
        <f t="shared" si="25"/>
        <v>YES</v>
      </c>
      <c r="AH47" s="217" t="str">
        <f t="shared" si="26"/>
        <v>NO</v>
      </c>
      <c r="AI47" s="217" t="str">
        <f t="shared" si="27"/>
        <v>NO</v>
      </c>
      <c r="AJ47" s="217" t="str">
        <f t="shared" si="10"/>
        <v>YES</v>
      </c>
      <c r="AK47" s="217" t="str">
        <f t="shared" si="11"/>
        <v>NO</v>
      </c>
      <c r="AL47" s="217" t="str">
        <f t="shared" si="12"/>
        <v>NO</v>
      </c>
      <c r="AM47" s="217" t="str">
        <f t="shared" si="13"/>
        <v>NO</v>
      </c>
      <c r="AN47" s="217" t="str">
        <f t="shared" si="14"/>
        <v>NO</v>
      </c>
      <c r="AO47" s="217" t="str">
        <f t="shared" si="14"/>
        <v>YES</v>
      </c>
      <c r="AP47" s="217" t="str">
        <f>IF(AND(Inputs!$E$16=TRUE,K47="YES"),"YES","NO")</f>
        <v>NO</v>
      </c>
      <c r="AQ47" s="217" t="str">
        <f t="shared" si="16"/>
        <v>YES</v>
      </c>
      <c r="AR47" s="217" t="str">
        <f t="shared" si="17"/>
        <v>YES</v>
      </c>
      <c r="AS47" s="216">
        <v>16</v>
      </c>
      <c r="AT47" s="221">
        <f t="shared" si="18"/>
        <v>43472</v>
      </c>
      <c r="AU47" s="217" t="str">
        <f t="shared" si="19"/>
        <v>PO+16W</v>
      </c>
    </row>
    <row r="48" spans="1:47" s="218" customFormat="1" hidden="1" x14ac:dyDescent="0.25">
      <c r="B48" s="217" t="s">
        <v>2634</v>
      </c>
      <c r="C48" s="217">
        <v>300</v>
      </c>
      <c r="D48" s="225">
        <v>320</v>
      </c>
      <c r="E48" s="223" t="s">
        <v>2754</v>
      </c>
      <c r="F48" s="205" t="str">
        <f t="shared" si="0"/>
        <v>0000-FD-320</v>
      </c>
      <c r="G48" s="205" t="s">
        <v>2742</v>
      </c>
      <c r="H48" s="9" t="s">
        <v>2662</v>
      </c>
      <c r="I48" s="9" t="str">
        <f>VLOOKUP(J48,Auxiliary!B:C,2,0)</f>
        <v>STRU</v>
      </c>
      <c r="J48" s="217" t="s">
        <v>2515</v>
      </c>
      <c r="K48" s="217" t="s">
        <v>2654</v>
      </c>
      <c r="L48" s="217" t="s">
        <v>2654</v>
      </c>
      <c r="M48" s="217" t="s">
        <v>2653</v>
      </c>
      <c r="N48" s="217" t="s">
        <v>2653</v>
      </c>
      <c r="O48" s="217" t="s">
        <v>2653</v>
      </c>
      <c r="P48" s="217" t="s">
        <v>2653</v>
      </c>
      <c r="Q48" s="217" t="s">
        <v>2653</v>
      </c>
      <c r="R48" s="217" t="s">
        <v>2653</v>
      </c>
      <c r="S48" s="217" t="s">
        <v>2653</v>
      </c>
      <c r="T48" s="217" t="s">
        <v>2653</v>
      </c>
      <c r="U48" s="217" t="s">
        <v>2653</v>
      </c>
      <c r="V48" s="217" t="s">
        <v>2653</v>
      </c>
      <c r="W48" s="217" t="s">
        <v>2653</v>
      </c>
      <c r="X48" s="217" t="s">
        <v>2653</v>
      </c>
      <c r="Y48" s="217" t="s">
        <v>2653</v>
      </c>
      <c r="Z48" s="217" t="s">
        <v>2653</v>
      </c>
      <c r="AA48" s="217" t="s">
        <v>2653</v>
      </c>
      <c r="AB48" s="217" t="str">
        <f t="shared" si="20"/>
        <v>NO</v>
      </c>
      <c r="AC48" s="217" t="str">
        <f t="shared" si="21"/>
        <v>NO</v>
      </c>
      <c r="AD48" s="217" t="str">
        <f t="shared" si="22"/>
        <v>YES</v>
      </c>
      <c r="AE48" s="217" t="str">
        <f t="shared" si="23"/>
        <v>YES</v>
      </c>
      <c r="AF48" s="217" t="str">
        <f t="shared" si="24"/>
        <v>NO</v>
      </c>
      <c r="AG48" s="217" t="str">
        <f t="shared" si="25"/>
        <v>YES</v>
      </c>
      <c r="AH48" s="217" t="str">
        <f t="shared" si="26"/>
        <v>NO</v>
      </c>
      <c r="AI48" s="217" t="str">
        <f t="shared" si="27"/>
        <v>NO</v>
      </c>
      <c r="AJ48" s="217" t="str">
        <f t="shared" si="10"/>
        <v>YES</v>
      </c>
      <c r="AK48" s="217" t="str">
        <f t="shared" si="11"/>
        <v>NO</v>
      </c>
      <c r="AL48" s="217" t="str">
        <f t="shared" si="12"/>
        <v>NO</v>
      </c>
      <c r="AM48" s="217" t="str">
        <f t="shared" si="13"/>
        <v>NO</v>
      </c>
      <c r="AN48" s="217" t="str">
        <f t="shared" si="14"/>
        <v>NO</v>
      </c>
      <c r="AO48" s="217" t="str">
        <f t="shared" si="14"/>
        <v>YES</v>
      </c>
      <c r="AP48" s="217" t="str">
        <f>IF(AND(Inputs!$E$16=TRUE,K48="YES"),"YES","NO")</f>
        <v>NO</v>
      </c>
      <c r="AQ48" s="217" t="str">
        <f t="shared" si="16"/>
        <v>YES</v>
      </c>
      <c r="AR48" s="217" t="str">
        <f t="shared" si="17"/>
        <v>YES</v>
      </c>
      <c r="AS48" s="216">
        <v>16</v>
      </c>
      <c r="AT48" s="221">
        <f t="shared" si="18"/>
        <v>43472</v>
      </c>
      <c r="AU48" s="217" t="str">
        <f t="shared" si="19"/>
        <v>PO+16W</v>
      </c>
    </row>
    <row r="49" spans="2:47" s="218" customFormat="1" hidden="1" x14ac:dyDescent="0.25">
      <c r="B49" s="217" t="s">
        <v>2634</v>
      </c>
      <c r="C49" s="217">
        <v>300</v>
      </c>
      <c r="D49" s="225">
        <v>321</v>
      </c>
      <c r="E49" s="223" t="s">
        <v>2789</v>
      </c>
      <c r="F49" s="205" t="str">
        <f t="shared" si="0"/>
        <v>0000-FD-321</v>
      </c>
      <c r="G49" s="205" t="s">
        <v>2742</v>
      </c>
      <c r="H49" s="9" t="s">
        <v>2662</v>
      </c>
      <c r="I49" s="9" t="str">
        <f>VLOOKUP(J49,Auxiliary!B:C,2,0)</f>
        <v>STRU</v>
      </c>
      <c r="J49" s="217" t="s">
        <v>2515</v>
      </c>
      <c r="K49" s="217" t="s">
        <v>2654</v>
      </c>
      <c r="L49" s="217" t="s">
        <v>2654</v>
      </c>
      <c r="M49" s="217" t="s">
        <v>2653</v>
      </c>
      <c r="N49" s="217" t="s">
        <v>2653</v>
      </c>
      <c r="O49" s="217" t="s">
        <v>2653</v>
      </c>
      <c r="P49" s="217" t="s">
        <v>2653</v>
      </c>
      <c r="Q49" s="217" t="s">
        <v>2653</v>
      </c>
      <c r="R49" s="217" t="s">
        <v>2653</v>
      </c>
      <c r="S49" s="217" t="s">
        <v>2653</v>
      </c>
      <c r="T49" s="217" t="s">
        <v>2653</v>
      </c>
      <c r="U49" s="217" t="s">
        <v>2653</v>
      </c>
      <c r="V49" s="217" t="s">
        <v>2653</v>
      </c>
      <c r="W49" s="217" t="s">
        <v>2653</v>
      </c>
      <c r="X49" s="217" t="s">
        <v>2653</v>
      </c>
      <c r="Y49" s="217" t="s">
        <v>2653</v>
      </c>
      <c r="Z49" s="217" t="s">
        <v>2653</v>
      </c>
      <c r="AA49" s="217" t="s">
        <v>2653</v>
      </c>
      <c r="AB49" s="217" t="str">
        <f t="shared" si="20"/>
        <v>NO</v>
      </c>
      <c r="AC49" s="217" t="str">
        <f t="shared" si="21"/>
        <v>NO</v>
      </c>
      <c r="AD49" s="217" t="str">
        <f t="shared" si="22"/>
        <v>YES</v>
      </c>
      <c r="AE49" s="217" t="str">
        <f t="shared" si="23"/>
        <v>YES</v>
      </c>
      <c r="AF49" s="217" t="str">
        <f t="shared" si="24"/>
        <v>NO</v>
      </c>
      <c r="AG49" s="217" t="str">
        <f t="shared" si="25"/>
        <v>YES</v>
      </c>
      <c r="AH49" s="217" t="str">
        <f t="shared" si="26"/>
        <v>NO</v>
      </c>
      <c r="AI49" s="217" t="str">
        <f t="shared" si="27"/>
        <v>NO</v>
      </c>
      <c r="AJ49" s="217" t="str">
        <f t="shared" si="10"/>
        <v>YES</v>
      </c>
      <c r="AK49" s="217" t="str">
        <f t="shared" si="11"/>
        <v>NO</v>
      </c>
      <c r="AL49" s="217" t="str">
        <f t="shared" si="12"/>
        <v>NO</v>
      </c>
      <c r="AM49" s="217" t="str">
        <f t="shared" si="13"/>
        <v>NO</v>
      </c>
      <c r="AN49" s="217" t="str">
        <f t="shared" si="14"/>
        <v>NO</v>
      </c>
      <c r="AO49" s="217" t="str">
        <f t="shared" si="14"/>
        <v>YES</v>
      </c>
      <c r="AP49" s="217" t="str">
        <f>IF(AND(Inputs!$E$16=TRUE,K49="YES"),"YES","NO")</f>
        <v>NO</v>
      </c>
      <c r="AQ49" s="217" t="str">
        <f t="shared" si="16"/>
        <v>YES</v>
      </c>
      <c r="AR49" s="217" t="str">
        <f t="shared" si="17"/>
        <v>YES</v>
      </c>
      <c r="AS49" s="216">
        <v>16</v>
      </c>
      <c r="AT49" s="221">
        <f t="shared" si="18"/>
        <v>43472</v>
      </c>
      <c r="AU49" s="217" t="str">
        <f t="shared" si="19"/>
        <v>PO+16W</v>
      </c>
    </row>
    <row r="50" spans="2:47" s="218" customFormat="1" hidden="1" x14ac:dyDescent="0.25">
      <c r="B50" s="217" t="s">
        <v>2634</v>
      </c>
      <c r="C50" s="217">
        <v>300</v>
      </c>
      <c r="D50" s="225">
        <v>322</v>
      </c>
      <c r="E50" s="223" t="s">
        <v>2790</v>
      </c>
      <c r="F50" s="205" t="str">
        <f t="shared" si="0"/>
        <v>0000-FD-322</v>
      </c>
      <c r="G50" s="205" t="s">
        <v>2742</v>
      </c>
      <c r="H50" s="9" t="s">
        <v>2662</v>
      </c>
      <c r="I50" s="9" t="str">
        <f>VLOOKUP(J50,Auxiliary!B:C,2,0)</f>
        <v>STRU</v>
      </c>
      <c r="J50" s="217" t="s">
        <v>2515</v>
      </c>
      <c r="K50" s="217" t="s">
        <v>2654</v>
      </c>
      <c r="L50" s="217" t="s">
        <v>2654</v>
      </c>
      <c r="M50" s="217" t="s">
        <v>2653</v>
      </c>
      <c r="N50" s="217" t="s">
        <v>2653</v>
      </c>
      <c r="O50" s="217" t="s">
        <v>2653</v>
      </c>
      <c r="P50" s="217" t="s">
        <v>2653</v>
      </c>
      <c r="Q50" s="217" t="s">
        <v>2653</v>
      </c>
      <c r="R50" s="217" t="s">
        <v>2653</v>
      </c>
      <c r="S50" s="217" t="s">
        <v>2653</v>
      </c>
      <c r="T50" s="217" t="s">
        <v>2653</v>
      </c>
      <c r="U50" s="217" t="s">
        <v>2653</v>
      </c>
      <c r="V50" s="217" t="s">
        <v>2653</v>
      </c>
      <c r="W50" s="217" t="s">
        <v>2653</v>
      </c>
      <c r="X50" s="217" t="s">
        <v>2653</v>
      </c>
      <c r="Y50" s="217" t="s">
        <v>2653</v>
      </c>
      <c r="Z50" s="217" t="s">
        <v>2653</v>
      </c>
      <c r="AA50" s="217" t="s">
        <v>2653</v>
      </c>
      <c r="AB50" s="217" t="str">
        <f t="shared" si="20"/>
        <v>NO</v>
      </c>
      <c r="AC50" s="217" t="str">
        <f t="shared" si="21"/>
        <v>NO</v>
      </c>
      <c r="AD50" s="217" t="str">
        <f t="shared" si="22"/>
        <v>YES</v>
      </c>
      <c r="AE50" s="217" t="str">
        <f t="shared" si="23"/>
        <v>YES</v>
      </c>
      <c r="AF50" s="217" t="str">
        <f t="shared" si="24"/>
        <v>NO</v>
      </c>
      <c r="AG50" s="217" t="str">
        <f t="shared" si="25"/>
        <v>YES</v>
      </c>
      <c r="AH50" s="217" t="str">
        <f t="shared" si="26"/>
        <v>NO</v>
      </c>
      <c r="AI50" s="217" t="str">
        <f t="shared" si="27"/>
        <v>NO</v>
      </c>
      <c r="AJ50" s="217" t="str">
        <f t="shared" si="10"/>
        <v>YES</v>
      </c>
      <c r="AK50" s="217" t="str">
        <f t="shared" si="11"/>
        <v>NO</v>
      </c>
      <c r="AL50" s="217" t="str">
        <f t="shared" si="12"/>
        <v>NO</v>
      </c>
      <c r="AM50" s="217" t="str">
        <f t="shared" si="13"/>
        <v>NO</v>
      </c>
      <c r="AN50" s="217" t="str">
        <f t="shared" si="14"/>
        <v>NO</v>
      </c>
      <c r="AO50" s="217" t="str">
        <f t="shared" si="14"/>
        <v>YES</v>
      </c>
      <c r="AP50" s="217" t="str">
        <f>IF(AND(Inputs!$E$16=TRUE,K50="YES"),"YES","NO")</f>
        <v>NO</v>
      </c>
      <c r="AQ50" s="217" t="str">
        <f t="shared" si="16"/>
        <v>YES</v>
      </c>
      <c r="AR50" s="217" t="str">
        <f t="shared" si="17"/>
        <v>YES</v>
      </c>
      <c r="AS50" s="216">
        <v>16</v>
      </c>
      <c r="AT50" s="221">
        <f t="shared" si="18"/>
        <v>43472</v>
      </c>
      <c r="AU50" s="217" t="str">
        <f t="shared" si="19"/>
        <v>PO+16W</v>
      </c>
    </row>
    <row r="51" spans="2:47" s="218" customFormat="1" hidden="1" x14ac:dyDescent="0.25">
      <c r="B51" s="217" t="s">
        <v>2634</v>
      </c>
      <c r="C51" s="217">
        <v>300</v>
      </c>
      <c r="D51" s="225">
        <v>323</v>
      </c>
      <c r="E51" s="223" t="s">
        <v>2758</v>
      </c>
      <c r="F51" s="205" t="str">
        <f t="shared" si="0"/>
        <v>0000-FD-323</v>
      </c>
      <c r="G51" s="205" t="s">
        <v>2742</v>
      </c>
      <c r="H51" s="9" t="s">
        <v>2662</v>
      </c>
      <c r="I51" s="9" t="str">
        <f>VLOOKUP(J51,Auxiliary!B:C,2,0)</f>
        <v>STRU</v>
      </c>
      <c r="J51" s="217" t="s">
        <v>2515</v>
      </c>
      <c r="K51" s="217" t="s">
        <v>2654</v>
      </c>
      <c r="L51" s="217" t="s">
        <v>2654</v>
      </c>
      <c r="M51" s="217" t="s">
        <v>2653</v>
      </c>
      <c r="N51" s="217" t="s">
        <v>2653</v>
      </c>
      <c r="O51" s="217" t="s">
        <v>2653</v>
      </c>
      <c r="P51" s="217" t="s">
        <v>2653</v>
      </c>
      <c r="Q51" s="217" t="s">
        <v>2653</v>
      </c>
      <c r="R51" s="217" t="s">
        <v>2653</v>
      </c>
      <c r="S51" s="217" t="s">
        <v>2653</v>
      </c>
      <c r="T51" s="217" t="s">
        <v>2653</v>
      </c>
      <c r="U51" s="217" t="s">
        <v>2653</v>
      </c>
      <c r="V51" s="217" t="s">
        <v>2653</v>
      </c>
      <c r="W51" s="217" t="s">
        <v>2653</v>
      </c>
      <c r="X51" s="217" t="s">
        <v>2653</v>
      </c>
      <c r="Y51" s="217" t="s">
        <v>2653</v>
      </c>
      <c r="Z51" s="217" t="s">
        <v>2653</v>
      </c>
      <c r="AA51" s="217" t="s">
        <v>2653</v>
      </c>
      <c r="AB51" s="217" t="str">
        <f>IF(AND(N$6="X",N51="YES"),"YES","NO")</f>
        <v>NO</v>
      </c>
      <c r="AC51" s="217" t="str">
        <f t="shared" si="21"/>
        <v>NO</v>
      </c>
      <c r="AD51" s="217" t="str">
        <f t="shared" si="22"/>
        <v>YES</v>
      </c>
      <c r="AE51" s="217" t="str">
        <f t="shared" si="23"/>
        <v>YES</v>
      </c>
      <c r="AF51" s="217" t="str">
        <f t="shared" si="24"/>
        <v>NO</v>
      </c>
      <c r="AG51" s="217" t="str">
        <f t="shared" si="25"/>
        <v>YES</v>
      </c>
      <c r="AH51" s="217" t="str">
        <f t="shared" si="26"/>
        <v>NO</v>
      </c>
      <c r="AI51" s="217" t="str">
        <f t="shared" si="27"/>
        <v>NO</v>
      </c>
      <c r="AJ51" s="217" t="str">
        <f t="shared" si="10"/>
        <v>YES</v>
      </c>
      <c r="AK51" s="217" t="str">
        <f t="shared" si="11"/>
        <v>NO</v>
      </c>
      <c r="AL51" s="217" t="str">
        <f t="shared" si="12"/>
        <v>NO</v>
      </c>
      <c r="AM51" s="217" t="str">
        <f t="shared" si="13"/>
        <v>NO</v>
      </c>
      <c r="AN51" s="217" t="str">
        <f t="shared" si="14"/>
        <v>NO</v>
      </c>
      <c r="AO51" s="217" t="str">
        <f t="shared" si="14"/>
        <v>YES</v>
      </c>
      <c r="AP51" s="217" t="str">
        <f>IF(AND(Inputs!$E$16=TRUE,K51="YES"),"YES","NO")</f>
        <v>NO</v>
      </c>
      <c r="AQ51" s="217" t="str">
        <f t="shared" si="16"/>
        <v>YES</v>
      </c>
      <c r="AR51" s="217" t="str">
        <f t="shared" si="17"/>
        <v>YES</v>
      </c>
      <c r="AS51" s="216">
        <v>16</v>
      </c>
      <c r="AT51" s="221">
        <f t="shared" si="18"/>
        <v>43472</v>
      </c>
      <c r="AU51" s="217" t="str">
        <f t="shared" si="19"/>
        <v>PO+16W</v>
      </c>
    </row>
    <row r="52" spans="2:47" s="218" customFormat="1" hidden="1" x14ac:dyDescent="0.25">
      <c r="B52" s="217" t="s">
        <v>2634</v>
      </c>
      <c r="C52" s="217">
        <v>300</v>
      </c>
      <c r="D52" s="225">
        <v>324</v>
      </c>
      <c r="E52" s="223" t="s">
        <v>2760</v>
      </c>
      <c r="F52" s="205" t="str">
        <f t="shared" si="0"/>
        <v>0000-FD-324</v>
      </c>
      <c r="G52" s="205" t="s">
        <v>2742</v>
      </c>
      <c r="H52" s="9" t="s">
        <v>2662</v>
      </c>
      <c r="I52" s="9" t="str">
        <f>VLOOKUP(J52,Auxiliary!B:C,2,0)</f>
        <v>STRU</v>
      </c>
      <c r="J52" s="217" t="s">
        <v>2515</v>
      </c>
      <c r="K52" s="217" t="s">
        <v>2654</v>
      </c>
      <c r="L52" s="217" t="s">
        <v>2654</v>
      </c>
      <c r="M52" s="217" t="s">
        <v>2653</v>
      </c>
      <c r="N52" s="217" t="s">
        <v>2653</v>
      </c>
      <c r="O52" s="217" t="s">
        <v>2653</v>
      </c>
      <c r="P52" s="217" t="s">
        <v>2653</v>
      </c>
      <c r="Q52" s="217" t="s">
        <v>2653</v>
      </c>
      <c r="R52" s="217" t="s">
        <v>2653</v>
      </c>
      <c r="S52" s="217" t="s">
        <v>2653</v>
      </c>
      <c r="T52" s="217" t="s">
        <v>2653</v>
      </c>
      <c r="U52" s="217" t="s">
        <v>2653</v>
      </c>
      <c r="V52" s="217" t="s">
        <v>2653</v>
      </c>
      <c r="W52" s="217" t="s">
        <v>2653</v>
      </c>
      <c r="X52" s="217" t="s">
        <v>2653</v>
      </c>
      <c r="Y52" s="217" t="s">
        <v>2653</v>
      </c>
      <c r="Z52" s="217" t="s">
        <v>2653</v>
      </c>
      <c r="AA52" s="217" t="s">
        <v>2653</v>
      </c>
      <c r="AB52" s="217" t="str">
        <f t="shared" si="20"/>
        <v>NO</v>
      </c>
      <c r="AC52" s="217" t="str">
        <f t="shared" si="21"/>
        <v>NO</v>
      </c>
      <c r="AD52" s="217" t="str">
        <f t="shared" si="22"/>
        <v>YES</v>
      </c>
      <c r="AE52" s="217" t="str">
        <f t="shared" si="23"/>
        <v>YES</v>
      </c>
      <c r="AF52" s="217" t="str">
        <f t="shared" si="24"/>
        <v>NO</v>
      </c>
      <c r="AG52" s="217" t="str">
        <f t="shared" si="25"/>
        <v>YES</v>
      </c>
      <c r="AH52" s="217" t="str">
        <f t="shared" si="26"/>
        <v>NO</v>
      </c>
      <c r="AI52" s="217" t="str">
        <f t="shared" si="27"/>
        <v>NO</v>
      </c>
      <c r="AJ52" s="217" t="str">
        <f t="shared" si="10"/>
        <v>YES</v>
      </c>
      <c r="AK52" s="217" t="str">
        <f t="shared" si="11"/>
        <v>NO</v>
      </c>
      <c r="AL52" s="217" t="str">
        <f t="shared" si="12"/>
        <v>NO</v>
      </c>
      <c r="AM52" s="217" t="str">
        <f t="shared" si="13"/>
        <v>NO</v>
      </c>
      <c r="AN52" s="217" t="str">
        <f t="shared" si="14"/>
        <v>NO</v>
      </c>
      <c r="AO52" s="217" t="str">
        <f t="shared" si="14"/>
        <v>YES</v>
      </c>
      <c r="AP52" s="217" t="str">
        <f>IF(AND(Inputs!$E$16=TRUE,K52="YES"),"YES","NO")</f>
        <v>NO</v>
      </c>
      <c r="AQ52" s="217" t="str">
        <f t="shared" si="16"/>
        <v>YES</v>
      </c>
      <c r="AR52" s="217" t="str">
        <f t="shared" si="17"/>
        <v>YES</v>
      </c>
      <c r="AS52" s="216">
        <v>16</v>
      </c>
      <c r="AT52" s="221">
        <f t="shared" si="18"/>
        <v>43472</v>
      </c>
      <c r="AU52" s="217" t="str">
        <f t="shared" si="19"/>
        <v>PO+16W</v>
      </c>
    </row>
    <row r="53" spans="2:47" s="218" customFormat="1" hidden="1" x14ac:dyDescent="0.25">
      <c r="B53" s="217" t="s">
        <v>2634</v>
      </c>
      <c r="C53" s="217">
        <v>300</v>
      </c>
      <c r="D53" s="225">
        <v>340</v>
      </c>
      <c r="E53" s="223" t="s">
        <v>2762</v>
      </c>
      <c r="F53" s="205" t="str">
        <f t="shared" si="0"/>
        <v>0000-FD-340</v>
      </c>
      <c r="G53" s="205" t="s">
        <v>2742</v>
      </c>
      <c r="H53" s="9" t="s">
        <v>2662</v>
      </c>
      <c r="I53" s="9" t="str">
        <f>VLOOKUP(J53,Auxiliary!B:C,2,0)</f>
        <v>STRU</v>
      </c>
      <c r="J53" s="217" t="s">
        <v>2515</v>
      </c>
      <c r="K53" s="217" t="s">
        <v>2654</v>
      </c>
      <c r="L53" s="217" t="s">
        <v>2654</v>
      </c>
      <c r="M53" s="217" t="s">
        <v>2654</v>
      </c>
      <c r="N53" s="217" t="s">
        <v>2653</v>
      </c>
      <c r="O53" s="217" t="s">
        <v>2653</v>
      </c>
      <c r="P53" s="217" t="s">
        <v>2653</v>
      </c>
      <c r="Q53" s="217" t="s">
        <v>2653</v>
      </c>
      <c r="R53" s="217" t="s">
        <v>2653</v>
      </c>
      <c r="S53" s="217" t="s">
        <v>2653</v>
      </c>
      <c r="T53" s="217" t="s">
        <v>2653</v>
      </c>
      <c r="U53" s="217" t="s">
        <v>2653</v>
      </c>
      <c r="V53" s="217" t="s">
        <v>2653</v>
      </c>
      <c r="W53" s="217" t="s">
        <v>2653</v>
      </c>
      <c r="X53" s="217" t="s">
        <v>2653</v>
      </c>
      <c r="Y53" s="217" t="s">
        <v>2653</v>
      </c>
      <c r="Z53" s="217" t="s">
        <v>2653</v>
      </c>
      <c r="AA53" s="217" t="s">
        <v>2654</v>
      </c>
      <c r="AB53" s="217" t="str">
        <f t="shared" si="20"/>
        <v>NO</v>
      </c>
      <c r="AC53" s="217" t="str">
        <f t="shared" si="21"/>
        <v>NO</v>
      </c>
      <c r="AD53" s="217" t="str">
        <f t="shared" si="22"/>
        <v>YES</v>
      </c>
      <c r="AE53" s="217" t="str">
        <f t="shared" si="23"/>
        <v>YES</v>
      </c>
      <c r="AF53" s="217" t="str">
        <f t="shared" si="24"/>
        <v>NO</v>
      </c>
      <c r="AG53" s="217" t="str">
        <f t="shared" si="25"/>
        <v>YES</v>
      </c>
      <c r="AH53" s="217" t="str">
        <f t="shared" si="26"/>
        <v>NO</v>
      </c>
      <c r="AI53" s="217" t="str">
        <f t="shared" si="27"/>
        <v>NO</v>
      </c>
      <c r="AJ53" s="217" t="str">
        <f t="shared" si="10"/>
        <v>YES</v>
      </c>
      <c r="AK53" s="217" t="str">
        <f t="shared" si="11"/>
        <v>NO</v>
      </c>
      <c r="AL53" s="217" t="str">
        <f t="shared" si="12"/>
        <v>NO</v>
      </c>
      <c r="AM53" s="217" t="str">
        <f t="shared" si="13"/>
        <v>NO</v>
      </c>
      <c r="AN53" s="217" t="str">
        <f t="shared" si="14"/>
        <v>NO</v>
      </c>
      <c r="AO53" s="217" t="str">
        <f t="shared" si="14"/>
        <v>NO</v>
      </c>
      <c r="AP53" s="217" t="str">
        <f>IF(AND(Inputs!$E$16=TRUE,K53="YES"),"YES","NO")</f>
        <v>NO</v>
      </c>
      <c r="AQ53" s="217" t="str">
        <f t="shared" si="16"/>
        <v>YES</v>
      </c>
      <c r="AR53" s="217" t="str">
        <f t="shared" si="17"/>
        <v>YES</v>
      </c>
      <c r="AS53" s="216">
        <v>16</v>
      </c>
      <c r="AT53" s="221">
        <f t="shared" si="18"/>
        <v>43472</v>
      </c>
      <c r="AU53" s="217" t="str">
        <f t="shared" si="19"/>
        <v>PO+16W</v>
      </c>
    </row>
    <row r="54" spans="2:47" s="218" customFormat="1" hidden="1" x14ac:dyDescent="0.25">
      <c r="B54" s="217" t="s">
        <v>2634</v>
      </c>
      <c r="C54" s="217">
        <v>300</v>
      </c>
      <c r="D54" s="225">
        <v>341</v>
      </c>
      <c r="E54" s="223" t="s">
        <v>2683</v>
      </c>
      <c r="F54" s="205" t="str">
        <f t="shared" si="0"/>
        <v>0000-FD-341</v>
      </c>
      <c r="G54" s="205" t="s">
        <v>2742</v>
      </c>
      <c r="H54" s="9" t="s">
        <v>2662</v>
      </c>
      <c r="I54" s="9" t="str">
        <f>VLOOKUP(J54,Auxiliary!B:C,2,0)</f>
        <v>STRU</v>
      </c>
      <c r="J54" s="217" t="s">
        <v>2515</v>
      </c>
      <c r="K54" s="217" t="s">
        <v>2654</v>
      </c>
      <c r="L54" s="217" t="s">
        <v>2654</v>
      </c>
      <c r="M54" s="217" t="s">
        <v>2653</v>
      </c>
      <c r="N54" s="217" t="s">
        <v>2653</v>
      </c>
      <c r="O54" s="217" t="s">
        <v>2653</v>
      </c>
      <c r="P54" s="217" t="s">
        <v>2653</v>
      </c>
      <c r="Q54" s="217" t="s">
        <v>2653</v>
      </c>
      <c r="R54" s="217" t="s">
        <v>2653</v>
      </c>
      <c r="S54" s="217" t="s">
        <v>2653</v>
      </c>
      <c r="T54" s="217" t="s">
        <v>2653</v>
      </c>
      <c r="U54" s="217" t="s">
        <v>2653</v>
      </c>
      <c r="V54" s="217" t="s">
        <v>2653</v>
      </c>
      <c r="W54" s="217" t="s">
        <v>2653</v>
      </c>
      <c r="X54" s="217" t="s">
        <v>2653</v>
      </c>
      <c r="Y54" s="217" t="s">
        <v>2653</v>
      </c>
      <c r="Z54" s="217" t="s">
        <v>2653</v>
      </c>
      <c r="AA54" s="217" t="s">
        <v>2653</v>
      </c>
      <c r="AB54" s="217" t="str">
        <f t="shared" si="20"/>
        <v>NO</v>
      </c>
      <c r="AC54" s="217" t="str">
        <f t="shared" si="21"/>
        <v>NO</v>
      </c>
      <c r="AD54" s="217" t="str">
        <f t="shared" si="22"/>
        <v>YES</v>
      </c>
      <c r="AE54" s="217" t="str">
        <f t="shared" si="23"/>
        <v>YES</v>
      </c>
      <c r="AF54" s="217" t="str">
        <f t="shared" si="24"/>
        <v>NO</v>
      </c>
      <c r="AG54" s="217" t="str">
        <f t="shared" si="25"/>
        <v>YES</v>
      </c>
      <c r="AH54" s="217" t="str">
        <f t="shared" si="26"/>
        <v>NO</v>
      </c>
      <c r="AI54" s="217" t="str">
        <f t="shared" si="27"/>
        <v>NO</v>
      </c>
      <c r="AJ54" s="217" t="str">
        <f t="shared" si="10"/>
        <v>YES</v>
      </c>
      <c r="AK54" s="217" t="str">
        <f t="shared" si="11"/>
        <v>NO</v>
      </c>
      <c r="AL54" s="217" t="str">
        <f t="shared" si="12"/>
        <v>NO</v>
      </c>
      <c r="AM54" s="217" t="str">
        <f t="shared" si="13"/>
        <v>NO</v>
      </c>
      <c r="AN54" s="217" t="str">
        <f t="shared" si="14"/>
        <v>NO</v>
      </c>
      <c r="AO54" s="217" t="str">
        <f t="shared" si="14"/>
        <v>YES</v>
      </c>
      <c r="AP54" s="217" t="str">
        <f>IF(AND(Inputs!$E$16=TRUE,K54="YES"),"YES","NO")</f>
        <v>NO</v>
      </c>
      <c r="AQ54" s="217" t="str">
        <f t="shared" si="16"/>
        <v>YES</v>
      </c>
      <c r="AR54" s="217" t="str">
        <f t="shared" si="17"/>
        <v>YES</v>
      </c>
      <c r="AS54" s="216">
        <v>16</v>
      </c>
      <c r="AT54" s="221">
        <f t="shared" si="18"/>
        <v>43472</v>
      </c>
      <c r="AU54" s="217" t="str">
        <f t="shared" si="19"/>
        <v>PO+16W</v>
      </c>
    </row>
    <row r="55" spans="2:47" s="218" customFormat="1" hidden="1" x14ac:dyDescent="0.25">
      <c r="B55" s="217" t="s">
        <v>2634</v>
      </c>
      <c r="C55" s="217">
        <v>300</v>
      </c>
      <c r="D55" s="225">
        <v>350</v>
      </c>
      <c r="E55" s="223" t="s">
        <v>2765</v>
      </c>
      <c r="F55" s="205" t="str">
        <f t="shared" si="0"/>
        <v>0000-FD-350</v>
      </c>
      <c r="G55" s="205" t="s">
        <v>2742</v>
      </c>
      <c r="H55" s="9" t="s">
        <v>2662</v>
      </c>
      <c r="I55" s="9" t="str">
        <f>VLOOKUP(J55,Auxiliary!B:C,2,0)</f>
        <v>STRU</v>
      </c>
      <c r="J55" s="217" t="s">
        <v>2515</v>
      </c>
      <c r="K55" s="217" t="s">
        <v>2654</v>
      </c>
      <c r="L55" s="217" t="s">
        <v>2654</v>
      </c>
      <c r="M55" s="217" t="s">
        <v>2653</v>
      </c>
      <c r="N55" s="217" t="s">
        <v>2653</v>
      </c>
      <c r="O55" s="217" t="s">
        <v>2653</v>
      </c>
      <c r="P55" s="217" t="s">
        <v>2653</v>
      </c>
      <c r="Q55" s="217" t="s">
        <v>2653</v>
      </c>
      <c r="R55" s="217" t="s">
        <v>2653</v>
      </c>
      <c r="S55" s="217" t="s">
        <v>2653</v>
      </c>
      <c r="T55" s="217" t="s">
        <v>2653</v>
      </c>
      <c r="U55" s="217" t="s">
        <v>2653</v>
      </c>
      <c r="V55" s="217" t="s">
        <v>2653</v>
      </c>
      <c r="W55" s="217" t="s">
        <v>2653</v>
      </c>
      <c r="X55" s="217" t="s">
        <v>2653</v>
      </c>
      <c r="Y55" s="217" t="s">
        <v>2653</v>
      </c>
      <c r="Z55" s="217" t="s">
        <v>2653</v>
      </c>
      <c r="AA55" s="217" t="s">
        <v>2653</v>
      </c>
      <c r="AB55" s="217" t="str">
        <f t="shared" si="20"/>
        <v>NO</v>
      </c>
      <c r="AC55" s="217" t="str">
        <f t="shared" si="21"/>
        <v>NO</v>
      </c>
      <c r="AD55" s="217" t="str">
        <f t="shared" si="22"/>
        <v>YES</v>
      </c>
      <c r="AE55" s="217" t="str">
        <f t="shared" si="23"/>
        <v>YES</v>
      </c>
      <c r="AF55" s="217" t="str">
        <f t="shared" si="24"/>
        <v>NO</v>
      </c>
      <c r="AG55" s="217" t="str">
        <f t="shared" si="25"/>
        <v>YES</v>
      </c>
      <c r="AH55" s="217" t="str">
        <f t="shared" si="26"/>
        <v>NO</v>
      </c>
      <c r="AI55" s="217" t="str">
        <f t="shared" si="27"/>
        <v>NO</v>
      </c>
      <c r="AJ55" s="217" t="str">
        <f t="shared" si="10"/>
        <v>YES</v>
      </c>
      <c r="AK55" s="217" t="str">
        <f t="shared" si="11"/>
        <v>NO</v>
      </c>
      <c r="AL55" s="217" t="str">
        <f t="shared" si="12"/>
        <v>NO</v>
      </c>
      <c r="AM55" s="217" t="str">
        <f t="shared" si="13"/>
        <v>NO</v>
      </c>
      <c r="AN55" s="217" t="str">
        <f t="shared" si="14"/>
        <v>NO</v>
      </c>
      <c r="AO55" s="217" t="str">
        <f t="shared" si="14"/>
        <v>YES</v>
      </c>
      <c r="AP55" s="217" t="str">
        <f>IF(AND(Inputs!$E$16=TRUE,K55="YES"),"YES","NO")</f>
        <v>NO</v>
      </c>
      <c r="AQ55" s="217" t="str">
        <f t="shared" si="16"/>
        <v>YES</v>
      </c>
      <c r="AR55" s="217" t="str">
        <f t="shared" si="17"/>
        <v>YES</v>
      </c>
      <c r="AS55" s="216">
        <v>16</v>
      </c>
      <c r="AT55" s="221">
        <f t="shared" si="18"/>
        <v>43472</v>
      </c>
      <c r="AU55" s="217" t="str">
        <f t="shared" si="19"/>
        <v>PO+16W</v>
      </c>
    </row>
    <row r="56" spans="2:47" s="218" customFormat="1" hidden="1" x14ac:dyDescent="0.25">
      <c r="B56" s="217" t="s">
        <v>2634</v>
      </c>
      <c r="C56" s="217">
        <v>300</v>
      </c>
      <c r="D56" s="225">
        <v>360</v>
      </c>
      <c r="E56" s="223" t="s">
        <v>2831</v>
      </c>
      <c r="F56" s="205" t="str">
        <f t="shared" si="0"/>
        <v>0000-FD-360</v>
      </c>
      <c r="G56" s="205" t="s">
        <v>2742</v>
      </c>
      <c r="H56" s="9" t="s">
        <v>2662</v>
      </c>
      <c r="I56" s="9" t="str">
        <f>VLOOKUP(J56,Auxiliary!B:C,2,0)</f>
        <v>STRU</v>
      </c>
      <c r="J56" s="217" t="s">
        <v>2515</v>
      </c>
      <c r="K56" s="217" t="s">
        <v>2654</v>
      </c>
      <c r="L56" s="217" t="s">
        <v>2654</v>
      </c>
      <c r="M56" s="217" t="s">
        <v>2653</v>
      </c>
      <c r="N56" s="217" t="s">
        <v>2653</v>
      </c>
      <c r="O56" s="217" t="s">
        <v>2653</v>
      </c>
      <c r="P56" s="217" t="s">
        <v>2653</v>
      </c>
      <c r="Q56" s="217" t="s">
        <v>2653</v>
      </c>
      <c r="R56" s="217" t="s">
        <v>2653</v>
      </c>
      <c r="S56" s="217" t="s">
        <v>2653</v>
      </c>
      <c r="T56" s="217" t="s">
        <v>2653</v>
      </c>
      <c r="U56" s="217" t="s">
        <v>2653</v>
      </c>
      <c r="V56" s="217" t="s">
        <v>2653</v>
      </c>
      <c r="W56" s="217" t="s">
        <v>2653</v>
      </c>
      <c r="X56" s="217" t="s">
        <v>2653</v>
      </c>
      <c r="Y56" s="217" t="s">
        <v>2653</v>
      </c>
      <c r="Z56" s="217" t="s">
        <v>2653</v>
      </c>
      <c r="AA56" s="217" t="s">
        <v>2653</v>
      </c>
      <c r="AB56" s="217" t="str">
        <f t="shared" si="1"/>
        <v>NO</v>
      </c>
      <c r="AC56" s="217" t="str">
        <f t="shared" si="2"/>
        <v>NO</v>
      </c>
      <c r="AD56" s="217" t="str">
        <f t="shared" si="3"/>
        <v>YES</v>
      </c>
      <c r="AE56" s="217" t="str">
        <f t="shared" si="4"/>
        <v>YES</v>
      </c>
      <c r="AF56" s="217" t="str">
        <f t="shared" si="5"/>
        <v>NO</v>
      </c>
      <c r="AG56" s="217" t="str">
        <f t="shared" si="7"/>
        <v>YES</v>
      </c>
      <c r="AH56" s="217" t="str">
        <f t="shared" si="8"/>
        <v>NO</v>
      </c>
      <c r="AI56" s="217" t="str">
        <f t="shared" si="9"/>
        <v>NO</v>
      </c>
      <c r="AJ56" s="217" t="str">
        <f t="shared" si="10"/>
        <v>YES</v>
      </c>
      <c r="AK56" s="217" t="str">
        <f t="shared" si="11"/>
        <v>NO</v>
      </c>
      <c r="AL56" s="217" t="str">
        <f t="shared" si="12"/>
        <v>NO</v>
      </c>
      <c r="AM56" s="217" t="str">
        <f t="shared" si="13"/>
        <v>NO</v>
      </c>
      <c r="AN56" s="217" t="str">
        <f t="shared" si="14"/>
        <v>NO</v>
      </c>
      <c r="AO56" s="217" t="str">
        <f t="shared" si="14"/>
        <v>YES</v>
      </c>
      <c r="AP56" s="217" t="str">
        <f>IF(AND(Inputs!$E$16=TRUE,K56="YES"),"YES","NO")</f>
        <v>NO</v>
      </c>
      <c r="AQ56" s="217" t="str">
        <f t="shared" si="16"/>
        <v>YES</v>
      </c>
      <c r="AR56" s="217" t="str">
        <f t="shared" si="17"/>
        <v>YES</v>
      </c>
      <c r="AS56" s="216">
        <v>24</v>
      </c>
      <c r="AT56" s="221">
        <f t="shared" si="18"/>
        <v>43528</v>
      </c>
      <c r="AU56" s="217" t="str">
        <f t="shared" si="19"/>
        <v>PO+24W</v>
      </c>
    </row>
    <row r="57" spans="2:47" s="218" customFormat="1" hidden="1" x14ac:dyDescent="0.25">
      <c r="B57" s="217" t="s">
        <v>2634</v>
      </c>
      <c r="C57" s="217">
        <v>300</v>
      </c>
      <c r="D57" s="225">
        <v>361</v>
      </c>
      <c r="E57" s="223" t="s">
        <v>144</v>
      </c>
      <c r="F57" s="205" t="str">
        <f t="shared" si="0"/>
        <v>0000-FD-361</v>
      </c>
      <c r="G57" s="205" t="s">
        <v>2742</v>
      </c>
      <c r="H57" s="9" t="s">
        <v>2662</v>
      </c>
      <c r="I57" s="9" t="str">
        <f>VLOOKUP(J57,Auxiliary!B:C,2,0)</f>
        <v>STRU</v>
      </c>
      <c r="J57" s="217" t="s">
        <v>2515</v>
      </c>
      <c r="K57" s="217" t="s">
        <v>2654</v>
      </c>
      <c r="L57" s="217" t="s">
        <v>2654</v>
      </c>
      <c r="M57" s="217" t="s">
        <v>2653</v>
      </c>
      <c r="N57" s="217" t="s">
        <v>2653</v>
      </c>
      <c r="O57" s="217" t="s">
        <v>2653</v>
      </c>
      <c r="P57" s="217" t="s">
        <v>2653</v>
      </c>
      <c r="Q57" s="217" t="s">
        <v>2653</v>
      </c>
      <c r="R57" s="217" t="s">
        <v>2653</v>
      </c>
      <c r="S57" s="217" t="s">
        <v>2653</v>
      </c>
      <c r="T57" s="217" t="s">
        <v>2653</v>
      </c>
      <c r="U57" s="217" t="s">
        <v>2653</v>
      </c>
      <c r="V57" s="217" t="s">
        <v>2653</v>
      </c>
      <c r="W57" s="217" t="s">
        <v>2653</v>
      </c>
      <c r="X57" s="217" t="s">
        <v>2653</v>
      </c>
      <c r="Y57" s="217" t="s">
        <v>2653</v>
      </c>
      <c r="Z57" s="217" t="s">
        <v>2653</v>
      </c>
      <c r="AA57" s="217" t="s">
        <v>2653</v>
      </c>
      <c r="AB57" s="217" t="str">
        <f t="shared" si="1"/>
        <v>NO</v>
      </c>
      <c r="AC57" s="217" t="str">
        <f t="shared" si="2"/>
        <v>NO</v>
      </c>
      <c r="AD57" s="217" t="str">
        <f t="shared" si="3"/>
        <v>YES</v>
      </c>
      <c r="AE57" s="217" t="str">
        <f t="shared" si="4"/>
        <v>YES</v>
      </c>
      <c r="AF57" s="217" t="str">
        <f t="shared" si="5"/>
        <v>NO</v>
      </c>
      <c r="AG57" s="217" t="str">
        <f t="shared" si="7"/>
        <v>YES</v>
      </c>
      <c r="AH57" s="217" t="str">
        <f t="shared" si="8"/>
        <v>NO</v>
      </c>
      <c r="AI57" s="217" t="str">
        <f t="shared" si="9"/>
        <v>NO</v>
      </c>
      <c r="AJ57" s="217" t="str">
        <f t="shared" si="10"/>
        <v>YES</v>
      </c>
      <c r="AK57" s="217" t="str">
        <f t="shared" si="11"/>
        <v>NO</v>
      </c>
      <c r="AL57" s="217" t="str">
        <f t="shared" si="12"/>
        <v>NO</v>
      </c>
      <c r="AM57" s="217" t="str">
        <f t="shared" si="13"/>
        <v>NO</v>
      </c>
      <c r="AN57" s="217" t="str">
        <f t="shared" si="14"/>
        <v>NO</v>
      </c>
      <c r="AO57" s="217" t="str">
        <f t="shared" si="14"/>
        <v>YES</v>
      </c>
      <c r="AP57" s="217" t="str">
        <f>IF(AND(Inputs!$E$16=TRUE,K57="YES"),"YES","NO")</f>
        <v>NO</v>
      </c>
      <c r="AQ57" s="217" t="str">
        <f t="shared" si="16"/>
        <v>YES</v>
      </c>
      <c r="AR57" s="217" t="str">
        <f t="shared" si="17"/>
        <v>YES</v>
      </c>
      <c r="AS57" s="216">
        <v>24</v>
      </c>
      <c r="AT57" s="221">
        <f t="shared" si="18"/>
        <v>43528</v>
      </c>
      <c r="AU57" s="217" t="str">
        <f t="shared" si="19"/>
        <v>PO+24W</v>
      </c>
    </row>
    <row r="58" spans="2:47" s="218" customFormat="1" hidden="1" x14ac:dyDescent="0.25">
      <c r="B58" s="217" t="s">
        <v>2634</v>
      </c>
      <c r="C58" s="217">
        <v>400</v>
      </c>
      <c r="D58" s="225">
        <v>401</v>
      </c>
      <c r="E58" s="223" t="s">
        <v>2832</v>
      </c>
      <c r="F58" s="205" t="str">
        <f t="shared" si="0"/>
        <v>0000-FD-401</v>
      </c>
      <c r="G58" s="205" t="s">
        <v>2641</v>
      </c>
      <c r="H58" s="9" t="s">
        <v>2663</v>
      </c>
      <c r="I58" s="9" t="str">
        <f>VLOOKUP(J58,Auxiliary!B:C,2,0)</f>
        <v>COIL</v>
      </c>
      <c r="J58" s="217" t="s">
        <v>2516</v>
      </c>
      <c r="K58" s="217" t="s">
        <v>2654</v>
      </c>
      <c r="L58" s="217" t="s">
        <v>2654</v>
      </c>
      <c r="M58" s="217" t="s">
        <v>2653</v>
      </c>
      <c r="N58" s="217" t="s">
        <v>2653</v>
      </c>
      <c r="O58" s="217" t="s">
        <v>2653</v>
      </c>
      <c r="P58" s="217" t="s">
        <v>2653</v>
      </c>
      <c r="Q58" s="217" t="s">
        <v>2653</v>
      </c>
      <c r="R58" s="217" t="s">
        <v>2653</v>
      </c>
      <c r="S58" s="217" t="s">
        <v>2653</v>
      </c>
      <c r="T58" s="217" t="s">
        <v>2653</v>
      </c>
      <c r="U58" s="217" t="s">
        <v>2653</v>
      </c>
      <c r="V58" s="217" t="s">
        <v>2653</v>
      </c>
      <c r="W58" s="217" t="s">
        <v>2653</v>
      </c>
      <c r="X58" s="217" t="s">
        <v>2653</v>
      </c>
      <c r="Y58" s="217" t="s">
        <v>2653</v>
      </c>
      <c r="Z58" s="217" t="s">
        <v>2653</v>
      </c>
      <c r="AA58" s="217" t="s">
        <v>2653</v>
      </c>
      <c r="AB58" s="217" t="str">
        <f t="shared" si="1"/>
        <v>NO</v>
      </c>
      <c r="AC58" s="217" t="str">
        <f t="shared" si="2"/>
        <v>NO</v>
      </c>
      <c r="AD58" s="217" t="str">
        <f t="shared" si="3"/>
        <v>YES</v>
      </c>
      <c r="AE58" s="217" t="str">
        <f t="shared" si="4"/>
        <v>YES</v>
      </c>
      <c r="AF58" s="217" t="str">
        <f t="shared" si="5"/>
        <v>NO</v>
      </c>
      <c r="AG58" s="217" t="str">
        <f t="shared" si="7"/>
        <v>YES</v>
      </c>
      <c r="AH58" s="217" t="str">
        <f t="shared" si="8"/>
        <v>NO</v>
      </c>
      <c r="AI58" s="217" t="str">
        <f t="shared" si="9"/>
        <v>NO</v>
      </c>
      <c r="AJ58" s="217" t="str">
        <f t="shared" si="10"/>
        <v>YES</v>
      </c>
      <c r="AK58" s="217" t="str">
        <f t="shared" si="11"/>
        <v>NO</v>
      </c>
      <c r="AL58" s="217" t="str">
        <f t="shared" si="12"/>
        <v>NO</v>
      </c>
      <c r="AM58" s="217" t="str">
        <f t="shared" si="13"/>
        <v>NO</v>
      </c>
      <c r="AN58" s="217" t="str">
        <f t="shared" si="14"/>
        <v>NO</v>
      </c>
      <c r="AO58" s="217" t="str">
        <f t="shared" si="14"/>
        <v>YES</v>
      </c>
      <c r="AP58" s="217" t="str">
        <f>IF(AND(Inputs!$E$16=TRUE,K58="YES"),"YES","NO")</f>
        <v>NO</v>
      </c>
      <c r="AQ58" s="217" t="str">
        <f t="shared" si="16"/>
        <v>YES</v>
      </c>
      <c r="AR58" s="217" t="str">
        <f t="shared" si="17"/>
        <v>YES</v>
      </c>
      <c r="AS58" s="216">
        <v>20</v>
      </c>
      <c r="AT58" s="221">
        <f t="shared" si="18"/>
        <v>43500</v>
      </c>
      <c r="AU58" s="217" t="str">
        <f t="shared" si="19"/>
        <v>PO+20W</v>
      </c>
    </row>
    <row r="59" spans="2:47" s="218" customFormat="1" hidden="1" x14ac:dyDescent="0.25">
      <c r="B59" s="217" t="s">
        <v>2634</v>
      </c>
      <c r="C59" s="217">
        <v>400</v>
      </c>
      <c r="D59" s="225">
        <v>402</v>
      </c>
      <c r="E59" s="223" t="s">
        <v>2723</v>
      </c>
      <c r="F59" s="205" t="str">
        <f t="shared" si="0"/>
        <v>0000-FD-402</v>
      </c>
      <c r="G59" s="205" t="s">
        <v>2641</v>
      </c>
      <c r="H59" s="9" t="s">
        <v>2663</v>
      </c>
      <c r="I59" s="9" t="str">
        <f>VLOOKUP(J59,Auxiliary!B:C,2,0)</f>
        <v>COIL</v>
      </c>
      <c r="J59" s="217" t="s">
        <v>2516</v>
      </c>
      <c r="K59" s="217" t="s">
        <v>2654</v>
      </c>
      <c r="L59" s="217" t="s">
        <v>2654</v>
      </c>
      <c r="M59" s="217" t="s">
        <v>2653</v>
      </c>
      <c r="N59" s="217" t="s">
        <v>2653</v>
      </c>
      <c r="O59" s="217" t="s">
        <v>2653</v>
      </c>
      <c r="P59" s="217" t="s">
        <v>2653</v>
      </c>
      <c r="Q59" s="217" t="s">
        <v>2653</v>
      </c>
      <c r="R59" s="217" t="s">
        <v>2653</v>
      </c>
      <c r="S59" s="217" t="s">
        <v>2653</v>
      </c>
      <c r="T59" s="217" t="s">
        <v>2653</v>
      </c>
      <c r="U59" s="217" t="s">
        <v>2653</v>
      </c>
      <c r="V59" s="217" t="s">
        <v>2653</v>
      </c>
      <c r="W59" s="217" t="s">
        <v>2653</v>
      </c>
      <c r="X59" s="217" t="s">
        <v>2653</v>
      </c>
      <c r="Y59" s="217" t="s">
        <v>2653</v>
      </c>
      <c r="Z59" s="217" t="s">
        <v>2653</v>
      </c>
      <c r="AA59" s="217" t="s">
        <v>2653</v>
      </c>
      <c r="AB59" s="217" t="str">
        <f t="shared" si="1"/>
        <v>NO</v>
      </c>
      <c r="AC59" s="217" t="str">
        <f t="shared" si="2"/>
        <v>NO</v>
      </c>
      <c r="AD59" s="217" t="str">
        <f t="shared" si="3"/>
        <v>YES</v>
      </c>
      <c r="AE59" s="217" t="str">
        <f t="shared" si="4"/>
        <v>YES</v>
      </c>
      <c r="AF59" s="217" t="str">
        <f t="shared" si="5"/>
        <v>NO</v>
      </c>
      <c r="AG59" s="217" t="str">
        <f t="shared" si="7"/>
        <v>YES</v>
      </c>
      <c r="AH59" s="217" t="str">
        <f t="shared" si="8"/>
        <v>NO</v>
      </c>
      <c r="AI59" s="217" t="str">
        <f t="shared" si="9"/>
        <v>NO</v>
      </c>
      <c r="AJ59" s="217" t="str">
        <f t="shared" si="10"/>
        <v>YES</v>
      </c>
      <c r="AK59" s="217" t="str">
        <f t="shared" si="11"/>
        <v>NO</v>
      </c>
      <c r="AL59" s="217" t="str">
        <f t="shared" si="12"/>
        <v>NO</v>
      </c>
      <c r="AM59" s="217" t="str">
        <f t="shared" si="13"/>
        <v>NO</v>
      </c>
      <c r="AN59" s="217" t="str">
        <f t="shared" si="14"/>
        <v>NO</v>
      </c>
      <c r="AO59" s="217" t="str">
        <f t="shared" si="14"/>
        <v>YES</v>
      </c>
      <c r="AP59" s="217" t="str">
        <f>IF(AND(Inputs!$E$16=TRUE,K59="YES"),"YES","NO")</f>
        <v>NO</v>
      </c>
      <c r="AQ59" s="217" t="str">
        <f t="shared" si="16"/>
        <v>YES</v>
      </c>
      <c r="AR59" s="217" t="str">
        <f t="shared" si="17"/>
        <v>YES</v>
      </c>
      <c r="AS59" s="216">
        <v>20</v>
      </c>
      <c r="AT59" s="221">
        <f t="shared" si="18"/>
        <v>43500</v>
      </c>
      <c r="AU59" s="217" t="str">
        <f t="shared" si="19"/>
        <v>PO+20W</v>
      </c>
    </row>
    <row r="60" spans="2:47" s="218" customFormat="1" hidden="1" x14ac:dyDescent="0.25">
      <c r="B60" s="217" t="s">
        <v>2634</v>
      </c>
      <c r="C60" s="217">
        <v>400</v>
      </c>
      <c r="D60" s="225">
        <v>403</v>
      </c>
      <c r="E60" s="223" t="s">
        <v>1892</v>
      </c>
      <c r="F60" s="205" t="str">
        <f t="shared" si="0"/>
        <v>0000-FD-403</v>
      </c>
      <c r="G60" s="205" t="s">
        <v>2641</v>
      </c>
      <c r="H60" s="9" t="s">
        <v>2663</v>
      </c>
      <c r="I60" s="9" t="str">
        <f>VLOOKUP(J60,Auxiliary!B:C,2,0)</f>
        <v>COIL</v>
      </c>
      <c r="J60" s="217" t="s">
        <v>2516</v>
      </c>
      <c r="K60" s="217" t="s">
        <v>2654</v>
      </c>
      <c r="L60" s="217" t="s">
        <v>2654</v>
      </c>
      <c r="M60" s="217" t="s">
        <v>2653</v>
      </c>
      <c r="N60" s="217" t="s">
        <v>2653</v>
      </c>
      <c r="O60" s="217" t="s">
        <v>2653</v>
      </c>
      <c r="P60" s="217" t="s">
        <v>2653</v>
      </c>
      <c r="Q60" s="217" t="s">
        <v>2653</v>
      </c>
      <c r="R60" s="217" t="s">
        <v>2653</v>
      </c>
      <c r="S60" s="217" t="s">
        <v>2653</v>
      </c>
      <c r="T60" s="217" t="s">
        <v>2653</v>
      </c>
      <c r="U60" s="217" t="s">
        <v>2653</v>
      </c>
      <c r="V60" s="217" t="s">
        <v>2653</v>
      </c>
      <c r="W60" s="217" t="s">
        <v>2653</v>
      </c>
      <c r="X60" s="217" t="s">
        <v>2653</v>
      </c>
      <c r="Y60" s="217" t="s">
        <v>2653</v>
      </c>
      <c r="Z60" s="217" t="s">
        <v>2653</v>
      </c>
      <c r="AA60" s="217" t="s">
        <v>2653</v>
      </c>
      <c r="AB60" s="217" t="str">
        <f t="shared" si="1"/>
        <v>NO</v>
      </c>
      <c r="AC60" s="217" t="str">
        <f t="shared" si="2"/>
        <v>NO</v>
      </c>
      <c r="AD60" s="217" t="str">
        <f t="shared" si="3"/>
        <v>YES</v>
      </c>
      <c r="AE60" s="217" t="str">
        <f t="shared" si="4"/>
        <v>YES</v>
      </c>
      <c r="AF60" s="217" t="str">
        <f t="shared" si="5"/>
        <v>NO</v>
      </c>
      <c r="AG60" s="217" t="str">
        <f t="shared" si="7"/>
        <v>YES</v>
      </c>
      <c r="AH60" s="217" t="str">
        <f t="shared" si="8"/>
        <v>NO</v>
      </c>
      <c r="AI60" s="217" t="str">
        <f t="shared" si="9"/>
        <v>NO</v>
      </c>
      <c r="AJ60" s="217" t="str">
        <f t="shared" si="10"/>
        <v>YES</v>
      </c>
      <c r="AK60" s="217" t="str">
        <f t="shared" si="11"/>
        <v>NO</v>
      </c>
      <c r="AL60" s="217" t="str">
        <f t="shared" si="12"/>
        <v>NO</v>
      </c>
      <c r="AM60" s="217" t="str">
        <f t="shared" si="13"/>
        <v>NO</v>
      </c>
      <c r="AN60" s="217" t="str">
        <f t="shared" si="14"/>
        <v>NO</v>
      </c>
      <c r="AO60" s="217" t="str">
        <f t="shared" si="14"/>
        <v>YES</v>
      </c>
      <c r="AP60" s="217" t="str">
        <f>IF(AND(Inputs!$E$16=TRUE,K60="YES"),"YES","NO")</f>
        <v>NO</v>
      </c>
      <c r="AQ60" s="217" t="str">
        <f t="shared" si="16"/>
        <v>YES</v>
      </c>
      <c r="AR60" s="217" t="str">
        <f t="shared" si="17"/>
        <v>YES</v>
      </c>
      <c r="AS60" s="216">
        <v>20</v>
      </c>
      <c r="AT60" s="221">
        <f t="shared" si="18"/>
        <v>43500</v>
      </c>
      <c r="AU60" s="217" t="str">
        <f t="shared" si="19"/>
        <v>PO+20W</v>
      </c>
    </row>
    <row r="61" spans="2:47" s="218" customFormat="1" hidden="1" x14ac:dyDescent="0.25">
      <c r="B61" s="217" t="s">
        <v>2634</v>
      </c>
      <c r="C61" s="217">
        <v>400</v>
      </c>
      <c r="D61" s="225">
        <v>404</v>
      </c>
      <c r="E61" s="210" t="s">
        <v>2724</v>
      </c>
      <c r="F61" s="205" t="str">
        <f t="shared" si="0"/>
        <v>0000-FD-404</v>
      </c>
      <c r="G61" s="205" t="s">
        <v>2641</v>
      </c>
      <c r="H61" s="9" t="s">
        <v>2663</v>
      </c>
      <c r="I61" s="9" t="str">
        <f>VLOOKUP(J61,Auxiliary!B:C,2,0)</f>
        <v>COIL</v>
      </c>
      <c r="J61" s="217" t="s">
        <v>2516</v>
      </c>
      <c r="K61" s="217" t="s">
        <v>2654</v>
      </c>
      <c r="L61" s="217" t="s">
        <v>2654</v>
      </c>
      <c r="M61" s="217" t="s">
        <v>2654</v>
      </c>
      <c r="N61" s="217" t="s">
        <v>2654</v>
      </c>
      <c r="O61" s="217" t="s">
        <v>2654</v>
      </c>
      <c r="P61" s="217" t="s">
        <v>2654</v>
      </c>
      <c r="Q61" s="217" t="s">
        <v>2654</v>
      </c>
      <c r="R61" s="217" t="s">
        <v>2654</v>
      </c>
      <c r="S61" s="217" t="s">
        <v>2654</v>
      </c>
      <c r="T61" s="217" t="s">
        <v>2654</v>
      </c>
      <c r="U61" s="217" t="s">
        <v>2653</v>
      </c>
      <c r="V61" s="217" t="s">
        <v>2653</v>
      </c>
      <c r="W61" s="217" t="s">
        <v>2654</v>
      </c>
      <c r="X61" s="217" t="s">
        <v>2654</v>
      </c>
      <c r="Y61" s="217" t="s">
        <v>2654</v>
      </c>
      <c r="Z61" s="217" t="s">
        <v>2654</v>
      </c>
      <c r="AA61" s="217" t="s">
        <v>2654</v>
      </c>
      <c r="AB61" s="217" t="str">
        <f t="shared" ref="AB61:AH63" si="28">IF(AND(N$6="X",N61="YES"),"YES","NO")</f>
        <v>NO</v>
      </c>
      <c r="AC61" s="217" t="str">
        <f t="shared" si="28"/>
        <v>NO</v>
      </c>
      <c r="AD61" s="217" t="str">
        <f t="shared" si="28"/>
        <v>NO</v>
      </c>
      <c r="AE61" s="217" t="str">
        <f t="shared" si="28"/>
        <v>NO</v>
      </c>
      <c r="AF61" s="217" t="str">
        <f t="shared" si="28"/>
        <v>NO</v>
      </c>
      <c r="AG61" s="217" t="str">
        <f t="shared" si="28"/>
        <v>NO</v>
      </c>
      <c r="AH61" s="217" t="str">
        <f t="shared" si="28"/>
        <v>NO</v>
      </c>
      <c r="AI61" s="217" t="str">
        <f t="shared" si="9"/>
        <v>NO</v>
      </c>
      <c r="AJ61" s="217" t="str">
        <f t="shared" si="10"/>
        <v>YES</v>
      </c>
      <c r="AK61" s="217" t="str">
        <f t="shared" si="11"/>
        <v>NO</v>
      </c>
      <c r="AL61" s="217" t="str">
        <f t="shared" si="12"/>
        <v>NO</v>
      </c>
      <c r="AM61" s="217" t="str">
        <f t="shared" si="13"/>
        <v>NO</v>
      </c>
      <c r="AN61" s="217" t="str">
        <f t="shared" si="14"/>
        <v>NO</v>
      </c>
      <c r="AO61" s="217" t="str">
        <f t="shared" si="14"/>
        <v>NO</v>
      </c>
      <c r="AP61" s="217" t="str">
        <f>IF(AND(Inputs!$E$16=TRUE,K61="YES"),"YES","NO")</f>
        <v>NO</v>
      </c>
      <c r="AQ61" s="217" t="str">
        <f t="shared" si="16"/>
        <v>YES</v>
      </c>
      <c r="AR61" s="217" t="str">
        <f t="shared" si="17"/>
        <v>YES</v>
      </c>
      <c r="AS61" s="216">
        <v>20</v>
      </c>
      <c r="AT61" s="221">
        <f t="shared" si="18"/>
        <v>43500</v>
      </c>
      <c r="AU61" s="217" t="str">
        <f t="shared" si="19"/>
        <v>PO+20W</v>
      </c>
    </row>
    <row r="62" spans="2:47" s="218" customFormat="1" hidden="1" x14ac:dyDescent="0.25">
      <c r="B62" s="217" t="s">
        <v>2634</v>
      </c>
      <c r="C62" s="217">
        <v>400</v>
      </c>
      <c r="D62" s="225">
        <v>405</v>
      </c>
      <c r="E62" s="210" t="s">
        <v>2725</v>
      </c>
      <c r="F62" s="205" t="str">
        <f t="shared" si="0"/>
        <v>0000-FD-405</v>
      </c>
      <c r="G62" s="205" t="s">
        <v>2641</v>
      </c>
      <c r="H62" s="9" t="s">
        <v>2663</v>
      </c>
      <c r="I62" s="9" t="str">
        <f>VLOOKUP(J62,Auxiliary!B:C,2,0)</f>
        <v>COIL</v>
      </c>
      <c r="J62" s="217" t="s">
        <v>2516</v>
      </c>
      <c r="K62" s="217" t="s">
        <v>2654</v>
      </c>
      <c r="L62" s="217" t="s">
        <v>2654</v>
      </c>
      <c r="M62" s="217" t="s">
        <v>2654</v>
      </c>
      <c r="N62" s="217" t="s">
        <v>2654</v>
      </c>
      <c r="O62" s="217" t="s">
        <v>2654</v>
      </c>
      <c r="P62" s="217" t="s">
        <v>2654</v>
      </c>
      <c r="Q62" s="217" t="s">
        <v>2654</v>
      </c>
      <c r="R62" s="217" t="s">
        <v>2654</v>
      </c>
      <c r="S62" s="217" t="s">
        <v>2654</v>
      </c>
      <c r="T62" s="217" t="s">
        <v>2654</v>
      </c>
      <c r="U62" s="217" t="s">
        <v>2653</v>
      </c>
      <c r="V62" s="217" t="s">
        <v>2653</v>
      </c>
      <c r="W62" s="217" t="s">
        <v>2654</v>
      </c>
      <c r="X62" s="217" t="s">
        <v>2654</v>
      </c>
      <c r="Y62" s="217" t="s">
        <v>2654</v>
      </c>
      <c r="Z62" s="217" t="s">
        <v>2654</v>
      </c>
      <c r="AA62" s="217" t="s">
        <v>2654</v>
      </c>
      <c r="AB62" s="217" t="str">
        <f t="shared" si="28"/>
        <v>NO</v>
      </c>
      <c r="AC62" s="217" t="str">
        <f t="shared" si="28"/>
        <v>NO</v>
      </c>
      <c r="AD62" s="217" t="str">
        <f t="shared" si="28"/>
        <v>NO</v>
      </c>
      <c r="AE62" s="217" t="str">
        <f t="shared" si="28"/>
        <v>NO</v>
      </c>
      <c r="AF62" s="217" t="str">
        <f t="shared" si="28"/>
        <v>NO</v>
      </c>
      <c r="AG62" s="217" t="str">
        <f t="shared" si="28"/>
        <v>NO</v>
      </c>
      <c r="AH62" s="217" t="str">
        <f t="shared" si="28"/>
        <v>NO</v>
      </c>
      <c r="AI62" s="217" t="str">
        <f t="shared" si="9"/>
        <v>NO</v>
      </c>
      <c r="AJ62" s="217" t="str">
        <f t="shared" si="10"/>
        <v>YES</v>
      </c>
      <c r="AK62" s="217" t="str">
        <f t="shared" si="11"/>
        <v>NO</v>
      </c>
      <c r="AL62" s="217" t="str">
        <f t="shared" si="12"/>
        <v>NO</v>
      </c>
      <c r="AM62" s="217" t="str">
        <f t="shared" si="13"/>
        <v>NO</v>
      </c>
      <c r="AN62" s="217" t="str">
        <f t="shared" si="14"/>
        <v>NO</v>
      </c>
      <c r="AO62" s="217" t="str">
        <f t="shared" si="14"/>
        <v>NO</v>
      </c>
      <c r="AP62" s="217" t="str">
        <f>IF(AND(Inputs!$E$16=TRUE,K62="YES"),"YES","NO")</f>
        <v>NO</v>
      </c>
      <c r="AQ62" s="217" t="str">
        <f t="shared" si="16"/>
        <v>YES</v>
      </c>
      <c r="AR62" s="217" t="str">
        <f t="shared" si="17"/>
        <v>YES</v>
      </c>
      <c r="AS62" s="216">
        <v>20</v>
      </c>
      <c r="AT62" s="221">
        <f t="shared" si="18"/>
        <v>43500</v>
      </c>
      <c r="AU62" s="217" t="str">
        <f t="shared" si="19"/>
        <v>PO+20W</v>
      </c>
    </row>
    <row r="63" spans="2:47" s="218" customFormat="1" hidden="1" x14ac:dyDescent="0.25">
      <c r="B63" s="217" t="s">
        <v>2634</v>
      </c>
      <c r="C63" s="217">
        <v>400</v>
      </c>
      <c r="D63" s="225">
        <v>406</v>
      </c>
      <c r="E63" s="210" t="s">
        <v>2726</v>
      </c>
      <c r="F63" s="205" t="str">
        <f t="shared" si="0"/>
        <v>0000-FD-406</v>
      </c>
      <c r="G63" s="205" t="s">
        <v>2641</v>
      </c>
      <c r="H63" s="9" t="s">
        <v>2663</v>
      </c>
      <c r="I63" s="9" t="str">
        <f>VLOOKUP(J63,Auxiliary!B:C,2,0)</f>
        <v>COIL</v>
      </c>
      <c r="J63" s="217" t="s">
        <v>2516</v>
      </c>
      <c r="K63" s="217" t="s">
        <v>2654</v>
      </c>
      <c r="L63" s="217" t="s">
        <v>2654</v>
      </c>
      <c r="M63" s="217" t="s">
        <v>2654</v>
      </c>
      <c r="N63" s="217" t="s">
        <v>2654</v>
      </c>
      <c r="O63" s="217" t="s">
        <v>2654</v>
      </c>
      <c r="P63" s="217" t="s">
        <v>2654</v>
      </c>
      <c r="Q63" s="217" t="s">
        <v>2654</v>
      </c>
      <c r="R63" s="217" t="s">
        <v>2654</v>
      </c>
      <c r="S63" s="217" t="s">
        <v>2654</v>
      </c>
      <c r="T63" s="217" t="s">
        <v>2654</v>
      </c>
      <c r="U63" s="217" t="s">
        <v>2653</v>
      </c>
      <c r="V63" s="217" t="s">
        <v>2653</v>
      </c>
      <c r="W63" s="217" t="s">
        <v>2654</v>
      </c>
      <c r="X63" s="217" t="s">
        <v>2654</v>
      </c>
      <c r="Y63" s="217" t="s">
        <v>2654</v>
      </c>
      <c r="Z63" s="217" t="s">
        <v>2654</v>
      </c>
      <c r="AA63" s="217" t="s">
        <v>2654</v>
      </c>
      <c r="AB63" s="217" t="str">
        <f t="shared" si="28"/>
        <v>NO</v>
      </c>
      <c r="AC63" s="217" t="str">
        <f t="shared" si="28"/>
        <v>NO</v>
      </c>
      <c r="AD63" s="217" t="str">
        <f t="shared" si="28"/>
        <v>NO</v>
      </c>
      <c r="AE63" s="217" t="str">
        <f t="shared" si="28"/>
        <v>NO</v>
      </c>
      <c r="AF63" s="217" t="str">
        <f t="shared" si="28"/>
        <v>NO</v>
      </c>
      <c r="AG63" s="217" t="str">
        <f t="shared" si="28"/>
        <v>NO</v>
      </c>
      <c r="AH63" s="217" t="str">
        <f t="shared" si="28"/>
        <v>NO</v>
      </c>
      <c r="AI63" s="217" t="str">
        <f t="shared" si="9"/>
        <v>NO</v>
      </c>
      <c r="AJ63" s="217" t="str">
        <f t="shared" si="10"/>
        <v>YES</v>
      </c>
      <c r="AK63" s="217" t="str">
        <f t="shared" si="11"/>
        <v>NO</v>
      </c>
      <c r="AL63" s="217" t="str">
        <f t="shared" si="12"/>
        <v>NO</v>
      </c>
      <c r="AM63" s="217" t="str">
        <f t="shared" si="13"/>
        <v>NO</v>
      </c>
      <c r="AN63" s="217" t="str">
        <f t="shared" si="14"/>
        <v>NO</v>
      </c>
      <c r="AO63" s="217" t="str">
        <f t="shared" si="14"/>
        <v>NO</v>
      </c>
      <c r="AP63" s="217" t="str">
        <f>IF(AND(Inputs!$E$16=TRUE,K63="YES"),"YES","NO")</f>
        <v>NO</v>
      </c>
      <c r="AQ63" s="217" t="str">
        <f t="shared" si="16"/>
        <v>YES</v>
      </c>
      <c r="AR63" s="217" t="str">
        <f t="shared" si="17"/>
        <v>YES</v>
      </c>
      <c r="AS63" s="216">
        <v>20</v>
      </c>
      <c r="AT63" s="221">
        <f t="shared" si="18"/>
        <v>43500</v>
      </c>
      <c r="AU63" s="217" t="str">
        <f t="shared" si="19"/>
        <v>PO+20W</v>
      </c>
    </row>
    <row r="64" spans="2:47" s="218" customFormat="1" x14ac:dyDescent="0.25">
      <c r="B64" s="217" t="s">
        <v>2634</v>
      </c>
      <c r="C64" s="217">
        <v>500</v>
      </c>
      <c r="D64" s="225">
        <v>501</v>
      </c>
      <c r="E64" s="222" t="s">
        <v>1973</v>
      </c>
      <c r="F64" s="205" t="str">
        <f t="shared" si="0"/>
        <v>0000-FD-501</v>
      </c>
      <c r="G64" s="205" t="s">
        <v>2641</v>
      </c>
      <c r="H64" s="9" t="s">
        <v>2656</v>
      </c>
      <c r="I64" s="9" t="str">
        <f>VLOOKUP(J64,Auxiliary!B:C,2,0)</f>
        <v>INSU</v>
      </c>
      <c r="J64" s="217" t="s">
        <v>2517</v>
      </c>
      <c r="K64" s="217" t="s">
        <v>2654</v>
      </c>
      <c r="L64" s="217" t="s">
        <v>2654</v>
      </c>
      <c r="M64" s="217" t="s">
        <v>2653</v>
      </c>
      <c r="N64" s="217" t="s">
        <v>2653</v>
      </c>
      <c r="O64" s="217" t="s">
        <v>2653</v>
      </c>
      <c r="P64" s="217" t="s">
        <v>2653</v>
      </c>
      <c r="Q64" s="217" t="s">
        <v>2653</v>
      </c>
      <c r="R64" s="217" t="s">
        <v>2653</v>
      </c>
      <c r="S64" s="217" t="s">
        <v>2653</v>
      </c>
      <c r="T64" s="217" t="s">
        <v>2653</v>
      </c>
      <c r="U64" s="217" t="s">
        <v>2653</v>
      </c>
      <c r="V64" s="217" t="s">
        <v>2653</v>
      </c>
      <c r="W64" s="217" t="s">
        <v>2653</v>
      </c>
      <c r="X64" s="217" t="s">
        <v>2653</v>
      </c>
      <c r="Y64" s="217" t="s">
        <v>2653</v>
      </c>
      <c r="Z64" s="217" t="s">
        <v>2653</v>
      </c>
      <c r="AA64" s="217" t="s">
        <v>2653</v>
      </c>
      <c r="AB64" s="217" t="str">
        <f t="shared" si="1"/>
        <v>NO</v>
      </c>
      <c r="AC64" s="217" t="str">
        <f t="shared" si="2"/>
        <v>NO</v>
      </c>
      <c r="AD64" s="217" t="str">
        <f t="shared" si="3"/>
        <v>YES</v>
      </c>
      <c r="AE64" s="217" t="str">
        <f t="shared" si="4"/>
        <v>YES</v>
      </c>
      <c r="AF64" s="217" t="str">
        <f t="shared" si="5"/>
        <v>NO</v>
      </c>
      <c r="AG64" s="217" t="str">
        <f t="shared" si="7"/>
        <v>YES</v>
      </c>
      <c r="AH64" s="217" t="str">
        <f t="shared" si="8"/>
        <v>NO</v>
      </c>
      <c r="AI64" s="217" t="str">
        <f t="shared" si="9"/>
        <v>NO</v>
      </c>
      <c r="AJ64" s="217" t="str">
        <f t="shared" si="10"/>
        <v>YES</v>
      </c>
      <c r="AK64" s="217" t="str">
        <f t="shared" si="11"/>
        <v>NO</v>
      </c>
      <c r="AL64" s="217" t="str">
        <f t="shared" si="12"/>
        <v>NO</v>
      </c>
      <c r="AM64" s="217" t="str">
        <f t="shared" si="13"/>
        <v>NO</v>
      </c>
      <c r="AN64" s="217" t="str">
        <f t="shared" si="14"/>
        <v>NO</v>
      </c>
      <c r="AO64" s="217" t="str">
        <f t="shared" si="14"/>
        <v>YES</v>
      </c>
      <c r="AP64" s="217" t="str">
        <f>IF(AND(Inputs!$E$16=TRUE,K64="YES"),"YES","NO")</f>
        <v>NO</v>
      </c>
      <c r="AQ64" s="217" t="str">
        <f t="shared" si="16"/>
        <v>YES</v>
      </c>
      <c r="AR64" s="217" t="str">
        <f t="shared" si="17"/>
        <v>YES</v>
      </c>
      <c r="AS64" s="216">
        <v>20</v>
      </c>
      <c r="AT64" s="221">
        <f t="shared" ref="AT64:AT124" si="29">IF(AS64=0,"",IF(WEEKDAY(IF(AS64=0,"",SDATE+AS64*7),1)=1,IF(AS64=0,"",SDATE+AS64*7)+1,IF(WEEKDAY(IF(AS64=0,"",SDATE+AS64*7),1)=7,IF(AS64=0,"",SDATE+AS64*7)+2,IF(AS64=0,"",SDATE+AS64*7))))</f>
        <v>43500</v>
      </c>
      <c r="AU64" s="217" t="str">
        <f t="shared" si="19"/>
        <v>PO+20W</v>
      </c>
    </row>
    <row r="65" spans="1:47" s="218" customFormat="1" hidden="1" x14ac:dyDescent="0.25">
      <c r="B65" s="217" t="s">
        <v>2634</v>
      </c>
      <c r="C65" s="217">
        <v>800</v>
      </c>
      <c r="D65" s="225">
        <v>800</v>
      </c>
      <c r="E65" s="223" t="s">
        <v>1940</v>
      </c>
      <c r="F65" s="205" t="str">
        <f t="shared" si="0"/>
        <v>0000-FD-800</v>
      </c>
      <c r="G65" s="205" t="s">
        <v>2641</v>
      </c>
      <c r="H65" s="9" t="s">
        <v>2657</v>
      </c>
      <c r="I65" s="9" t="str">
        <f>VLOOKUP(J65,Auxiliary!B:C,2,0)</f>
        <v>PID0</v>
      </c>
      <c r="J65" s="217" t="s">
        <v>21</v>
      </c>
      <c r="K65" s="217" t="s">
        <v>2654</v>
      </c>
      <c r="L65" s="217" t="s">
        <v>2654</v>
      </c>
      <c r="M65" s="217" t="s">
        <v>2653</v>
      </c>
      <c r="N65" s="217" t="s">
        <v>2653</v>
      </c>
      <c r="O65" s="217" t="s">
        <v>2653</v>
      </c>
      <c r="P65" s="217" t="s">
        <v>2653</v>
      </c>
      <c r="Q65" s="217" t="s">
        <v>2653</v>
      </c>
      <c r="R65" s="217" t="s">
        <v>2653</v>
      </c>
      <c r="S65" s="217" t="s">
        <v>2653</v>
      </c>
      <c r="T65" s="217" t="s">
        <v>2653</v>
      </c>
      <c r="U65" s="217" t="s">
        <v>2653</v>
      </c>
      <c r="V65" s="217" t="s">
        <v>2653</v>
      </c>
      <c r="W65" s="217" t="s">
        <v>2653</v>
      </c>
      <c r="X65" s="217" t="s">
        <v>2653</v>
      </c>
      <c r="Y65" s="217" t="s">
        <v>2653</v>
      </c>
      <c r="Z65" s="217" t="s">
        <v>2653</v>
      </c>
      <c r="AA65" s="217" t="s">
        <v>2653</v>
      </c>
      <c r="AB65" s="217" t="str">
        <f t="shared" si="1"/>
        <v>NO</v>
      </c>
      <c r="AC65" s="217" t="str">
        <f t="shared" si="2"/>
        <v>NO</v>
      </c>
      <c r="AD65" s="217" t="str">
        <f t="shared" si="3"/>
        <v>YES</v>
      </c>
      <c r="AE65" s="217" t="str">
        <f t="shared" si="4"/>
        <v>YES</v>
      </c>
      <c r="AF65" s="217" t="str">
        <f t="shared" si="5"/>
        <v>NO</v>
      </c>
      <c r="AG65" s="217" t="str">
        <f t="shared" si="7"/>
        <v>YES</v>
      </c>
      <c r="AH65" s="217" t="str">
        <f t="shared" si="8"/>
        <v>NO</v>
      </c>
      <c r="AI65" s="217" t="str">
        <f t="shared" si="9"/>
        <v>NO</v>
      </c>
      <c r="AJ65" s="217" t="str">
        <f t="shared" si="10"/>
        <v>YES</v>
      </c>
      <c r="AK65" s="217" t="str">
        <f t="shared" si="11"/>
        <v>NO</v>
      </c>
      <c r="AL65" s="217" t="str">
        <f t="shared" si="12"/>
        <v>NO</v>
      </c>
      <c r="AM65" s="217" t="str">
        <f t="shared" si="13"/>
        <v>NO</v>
      </c>
      <c r="AN65" s="217" t="str">
        <f t="shared" si="14"/>
        <v>NO</v>
      </c>
      <c r="AO65" s="217" t="str">
        <f t="shared" si="14"/>
        <v>YES</v>
      </c>
      <c r="AP65" s="217" t="str">
        <f>IF(AND(Inputs!$E$16=TRUE,K65="YES"),"YES","NO")</f>
        <v>NO</v>
      </c>
      <c r="AQ65" s="217" t="str">
        <f t="shared" si="16"/>
        <v>YES</v>
      </c>
      <c r="AR65" s="217" t="str">
        <f t="shared" si="17"/>
        <v>YES</v>
      </c>
      <c r="AS65" s="216">
        <v>8</v>
      </c>
      <c r="AT65" s="221">
        <f t="shared" si="29"/>
        <v>43416</v>
      </c>
      <c r="AU65" s="217" t="str">
        <f t="shared" si="19"/>
        <v>PO+8W</v>
      </c>
    </row>
    <row r="66" spans="1:47" s="218" customFormat="1" hidden="1" x14ac:dyDescent="0.25">
      <c r="B66" s="217" t="s">
        <v>2634</v>
      </c>
      <c r="C66" s="217">
        <v>800</v>
      </c>
      <c r="D66" s="225">
        <v>801</v>
      </c>
      <c r="E66" s="223" t="s">
        <v>1941</v>
      </c>
      <c r="F66" s="205" t="str">
        <f t="shared" si="0"/>
        <v>0000-FD-801</v>
      </c>
      <c r="G66" s="205" t="s">
        <v>2641</v>
      </c>
      <c r="H66" s="9" t="s">
        <v>2657</v>
      </c>
      <c r="I66" s="9" t="str">
        <f>VLOOKUP(J66,Auxiliary!B:C,2,0)</f>
        <v>PID0</v>
      </c>
      <c r="J66" s="217" t="s">
        <v>21</v>
      </c>
      <c r="K66" s="217" t="s">
        <v>2654</v>
      </c>
      <c r="L66" s="217" t="s">
        <v>2654</v>
      </c>
      <c r="M66" s="217" t="s">
        <v>2653</v>
      </c>
      <c r="N66" s="217" t="s">
        <v>2653</v>
      </c>
      <c r="O66" s="217" t="s">
        <v>2653</v>
      </c>
      <c r="P66" s="217" t="s">
        <v>2653</v>
      </c>
      <c r="Q66" s="217" t="s">
        <v>2653</v>
      </c>
      <c r="R66" s="217" t="s">
        <v>2653</v>
      </c>
      <c r="S66" s="217" t="s">
        <v>2653</v>
      </c>
      <c r="T66" s="217" t="s">
        <v>2653</v>
      </c>
      <c r="U66" s="217" t="s">
        <v>2653</v>
      </c>
      <c r="V66" s="217" t="s">
        <v>2653</v>
      </c>
      <c r="W66" s="217" t="s">
        <v>2653</v>
      </c>
      <c r="X66" s="217" t="s">
        <v>2653</v>
      </c>
      <c r="Y66" s="217" t="s">
        <v>2653</v>
      </c>
      <c r="Z66" s="217" t="s">
        <v>2653</v>
      </c>
      <c r="AA66" s="217" t="s">
        <v>2653</v>
      </c>
      <c r="AB66" s="217" t="str">
        <f t="shared" si="1"/>
        <v>NO</v>
      </c>
      <c r="AC66" s="217" t="str">
        <f t="shared" si="2"/>
        <v>NO</v>
      </c>
      <c r="AD66" s="217" t="str">
        <f t="shared" si="3"/>
        <v>YES</v>
      </c>
      <c r="AE66" s="217" t="str">
        <f t="shared" si="4"/>
        <v>YES</v>
      </c>
      <c r="AF66" s="217" t="str">
        <f t="shared" si="5"/>
        <v>NO</v>
      </c>
      <c r="AG66" s="217" t="str">
        <f t="shared" si="7"/>
        <v>YES</v>
      </c>
      <c r="AH66" s="217" t="str">
        <f t="shared" si="8"/>
        <v>NO</v>
      </c>
      <c r="AI66" s="217" t="str">
        <f t="shared" si="9"/>
        <v>NO</v>
      </c>
      <c r="AJ66" s="217" t="str">
        <f t="shared" si="10"/>
        <v>YES</v>
      </c>
      <c r="AK66" s="217" t="str">
        <f t="shared" si="11"/>
        <v>NO</v>
      </c>
      <c r="AL66" s="217" t="str">
        <f t="shared" si="12"/>
        <v>NO</v>
      </c>
      <c r="AM66" s="217" t="str">
        <f t="shared" si="13"/>
        <v>NO</v>
      </c>
      <c r="AN66" s="217" t="str">
        <f t="shared" si="14"/>
        <v>NO</v>
      </c>
      <c r="AO66" s="217" t="str">
        <f t="shared" si="14"/>
        <v>YES</v>
      </c>
      <c r="AP66" s="217" t="str">
        <f>IF(AND(Inputs!$E$16=TRUE,K66="YES"),"YES","NO")</f>
        <v>NO</v>
      </c>
      <c r="AQ66" s="217" t="str">
        <f t="shared" si="16"/>
        <v>YES</v>
      </c>
      <c r="AR66" s="217" t="str">
        <f t="shared" si="17"/>
        <v>YES</v>
      </c>
      <c r="AS66" s="216">
        <v>8</v>
      </c>
      <c r="AT66" s="221">
        <f t="shared" si="29"/>
        <v>43416</v>
      </c>
      <c r="AU66" s="217" t="str">
        <f t="shared" si="19"/>
        <v>PO+8W</v>
      </c>
    </row>
    <row r="67" spans="1:47" s="218" customFormat="1" hidden="1" x14ac:dyDescent="0.25">
      <c r="B67" s="217" t="s">
        <v>2634</v>
      </c>
      <c r="C67" s="217">
        <v>800</v>
      </c>
      <c r="D67" s="225">
        <v>802</v>
      </c>
      <c r="E67" s="223" t="s">
        <v>1942</v>
      </c>
      <c r="F67" s="205" t="str">
        <f t="shared" si="0"/>
        <v>0000-FD-802</v>
      </c>
      <c r="G67" s="205" t="s">
        <v>2641</v>
      </c>
      <c r="H67" s="9" t="s">
        <v>2657</v>
      </c>
      <c r="I67" s="9" t="s">
        <v>2529</v>
      </c>
      <c r="J67" s="217" t="s">
        <v>21</v>
      </c>
      <c r="K67" s="217" t="s">
        <v>2654</v>
      </c>
      <c r="L67" s="217" t="s">
        <v>2654</v>
      </c>
      <c r="M67" s="217" t="s">
        <v>2654</v>
      </c>
      <c r="N67" s="217" t="s">
        <v>2653</v>
      </c>
      <c r="O67" s="217" t="s">
        <v>2653</v>
      </c>
      <c r="P67" s="217" t="s">
        <v>2653</v>
      </c>
      <c r="Q67" s="217" t="s">
        <v>2654</v>
      </c>
      <c r="R67" s="217" t="s">
        <v>2654</v>
      </c>
      <c r="S67" s="217" t="s">
        <v>2654</v>
      </c>
      <c r="T67" s="217" t="s">
        <v>2654</v>
      </c>
      <c r="U67" s="217" t="s">
        <v>2654</v>
      </c>
      <c r="V67" s="217" t="s">
        <v>2654</v>
      </c>
      <c r="W67" s="217" t="s">
        <v>2654</v>
      </c>
      <c r="X67" s="217" t="s">
        <v>2654</v>
      </c>
      <c r="Y67" s="217" t="s">
        <v>2654</v>
      </c>
      <c r="Z67" s="217" t="s">
        <v>2653</v>
      </c>
      <c r="AA67" s="217" t="s">
        <v>2654</v>
      </c>
      <c r="AB67" s="217" t="str">
        <f t="shared" si="1"/>
        <v>NO</v>
      </c>
      <c r="AC67" s="217" t="str">
        <f t="shared" si="2"/>
        <v>NO</v>
      </c>
      <c r="AD67" s="217" t="str">
        <f t="shared" si="3"/>
        <v>YES</v>
      </c>
      <c r="AE67" s="217" t="str">
        <f t="shared" si="4"/>
        <v>NO</v>
      </c>
      <c r="AF67" s="217" t="str">
        <f t="shared" si="5"/>
        <v>NO</v>
      </c>
      <c r="AG67" s="217" t="str">
        <f t="shared" si="7"/>
        <v>NO</v>
      </c>
      <c r="AH67" s="217" t="str">
        <f t="shared" si="8"/>
        <v>NO</v>
      </c>
      <c r="AI67" s="217" t="str">
        <f t="shared" si="9"/>
        <v>NO</v>
      </c>
      <c r="AJ67" s="217" t="str">
        <f t="shared" si="10"/>
        <v>NO</v>
      </c>
      <c r="AK67" s="217" t="str">
        <f t="shared" si="11"/>
        <v>NO</v>
      </c>
      <c r="AL67" s="217" t="str">
        <f t="shared" si="12"/>
        <v>NO</v>
      </c>
      <c r="AM67" s="217" t="str">
        <f t="shared" si="13"/>
        <v>NO</v>
      </c>
      <c r="AN67" s="217" t="str">
        <f t="shared" si="14"/>
        <v>NO</v>
      </c>
      <c r="AO67" s="217" t="str">
        <f t="shared" si="14"/>
        <v>NO</v>
      </c>
      <c r="AP67" s="217" t="str">
        <f>IF(AND(Inputs!$E$16=TRUE,K67="YES"),"YES","NO")</f>
        <v>NO</v>
      </c>
      <c r="AQ67" s="217" t="str">
        <f t="shared" si="16"/>
        <v>YES</v>
      </c>
      <c r="AR67" s="217" t="str">
        <f t="shared" si="17"/>
        <v>YES</v>
      </c>
      <c r="AS67" s="216">
        <v>8</v>
      </c>
      <c r="AT67" s="221">
        <f t="shared" si="29"/>
        <v>43416</v>
      </c>
      <c r="AU67" s="217" t="str">
        <f t="shared" si="19"/>
        <v>PO+8W</v>
      </c>
    </row>
    <row r="68" spans="1:47" s="218" customFormat="1" hidden="1" x14ac:dyDescent="0.25">
      <c r="B68" s="217" t="s">
        <v>2634</v>
      </c>
      <c r="C68" s="217">
        <v>800</v>
      </c>
      <c r="D68" s="225">
        <v>803</v>
      </c>
      <c r="E68" s="223" t="s">
        <v>1943</v>
      </c>
      <c r="F68" s="205" t="str">
        <f t="shared" si="0"/>
        <v>0000-FD-803</v>
      </c>
      <c r="G68" s="205" t="s">
        <v>2641</v>
      </c>
      <c r="H68" s="9" t="s">
        <v>2657</v>
      </c>
      <c r="I68" s="9" t="str">
        <f>VLOOKUP(J68,Auxiliary!B:C,2,0)</f>
        <v>PID0</v>
      </c>
      <c r="J68" s="217" t="s">
        <v>21</v>
      </c>
      <c r="K68" s="217" t="s">
        <v>2654</v>
      </c>
      <c r="L68" s="217" t="s">
        <v>2654</v>
      </c>
      <c r="M68" s="217" t="s">
        <v>2653</v>
      </c>
      <c r="N68" s="217" t="s">
        <v>2653</v>
      </c>
      <c r="O68" s="217" t="s">
        <v>2653</v>
      </c>
      <c r="P68" s="217" t="s">
        <v>2653</v>
      </c>
      <c r="Q68" s="217" t="s">
        <v>2653</v>
      </c>
      <c r="R68" s="217" t="s">
        <v>2653</v>
      </c>
      <c r="S68" s="217" t="s">
        <v>2653</v>
      </c>
      <c r="T68" s="217" t="s">
        <v>2653</v>
      </c>
      <c r="U68" s="217" t="s">
        <v>2653</v>
      </c>
      <c r="V68" s="217" t="s">
        <v>2653</v>
      </c>
      <c r="W68" s="217" t="s">
        <v>2653</v>
      </c>
      <c r="X68" s="217" t="s">
        <v>2653</v>
      </c>
      <c r="Y68" s="217" t="s">
        <v>2653</v>
      </c>
      <c r="Z68" s="217" t="s">
        <v>2653</v>
      </c>
      <c r="AA68" s="217" t="s">
        <v>2653</v>
      </c>
      <c r="AB68" s="217" t="str">
        <f t="shared" si="1"/>
        <v>NO</v>
      </c>
      <c r="AC68" s="217" t="str">
        <f t="shared" si="2"/>
        <v>NO</v>
      </c>
      <c r="AD68" s="217" t="str">
        <f t="shared" si="3"/>
        <v>YES</v>
      </c>
      <c r="AE68" s="217" t="str">
        <f t="shared" si="4"/>
        <v>YES</v>
      </c>
      <c r="AF68" s="217" t="str">
        <f t="shared" si="5"/>
        <v>NO</v>
      </c>
      <c r="AG68" s="217" t="str">
        <f t="shared" si="7"/>
        <v>YES</v>
      </c>
      <c r="AH68" s="217" t="str">
        <f t="shared" si="8"/>
        <v>NO</v>
      </c>
      <c r="AI68" s="217" t="str">
        <f t="shared" si="9"/>
        <v>NO</v>
      </c>
      <c r="AJ68" s="217" t="str">
        <f t="shared" si="10"/>
        <v>YES</v>
      </c>
      <c r="AK68" s="217" t="str">
        <f t="shared" si="11"/>
        <v>NO</v>
      </c>
      <c r="AL68" s="217" t="str">
        <f t="shared" si="12"/>
        <v>NO</v>
      </c>
      <c r="AM68" s="217" t="str">
        <f t="shared" si="13"/>
        <v>NO</v>
      </c>
      <c r="AN68" s="217" t="str">
        <f t="shared" si="14"/>
        <v>NO</v>
      </c>
      <c r="AO68" s="217" t="str">
        <f t="shared" si="14"/>
        <v>YES</v>
      </c>
      <c r="AP68" s="217" t="str">
        <f>IF(AND(Inputs!$E$16=TRUE,K68="YES"),"YES","NO")</f>
        <v>NO</v>
      </c>
      <c r="AQ68" s="217" t="str">
        <f t="shared" si="16"/>
        <v>YES</v>
      </c>
      <c r="AR68" s="217" t="str">
        <f t="shared" si="17"/>
        <v>YES</v>
      </c>
      <c r="AS68" s="216">
        <v>8</v>
      </c>
      <c r="AT68" s="221">
        <f t="shared" si="29"/>
        <v>43416</v>
      </c>
      <c r="AU68" s="217" t="str">
        <f t="shared" si="19"/>
        <v>PO+8W</v>
      </c>
    </row>
    <row r="69" spans="1:47" s="218" customFormat="1" hidden="1" x14ac:dyDescent="0.25">
      <c r="B69" s="217" t="s">
        <v>2634</v>
      </c>
      <c r="C69" s="217">
        <v>800</v>
      </c>
      <c r="D69" s="225">
        <v>804</v>
      </c>
      <c r="E69" s="223" t="s">
        <v>2833</v>
      </c>
      <c r="F69" s="205" t="str">
        <f t="shared" si="0"/>
        <v>0000-FD-804</v>
      </c>
      <c r="G69" s="205" t="s">
        <v>2641</v>
      </c>
      <c r="H69" s="9" t="s">
        <v>2657</v>
      </c>
      <c r="I69" s="9" t="str">
        <f>VLOOKUP(J69,Auxiliary!B:C,2,0)</f>
        <v>PID0</v>
      </c>
      <c r="J69" s="217" t="s">
        <v>21</v>
      </c>
      <c r="K69" s="217" t="s">
        <v>2654</v>
      </c>
      <c r="L69" s="217" t="s">
        <v>2654</v>
      </c>
      <c r="M69" s="217" t="s">
        <v>2653</v>
      </c>
      <c r="N69" s="217" t="s">
        <v>2653</v>
      </c>
      <c r="O69" s="217" t="s">
        <v>2653</v>
      </c>
      <c r="P69" s="217" t="s">
        <v>2653</v>
      </c>
      <c r="Q69" s="217" t="s">
        <v>2653</v>
      </c>
      <c r="R69" s="217" t="s">
        <v>2653</v>
      </c>
      <c r="S69" s="217" t="s">
        <v>2653</v>
      </c>
      <c r="T69" s="217" t="s">
        <v>2653</v>
      </c>
      <c r="U69" s="217" t="s">
        <v>2653</v>
      </c>
      <c r="V69" s="217" t="s">
        <v>2653</v>
      </c>
      <c r="W69" s="217" t="s">
        <v>2653</v>
      </c>
      <c r="X69" s="217" t="s">
        <v>2653</v>
      </c>
      <c r="Y69" s="217" t="s">
        <v>2653</v>
      </c>
      <c r="Z69" s="217" t="s">
        <v>2653</v>
      </c>
      <c r="AA69" s="217" t="s">
        <v>2653</v>
      </c>
      <c r="AB69" s="217" t="str">
        <f t="shared" si="1"/>
        <v>NO</v>
      </c>
      <c r="AC69" s="217" t="str">
        <f t="shared" si="2"/>
        <v>NO</v>
      </c>
      <c r="AD69" s="217" t="str">
        <f t="shared" si="3"/>
        <v>YES</v>
      </c>
      <c r="AE69" s="217" t="str">
        <f t="shared" si="4"/>
        <v>YES</v>
      </c>
      <c r="AF69" s="217" t="str">
        <f t="shared" si="5"/>
        <v>NO</v>
      </c>
      <c r="AG69" s="217" t="str">
        <f t="shared" si="7"/>
        <v>YES</v>
      </c>
      <c r="AH69" s="217" t="str">
        <f t="shared" si="8"/>
        <v>NO</v>
      </c>
      <c r="AI69" s="217" t="str">
        <f t="shared" si="9"/>
        <v>NO</v>
      </c>
      <c r="AJ69" s="217" t="str">
        <f t="shared" si="10"/>
        <v>YES</v>
      </c>
      <c r="AK69" s="217" t="str">
        <f t="shared" si="11"/>
        <v>NO</v>
      </c>
      <c r="AL69" s="217" t="str">
        <f t="shared" si="12"/>
        <v>NO</v>
      </c>
      <c r="AM69" s="217" t="str">
        <f t="shared" si="13"/>
        <v>NO</v>
      </c>
      <c r="AN69" s="217" t="str">
        <f t="shared" si="14"/>
        <v>NO</v>
      </c>
      <c r="AO69" s="217" t="str">
        <f t="shared" si="14"/>
        <v>YES</v>
      </c>
      <c r="AP69" s="217" t="str">
        <f>IF(AND(Inputs!$E$16=TRUE,K69="YES"),"YES","NO")</f>
        <v>NO</v>
      </c>
      <c r="AQ69" s="217" t="str">
        <f t="shared" si="16"/>
        <v>YES</v>
      </c>
      <c r="AR69" s="217" t="str">
        <f t="shared" si="17"/>
        <v>YES</v>
      </c>
      <c r="AS69" s="216">
        <v>8</v>
      </c>
      <c r="AT69" s="221">
        <f t="shared" si="29"/>
        <v>43416</v>
      </c>
      <c r="AU69" s="217" t="str">
        <f t="shared" si="19"/>
        <v>PO+8W</v>
      </c>
    </row>
    <row r="70" spans="1:47" s="218" customFormat="1" hidden="1" x14ac:dyDescent="0.25">
      <c r="B70" s="217" t="s">
        <v>2634</v>
      </c>
      <c r="C70" s="217">
        <v>800</v>
      </c>
      <c r="D70" s="225">
        <v>805</v>
      </c>
      <c r="E70" s="210" t="s">
        <v>2052</v>
      </c>
      <c r="F70" s="205" t="str">
        <f t="shared" si="0"/>
        <v>0000-FD-805</v>
      </c>
      <c r="G70" s="205" t="s">
        <v>2641</v>
      </c>
      <c r="H70" s="9" t="s">
        <v>2657</v>
      </c>
      <c r="I70" s="9" t="s">
        <v>2567</v>
      </c>
      <c r="J70" s="217" t="s">
        <v>21</v>
      </c>
      <c r="K70" s="217" t="s">
        <v>2654</v>
      </c>
      <c r="L70" s="217" t="s">
        <v>2654</v>
      </c>
      <c r="M70" s="217" t="s">
        <v>2654</v>
      </c>
      <c r="N70" s="217" t="s">
        <v>2654</v>
      </c>
      <c r="O70" s="217" t="s">
        <v>2654</v>
      </c>
      <c r="P70" s="217" t="s">
        <v>2654</v>
      </c>
      <c r="Q70" s="217" t="s">
        <v>2654</v>
      </c>
      <c r="R70" s="217" t="s">
        <v>2654</v>
      </c>
      <c r="S70" s="217" t="s">
        <v>2654</v>
      </c>
      <c r="T70" s="217" t="s">
        <v>2654</v>
      </c>
      <c r="U70" s="217" t="s">
        <v>2653</v>
      </c>
      <c r="V70" s="217" t="s">
        <v>2653</v>
      </c>
      <c r="W70" s="217" t="s">
        <v>2654</v>
      </c>
      <c r="X70" s="217" t="s">
        <v>2654</v>
      </c>
      <c r="Y70" s="217" t="s">
        <v>2654</v>
      </c>
      <c r="Z70" s="217" t="s">
        <v>2654</v>
      </c>
      <c r="AA70" s="217" t="s">
        <v>2654</v>
      </c>
      <c r="AB70" s="217" t="str">
        <f t="shared" si="1"/>
        <v>NO</v>
      </c>
      <c r="AC70" s="217" t="str">
        <f t="shared" si="2"/>
        <v>NO</v>
      </c>
      <c r="AD70" s="217" t="str">
        <f t="shared" si="3"/>
        <v>NO</v>
      </c>
      <c r="AE70" s="217" t="str">
        <f t="shared" si="4"/>
        <v>NO</v>
      </c>
      <c r="AF70" s="217" t="str">
        <f t="shared" si="5"/>
        <v>NO</v>
      </c>
      <c r="AG70" s="217" t="str">
        <f t="shared" si="7"/>
        <v>NO</v>
      </c>
      <c r="AH70" s="217" t="str">
        <f t="shared" si="8"/>
        <v>NO</v>
      </c>
      <c r="AI70" s="217" t="str">
        <f t="shared" si="9"/>
        <v>NO</v>
      </c>
      <c r="AJ70" s="217" t="str">
        <f t="shared" si="10"/>
        <v>YES</v>
      </c>
      <c r="AK70" s="217" t="str">
        <f t="shared" si="11"/>
        <v>NO</v>
      </c>
      <c r="AL70" s="217" t="str">
        <f t="shared" si="12"/>
        <v>NO</v>
      </c>
      <c r="AM70" s="217" t="str">
        <f t="shared" si="13"/>
        <v>NO</v>
      </c>
      <c r="AN70" s="217" t="str">
        <f t="shared" si="14"/>
        <v>NO</v>
      </c>
      <c r="AO70" s="217" t="str">
        <f t="shared" si="14"/>
        <v>NO</v>
      </c>
      <c r="AP70" s="217" t="str">
        <f>IF(AND(Inputs!$E$16=TRUE,K70="YES"),"YES","NO")</f>
        <v>NO</v>
      </c>
      <c r="AQ70" s="217" t="str">
        <f t="shared" si="16"/>
        <v>YES</v>
      </c>
      <c r="AR70" s="217" t="str">
        <f t="shared" si="17"/>
        <v>YES</v>
      </c>
      <c r="AS70" s="216">
        <v>8</v>
      </c>
      <c r="AT70" s="221">
        <f t="shared" si="29"/>
        <v>43416</v>
      </c>
      <c r="AU70" s="217" t="str">
        <f t="shared" si="19"/>
        <v>PO+8W</v>
      </c>
    </row>
    <row r="71" spans="1:47" s="218" customFormat="1" hidden="1" x14ac:dyDescent="0.25">
      <c r="B71" s="217" t="s">
        <v>2634</v>
      </c>
      <c r="C71" s="217">
        <v>800</v>
      </c>
      <c r="D71" s="225">
        <v>820</v>
      </c>
      <c r="E71" s="205" t="s">
        <v>1944</v>
      </c>
      <c r="F71" s="205" t="str">
        <f t="shared" si="0"/>
        <v>0000-FD-820</v>
      </c>
      <c r="G71" s="205" t="s">
        <v>2641</v>
      </c>
      <c r="H71" s="9" t="s">
        <v>2667</v>
      </c>
      <c r="I71" s="9" t="str">
        <f>VLOOKUP(J71,Auxiliary!B:C,2,0)</f>
        <v>PID0</v>
      </c>
      <c r="J71" s="217" t="s">
        <v>21</v>
      </c>
      <c r="K71" s="217" t="s">
        <v>2654</v>
      </c>
      <c r="L71" s="217" t="s">
        <v>2654</v>
      </c>
      <c r="M71" s="217" t="s">
        <v>2654</v>
      </c>
      <c r="N71" s="217" t="s">
        <v>2654</v>
      </c>
      <c r="O71" s="217" t="s">
        <v>2654</v>
      </c>
      <c r="P71" s="217" t="s">
        <v>2654</v>
      </c>
      <c r="Q71" s="217" t="s">
        <v>2653</v>
      </c>
      <c r="R71" s="217" t="s">
        <v>2653</v>
      </c>
      <c r="S71" s="217" t="s">
        <v>2654</v>
      </c>
      <c r="T71" s="217" t="s">
        <v>2654</v>
      </c>
      <c r="U71" s="217" t="s">
        <v>2654</v>
      </c>
      <c r="V71" s="217" t="s">
        <v>2654</v>
      </c>
      <c r="W71" s="217" t="s">
        <v>2654</v>
      </c>
      <c r="X71" s="217" t="s">
        <v>2654</v>
      </c>
      <c r="Y71" s="217" t="s">
        <v>2654</v>
      </c>
      <c r="Z71" s="217" t="s">
        <v>2654</v>
      </c>
      <c r="AA71" s="217" t="s">
        <v>2654</v>
      </c>
      <c r="AB71" s="217" t="str">
        <f t="shared" si="1"/>
        <v>NO</v>
      </c>
      <c r="AC71" s="217" t="str">
        <f t="shared" si="2"/>
        <v>NO</v>
      </c>
      <c r="AD71" s="217" t="str">
        <f t="shared" si="3"/>
        <v>NO</v>
      </c>
      <c r="AE71" s="217" t="str">
        <f t="shared" si="4"/>
        <v>YES</v>
      </c>
      <c r="AF71" s="217" t="str">
        <f t="shared" si="5"/>
        <v>NO</v>
      </c>
      <c r="AG71" s="217" t="str">
        <f t="shared" si="7"/>
        <v>NO</v>
      </c>
      <c r="AH71" s="217" t="str">
        <f t="shared" si="8"/>
        <v>NO</v>
      </c>
      <c r="AI71" s="217" t="str">
        <f t="shared" si="9"/>
        <v>NO</v>
      </c>
      <c r="AJ71" s="217" t="str">
        <f t="shared" si="10"/>
        <v>NO</v>
      </c>
      <c r="AK71" s="217" t="str">
        <f t="shared" si="11"/>
        <v>NO</v>
      </c>
      <c r="AL71" s="217" t="str">
        <f t="shared" si="12"/>
        <v>NO</v>
      </c>
      <c r="AM71" s="217" t="str">
        <f t="shared" si="13"/>
        <v>NO</v>
      </c>
      <c r="AN71" s="217" t="str">
        <f t="shared" si="14"/>
        <v>NO</v>
      </c>
      <c r="AO71" s="217" t="str">
        <f t="shared" si="14"/>
        <v>NO</v>
      </c>
      <c r="AP71" s="217" t="str">
        <f>IF(AND(Inputs!$E$16=TRUE,K71="YES"),"YES","NO")</f>
        <v>NO</v>
      </c>
      <c r="AQ71" s="217" t="str">
        <f t="shared" si="16"/>
        <v>YES</v>
      </c>
      <c r="AR71" s="217" t="str">
        <f t="shared" si="17"/>
        <v>YES</v>
      </c>
      <c r="AS71" s="216">
        <v>10</v>
      </c>
      <c r="AT71" s="221">
        <f t="shared" si="29"/>
        <v>43430</v>
      </c>
      <c r="AU71" s="217" t="str">
        <f t="shared" si="19"/>
        <v>PO+10W</v>
      </c>
    </row>
    <row r="72" spans="1:47" s="218" customFormat="1" hidden="1" x14ac:dyDescent="0.25">
      <c r="B72" s="217" t="s">
        <v>2634</v>
      </c>
      <c r="C72" s="217">
        <v>800</v>
      </c>
      <c r="D72" s="225">
        <v>821</v>
      </c>
      <c r="E72" s="205" t="s">
        <v>1945</v>
      </c>
      <c r="F72" s="205" t="str">
        <f t="shared" si="0"/>
        <v>0000-FD-821</v>
      </c>
      <c r="G72" s="205" t="s">
        <v>2641</v>
      </c>
      <c r="H72" s="9" t="s">
        <v>2667</v>
      </c>
      <c r="I72" s="9" t="str">
        <f>VLOOKUP(J72,Auxiliary!B:C,2,0)</f>
        <v>PID0</v>
      </c>
      <c r="J72" s="217" t="s">
        <v>21</v>
      </c>
      <c r="K72" s="217" t="s">
        <v>2654</v>
      </c>
      <c r="L72" s="217" t="s">
        <v>2654</v>
      </c>
      <c r="M72" s="217" t="s">
        <v>2654</v>
      </c>
      <c r="N72" s="217" t="s">
        <v>2654</v>
      </c>
      <c r="O72" s="217" t="s">
        <v>2654</v>
      </c>
      <c r="P72" s="217" t="s">
        <v>2653</v>
      </c>
      <c r="Q72" s="217" t="s">
        <v>2653</v>
      </c>
      <c r="R72" s="217" t="s">
        <v>2653</v>
      </c>
      <c r="S72" s="217" t="s">
        <v>2654</v>
      </c>
      <c r="T72" s="217" t="s">
        <v>2653</v>
      </c>
      <c r="U72" s="217" t="s">
        <v>2654</v>
      </c>
      <c r="V72" s="217" t="s">
        <v>2654</v>
      </c>
      <c r="W72" s="217" t="s">
        <v>2653</v>
      </c>
      <c r="X72" s="217" t="s">
        <v>2654</v>
      </c>
      <c r="Y72" s="217" t="s">
        <v>2654</v>
      </c>
      <c r="Z72" s="217" t="s">
        <v>2653</v>
      </c>
      <c r="AA72" s="217" t="s">
        <v>2654</v>
      </c>
      <c r="AB72" s="217" t="str">
        <f t="shared" si="1"/>
        <v>NO</v>
      </c>
      <c r="AC72" s="217" t="str">
        <f t="shared" si="2"/>
        <v>NO</v>
      </c>
      <c r="AD72" s="217" t="str">
        <f t="shared" si="3"/>
        <v>YES</v>
      </c>
      <c r="AE72" s="217" t="str">
        <f t="shared" si="4"/>
        <v>YES</v>
      </c>
      <c r="AF72" s="217" t="str">
        <f t="shared" si="5"/>
        <v>NO</v>
      </c>
      <c r="AG72" s="217" t="str">
        <f t="shared" si="7"/>
        <v>NO</v>
      </c>
      <c r="AH72" s="217" t="str">
        <f t="shared" si="8"/>
        <v>NO</v>
      </c>
      <c r="AI72" s="217" t="str">
        <f t="shared" si="9"/>
        <v>NO</v>
      </c>
      <c r="AJ72" s="217" t="str">
        <f t="shared" si="10"/>
        <v>NO</v>
      </c>
      <c r="AK72" s="217" t="str">
        <f t="shared" si="11"/>
        <v>NO</v>
      </c>
      <c r="AL72" s="217" t="str">
        <f t="shared" si="12"/>
        <v>NO</v>
      </c>
      <c r="AM72" s="217" t="str">
        <f t="shared" si="13"/>
        <v>NO</v>
      </c>
      <c r="AN72" s="217" t="str">
        <f t="shared" si="14"/>
        <v>NO</v>
      </c>
      <c r="AO72" s="217" t="str">
        <f t="shared" si="14"/>
        <v>NO</v>
      </c>
      <c r="AP72" s="217" t="str">
        <f>IF(AND(Inputs!$E$16=TRUE,K72="YES"),"YES","NO")</f>
        <v>NO</v>
      </c>
      <c r="AQ72" s="217" t="str">
        <f t="shared" si="16"/>
        <v>YES</v>
      </c>
      <c r="AR72" s="217" t="str">
        <f t="shared" si="17"/>
        <v>YES</v>
      </c>
      <c r="AS72" s="216">
        <v>10</v>
      </c>
      <c r="AT72" s="221">
        <f t="shared" si="29"/>
        <v>43430</v>
      </c>
      <c r="AU72" s="217" t="str">
        <f t="shared" si="19"/>
        <v>PO+10W</v>
      </c>
    </row>
    <row r="73" spans="1:47" s="218" customFormat="1" hidden="1" x14ac:dyDescent="0.25">
      <c r="B73" s="217" t="s">
        <v>2634</v>
      </c>
      <c r="C73" s="217">
        <v>800</v>
      </c>
      <c r="D73" s="225">
        <v>822</v>
      </c>
      <c r="E73" s="205" t="s">
        <v>1946</v>
      </c>
      <c r="F73" s="205" t="str">
        <f t="shared" si="0"/>
        <v>0000-FD-822</v>
      </c>
      <c r="G73" s="205" t="s">
        <v>2641</v>
      </c>
      <c r="H73" s="9" t="s">
        <v>2667</v>
      </c>
      <c r="I73" s="9" t="str">
        <f>VLOOKUP(J73,Auxiliary!B:C,2,0)</f>
        <v>PID0</v>
      </c>
      <c r="J73" s="217" t="s">
        <v>21</v>
      </c>
      <c r="K73" s="217" t="s">
        <v>2654</v>
      </c>
      <c r="L73" s="217" t="s">
        <v>2654</v>
      </c>
      <c r="M73" s="217" t="s">
        <v>2654</v>
      </c>
      <c r="N73" s="217" t="s">
        <v>2654</v>
      </c>
      <c r="O73" s="217" t="s">
        <v>2654</v>
      </c>
      <c r="P73" s="217" t="s">
        <v>2653</v>
      </c>
      <c r="Q73" s="217" t="s">
        <v>2653</v>
      </c>
      <c r="R73" s="217" t="s">
        <v>2653</v>
      </c>
      <c r="S73" s="217" t="s">
        <v>2654</v>
      </c>
      <c r="T73" s="217" t="s">
        <v>2654</v>
      </c>
      <c r="U73" s="217" t="s">
        <v>2654</v>
      </c>
      <c r="V73" s="217" t="s">
        <v>2654</v>
      </c>
      <c r="W73" s="217" t="s">
        <v>2653</v>
      </c>
      <c r="X73" s="217" t="s">
        <v>2654</v>
      </c>
      <c r="Y73" s="217" t="s">
        <v>2654</v>
      </c>
      <c r="Z73" s="217" t="s">
        <v>2653</v>
      </c>
      <c r="AA73" s="217" t="s">
        <v>2654</v>
      </c>
      <c r="AB73" s="217" t="str">
        <f t="shared" si="1"/>
        <v>NO</v>
      </c>
      <c r="AC73" s="217" t="str">
        <f t="shared" si="2"/>
        <v>NO</v>
      </c>
      <c r="AD73" s="217" t="str">
        <f t="shared" si="3"/>
        <v>YES</v>
      </c>
      <c r="AE73" s="217" t="str">
        <f t="shared" si="4"/>
        <v>YES</v>
      </c>
      <c r="AF73" s="217" t="str">
        <f t="shared" si="5"/>
        <v>NO</v>
      </c>
      <c r="AG73" s="217" t="str">
        <f t="shared" si="7"/>
        <v>NO</v>
      </c>
      <c r="AH73" s="217" t="str">
        <f t="shared" si="8"/>
        <v>NO</v>
      </c>
      <c r="AI73" s="217" t="str">
        <f t="shared" si="9"/>
        <v>NO</v>
      </c>
      <c r="AJ73" s="217" t="str">
        <f t="shared" ref="AJ73:AJ136" si="30">IF(AND(V$6="X",V73="YES"),"YES","NO")</f>
        <v>NO</v>
      </c>
      <c r="AK73" s="217" t="str">
        <f t="shared" ref="AK73:AK136" si="31">IF(AND(W$6="X",W73="YES"),"YES","NO")</f>
        <v>NO</v>
      </c>
      <c r="AL73" s="217" t="str">
        <f t="shared" ref="AL73:AL136" si="32">IF(AND(X$6="X",X73="YES"),"YES","NO")</f>
        <v>NO</v>
      </c>
      <c r="AM73" s="217" t="str">
        <f t="shared" ref="AM73:AM136" si="33">IF(AND(Y$6="X",Y73="YES"),"YES","NO")</f>
        <v>NO</v>
      </c>
      <c r="AN73" s="217" t="str">
        <f t="shared" ref="AN73:AO136" si="34">IF(AND(Z$6="X",Z73="YES"),"YES","NO")</f>
        <v>NO</v>
      </c>
      <c r="AO73" s="217" t="str">
        <f t="shared" si="34"/>
        <v>NO</v>
      </c>
      <c r="AP73" s="217" t="str">
        <f>IF(AND(Inputs!$E$16=TRUE,K73="YES"),"YES","NO")</f>
        <v>NO</v>
      </c>
      <c r="AQ73" s="217" t="str">
        <f t="shared" ref="AQ73:AQ136" si="35">IF(OR(M73="YES",AB73="YES",AC73="YES",AD73="YES",AE73="YES",AF73="YES",AG73="YES",AH73="YES",AI73="YES",AJ73="YES",AK73="YES",AL73="YES",AM73="YES",AN73="YES",AO73="YES"),"YES","NO")</f>
        <v>YES</v>
      </c>
      <c r="AR73" s="217" t="str">
        <f t="shared" ref="AR73:AR82" si="36">IF(K73="NO",AQ73,IF(AND(K73="YES",AQ73="YES",AP73="YES"),"YES",IF(AND(K73="YES",AQ73="NO",AP73="NO"),"NO",IF(AND(K73="YES",AP73="YES",AQ73="NO"),"NO","NO"))))</f>
        <v>YES</v>
      </c>
      <c r="AS73" s="216">
        <v>16</v>
      </c>
      <c r="AT73" s="221">
        <f t="shared" si="29"/>
        <v>43472</v>
      </c>
      <c r="AU73" s="217" t="str">
        <f t="shared" ref="AU73:AU136" si="37">"PO+"&amp;AS73&amp;"W"</f>
        <v>PO+16W</v>
      </c>
    </row>
    <row r="74" spans="1:47" s="9" customFormat="1" hidden="1" x14ac:dyDescent="0.25">
      <c r="A74" s="218"/>
      <c r="B74" s="217" t="s">
        <v>2634</v>
      </c>
      <c r="C74" s="217">
        <v>800</v>
      </c>
      <c r="D74" s="225">
        <v>823</v>
      </c>
      <c r="E74" s="205" t="s">
        <v>2766</v>
      </c>
      <c r="F74" s="205" t="str">
        <f t="shared" si="0"/>
        <v>0000-FD-823</v>
      </c>
      <c r="G74" s="205" t="s">
        <v>2641</v>
      </c>
      <c r="H74" s="9" t="s">
        <v>2667</v>
      </c>
      <c r="I74" s="9" t="str">
        <f>VLOOKUP(J74,Auxiliary!B:C,2,0)</f>
        <v>PID0</v>
      </c>
      <c r="J74" s="217" t="s">
        <v>21</v>
      </c>
      <c r="K74" s="217" t="s">
        <v>2654</v>
      </c>
      <c r="L74" s="217" t="s">
        <v>2654</v>
      </c>
      <c r="M74" s="217" t="s">
        <v>2654</v>
      </c>
      <c r="N74" s="217" t="s">
        <v>2654</v>
      </c>
      <c r="O74" s="217" t="s">
        <v>2654</v>
      </c>
      <c r="P74" s="217" t="s">
        <v>2653</v>
      </c>
      <c r="Q74" s="217" t="s">
        <v>2653</v>
      </c>
      <c r="R74" s="217" t="s">
        <v>2653</v>
      </c>
      <c r="S74" s="217" t="s">
        <v>2654</v>
      </c>
      <c r="T74" s="217" t="s">
        <v>2654</v>
      </c>
      <c r="U74" s="217" t="s">
        <v>2654</v>
      </c>
      <c r="V74" s="217" t="s">
        <v>2654</v>
      </c>
      <c r="W74" s="217" t="s">
        <v>2653</v>
      </c>
      <c r="X74" s="217" t="s">
        <v>2654</v>
      </c>
      <c r="Y74" s="217" t="s">
        <v>2654</v>
      </c>
      <c r="Z74" s="217" t="s">
        <v>2653</v>
      </c>
      <c r="AA74" s="217" t="s">
        <v>2654</v>
      </c>
      <c r="AB74" s="217" t="str">
        <f t="shared" si="1"/>
        <v>NO</v>
      </c>
      <c r="AC74" s="217" t="str">
        <f t="shared" si="2"/>
        <v>NO</v>
      </c>
      <c r="AD74" s="217" t="str">
        <f t="shared" si="3"/>
        <v>YES</v>
      </c>
      <c r="AE74" s="217" t="str">
        <f t="shared" si="4"/>
        <v>YES</v>
      </c>
      <c r="AF74" s="217" t="str">
        <f t="shared" si="5"/>
        <v>NO</v>
      </c>
      <c r="AG74" s="217" t="str">
        <f t="shared" si="7"/>
        <v>NO</v>
      </c>
      <c r="AH74" s="217" t="str">
        <f t="shared" si="8"/>
        <v>NO</v>
      </c>
      <c r="AI74" s="217" t="str">
        <f t="shared" si="9"/>
        <v>NO</v>
      </c>
      <c r="AJ74" s="217" t="str">
        <f t="shared" si="30"/>
        <v>NO</v>
      </c>
      <c r="AK74" s="217" t="str">
        <f t="shared" si="31"/>
        <v>NO</v>
      </c>
      <c r="AL74" s="217" t="str">
        <f t="shared" si="32"/>
        <v>NO</v>
      </c>
      <c r="AM74" s="217" t="str">
        <f t="shared" si="33"/>
        <v>NO</v>
      </c>
      <c r="AN74" s="217" t="str">
        <f t="shared" si="34"/>
        <v>NO</v>
      </c>
      <c r="AO74" s="217" t="str">
        <f t="shared" si="34"/>
        <v>NO</v>
      </c>
      <c r="AP74" s="217" t="str">
        <f>IF(AND(Inputs!$E$16=TRUE,K74="YES"),"YES","NO")</f>
        <v>NO</v>
      </c>
      <c r="AQ74" s="217" t="str">
        <f t="shared" si="35"/>
        <v>YES</v>
      </c>
      <c r="AR74" s="217" t="str">
        <f t="shared" si="36"/>
        <v>YES</v>
      </c>
      <c r="AS74" s="216">
        <v>8</v>
      </c>
      <c r="AT74" s="221">
        <f t="shared" si="29"/>
        <v>43416</v>
      </c>
      <c r="AU74" s="217" t="str">
        <f t="shared" si="37"/>
        <v>PO+8W</v>
      </c>
    </row>
    <row r="75" spans="1:47" s="9" customFormat="1" hidden="1" x14ac:dyDescent="0.25">
      <c r="A75" s="218"/>
      <c r="B75" s="217" t="s">
        <v>2634</v>
      </c>
      <c r="C75" s="217">
        <v>800</v>
      </c>
      <c r="D75" s="225">
        <v>824</v>
      </c>
      <c r="E75" s="205" t="s">
        <v>1947</v>
      </c>
      <c r="F75" s="205" t="str">
        <f t="shared" si="0"/>
        <v>0000-FD-824</v>
      </c>
      <c r="G75" s="205" t="s">
        <v>2641</v>
      </c>
      <c r="H75" s="9" t="s">
        <v>2667</v>
      </c>
      <c r="I75" s="9" t="str">
        <f>VLOOKUP(J75,Auxiliary!B:C,2,0)</f>
        <v>PID0</v>
      </c>
      <c r="J75" s="217" t="s">
        <v>21</v>
      </c>
      <c r="K75" s="217" t="s">
        <v>2654</v>
      </c>
      <c r="L75" s="217" t="s">
        <v>2654</v>
      </c>
      <c r="M75" s="217" t="s">
        <v>2654</v>
      </c>
      <c r="N75" s="217" t="s">
        <v>2654</v>
      </c>
      <c r="O75" s="217" t="s">
        <v>2654</v>
      </c>
      <c r="P75" s="217" t="s">
        <v>2653</v>
      </c>
      <c r="Q75" s="217" t="s">
        <v>2653</v>
      </c>
      <c r="R75" s="217" t="s">
        <v>2653</v>
      </c>
      <c r="S75" s="217" t="s">
        <v>2654</v>
      </c>
      <c r="T75" s="217" t="s">
        <v>2654</v>
      </c>
      <c r="U75" s="217" t="s">
        <v>2654</v>
      </c>
      <c r="V75" s="217" t="s">
        <v>2654</v>
      </c>
      <c r="W75" s="217" t="s">
        <v>2654</v>
      </c>
      <c r="X75" s="217" t="s">
        <v>2654</v>
      </c>
      <c r="Y75" s="217" t="s">
        <v>2654</v>
      </c>
      <c r="Z75" s="217" t="s">
        <v>2654</v>
      </c>
      <c r="AA75" s="217" t="s">
        <v>2654</v>
      </c>
      <c r="AB75" s="217" t="str">
        <f t="shared" si="1"/>
        <v>NO</v>
      </c>
      <c r="AC75" s="217" t="str">
        <f t="shared" si="2"/>
        <v>NO</v>
      </c>
      <c r="AD75" s="217" t="str">
        <f t="shared" si="3"/>
        <v>YES</v>
      </c>
      <c r="AE75" s="217" t="str">
        <f t="shared" si="4"/>
        <v>YES</v>
      </c>
      <c r="AF75" s="217" t="str">
        <f t="shared" si="5"/>
        <v>NO</v>
      </c>
      <c r="AG75" s="217" t="str">
        <f t="shared" si="7"/>
        <v>NO</v>
      </c>
      <c r="AH75" s="217" t="str">
        <f t="shared" si="8"/>
        <v>NO</v>
      </c>
      <c r="AI75" s="217" t="str">
        <f t="shared" si="9"/>
        <v>NO</v>
      </c>
      <c r="AJ75" s="217" t="str">
        <f t="shared" si="30"/>
        <v>NO</v>
      </c>
      <c r="AK75" s="217" t="str">
        <f t="shared" si="31"/>
        <v>NO</v>
      </c>
      <c r="AL75" s="217" t="str">
        <f t="shared" si="32"/>
        <v>NO</v>
      </c>
      <c r="AM75" s="217" t="str">
        <f t="shared" si="33"/>
        <v>NO</v>
      </c>
      <c r="AN75" s="217" t="str">
        <f t="shared" si="34"/>
        <v>NO</v>
      </c>
      <c r="AO75" s="217" t="str">
        <f t="shared" si="34"/>
        <v>NO</v>
      </c>
      <c r="AP75" s="217" t="str">
        <f>IF(AND(Inputs!$E$16=TRUE,K75="YES"),"YES","NO")</f>
        <v>NO</v>
      </c>
      <c r="AQ75" s="217" t="str">
        <f t="shared" si="35"/>
        <v>YES</v>
      </c>
      <c r="AR75" s="217" t="str">
        <f t="shared" si="36"/>
        <v>YES</v>
      </c>
      <c r="AS75" s="216">
        <v>12</v>
      </c>
      <c r="AT75" s="221">
        <f t="shared" si="29"/>
        <v>43444</v>
      </c>
      <c r="AU75" s="217" t="str">
        <f t="shared" si="37"/>
        <v>PO+12W</v>
      </c>
    </row>
    <row r="76" spans="1:47" s="9" customFormat="1" hidden="1" x14ac:dyDescent="0.25">
      <c r="A76" s="218"/>
      <c r="B76" s="217" t="s">
        <v>2634</v>
      </c>
      <c r="C76" s="217">
        <v>800</v>
      </c>
      <c r="D76" s="225">
        <v>825</v>
      </c>
      <c r="E76" s="205" t="s">
        <v>1948</v>
      </c>
      <c r="F76" s="205" t="str">
        <f t="shared" si="0"/>
        <v>0000-FD-825</v>
      </c>
      <c r="G76" s="205" t="s">
        <v>2641</v>
      </c>
      <c r="H76" s="9" t="s">
        <v>2667</v>
      </c>
      <c r="I76" s="9" t="str">
        <f>VLOOKUP(J76,Auxiliary!B:C,2,0)</f>
        <v>PID0</v>
      </c>
      <c r="J76" s="217" t="s">
        <v>21</v>
      </c>
      <c r="K76" s="217" t="s">
        <v>2654</v>
      </c>
      <c r="L76" s="217" t="s">
        <v>2654</v>
      </c>
      <c r="M76" s="217" t="s">
        <v>2654</v>
      </c>
      <c r="N76" s="217" t="s">
        <v>2654</v>
      </c>
      <c r="O76" s="217" t="s">
        <v>2654</v>
      </c>
      <c r="P76" s="217" t="s">
        <v>2654</v>
      </c>
      <c r="Q76" s="217" t="s">
        <v>2653</v>
      </c>
      <c r="R76" s="217" t="s">
        <v>2653</v>
      </c>
      <c r="S76" s="217" t="s">
        <v>2654</v>
      </c>
      <c r="T76" s="217" t="s">
        <v>2654</v>
      </c>
      <c r="U76" s="217" t="s">
        <v>2654</v>
      </c>
      <c r="V76" s="217" t="s">
        <v>2654</v>
      </c>
      <c r="W76" s="217" t="s">
        <v>2654</v>
      </c>
      <c r="X76" s="217" t="s">
        <v>2654</v>
      </c>
      <c r="Y76" s="217" t="s">
        <v>2654</v>
      </c>
      <c r="Z76" s="217" t="s">
        <v>2654</v>
      </c>
      <c r="AA76" s="217" t="s">
        <v>2654</v>
      </c>
      <c r="AB76" s="217" t="str">
        <f t="shared" si="1"/>
        <v>NO</v>
      </c>
      <c r="AC76" s="217" t="str">
        <f t="shared" si="2"/>
        <v>NO</v>
      </c>
      <c r="AD76" s="217" t="str">
        <f t="shared" si="3"/>
        <v>NO</v>
      </c>
      <c r="AE76" s="217" t="str">
        <f t="shared" si="4"/>
        <v>YES</v>
      </c>
      <c r="AF76" s="217" t="str">
        <f t="shared" si="5"/>
        <v>NO</v>
      </c>
      <c r="AG76" s="217" t="str">
        <f t="shared" si="7"/>
        <v>NO</v>
      </c>
      <c r="AH76" s="217" t="str">
        <f t="shared" si="8"/>
        <v>NO</v>
      </c>
      <c r="AI76" s="217" t="str">
        <f t="shared" si="9"/>
        <v>NO</v>
      </c>
      <c r="AJ76" s="217" t="str">
        <f t="shared" si="30"/>
        <v>NO</v>
      </c>
      <c r="AK76" s="217" t="str">
        <f t="shared" si="31"/>
        <v>NO</v>
      </c>
      <c r="AL76" s="217" t="str">
        <f t="shared" si="32"/>
        <v>NO</v>
      </c>
      <c r="AM76" s="217" t="str">
        <f t="shared" si="33"/>
        <v>NO</v>
      </c>
      <c r="AN76" s="217" t="str">
        <f t="shared" si="34"/>
        <v>NO</v>
      </c>
      <c r="AO76" s="217" t="str">
        <f t="shared" si="34"/>
        <v>NO</v>
      </c>
      <c r="AP76" s="217" t="str">
        <f>IF(AND(Inputs!$E$16=TRUE,K76="YES"),"YES","NO")</f>
        <v>NO</v>
      </c>
      <c r="AQ76" s="217" t="str">
        <f t="shared" si="35"/>
        <v>YES</v>
      </c>
      <c r="AR76" s="217" t="str">
        <f t="shared" si="36"/>
        <v>YES</v>
      </c>
      <c r="AS76" s="216">
        <v>12</v>
      </c>
      <c r="AT76" s="221">
        <f t="shared" si="29"/>
        <v>43444</v>
      </c>
      <c r="AU76" s="217" t="str">
        <f t="shared" si="37"/>
        <v>PO+12W</v>
      </c>
    </row>
    <row r="77" spans="1:47" s="9" customFormat="1" hidden="1" x14ac:dyDescent="0.25">
      <c r="A77" s="218"/>
      <c r="B77" s="217" t="s">
        <v>2634</v>
      </c>
      <c r="C77" s="217">
        <v>800</v>
      </c>
      <c r="D77" s="225">
        <v>826</v>
      </c>
      <c r="E77" s="205" t="s">
        <v>2834</v>
      </c>
      <c r="F77" s="205" t="str">
        <f t="shared" si="0"/>
        <v>0000-FD-826</v>
      </c>
      <c r="G77" s="205" t="s">
        <v>2641</v>
      </c>
      <c r="H77" s="9" t="s">
        <v>2667</v>
      </c>
      <c r="I77" s="9" t="str">
        <f>VLOOKUP(J77,Auxiliary!B:C,2,0)</f>
        <v>PID0</v>
      </c>
      <c r="J77" s="217" t="s">
        <v>21</v>
      </c>
      <c r="K77" s="217" t="s">
        <v>2654</v>
      </c>
      <c r="L77" s="217" t="s">
        <v>2654</v>
      </c>
      <c r="M77" s="217" t="s">
        <v>2654</v>
      </c>
      <c r="N77" s="217" t="s">
        <v>2654</v>
      </c>
      <c r="O77" s="217" t="s">
        <v>2654</v>
      </c>
      <c r="P77" s="217" t="s">
        <v>2654</v>
      </c>
      <c r="Q77" s="217" t="s">
        <v>2653</v>
      </c>
      <c r="R77" s="217" t="s">
        <v>2653</v>
      </c>
      <c r="S77" s="217" t="s">
        <v>2654</v>
      </c>
      <c r="T77" s="217" t="s">
        <v>2654</v>
      </c>
      <c r="U77" s="217" t="s">
        <v>2654</v>
      </c>
      <c r="V77" s="217" t="s">
        <v>2654</v>
      </c>
      <c r="W77" s="217" t="s">
        <v>2654</v>
      </c>
      <c r="X77" s="217" t="s">
        <v>2654</v>
      </c>
      <c r="Y77" s="217" t="s">
        <v>2654</v>
      </c>
      <c r="Z77" s="217" t="s">
        <v>2654</v>
      </c>
      <c r="AA77" s="217" t="s">
        <v>2654</v>
      </c>
      <c r="AB77" s="217" t="str">
        <f t="shared" si="1"/>
        <v>NO</v>
      </c>
      <c r="AC77" s="217" t="str">
        <f t="shared" si="2"/>
        <v>NO</v>
      </c>
      <c r="AD77" s="217" t="str">
        <f t="shared" si="3"/>
        <v>NO</v>
      </c>
      <c r="AE77" s="217" t="str">
        <f t="shared" si="4"/>
        <v>YES</v>
      </c>
      <c r="AF77" s="217" t="str">
        <f t="shared" si="5"/>
        <v>NO</v>
      </c>
      <c r="AG77" s="217" t="str">
        <f t="shared" si="7"/>
        <v>NO</v>
      </c>
      <c r="AH77" s="217" t="str">
        <f t="shared" si="8"/>
        <v>NO</v>
      </c>
      <c r="AI77" s="217" t="str">
        <f t="shared" si="9"/>
        <v>NO</v>
      </c>
      <c r="AJ77" s="217" t="str">
        <f t="shared" si="30"/>
        <v>NO</v>
      </c>
      <c r="AK77" s="217" t="str">
        <f t="shared" si="31"/>
        <v>NO</v>
      </c>
      <c r="AL77" s="217" t="str">
        <f t="shared" si="32"/>
        <v>NO</v>
      </c>
      <c r="AM77" s="217" t="str">
        <f t="shared" si="33"/>
        <v>NO</v>
      </c>
      <c r="AN77" s="217" t="str">
        <f t="shared" si="34"/>
        <v>NO</v>
      </c>
      <c r="AO77" s="217" t="str">
        <f t="shared" si="34"/>
        <v>NO</v>
      </c>
      <c r="AP77" s="217" t="str">
        <f>IF(AND(Inputs!$E$16=TRUE,K77="YES"),"YES","NO")</f>
        <v>NO</v>
      </c>
      <c r="AQ77" s="217" t="str">
        <f t="shared" si="35"/>
        <v>YES</v>
      </c>
      <c r="AR77" s="217" t="str">
        <f t="shared" si="36"/>
        <v>YES</v>
      </c>
      <c r="AS77" s="216">
        <v>18</v>
      </c>
      <c r="AT77" s="221">
        <f t="shared" si="29"/>
        <v>43486</v>
      </c>
      <c r="AU77" s="217" t="str">
        <f t="shared" si="37"/>
        <v>PO+18W</v>
      </c>
    </row>
    <row r="78" spans="1:47" s="9" customFormat="1" hidden="1" x14ac:dyDescent="0.25">
      <c r="A78" s="218"/>
      <c r="B78" s="217" t="s">
        <v>2634</v>
      </c>
      <c r="C78" s="217">
        <v>800</v>
      </c>
      <c r="D78" s="225">
        <v>827</v>
      </c>
      <c r="E78" s="205" t="s">
        <v>1949</v>
      </c>
      <c r="F78" s="205" t="str">
        <f t="shared" si="0"/>
        <v>0000-FD-827</v>
      </c>
      <c r="G78" s="205" t="s">
        <v>2641</v>
      </c>
      <c r="H78" s="9" t="s">
        <v>2667</v>
      </c>
      <c r="I78" s="9" t="str">
        <f>VLOOKUP(J78,Auxiliary!B:C,2,0)</f>
        <v>PID0</v>
      </c>
      <c r="J78" s="217" t="s">
        <v>21</v>
      </c>
      <c r="K78" s="217" t="s">
        <v>2654</v>
      </c>
      <c r="L78" s="217" t="s">
        <v>2654</v>
      </c>
      <c r="M78" s="217" t="s">
        <v>2654</v>
      </c>
      <c r="N78" s="217" t="s">
        <v>2654</v>
      </c>
      <c r="O78" s="217" t="s">
        <v>2654</v>
      </c>
      <c r="P78" s="217" t="s">
        <v>2654</v>
      </c>
      <c r="Q78" s="217" t="s">
        <v>2653</v>
      </c>
      <c r="R78" s="217" t="s">
        <v>2653</v>
      </c>
      <c r="S78" s="217" t="s">
        <v>2654</v>
      </c>
      <c r="T78" s="217" t="s">
        <v>2654</v>
      </c>
      <c r="U78" s="217" t="s">
        <v>2654</v>
      </c>
      <c r="V78" s="217" t="s">
        <v>2654</v>
      </c>
      <c r="W78" s="217" t="s">
        <v>2654</v>
      </c>
      <c r="X78" s="217" t="s">
        <v>2654</v>
      </c>
      <c r="Y78" s="217" t="s">
        <v>2654</v>
      </c>
      <c r="Z78" s="217" t="s">
        <v>2654</v>
      </c>
      <c r="AA78" s="217" t="s">
        <v>2654</v>
      </c>
      <c r="AB78" s="217" t="str">
        <f t="shared" si="1"/>
        <v>NO</v>
      </c>
      <c r="AC78" s="217" t="str">
        <f t="shared" si="2"/>
        <v>NO</v>
      </c>
      <c r="AD78" s="217" t="str">
        <f t="shared" si="3"/>
        <v>NO</v>
      </c>
      <c r="AE78" s="217" t="str">
        <f t="shared" si="4"/>
        <v>YES</v>
      </c>
      <c r="AF78" s="217" t="str">
        <f t="shared" si="5"/>
        <v>NO</v>
      </c>
      <c r="AG78" s="217" t="str">
        <f t="shared" si="7"/>
        <v>NO</v>
      </c>
      <c r="AH78" s="217" t="str">
        <f t="shared" si="8"/>
        <v>NO</v>
      </c>
      <c r="AI78" s="217" t="str">
        <f t="shared" si="9"/>
        <v>NO</v>
      </c>
      <c r="AJ78" s="217" t="str">
        <f t="shared" si="30"/>
        <v>NO</v>
      </c>
      <c r="AK78" s="217" t="str">
        <f t="shared" si="31"/>
        <v>NO</v>
      </c>
      <c r="AL78" s="217" t="str">
        <f t="shared" si="32"/>
        <v>NO</v>
      </c>
      <c r="AM78" s="217" t="str">
        <f t="shared" si="33"/>
        <v>NO</v>
      </c>
      <c r="AN78" s="217" t="str">
        <f t="shared" si="34"/>
        <v>NO</v>
      </c>
      <c r="AO78" s="217" t="str">
        <f t="shared" si="34"/>
        <v>NO</v>
      </c>
      <c r="AP78" s="217" t="str">
        <f>IF(AND(Inputs!$E$16=TRUE,K78="YES"),"YES","NO")</f>
        <v>NO</v>
      </c>
      <c r="AQ78" s="217" t="str">
        <f t="shared" si="35"/>
        <v>YES</v>
      </c>
      <c r="AR78" s="217" t="str">
        <f t="shared" si="36"/>
        <v>YES</v>
      </c>
      <c r="AS78" s="216">
        <f>AS72+8</f>
        <v>18</v>
      </c>
      <c r="AT78" s="221">
        <f t="shared" si="29"/>
        <v>43486</v>
      </c>
      <c r="AU78" s="217" t="str">
        <f t="shared" si="37"/>
        <v>PO+18W</v>
      </c>
    </row>
    <row r="79" spans="1:47" s="9" customFormat="1" hidden="1" x14ac:dyDescent="0.25">
      <c r="A79" s="218"/>
      <c r="B79" s="217" t="s">
        <v>2634</v>
      </c>
      <c r="C79" s="217">
        <v>800</v>
      </c>
      <c r="D79" s="225">
        <v>828</v>
      </c>
      <c r="E79" s="205" t="s">
        <v>1950</v>
      </c>
      <c r="F79" s="205" t="str">
        <f t="shared" si="0"/>
        <v>0000-FD-828</v>
      </c>
      <c r="G79" s="205" t="s">
        <v>2641</v>
      </c>
      <c r="H79" s="9" t="s">
        <v>2667</v>
      </c>
      <c r="I79" s="9" t="str">
        <f>VLOOKUP(J79,Auxiliary!B:C,2,0)</f>
        <v>PID0</v>
      </c>
      <c r="J79" s="217" t="s">
        <v>21</v>
      </c>
      <c r="K79" s="217" t="s">
        <v>2654</v>
      </c>
      <c r="L79" s="217" t="s">
        <v>2654</v>
      </c>
      <c r="M79" s="217" t="s">
        <v>2654</v>
      </c>
      <c r="N79" s="217" t="s">
        <v>2654</v>
      </c>
      <c r="O79" s="217" t="s">
        <v>2654</v>
      </c>
      <c r="P79" s="217" t="s">
        <v>2654</v>
      </c>
      <c r="Q79" s="217" t="s">
        <v>2653</v>
      </c>
      <c r="R79" s="217" t="s">
        <v>2653</v>
      </c>
      <c r="S79" s="217" t="s">
        <v>2654</v>
      </c>
      <c r="T79" s="217" t="s">
        <v>2654</v>
      </c>
      <c r="U79" s="217" t="s">
        <v>2654</v>
      </c>
      <c r="V79" s="217" t="s">
        <v>2654</v>
      </c>
      <c r="W79" s="217" t="s">
        <v>2654</v>
      </c>
      <c r="X79" s="217" t="s">
        <v>2654</v>
      </c>
      <c r="Y79" s="217" t="s">
        <v>2654</v>
      </c>
      <c r="Z79" s="217" t="s">
        <v>2654</v>
      </c>
      <c r="AA79" s="217" t="s">
        <v>2654</v>
      </c>
      <c r="AB79" s="217" t="str">
        <f t="shared" si="1"/>
        <v>NO</v>
      </c>
      <c r="AC79" s="217" t="str">
        <f t="shared" si="2"/>
        <v>NO</v>
      </c>
      <c r="AD79" s="217" t="str">
        <f t="shared" si="3"/>
        <v>NO</v>
      </c>
      <c r="AE79" s="217" t="str">
        <f t="shared" si="4"/>
        <v>YES</v>
      </c>
      <c r="AF79" s="217" t="str">
        <f t="shared" si="5"/>
        <v>NO</v>
      </c>
      <c r="AG79" s="217" t="str">
        <f t="shared" si="7"/>
        <v>NO</v>
      </c>
      <c r="AH79" s="217" t="str">
        <f t="shared" si="8"/>
        <v>NO</v>
      </c>
      <c r="AI79" s="217" t="str">
        <f t="shared" si="9"/>
        <v>NO</v>
      </c>
      <c r="AJ79" s="217" t="str">
        <f t="shared" si="30"/>
        <v>NO</v>
      </c>
      <c r="AK79" s="217" t="str">
        <f t="shared" si="31"/>
        <v>NO</v>
      </c>
      <c r="AL79" s="217" t="str">
        <f t="shared" si="32"/>
        <v>NO</v>
      </c>
      <c r="AM79" s="217" t="str">
        <f t="shared" si="33"/>
        <v>NO</v>
      </c>
      <c r="AN79" s="217" t="str">
        <f t="shared" si="34"/>
        <v>NO</v>
      </c>
      <c r="AO79" s="217" t="str">
        <f t="shared" si="34"/>
        <v>NO</v>
      </c>
      <c r="AP79" s="217" t="str">
        <f>IF(AND(Inputs!$E$16=TRUE,K79="YES"),"YES","NO")</f>
        <v>NO</v>
      </c>
      <c r="AQ79" s="217" t="str">
        <f t="shared" si="35"/>
        <v>YES</v>
      </c>
      <c r="AR79" s="217" t="str">
        <f t="shared" si="36"/>
        <v>YES</v>
      </c>
      <c r="AS79" s="216">
        <v>20</v>
      </c>
      <c r="AT79" s="221">
        <f t="shared" si="29"/>
        <v>43500</v>
      </c>
      <c r="AU79" s="217" t="str">
        <f t="shared" si="37"/>
        <v>PO+20W</v>
      </c>
    </row>
    <row r="80" spans="1:47" s="9" customFormat="1" hidden="1" x14ac:dyDescent="0.25">
      <c r="A80" s="218"/>
      <c r="B80" s="217" t="s">
        <v>2634</v>
      </c>
      <c r="C80" s="217">
        <v>800</v>
      </c>
      <c r="D80" s="225">
        <v>829</v>
      </c>
      <c r="E80" s="205" t="s">
        <v>1951</v>
      </c>
      <c r="F80" s="205" t="str">
        <f t="shared" si="0"/>
        <v>0000-FD-829</v>
      </c>
      <c r="G80" s="205" t="s">
        <v>2641</v>
      </c>
      <c r="H80" s="9" t="s">
        <v>2667</v>
      </c>
      <c r="I80" s="9" t="str">
        <f>VLOOKUP(J80,Auxiliary!B:C,2,0)</f>
        <v>PID0</v>
      </c>
      <c r="J80" s="217" t="s">
        <v>21</v>
      </c>
      <c r="K80" s="217" t="s">
        <v>2654</v>
      </c>
      <c r="L80" s="217" t="s">
        <v>2654</v>
      </c>
      <c r="M80" s="217" t="s">
        <v>2654</v>
      </c>
      <c r="N80" s="217" t="s">
        <v>2654</v>
      </c>
      <c r="O80" s="217" t="s">
        <v>2654</v>
      </c>
      <c r="P80" s="217" t="s">
        <v>2654</v>
      </c>
      <c r="Q80" s="217" t="s">
        <v>2653</v>
      </c>
      <c r="R80" s="217" t="s">
        <v>2653</v>
      </c>
      <c r="S80" s="217" t="s">
        <v>2654</v>
      </c>
      <c r="T80" s="217" t="s">
        <v>2654</v>
      </c>
      <c r="U80" s="217" t="s">
        <v>2654</v>
      </c>
      <c r="V80" s="217" t="s">
        <v>2654</v>
      </c>
      <c r="W80" s="217" t="s">
        <v>2654</v>
      </c>
      <c r="X80" s="217" t="s">
        <v>2654</v>
      </c>
      <c r="Y80" s="217" t="s">
        <v>2654</v>
      </c>
      <c r="Z80" s="217" t="s">
        <v>2654</v>
      </c>
      <c r="AA80" s="217" t="s">
        <v>2654</v>
      </c>
      <c r="AB80" s="217" t="str">
        <f t="shared" si="1"/>
        <v>NO</v>
      </c>
      <c r="AC80" s="217" t="str">
        <f t="shared" si="2"/>
        <v>NO</v>
      </c>
      <c r="AD80" s="217" t="str">
        <f t="shared" si="3"/>
        <v>NO</v>
      </c>
      <c r="AE80" s="217" t="str">
        <f t="shared" si="4"/>
        <v>YES</v>
      </c>
      <c r="AF80" s="217" t="str">
        <f t="shared" si="5"/>
        <v>NO</v>
      </c>
      <c r="AG80" s="217" t="str">
        <f t="shared" si="7"/>
        <v>NO</v>
      </c>
      <c r="AH80" s="217" t="str">
        <f t="shared" si="8"/>
        <v>NO</v>
      </c>
      <c r="AI80" s="217" t="str">
        <f t="shared" si="9"/>
        <v>NO</v>
      </c>
      <c r="AJ80" s="217" t="str">
        <f t="shared" si="30"/>
        <v>NO</v>
      </c>
      <c r="AK80" s="217" t="str">
        <f t="shared" si="31"/>
        <v>NO</v>
      </c>
      <c r="AL80" s="217" t="str">
        <f t="shared" si="32"/>
        <v>NO</v>
      </c>
      <c r="AM80" s="217" t="str">
        <f t="shared" si="33"/>
        <v>NO</v>
      </c>
      <c r="AN80" s="217" t="str">
        <f t="shared" si="34"/>
        <v>NO</v>
      </c>
      <c r="AO80" s="217" t="str">
        <f t="shared" si="34"/>
        <v>NO</v>
      </c>
      <c r="AP80" s="217" t="str">
        <f>IF(AND(Inputs!$E$16=TRUE,K80="YES"),"YES","NO")</f>
        <v>NO</v>
      </c>
      <c r="AQ80" s="217" t="str">
        <f t="shared" si="35"/>
        <v>YES</v>
      </c>
      <c r="AR80" s="217" t="str">
        <f t="shared" si="36"/>
        <v>YES</v>
      </c>
      <c r="AS80" s="216">
        <v>20</v>
      </c>
      <c r="AT80" s="221">
        <f t="shared" si="29"/>
        <v>43500</v>
      </c>
      <c r="AU80" s="217" t="str">
        <f t="shared" si="37"/>
        <v>PO+20W</v>
      </c>
    </row>
    <row r="81" spans="1:47" s="9" customFormat="1" hidden="1" x14ac:dyDescent="0.25">
      <c r="A81" s="218"/>
      <c r="B81" s="217" t="s">
        <v>2634</v>
      </c>
      <c r="C81" s="217">
        <v>800</v>
      </c>
      <c r="D81" s="225">
        <v>830</v>
      </c>
      <c r="E81" s="205" t="s">
        <v>1952</v>
      </c>
      <c r="F81" s="205" t="str">
        <f t="shared" si="0"/>
        <v>0000-FD-830</v>
      </c>
      <c r="G81" s="205" t="s">
        <v>2641</v>
      </c>
      <c r="H81" s="9" t="s">
        <v>2667</v>
      </c>
      <c r="I81" s="9" t="str">
        <f>VLOOKUP(J81,Auxiliary!B:C,2,0)</f>
        <v>PID0</v>
      </c>
      <c r="J81" s="217" t="s">
        <v>21</v>
      </c>
      <c r="K81" s="217" t="s">
        <v>2654</v>
      </c>
      <c r="L81" s="217" t="s">
        <v>2654</v>
      </c>
      <c r="M81" s="217" t="s">
        <v>2654</v>
      </c>
      <c r="N81" s="217" t="s">
        <v>2654</v>
      </c>
      <c r="O81" s="217" t="s">
        <v>2654</v>
      </c>
      <c r="P81" s="217" t="s">
        <v>2654</v>
      </c>
      <c r="Q81" s="217" t="s">
        <v>2653</v>
      </c>
      <c r="R81" s="217" t="s">
        <v>2653</v>
      </c>
      <c r="S81" s="217" t="s">
        <v>2654</v>
      </c>
      <c r="T81" s="217" t="s">
        <v>2654</v>
      </c>
      <c r="U81" s="217" t="s">
        <v>2654</v>
      </c>
      <c r="V81" s="217" t="s">
        <v>2654</v>
      </c>
      <c r="W81" s="217" t="s">
        <v>2654</v>
      </c>
      <c r="X81" s="217" t="s">
        <v>2654</v>
      </c>
      <c r="Y81" s="217" t="s">
        <v>2654</v>
      </c>
      <c r="Z81" s="217" t="s">
        <v>2654</v>
      </c>
      <c r="AA81" s="217" t="s">
        <v>2654</v>
      </c>
      <c r="AB81" s="217" t="str">
        <f t="shared" si="1"/>
        <v>NO</v>
      </c>
      <c r="AC81" s="217" t="str">
        <f t="shared" si="2"/>
        <v>NO</v>
      </c>
      <c r="AD81" s="217" t="str">
        <f t="shared" si="3"/>
        <v>NO</v>
      </c>
      <c r="AE81" s="217" t="str">
        <f t="shared" si="4"/>
        <v>YES</v>
      </c>
      <c r="AF81" s="217" t="str">
        <f t="shared" si="5"/>
        <v>NO</v>
      </c>
      <c r="AG81" s="217" t="str">
        <f t="shared" si="7"/>
        <v>NO</v>
      </c>
      <c r="AH81" s="217" t="str">
        <f t="shared" si="8"/>
        <v>NO</v>
      </c>
      <c r="AI81" s="217" t="str">
        <f t="shared" si="9"/>
        <v>NO</v>
      </c>
      <c r="AJ81" s="217" t="str">
        <f t="shared" si="30"/>
        <v>NO</v>
      </c>
      <c r="AK81" s="217" t="str">
        <f t="shared" si="31"/>
        <v>NO</v>
      </c>
      <c r="AL81" s="217" t="str">
        <f t="shared" si="32"/>
        <v>NO</v>
      </c>
      <c r="AM81" s="217" t="str">
        <f t="shared" si="33"/>
        <v>NO</v>
      </c>
      <c r="AN81" s="217" t="str">
        <f t="shared" si="34"/>
        <v>NO</v>
      </c>
      <c r="AO81" s="217" t="str">
        <f t="shared" si="34"/>
        <v>NO</v>
      </c>
      <c r="AP81" s="217" t="str">
        <f>IF(AND(Inputs!$E$16=TRUE,K81="YES"),"YES","NO")</f>
        <v>NO</v>
      </c>
      <c r="AQ81" s="217" t="str">
        <f t="shared" si="35"/>
        <v>YES</v>
      </c>
      <c r="AR81" s="217" t="str">
        <f t="shared" si="36"/>
        <v>YES</v>
      </c>
      <c r="AS81" s="216">
        <v>24</v>
      </c>
      <c r="AT81" s="221">
        <f t="shared" si="29"/>
        <v>43528</v>
      </c>
      <c r="AU81" s="217" t="str">
        <f t="shared" si="37"/>
        <v>PO+24W</v>
      </c>
    </row>
    <row r="82" spans="1:47" s="9" customFormat="1" hidden="1" x14ac:dyDescent="0.25">
      <c r="A82" s="218"/>
      <c r="B82" s="217" t="s">
        <v>2634</v>
      </c>
      <c r="C82" s="217">
        <v>800</v>
      </c>
      <c r="D82" s="225">
        <v>831</v>
      </c>
      <c r="E82" s="205" t="s">
        <v>1953</v>
      </c>
      <c r="F82" s="205" t="str">
        <f t="shared" si="0"/>
        <v>0000-FD-831</v>
      </c>
      <c r="G82" s="205" t="s">
        <v>2641</v>
      </c>
      <c r="H82" s="9" t="s">
        <v>2667</v>
      </c>
      <c r="I82" s="9" t="str">
        <f>VLOOKUP(J82,Auxiliary!B:C,2,0)</f>
        <v>PID0</v>
      </c>
      <c r="J82" s="217" t="s">
        <v>21</v>
      </c>
      <c r="K82" s="217" t="s">
        <v>2654</v>
      </c>
      <c r="L82" s="217" t="s">
        <v>2654</v>
      </c>
      <c r="M82" s="217" t="s">
        <v>2654</v>
      </c>
      <c r="N82" s="217" t="s">
        <v>2654</v>
      </c>
      <c r="O82" s="217" t="s">
        <v>2654</v>
      </c>
      <c r="P82" s="217" t="s">
        <v>2654</v>
      </c>
      <c r="Q82" s="217" t="s">
        <v>2653</v>
      </c>
      <c r="R82" s="217" t="s">
        <v>2653</v>
      </c>
      <c r="S82" s="217" t="s">
        <v>2654</v>
      </c>
      <c r="T82" s="217" t="s">
        <v>2654</v>
      </c>
      <c r="U82" s="217" t="s">
        <v>2654</v>
      </c>
      <c r="V82" s="217" t="s">
        <v>2654</v>
      </c>
      <c r="W82" s="217" t="s">
        <v>2654</v>
      </c>
      <c r="X82" s="217" t="s">
        <v>2654</v>
      </c>
      <c r="Y82" s="217" t="s">
        <v>2654</v>
      </c>
      <c r="Z82" s="217" t="s">
        <v>2654</v>
      </c>
      <c r="AA82" s="217" t="s">
        <v>2654</v>
      </c>
      <c r="AB82" s="217" t="str">
        <f t="shared" si="1"/>
        <v>NO</v>
      </c>
      <c r="AC82" s="217" t="str">
        <f t="shared" si="2"/>
        <v>NO</v>
      </c>
      <c r="AD82" s="217" t="str">
        <f t="shared" si="3"/>
        <v>NO</v>
      </c>
      <c r="AE82" s="217" t="str">
        <f t="shared" si="4"/>
        <v>YES</v>
      </c>
      <c r="AF82" s="217" t="str">
        <f t="shared" si="5"/>
        <v>NO</v>
      </c>
      <c r="AG82" s="217" t="str">
        <f t="shared" si="7"/>
        <v>NO</v>
      </c>
      <c r="AH82" s="217" t="str">
        <f t="shared" si="8"/>
        <v>NO</v>
      </c>
      <c r="AI82" s="217" t="str">
        <f t="shared" si="9"/>
        <v>NO</v>
      </c>
      <c r="AJ82" s="217" t="str">
        <f t="shared" si="30"/>
        <v>NO</v>
      </c>
      <c r="AK82" s="217" t="str">
        <f t="shared" si="31"/>
        <v>NO</v>
      </c>
      <c r="AL82" s="217" t="str">
        <f t="shared" si="32"/>
        <v>NO</v>
      </c>
      <c r="AM82" s="217" t="str">
        <f t="shared" si="33"/>
        <v>NO</v>
      </c>
      <c r="AN82" s="217" t="str">
        <f t="shared" si="34"/>
        <v>NO</v>
      </c>
      <c r="AO82" s="217" t="str">
        <f t="shared" si="34"/>
        <v>NO</v>
      </c>
      <c r="AP82" s="217" t="str">
        <f>IF(AND(Inputs!$E$16=TRUE,K82="YES"),"YES","NO")</f>
        <v>NO</v>
      </c>
      <c r="AQ82" s="217" t="str">
        <f t="shared" si="35"/>
        <v>YES</v>
      </c>
      <c r="AR82" s="217" t="str">
        <f t="shared" si="36"/>
        <v>YES</v>
      </c>
      <c r="AS82" s="216">
        <v>24</v>
      </c>
      <c r="AT82" s="221">
        <f t="shared" si="29"/>
        <v>43528</v>
      </c>
      <c r="AU82" s="217" t="str">
        <f t="shared" si="37"/>
        <v>PO+24W</v>
      </c>
    </row>
    <row r="83" spans="1:47" s="9" customFormat="1" hidden="1" x14ac:dyDescent="0.25">
      <c r="A83" s="218"/>
      <c r="B83" s="217" t="s">
        <v>2634</v>
      </c>
      <c r="C83" s="217">
        <v>800</v>
      </c>
      <c r="D83" s="225">
        <v>832</v>
      </c>
      <c r="E83" s="205" t="s">
        <v>2805</v>
      </c>
      <c r="F83" s="205" t="str">
        <f t="shared" si="0"/>
        <v>0000-FD-832</v>
      </c>
      <c r="G83" s="205" t="s">
        <v>2641</v>
      </c>
      <c r="H83" s="9" t="s">
        <v>2667</v>
      </c>
      <c r="I83" s="9" t="str">
        <f>VLOOKUP(J83,Auxiliary!B:C,2,0)</f>
        <v>PID0</v>
      </c>
      <c r="J83" s="217" t="s">
        <v>21</v>
      </c>
      <c r="K83" s="217" t="s">
        <v>2654</v>
      </c>
      <c r="L83" s="217" t="s">
        <v>2654</v>
      </c>
      <c r="M83" s="217" t="s">
        <v>2654</v>
      </c>
      <c r="N83" s="217" t="s">
        <v>2654</v>
      </c>
      <c r="O83" s="217" t="s">
        <v>2654</v>
      </c>
      <c r="P83" s="217" t="s">
        <v>2654</v>
      </c>
      <c r="Q83" s="217" t="s">
        <v>2654</v>
      </c>
      <c r="R83" s="217" t="s">
        <v>2654</v>
      </c>
      <c r="S83" s="217" t="s">
        <v>2654</v>
      </c>
      <c r="T83" s="217" t="s">
        <v>2654</v>
      </c>
      <c r="U83" s="217" t="s">
        <v>2654</v>
      </c>
      <c r="V83" s="217" t="s">
        <v>2654</v>
      </c>
      <c r="W83" s="217" t="s">
        <v>2653</v>
      </c>
      <c r="X83" s="217" t="s">
        <v>2654</v>
      </c>
      <c r="Y83" s="217" t="s">
        <v>2654</v>
      </c>
      <c r="Z83" s="217" t="s">
        <v>2654</v>
      </c>
      <c r="AA83" s="217" t="s">
        <v>2654</v>
      </c>
      <c r="AB83" s="217" t="str">
        <f>IF(AND(N$6="X",N83="YES"),"YES","NO")</f>
        <v>NO</v>
      </c>
      <c r="AC83" s="217" t="str">
        <f t="shared" si="2"/>
        <v>NO</v>
      </c>
      <c r="AD83" s="217" t="str">
        <f t="shared" si="3"/>
        <v>NO</v>
      </c>
      <c r="AE83" s="217" t="str">
        <f t="shared" si="4"/>
        <v>NO</v>
      </c>
      <c r="AF83" s="217" t="str">
        <f t="shared" si="5"/>
        <v>NO</v>
      </c>
      <c r="AG83" s="217" t="str">
        <f t="shared" si="7"/>
        <v>NO</v>
      </c>
      <c r="AH83" s="217" t="str">
        <f t="shared" si="8"/>
        <v>NO</v>
      </c>
      <c r="AI83" s="217" t="str">
        <f t="shared" si="9"/>
        <v>NO</v>
      </c>
      <c r="AJ83" s="217" t="str">
        <f t="shared" si="30"/>
        <v>NO</v>
      </c>
      <c r="AK83" s="217" t="str">
        <f t="shared" si="31"/>
        <v>NO</v>
      </c>
      <c r="AL83" s="217" t="str">
        <f t="shared" si="32"/>
        <v>NO</v>
      </c>
      <c r="AM83" s="217" t="str">
        <f t="shared" si="33"/>
        <v>NO</v>
      </c>
      <c r="AN83" s="217" t="str">
        <f t="shared" si="34"/>
        <v>NO</v>
      </c>
      <c r="AO83" s="217" t="str">
        <f t="shared" si="34"/>
        <v>NO</v>
      </c>
      <c r="AP83" s="217" t="str">
        <f>IF(AND(Inputs!$E$16=TRUE,K83="YES"),"YES","NO")</f>
        <v>NO</v>
      </c>
      <c r="AQ83" s="217" t="str">
        <f t="shared" si="35"/>
        <v>NO</v>
      </c>
      <c r="AR83" s="217" t="str">
        <f t="shared" ref="AR83:AR146" si="38">IF(K83="NO",AQ83,IF(AND(K83="YES",AQ83="YES",AP83="YES"),"YES",IF(AND(K83="YES",AQ83="NO",AP83="NO"),"NO",IF(AND(K83="YES",AP83="YES",AQ83="NO"),"NO","NO"))))</f>
        <v>NO</v>
      </c>
      <c r="AS83" s="216">
        <v>24</v>
      </c>
      <c r="AT83" s="221">
        <f t="shared" si="29"/>
        <v>43528</v>
      </c>
      <c r="AU83" s="217" t="str">
        <f t="shared" si="37"/>
        <v>PO+24W</v>
      </c>
    </row>
    <row r="84" spans="1:47" s="9" customFormat="1" hidden="1" x14ac:dyDescent="0.25">
      <c r="A84" s="218"/>
      <c r="B84" s="217" t="s">
        <v>2634</v>
      </c>
      <c r="C84" s="217">
        <v>800</v>
      </c>
      <c r="D84" s="225">
        <v>890</v>
      </c>
      <c r="E84" s="223" t="s">
        <v>1893</v>
      </c>
      <c r="F84" s="205" t="str">
        <f t="shared" si="0"/>
        <v>0000-FD-890</v>
      </c>
      <c r="G84" s="205" t="s">
        <v>2641</v>
      </c>
      <c r="H84" s="9" t="s">
        <v>2657</v>
      </c>
      <c r="I84" s="9" t="str">
        <f>VLOOKUP(J84,Auxiliary!B:C,2,0)</f>
        <v>PID0</v>
      </c>
      <c r="J84" s="217" t="s">
        <v>21</v>
      </c>
      <c r="K84" s="217" t="s">
        <v>2654</v>
      </c>
      <c r="L84" s="217" t="s">
        <v>2654</v>
      </c>
      <c r="M84" s="217" t="s">
        <v>2653</v>
      </c>
      <c r="N84" s="217" t="s">
        <v>2653</v>
      </c>
      <c r="O84" s="217" t="s">
        <v>2653</v>
      </c>
      <c r="P84" s="217" t="s">
        <v>2653</v>
      </c>
      <c r="Q84" s="217" t="s">
        <v>2653</v>
      </c>
      <c r="R84" s="217" t="s">
        <v>2653</v>
      </c>
      <c r="S84" s="217" t="s">
        <v>2653</v>
      </c>
      <c r="T84" s="217" t="s">
        <v>2653</v>
      </c>
      <c r="U84" s="217" t="s">
        <v>2653</v>
      </c>
      <c r="V84" s="217" t="s">
        <v>2653</v>
      </c>
      <c r="W84" s="217" t="s">
        <v>2653</v>
      </c>
      <c r="X84" s="217" t="s">
        <v>2653</v>
      </c>
      <c r="Y84" s="217" t="s">
        <v>2653</v>
      </c>
      <c r="Z84" s="217" t="s">
        <v>2653</v>
      </c>
      <c r="AA84" s="217" t="s">
        <v>2653</v>
      </c>
      <c r="AB84" s="217" t="str">
        <f t="shared" si="1"/>
        <v>NO</v>
      </c>
      <c r="AC84" s="217" t="str">
        <f t="shared" si="2"/>
        <v>NO</v>
      </c>
      <c r="AD84" s="217" t="str">
        <f t="shared" si="3"/>
        <v>YES</v>
      </c>
      <c r="AE84" s="217" t="str">
        <f t="shared" si="4"/>
        <v>YES</v>
      </c>
      <c r="AF84" s="217" t="str">
        <f t="shared" si="5"/>
        <v>NO</v>
      </c>
      <c r="AG84" s="217" t="str">
        <f t="shared" si="7"/>
        <v>YES</v>
      </c>
      <c r="AH84" s="217" t="str">
        <f t="shared" si="8"/>
        <v>NO</v>
      </c>
      <c r="AI84" s="217" t="str">
        <f t="shared" si="9"/>
        <v>NO</v>
      </c>
      <c r="AJ84" s="217" t="str">
        <f t="shared" si="30"/>
        <v>YES</v>
      </c>
      <c r="AK84" s="217" t="str">
        <f t="shared" si="31"/>
        <v>NO</v>
      </c>
      <c r="AL84" s="217" t="str">
        <f t="shared" si="32"/>
        <v>NO</v>
      </c>
      <c r="AM84" s="217" t="str">
        <f t="shared" si="33"/>
        <v>NO</v>
      </c>
      <c r="AN84" s="217" t="str">
        <f t="shared" si="34"/>
        <v>NO</v>
      </c>
      <c r="AO84" s="217" t="str">
        <f t="shared" si="34"/>
        <v>YES</v>
      </c>
      <c r="AP84" s="217" t="str">
        <f>IF(AND(Inputs!$E$16=TRUE,K84="YES"),"YES","NO")</f>
        <v>NO</v>
      </c>
      <c r="AQ84" s="217" t="str">
        <f t="shared" si="35"/>
        <v>YES</v>
      </c>
      <c r="AR84" s="217" t="str">
        <f t="shared" si="38"/>
        <v>YES</v>
      </c>
      <c r="AS84" s="216">
        <v>18</v>
      </c>
      <c r="AT84" s="221">
        <f t="shared" si="29"/>
        <v>43486</v>
      </c>
      <c r="AU84" s="217" t="str">
        <f t="shared" si="37"/>
        <v>PO+18W</v>
      </c>
    </row>
    <row r="85" spans="1:47" s="9" customFormat="1" hidden="1" x14ac:dyDescent="0.25">
      <c r="A85" s="218"/>
      <c r="B85" s="217" t="s">
        <v>2634</v>
      </c>
      <c r="C85" s="217">
        <v>900</v>
      </c>
      <c r="D85" s="225">
        <v>901</v>
      </c>
      <c r="E85" s="210" t="s">
        <v>145</v>
      </c>
      <c r="F85" s="205" t="str">
        <f t="shared" si="0"/>
        <v>0000-FD-901</v>
      </c>
      <c r="G85" s="205" t="s">
        <v>2742</v>
      </c>
      <c r="H85" s="9" t="s">
        <v>2668</v>
      </c>
      <c r="I85" s="9" t="str">
        <f>VLOOKUP(J85,Auxiliary!B:C,2,0)</f>
        <v>TRAN</v>
      </c>
      <c r="J85" s="217" t="s">
        <v>66</v>
      </c>
      <c r="K85" s="217" t="s">
        <v>2654</v>
      </c>
      <c r="L85" s="217" t="s">
        <v>2654</v>
      </c>
      <c r="M85" s="217" t="s">
        <v>2654</v>
      </c>
      <c r="N85" s="217" t="s">
        <v>2654</v>
      </c>
      <c r="O85" s="217" t="s">
        <v>2654</v>
      </c>
      <c r="P85" s="217" t="s">
        <v>2654</v>
      </c>
      <c r="Q85" s="217" t="s">
        <v>2654</v>
      </c>
      <c r="R85" s="217" t="s">
        <v>2654</v>
      </c>
      <c r="S85" s="217" t="s">
        <v>2654</v>
      </c>
      <c r="T85" s="217" t="s">
        <v>2654</v>
      </c>
      <c r="U85" s="217" t="s">
        <v>2654</v>
      </c>
      <c r="V85" s="217" t="s">
        <v>2654</v>
      </c>
      <c r="W85" s="217" t="s">
        <v>2654</v>
      </c>
      <c r="X85" s="217" t="s">
        <v>2654</v>
      </c>
      <c r="Y85" s="217" t="s">
        <v>2654</v>
      </c>
      <c r="Z85" s="217" t="s">
        <v>2654</v>
      </c>
      <c r="AA85" s="217" t="s">
        <v>2654</v>
      </c>
      <c r="AB85" s="217" t="str">
        <f t="shared" si="1"/>
        <v>NO</v>
      </c>
      <c r="AC85" s="217" t="str">
        <f t="shared" si="2"/>
        <v>NO</v>
      </c>
      <c r="AD85" s="217" t="str">
        <f t="shared" si="3"/>
        <v>NO</v>
      </c>
      <c r="AE85" s="217" t="str">
        <f t="shared" si="4"/>
        <v>NO</v>
      </c>
      <c r="AF85" s="217" t="str">
        <f t="shared" si="5"/>
        <v>NO</v>
      </c>
      <c r="AG85" s="217" t="str">
        <f t="shared" si="7"/>
        <v>NO</v>
      </c>
      <c r="AH85" s="217" t="str">
        <f t="shared" si="8"/>
        <v>NO</v>
      </c>
      <c r="AI85" s="217" t="str">
        <f t="shared" si="9"/>
        <v>NO</v>
      </c>
      <c r="AJ85" s="217" t="str">
        <f t="shared" si="30"/>
        <v>NO</v>
      </c>
      <c r="AK85" s="217" t="str">
        <f t="shared" si="31"/>
        <v>NO</v>
      </c>
      <c r="AL85" s="217" t="str">
        <f t="shared" si="32"/>
        <v>NO</v>
      </c>
      <c r="AM85" s="217" t="str">
        <f t="shared" si="33"/>
        <v>NO</v>
      </c>
      <c r="AN85" s="217" t="str">
        <f t="shared" si="34"/>
        <v>NO</v>
      </c>
      <c r="AO85" s="217" t="str">
        <f t="shared" si="34"/>
        <v>NO</v>
      </c>
      <c r="AP85" s="217" t="str">
        <f>IF(AND(Inputs!$E$16=TRUE,K85="YES"),"YES","NO")</f>
        <v>NO</v>
      </c>
      <c r="AQ85" s="217" t="str">
        <f t="shared" si="35"/>
        <v>NO</v>
      </c>
      <c r="AR85" s="217" t="str">
        <f t="shared" si="38"/>
        <v>NO</v>
      </c>
      <c r="AS85" s="216">
        <v>24</v>
      </c>
      <c r="AT85" s="221">
        <f t="shared" si="29"/>
        <v>43528</v>
      </c>
      <c r="AU85" s="217" t="str">
        <f t="shared" si="37"/>
        <v>PO+24W</v>
      </c>
    </row>
    <row r="86" spans="1:47" s="218" customFormat="1" hidden="1" x14ac:dyDescent="0.25">
      <c r="B86" s="217" t="s">
        <v>2634</v>
      </c>
      <c r="C86" s="217">
        <v>4000</v>
      </c>
      <c r="D86" s="225">
        <v>4001</v>
      </c>
      <c r="E86" s="205" t="s">
        <v>152</v>
      </c>
      <c r="F86" s="205" t="str">
        <f t="shared" ref="F86:F150" si="39">"0000-"&amp;B86&amp;"-"&amp;TEXT(D86,"00#")</f>
        <v>0000-FD-4001</v>
      </c>
      <c r="G86" s="205" t="s">
        <v>2641</v>
      </c>
      <c r="H86" s="9" t="s">
        <v>2656</v>
      </c>
      <c r="I86" s="9" t="str">
        <f>VLOOKUP(J86,Auxiliary!B:C,2,0)</f>
        <v>PIPI</v>
      </c>
      <c r="J86" s="217" t="s">
        <v>2520</v>
      </c>
      <c r="K86" s="217" t="s">
        <v>2654</v>
      </c>
      <c r="L86" s="217" t="s">
        <v>2654</v>
      </c>
      <c r="M86" s="217" t="s">
        <v>2654</v>
      </c>
      <c r="N86" s="217" t="s">
        <v>2654</v>
      </c>
      <c r="O86" s="217" t="s">
        <v>2654</v>
      </c>
      <c r="P86" s="217" t="s">
        <v>2654</v>
      </c>
      <c r="Q86" s="217" t="s">
        <v>2654</v>
      </c>
      <c r="R86" s="217" t="s">
        <v>2654</v>
      </c>
      <c r="S86" s="217" t="s">
        <v>2653</v>
      </c>
      <c r="T86" s="217" t="s">
        <v>2654</v>
      </c>
      <c r="U86" s="217" t="s">
        <v>2654</v>
      </c>
      <c r="V86" s="217" t="s">
        <v>2654</v>
      </c>
      <c r="W86" s="217" t="s">
        <v>2654</v>
      </c>
      <c r="X86" s="217" t="s">
        <v>2654</v>
      </c>
      <c r="Y86" s="217" t="s">
        <v>2654</v>
      </c>
      <c r="Z86" s="217" t="s">
        <v>2654</v>
      </c>
      <c r="AA86" s="217" t="s">
        <v>2654</v>
      </c>
      <c r="AB86" s="217" t="str">
        <f t="shared" ref="AB86:AB150" si="40">IF(AND(N$6="X",N86="YES"),"YES","NO")</f>
        <v>NO</v>
      </c>
      <c r="AC86" s="217" t="str">
        <f t="shared" ref="AC86:AC150" si="41">IF(AND(O$6="X",O86="YES"),"YES","NO")</f>
        <v>NO</v>
      </c>
      <c r="AD86" s="217" t="str">
        <f t="shared" ref="AD86:AD150" si="42">IF(AND(P$6="X",P86="YES"),"YES","NO")</f>
        <v>NO</v>
      </c>
      <c r="AE86" s="217" t="str">
        <f t="shared" ref="AE86:AE150" si="43">IF(AND(Q$6="X",Q86="YES"),"YES","NO")</f>
        <v>NO</v>
      </c>
      <c r="AF86" s="217" t="str">
        <f t="shared" ref="AF86:AF150" si="44">IF(AND(R$6="X",R86="YES"),"YES","NO")</f>
        <v>NO</v>
      </c>
      <c r="AG86" s="217" t="str">
        <f t="shared" ref="AG86:AG150" si="45">IF(AND(S$6="X",S86="YES"),"YES","NO")</f>
        <v>YES</v>
      </c>
      <c r="AH86" s="217" t="str">
        <f t="shared" si="8"/>
        <v>NO</v>
      </c>
      <c r="AI86" s="217" t="str">
        <f t="shared" si="9"/>
        <v>NO</v>
      </c>
      <c r="AJ86" s="217" t="str">
        <f t="shared" si="30"/>
        <v>NO</v>
      </c>
      <c r="AK86" s="217" t="str">
        <f t="shared" si="31"/>
        <v>NO</v>
      </c>
      <c r="AL86" s="217" t="str">
        <f t="shared" si="32"/>
        <v>NO</v>
      </c>
      <c r="AM86" s="217" t="str">
        <f t="shared" si="33"/>
        <v>NO</v>
      </c>
      <c r="AN86" s="217" t="str">
        <f t="shared" si="34"/>
        <v>NO</v>
      </c>
      <c r="AO86" s="217" t="str">
        <f t="shared" si="34"/>
        <v>NO</v>
      </c>
      <c r="AP86" s="217" t="str">
        <f>IF(AND(Inputs!$E$16=TRUE,K86="YES"),"YES","NO")</f>
        <v>NO</v>
      </c>
      <c r="AQ86" s="217" t="str">
        <f t="shared" si="35"/>
        <v>YES</v>
      </c>
      <c r="AR86" s="217" t="str">
        <f t="shared" si="38"/>
        <v>YES</v>
      </c>
      <c r="AS86" s="216">
        <v>16</v>
      </c>
      <c r="AT86" s="221">
        <f t="shared" si="29"/>
        <v>43472</v>
      </c>
      <c r="AU86" s="217" t="str">
        <f t="shared" si="37"/>
        <v>PO+16W</v>
      </c>
    </row>
    <row r="87" spans="1:47" s="218" customFormat="1" hidden="1" x14ac:dyDescent="0.25">
      <c r="B87" s="217" t="s">
        <v>2634</v>
      </c>
      <c r="C87" s="217">
        <v>4000</v>
      </c>
      <c r="D87" s="225">
        <v>4003</v>
      </c>
      <c r="E87" s="205" t="s">
        <v>1875</v>
      </c>
      <c r="F87" s="205" t="str">
        <f t="shared" si="39"/>
        <v>0000-FD-4003</v>
      </c>
      <c r="G87" s="205" t="s">
        <v>2641</v>
      </c>
      <c r="H87" s="9" t="s">
        <v>2656</v>
      </c>
      <c r="I87" s="9" t="str">
        <f>VLOOKUP(J87,Auxiliary!B:C,2,0)</f>
        <v>PIPI</v>
      </c>
      <c r="J87" s="217" t="s">
        <v>2520</v>
      </c>
      <c r="K87" s="217" t="s">
        <v>2654</v>
      </c>
      <c r="L87" s="217" t="s">
        <v>2654</v>
      </c>
      <c r="M87" s="217" t="s">
        <v>2654</v>
      </c>
      <c r="N87" s="217" t="s">
        <v>2654</v>
      </c>
      <c r="O87" s="217" t="s">
        <v>2654</v>
      </c>
      <c r="P87" s="217" t="s">
        <v>2654</v>
      </c>
      <c r="Q87" s="217" t="s">
        <v>2654</v>
      </c>
      <c r="R87" s="217" t="s">
        <v>2654</v>
      </c>
      <c r="S87" s="217" t="s">
        <v>2653</v>
      </c>
      <c r="T87" s="217" t="s">
        <v>2654</v>
      </c>
      <c r="U87" s="217" t="s">
        <v>2654</v>
      </c>
      <c r="V87" s="217" t="s">
        <v>2654</v>
      </c>
      <c r="W87" s="217" t="s">
        <v>2654</v>
      </c>
      <c r="X87" s="217" t="s">
        <v>2654</v>
      </c>
      <c r="Y87" s="217" t="s">
        <v>2654</v>
      </c>
      <c r="Z87" s="217" t="s">
        <v>2654</v>
      </c>
      <c r="AA87" s="217" t="s">
        <v>2654</v>
      </c>
      <c r="AB87" s="217" t="str">
        <f t="shared" si="40"/>
        <v>NO</v>
      </c>
      <c r="AC87" s="217" t="str">
        <f t="shared" si="41"/>
        <v>NO</v>
      </c>
      <c r="AD87" s="217" t="str">
        <f t="shared" si="42"/>
        <v>NO</v>
      </c>
      <c r="AE87" s="217" t="str">
        <f t="shared" si="43"/>
        <v>NO</v>
      </c>
      <c r="AF87" s="217" t="str">
        <f t="shared" si="44"/>
        <v>NO</v>
      </c>
      <c r="AG87" s="217" t="str">
        <f t="shared" si="45"/>
        <v>YES</v>
      </c>
      <c r="AH87" s="217" t="str">
        <f t="shared" si="8"/>
        <v>NO</v>
      </c>
      <c r="AI87" s="217" t="str">
        <f t="shared" si="9"/>
        <v>NO</v>
      </c>
      <c r="AJ87" s="217" t="str">
        <f t="shared" si="30"/>
        <v>NO</v>
      </c>
      <c r="AK87" s="217" t="str">
        <f t="shared" si="31"/>
        <v>NO</v>
      </c>
      <c r="AL87" s="217" t="str">
        <f t="shared" si="32"/>
        <v>NO</v>
      </c>
      <c r="AM87" s="217" t="str">
        <f t="shared" si="33"/>
        <v>NO</v>
      </c>
      <c r="AN87" s="217" t="str">
        <f t="shared" si="34"/>
        <v>NO</v>
      </c>
      <c r="AO87" s="217" t="str">
        <f t="shared" si="34"/>
        <v>NO</v>
      </c>
      <c r="AP87" s="217" t="str">
        <f>IF(AND(Inputs!$E$16=TRUE,K87="YES"),"YES","NO")</f>
        <v>NO</v>
      </c>
      <c r="AQ87" s="217" t="str">
        <f t="shared" si="35"/>
        <v>YES</v>
      </c>
      <c r="AR87" s="217" t="str">
        <f t="shared" si="38"/>
        <v>YES</v>
      </c>
      <c r="AS87" s="216">
        <v>24</v>
      </c>
      <c r="AT87" s="221">
        <f t="shared" si="29"/>
        <v>43528</v>
      </c>
      <c r="AU87" s="217" t="str">
        <f t="shared" si="37"/>
        <v>PO+24W</v>
      </c>
    </row>
    <row r="88" spans="1:47" s="218" customFormat="1" hidden="1" x14ac:dyDescent="0.25">
      <c r="B88" s="217" t="s">
        <v>2634</v>
      </c>
      <c r="C88" s="217">
        <v>4000</v>
      </c>
      <c r="D88" s="225">
        <v>4004</v>
      </c>
      <c r="E88" s="205" t="s">
        <v>1876</v>
      </c>
      <c r="F88" s="205" t="str">
        <f t="shared" si="39"/>
        <v>0000-FD-4004</v>
      </c>
      <c r="G88" s="205" t="s">
        <v>2641</v>
      </c>
      <c r="H88" s="9" t="s">
        <v>2656</v>
      </c>
      <c r="I88" s="9" t="str">
        <f>VLOOKUP(J88,Auxiliary!B:C,2,0)</f>
        <v>PIPI</v>
      </c>
      <c r="J88" s="217" t="s">
        <v>2520</v>
      </c>
      <c r="K88" s="217" t="s">
        <v>2654</v>
      </c>
      <c r="L88" s="217" t="s">
        <v>2654</v>
      </c>
      <c r="M88" s="217" t="s">
        <v>2654</v>
      </c>
      <c r="N88" s="217" t="s">
        <v>2654</v>
      </c>
      <c r="O88" s="217" t="s">
        <v>2654</v>
      </c>
      <c r="P88" s="217" t="s">
        <v>2654</v>
      </c>
      <c r="Q88" s="217" t="s">
        <v>2654</v>
      </c>
      <c r="R88" s="217" t="s">
        <v>2654</v>
      </c>
      <c r="S88" s="217" t="s">
        <v>2653</v>
      </c>
      <c r="T88" s="217" t="s">
        <v>2654</v>
      </c>
      <c r="U88" s="217" t="s">
        <v>2654</v>
      </c>
      <c r="V88" s="217" t="s">
        <v>2654</v>
      </c>
      <c r="W88" s="217" t="s">
        <v>2654</v>
      </c>
      <c r="X88" s="217" t="s">
        <v>2654</v>
      </c>
      <c r="Y88" s="217" t="s">
        <v>2654</v>
      </c>
      <c r="Z88" s="217" t="s">
        <v>2654</v>
      </c>
      <c r="AA88" s="217" t="s">
        <v>2654</v>
      </c>
      <c r="AB88" s="217" t="str">
        <f t="shared" si="40"/>
        <v>NO</v>
      </c>
      <c r="AC88" s="217" t="str">
        <f t="shared" si="41"/>
        <v>NO</v>
      </c>
      <c r="AD88" s="217" t="str">
        <f t="shared" si="42"/>
        <v>NO</v>
      </c>
      <c r="AE88" s="217" t="str">
        <f t="shared" si="43"/>
        <v>NO</v>
      </c>
      <c r="AF88" s="217" t="str">
        <f t="shared" si="44"/>
        <v>NO</v>
      </c>
      <c r="AG88" s="217" t="str">
        <f t="shared" si="45"/>
        <v>YES</v>
      </c>
      <c r="AH88" s="217" t="str">
        <f t="shared" ref="AH88:AH153" si="46">IF(AND(T$6="X",T88="YES"),"YES","NO")</f>
        <v>NO</v>
      </c>
      <c r="AI88" s="217" t="str">
        <f t="shared" ref="AI88:AI153" si="47">IF(AND(U$6="X",U88="YES"),"YES","NO")</f>
        <v>NO</v>
      </c>
      <c r="AJ88" s="217" t="str">
        <f t="shared" si="30"/>
        <v>NO</v>
      </c>
      <c r="AK88" s="217" t="str">
        <f t="shared" si="31"/>
        <v>NO</v>
      </c>
      <c r="AL88" s="217" t="str">
        <f t="shared" si="32"/>
        <v>NO</v>
      </c>
      <c r="AM88" s="217" t="str">
        <f t="shared" si="33"/>
        <v>NO</v>
      </c>
      <c r="AN88" s="217" t="str">
        <f t="shared" si="34"/>
        <v>NO</v>
      </c>
      <c r="AO88" s="217" t="str">
        <f t="shared" si="34"/>
        <v>NO</v>
      </c>
      <c r="AP88" s="217" t="str">
        <f>IF(AND(Inputs!$E$16=TRUE,K88="YES"),"YES","NO")</f>
        <v>NO</v>
      </c>
      <c r="AQ88" s="217" t="str">
        <f t="shared" si="35"/>
        <v>YES</v>
      </c>
      <c r="AR88" s="217" t="str">
        <f t="shared" si="38"/>
        <v>YES</v>
      </c>
      <c r="AS88" s="216">
        <v>24</v>
      </c>
      <c r="AT88" s="221">
        <f t="shared" si="29"/>
        <v>43528</v>
      </c>
      <c r="AU88" s="217" t="str">
        <f t="shared" si="37"/>
        <v>PO+24W</v>
      </c>
    </row>
    <row r="89" spans="1:47" s="9" customFormat="1" hidden="1" x14ac:dyDescent="0.25">
      <c r="A89" s="218"/>
      <c r="B89" s="217" t="s">
        <v>2634</v>
      </c>
      <c r="C89" s="217">
        <v>4000</v>
      </c>
      <c r="D89" s="225">
        <v>4006</v>
      </c>
      <c r="E89" s="205" t="s">
        <v>151</v>
      </c>
      <c r="F89" s="205" t="str">
        <f t="shared" si="39"/>
        <v>0000-FD-4006</v>
      </c>
      <c r="G89" s="205" t="s">
        <v>2641</v>
      </c>
      <c r="H89" s="9" t="s">
        <v>2656</v>
      </c>
      <c r="I89" s="9" t="str">
        <f>VLOOKUP(J89,Auxiliary!B:C,2,0)</f>
        <v>PIPI</v>
      </c>
      <c r="J89" s="217" t="s">
        <v>2520</v>
      </c>
      <c r="K89" s="217" t="s">
        <v>2654</v>
      </c>
      <c r="L89" s="217" t="s">
        <v>2654</v>
      </c>
      <c r="M89" s="217" t="s">
        <v>2654</v>
      </c>
      <c r="N89" s="217" t="s">
        <v>2654</v>
      </c>
      <c r="O89" s="217" t="s">
        <v>2654</v>
      </c>
      <c r="P89" s="217" t="s">
        <v>2654</v>
      </c>
      <c r="Q89" s="217" t="s">
        <v>2654</v>
      </c>
      <c r="R89" s="217" t="s">
        <v>2654</v>
      </c>
      <c r="S89" s="217" t="s">
        <v>2653</v>
      </c>
      <c r="T89" s="217" t="s">
        <v>2654</v>
      </c>
      <c r="U89" s="217" t="s">
        <v>2654</v>
      </c>
      <c r="V89" s="217" t="s">
        <v>2654</v>
      </c>
      <c r="W89" s="217" t="s">
        <v>2654</v>
      </c>
      <c r="X89" s="217" t="s">
        <v>2654</v>
      </c>
      <c r="Y89" s="217" t="s">
        <v>2654</v>
      </c>
      <c r="Z89" s="217" t="s">
        <v>2654</v>
      </c>
      <c r="AA89" s="217" t="s">
        <v>2654</v>
      </c>
      <c r="AB89" s="217" t="str">
        <f t="shared" si="40"/>
        <v>NO</v>
      </c>
      <c r="AC89" s="217" t="str">
        <f t="shared" si="41"/>
        <v>NO</v>
      </c>
      <c r="AD89" s="217" t="str">
        <f t="shared" si="42"/>
        <v>NO</v>
      </c>
      <c r="AE89" s="217" t="str">
        <f t="shared" si="43"/>
        <v>NO</v>
      </c>
      <c r="AF89" s="217" t="str">
        <f t="shared" si="44"/>
        <v>NO</v>
      </c>
      <c r="AG89" s="217" t="str">
        <f t="shared" si="45"/>
        <v>YES</v>
      </c>
      <c r="AH89" s="217" t="str">
        <f t="shared" si="46"/>
        <v>NO</v>
      </c>
      <c r="AI89" s="217" t="str">
        <f t="shared" si="47"/>
        <v>NO</v>
      </c>
      <c r="AJ89" s="217" t="str">
        <f t="shared" si="30"/>
        <v>NO</v>
      </c>
      <c r="AK89" s="217" t="str">
        <f t="shared" si="31"/>
        <v>NO</v>
      </c>
      <c r="AL89" s="217" t="str">
        <f t="shared" si="32"/>
        <v>NO</v>
      </c>
      <c r="AM89" s="217" t="str">
        <f t="shared" si="33"/>
        <v>NO</v>
      </c>
      <c r="AN89" s="217" t="str">
        <f t="shared" si="34"/>
        <v>NO</v>
      </c>
      <c r="AO89" s="217" t="str">
        <f t="shared" si="34"/>
        <v>NO</v>
      </c>
      <c r="AP89" s="217" t="str">
        <f>IF(AND(Inputs!$E$16=TRUE,K89="YES"),"YES","NO")</f>
        <v>NO</v>
      </c>
      <c r="AQ89" s="217" t="str">
        <f t="shared" si="35"/>
        <v>YES</v>
      </c>
      <c r="AR89" s="217" t="str">
        <f t="shared" si="38"/>
        <v>YES</v>
      </c>
      <c r="AS89" s="216">
        <v>24</v>
      </c>
      <c r="AT89" s="221">
        <f t="shared" si="29"/>
        <v>43528</v>
      </c>
      <c r="AU89" s="217" t="str">
        <f t="shared" si="37"/>
        <v>PO+24W</v>
      </c>
    </row>
    <row r="90" spans="1:47" s="9" customFormat="1" hidden="1" x14ac:dyDescent="0.25">
      <c r="A90" s="218"/>
      <c r="B90" s="217" t="s">
        <v>2634</v>
      </c>
      <c r="C90" s="217">
        <v>4000</v>
      </c>
      <c r="D90" s="225">
        <v>4007</v>
      </c>
      <c r="E90" s="205" t="s">
        <v>1870</v>
      </c>
      <c r="F90" s="205" t="str">
        <f t="shared" si="39"/>
        <v>0000-FD-4007</v>
      </c>
      <c r="G90" s="205" t="s">
        <v>2641</v>
      </c>
      <c r="H90" s="9" t="s">
        <v>2656</v>
      </c>
      <c r="I90" s="9" t="str">
        <f>VLOOKUP(J90,Auxiliary!B:C,2,0)</f>
        <v>PIPI</v>
      </c>
      <c r="J90" s="217" t="s">
        <v>2520</v>
      </c>
      <c r="K90" s="217" t="s">
        <v>2654</v>
      </c>
      <c r="L90" s="217" t="s">
        <v>2654</v>
      </c>
      <c r="M90" s="217" t="s">
        <v>2654</v>
      </c>
      <c r="N90" s="217" t="s">
        <v>2654</v>
      </c>
      <c r="O90" s="217" t="s">
        <v>2654</v>
      </c>
      <c r="P90" s="217" t="s">
        <v>2654</v>
      </c>
      <c r="Q90" s="217" t="s">
        <v>2654</v>
      </c>
      <c r="R90" s="217" t="s">
        <v>2654</v>
      </c>
      <c r="S90" s="217" t="s">
        <v>2653</v>
      </c>
      <c r="T90" s="217" t="s">
        <v>2654</v>
      </c>
      <c r="U90" s="217" t="s">
        <v>2654</v>
      </c>
      <c r="V90" s="217" t="s">
        <v>2654</v>
      </c>
      <c r="W90" s="217" t="s">
        <v>2654</v>
      </c>
      <c r="X90" s="217" t="s">
        <v>2654</v>
      </c>
      <c r="Y90" s="217" t="s">
        <v>2654</v>
      </c>
      <c r="Z90" s="217" t="s">
        <v>2654</v>
      </c>
      <c r="AA90" s="217" t="s">
        <v>2654</v>
      </c>
      <c r="AB90" s="217" t="str">
        <f t="shared" si="40"/>
        <v>NO</v>
      </c>
      <c r="AC90" s="217" t="str">
        <f t="shared" si="41"/>
        <v>NO</v>
      </c>
      <c r="AD90" s="217" t="str">
        <f t="shared" si="42"/>
        <v>NO</v>
      </c>
      <c r="AE90" s="217" t="str">
        <f t="shared" si="43"/>
        <v>NO</v>
      </c>
      <c r="AF90" s="217" t="str">
        <f t="shared" si="44"/>
        <v>NO</v>
      </c>
      <c r="AG90" s="217" t="str">
        <f t="shared" si="45"/>
        <v>YES</v>
      </c>
      <c r="AH90" s="217" t="str">
        <f t="shared" si="46"/>
        <v>NO</v>
      </c>
      <c r="AI90" s="217" t="str">
        <f t="shared" si="47"/>
        <v>NO</v>
      </c>
      <c r="AJ90" s="217" t="str">
        <f t="shared" si="30"/>
        <v>NO</v>
      </c>
      <c r="AK90" s="217" t="str">
        <f t="shared" si="31"/>
        <v>NO</v>
      </c>
      <c r="AL90" s="217" t="str">
        <f t="shared" si="32"/>
        <v>NO</v>
      </c>
      <c r="AM90" s="217" t="str">
        <f t="shared" si="33"/>
        <v>NO</v>
      </c>
      <c r="AN90" s="217" t="str">
        <f t="shared" si="34"/>
        <v>NO</v>
      </c>
      <c r="AO90" s="217" t="str">
        <f t="shared" si="34"/>
        <v>NO</v>
      </c>
      <c r="AP90" s="217" t="str">
        <f>IF(AND(Inputs!$E$16=TRUE,K90="YES"),"YES","NO")</f>
        <v>NO</v>
      </c>
      <c r="AQ90" s="217" t="str">
        <f t="shared" si="35"/>
        <v>YES</v>
      </c>
      <c r="AR90" s="217" t="str">
        <f t="shared" si="38"/>
        <v>YES</v>
      </c>
      <c r="AS90" s="216">
        <v>24</v>
      </c>
      <c r="AT90" s="221">
        <f t="shared" si="29"/>
        <v>43528</v>
      </c>
      <c r="AU90" s="217" t="str">
        <f t="shared" si="37"/>
        <v>PO+24W</v>
      </c>
    </row>
    <row r="91" spans="1:47" s="9" customFormat="1" hidden="1" x14ac:dyDescent="0.25">
      <c r="A91" s="218"/>
      <c r="B91" s="217" t="s">
        <v>2634</v>
      </c>
      <c r="C91" s="217">
        <v>4000</v>
      </c>
      <c r="D91" s="225">
        <v>4011</v>
      </c>
      <c r="E91" s="205" t="s">
        <v>153</v>
      </c>
      <c r="F91" s="205" t="str">
        <f t="shared" si="39"/>
        <v>0000-FD-4011</v>
      </c>
      <c r="G91" s="205" t="s">
        <v>2641</v>
      </c>
      <c r="H91" s="9" t="s">
        <v>2656</v>
      </c>
      <c r="I91" s="9" t="str">
        <f>VLOOKUP(J91,Auxiliary!B:C,2,0)</f>
        <v>PIPI</v>
      </c>
      <c r="J91" s="217" t="s">
        <v>2520</v>
      </c>
      <c r="K91" s="217" t="s">
        <v>2654</v>
      </c>
      <c r="L91" s="217" t="s">
        <v>2654</v>
      </c>
      <c r="M91" s="217" t="s">
        <v>2654</v>
      </c>
      <c r="N91" s="217" t="s">
        <v>2654</v>
      </c>
      <c r="O91" s="217" t="s">
        <v>2654</v>
      </c>
      <c r="P91" s="217" t="s">
        <v>2654</v>
      </c>
      <c r="Q91" s="217" t="s">
        <v>2654</v>
      </c>
      <c r="R91" s="217" t="s">
        <v>2654</v>
      </c>
      <c r="S91" s="217" t="s">
        <v>2653</v>
      </c>
      <c r="T91" s="217" t="s">
        <v>2654</v>
      </c>
      <c r="U91" s="217" t="s">
        <v>2654</v>
      </c>
      <c r="V91" s="217" t="s">
        <v>2654</v>
      </c>
      <c r="W91" s="217" t="s">
        <v>2654</v>
      </c>
      <c r="X91" s="217" t="s">
        <v>2654</v>
      </c>
      <c r="Y91" s="217" t="s">
        <v>2654</v>
      </c>
      <c r="Z91" s="217" t="s">
        <v>2654</v>
      </c>
      <c r="AA91" s="217" t="s">
        <v>2654</v>
      </c>
      <c r="AB91" s="217" t="str">
        <f t="shared" si="40"/>
        <v>NO</v>
      </c>
      <c r="AC91" s="217" t="str">
        <f t="shared" si="41"/>
        <v>NO</v>
      </c>
      <c r="AD91" s="217" t="str">
        <f t="shared" si="42"/>
        <v>NO</v>
      </c>
      <c r="AE91" s="217" t="str">
        <f t="shared" si="43"/>
        <v>NO</v>
      </c>
      <c r="AF91" s="217" t="str">
        <f t="shared" si="44"/>
        <v>NO</v>
      </c>
      <c r="AG91" s="217" t="str">
        <f t="shared" si="45"/>
        <v>YES</v>
      </c>
      <c r="AH91" s="217" t="str">
        <f t="shared" si="46"/>
        <v>NO</v>
      </c>
      <c r="AI91" s="217" t="str">
        <f t="shared" si="47"/>
        <v>NO</v>
      </c>
      <c r="AJ91" s="217" t="str">
        <f t="shared" si="30"/>
        <v>NO</v>
      </c>
      <c r="AK91" s="217" t="str">
        <f t="shared" si="31"/>
        <v>NO</v>
      </c>
      <c r="AL91" s="217" t="str">
        <f t="shared" si="32"/>
        <v>NO</v>
      </c>
      <c r="AM91" s="217" t="str">
        <f t="shared" si="33"/>
        <v>NO</v>
      </c>
      <c r="AN91" s="217" t="str">
        <f t="shared" si="34"/>
        <v>NO</v>
      </c>
      <c r="AO91" s="217" t="str">
        <f t="shared" si="34"/>
        <v>NO</v>
      </c>
      <c r="AP91" s="217" t="str">
        <f>IF(AND(Inputs!$E$16=TRUE,K91="YES"),"YES","NO")</f>
        <v>NO</v>
      </c>
      <c r="AQ91" s="217" t="str">
        <f t="shared" si="35"/>
        <v>YES</v>
      </c>
      <c r="AR91" s="217" t="str">
        <f t="shared" si="38"/>
        <v>YES</v>
      </c>
      <c r="AS91" s="216">
        <v>16</v>
      </c>
      <c r="AT91" s="221">
        <f t="shared" si="29"/>
        <v>43472</v>
      </c>
      <c r="AU91" s="217" t="str">
        <f t="shared" si="37"/>
        <v>PO+16W</v>
      </c>
    </row>
    <row r="92" spans="1:47" s="9" customFormat="1" hidden="1" x14ac:dyDescent="0.25">
      <c r="A92" s="218"/>
      <c r="B92" s="217" t="s">
        <v>2634</v>
      </c>
      <c r="C92" s="217">
        <v>4000</v>
      </c>
      <c r="D92" s="225">
        <v>4023</v>
      </c>
      <c r="E92" s="205" t="s">
        <v>154</v>
      </c>
      <c r="F92" s="205" t="str">
        <f t="shared" si="39"/>
        <v>0000-FD-4023</v>
      </c>
      <c r="G92" s="205" t="s">
        <v>2641</v>
      </c>
      <c r="H92" s="9" t="s">
        <v>2656</v>
      </c>
      <c r="I92" s="9" t="str">
        <f>VLOOKUP(J92,Auxiliary!B:C,2,0)</f>
        <v>PIPI</v>
      </c>
      <c r="J92" s="217" t="s">
        <v>2520</v>
      </c>
      <c r="K92" s="217" t="s">
        <v>2654</v>
      </c>
      <c r="L92" s="217" t="s">
        <v>2654</v>
      </c>
      <c r="M92" s="217" t="s">
        <v>2654</v>
      </c>
      <c r="N92" s="217" t="s">
        <v>2654</v>
      </c>
      <c r="O92" s="217" t="s">
        <v>2654</v>
      </c>
      <c r="P92" s="217" t="s">
        <v>2654</v>
      </c>
      <c r="Q92" s="217" t="s">
        <v>2654</v>
      </c>
      <c r="R92" s="217" t="s">
        <v>2654</v>
      </c>
      <c r="S92" s="217" t="s">
        <v>2654</v>
      </c>
      <c r="T92" s="217" t="s">
        <v>2654</v>
      </c>
      <c r="U92" s="217" t="s">
        <v>2653</v>
      </c>
      <c r="V92" s="217" t="s">
        <v>2654</v>
      </c>
      <c r="W92" s="217" t="s">
        <v>2654</v>
      </c>
      <c r="X92" s="217" t="s">
        <v>2654</v>
      </c>
      <c r="Y92" s="217" t="s">
        <v>2654</v>
      </c>
      <c r="Z92" s="217" t="s">
        <v>2654</v>
      </c>
      <c r="AA92" s="217" t="s">
        <v>2654</v>
      </c>
      <c r="AB92" s="217" t="str">
        <f t="shared" si="40"/>
        <v>NO</v>
      </c>
      <c r="AC92" s="217" t="str">
        <f t="shared" si="41"/>
        <v>NO</v>
      </c>
      <c r="AD92" s="217" t="str">
        <f t="shared" si="42"/>
        <v>NO</v>
      </c>
      <c r="AE92" s="217" t="str">
        <f t="shared" si="43"/>
        <v>NO</v>
      </c>
      <c r="AF92" s="217" t="str">
        <f t="shared" si="44"/>
        <v>NO</v>
      </c>
      <c r="AG92" s="217" t="str">
        <f t="shared" si="45"/>
        <v>NO</v>
      </c>
      <c r="AH92" s="217" t="str">
        <f t="shared" si="46"/>
        <v>NO</v>
      </c>
      <c r="AI92" s="217" t="str">
        <f t="shared" si="47"/>
        <v>NO</v>
      </c>
      <c r="AJ92" s="217" t="str">
        <f t="shared" si="30"/>
        <v>NO</v>
      </c>
      <c r="AK92" s="217" t="str">
        <f t="shared" si="31"/>
        <v>NO</v>
      </c>
      <c r="AL92" s="217" t="str">
        <f t="shared" si="32"/>
        <v>NO</v>
      </c>
      <c r="AM92" s="217" t="str">
        <f t="shared" si="33"/>
        <v>NO</v>
      </c>
      <c r="AN92" s="217" t="str">
        <f t="shared" si="34"/>
        <v>NO</v>
      </c>
      <c r="AO92" s="217" t="str">
        <f t="shared" si="34"/>
        <v>NO</v>
      </c>
      <c r="AP92" s="217" t="str">
        <f>IF(AND(Inputs!$E$16=TRUE,K92="YES"),"YES","NO")</f>
        <v>NO</v>
      </c>
      <c r="AQ92" s="217" t="str">
        <f t="shared" si="35"/>
        <v>NO</v>
      </c>
      <c r="AR92" s="217" t="str">
        <f t="shared" si="38"/>
        <v>NO</v>
      </c>
      <c r="AS92" s="216">
        <v>24</v>
      </c>
      <c r="AT92" s="221">
        <f t="shared" si="29"/>
        <v>43528</v>
      </c>
      <c r="AU92" s="217" t="str">
        <f t="shared" si="37"/>
        <v>PO+24W</v>
      </c>
    </row>
    <row r="93" spans="1:47" s="9" customFormat="1" hidden="1" x14ac:dyDescent="0.25">
      <c r="A93" s="218"/>
      <c r="B93" s="217" t="s">
        <v>2634</v>
      </c>
      <c r="C93" s="217">
        <v>4000</v>
      </c>
      <c r="D93" s="225">
        <v>4024</v>
      </c>
      <c r="E93" s="205" t="s">
        <v>2806</v>
      </c>
      <c r="F93" s="205" t="str">
        <f>"0000-"&amp;B93&amp;"-"&amp;TEXT(D93,"00#")</f>
        <v>0000-FD-4024</v>
      </c>
      <c r="G93" s="205" t="s">
        <v>2641</v>
      </c>
      <c r="H93" s="9" t="s">
        <v>2656</v>
      </c>
      <c r="I93" s="9" t="str">
        <f>VLOOKUP(J93,Auxiliary!B:C,2,0)</f>
        <v>PIPI</v>
      </c>
      <c r="J93" s="217" t="s">
        <v>2520</v>
      </c>
      <c r="K93" s="217" t="s">
        <v>2654</v>
      </c>
      <c r="L93" s="217" t="s">
        <v>2654</v>
      </c>
      <c r="M93" s="217" t="s">
        <v>2654</v>
      </c>
      <c r="N93" s="217" t="s">
        <v>2654</v>
      </c>
      <c r="O93" s="217" t="s">
        <v>2654</v>
      </c>
      <c r="P93" s="217" t="s">
        <v>2654</v>
      </c>
      <c r="Q93" s="217" t="s">
        <v>2654</v>
      </c>
      <c r="R93" s="217" t="s">
        <v>2654</v>
      </c>
      <c r="S93" s="217" t="s">
        <v>2654</v>
      </c>
      <c r="T93" s="217" t="s">
        <v>2654</v>
      </c>
      <c r="U93" s="217" t="s">
        <v>2654</v>
      </c>
      <c r="V93" s="217" t="s">
        <v>2654</v>
      </c>
      <c r="W93" s="217" t="s">
        <v>2653</v>
      </c>
      <c r="X93" s="217" t="s">
        <v>2654</v>
      </c>
      <c r="Y93" s="217" t="s">
        <v>2654</v>
      </c>
      <c r="Z93" s="217" t="s">
        <v>2654</v>
      </c>
      <c r="AA93" s="217" t="s">
        <v>2654</v>
      </c>
      <c r="AB93" s="217" t="str">
        <f t="shared" si="40"/>
        <v>NO</v>
      </c>
      <c r="AC93" s="217" t="str">
        <f t="shared" si="41"/>
        <v>NO</v>
      </c>
      <c r="AD93" s="217" t="str">
        <f t="shared" si="42"/>
        <v>NO</v>
      </c>
      <c r="AE93" s="217" t="str">
        <f t="shared" si="43"/>
        <v>NO</v>
      </c>
      <c r="AF93" s="217" t="str">
        <f t="shared" si="44"/>
        <v>NO</v>
      </c>
      <c r="AG93" s="217" t="str">
        <f t="shared" si="45"/>
        <v>NO</v>
      </c>
      <c r="AH93" s="217" t="str">
        <f t="shared" si="46"/>
        <v>NO</v>
      </c>
      <c r="AI93" s="217" t="str">
        <f t="shared" si="47"/>
        <v>NO</v>
      </c>
      <c r="AJ93" s="217" t="str">
        <f t="shared" si="30"/>
        <v>NO</v>
      </c>
      <c r="AK93" s="217" t="str">
        <f t="shared" si="31"/>
        <v>NO</v>
      </c>
      <c r="AL93" s="217" t="str">
        <f t="shared" si="32"/>
        <v>NO</v>
      </c>
      <c r="AM93" s="217" t="str">
        <f t="shared" si="33"/>
        <v>NO</v>
      </c>
      <c r="AN93" s="217" t="str">
        <f t="shared" si="34"/>
        <v>NO</v>
      </c>
      <c r="AO93" s="217" t="str">
        <f t="shared" si="34"/>
        <v>NO</v>
      </c>
      <c r="AP93" s="217" t="str">
        <f>IF(AND(Inputs!$E$16=TRUE,K93="YES"),"YES","NO")</f>
        <v>NO</v>
      </c>
      <c r="AQ93" s="217" t="str">
        <f t="shared" si="35"/>
        <v>NO</v>
      </c>
      <c r="AR93" s="217" t="str">
        <f t="shared" si="38"/>
        <v>NO</v>
      </c>
      <c r="AS93" s="216">
        <v>24</v>
      </c>
      <c r="AT93" s="221">
        <f t="shared" si="29"/>
        <v>43528</v>
      </c>
      <c r="AU93" s="217" t="str">
        <f t="shared" si="37"/>
        <v>PO+24W</v>
      </c>
    </row>
    <row r="94" spans="1:47" s="9" customFormat="1" hidden="1" x14ac:dyDescent="0.25">
      <c r="A94" s="218"/>
      <c r="B94" s="217" t="s">
        <v>2634</v>
      </c>
      <c r="C94" s="217">
        <v>4000</v>
      </c>
      <c r="D94" s="225">
        <v>4025</v>
      </c>
      <c r="E94" s="205" t="s">
        <v>155</v>
      </c>
      <c r="F94" s="205" t="str">
        <f t="shared" si="39"/>
        <v>0000-FD-4025</v>
      </c>
      <c r="G94" s="205" t="s">
        <v>2641</v>
      </c>
      <c r="H94" s="9" t="s">
        <v>2656</v>
      </c>
      <c r="I94" s="9" t="str">
        <f>VLOOKUP(J94,Auxiliary!B:C,2,0)</f>
        <v>PIPI</v>
      </c>
      <c r="J94" s="217" t="s">
        <v>2520</v>
      </c>
      <c r="K94" s="217" t="s">
        <v>2654</v>
      </c>
      <c r="L94" s="217" t="s">
        <v>2654</v>
      </c>
      <c r="M94" s="217" t="s">
        <v>2654</v>
      </c>
      <c r="N94" s="217" t="s">
        <v>2654</v>
      </c>
      <c r="O94" s="217" t="s">
        <v>2654</v>
      </c>
      <c r="P94" s="217" t="s">
        <v>2654</v>
      </c>
      <c r="Q94" s="217" t="s">
        <v>2654</v>
      </c>
      <c r="R94" s="217" t="s">
        <v>2654</v>
      </c>
      <c r="S94" s="217" t="s">
        <v>2653</v>
      </c>
      <c r="T94" s="217" t="s">
        <v>2654</v>
      </c>
      <c r="U94" s="217" t="s">
        <v>2654</v>
      </c>
      <c r="V94" s="217" t="s">
        <v>2654</v>
      </c>
      <c r="W94" s="217" t="s">
        <v>2654</v>
      </c>
      <c r="X94" s="217" t="s">
        <v>2654</v>
      </c>
      <c r="Y94" s="217" t="s">
        <v>2654</v>
      </c>
      <c r="Z94" s="217" t="s">
        <v>2654</v>
      </c>
      <c r="AA94" s="217" t="s">
        <v>2654</v>
      </c>
      <c r="AB94" s="217" t="str">
        <f t="shared" si="40"/>
        <v>NO</v>
      </c>
      <c r="AC94" s="217" t="str">
        <f t="shared" si="41"/>
        <v>NO</v>
      </c>
      <c r="AD94" s="217" t="str">
        <f t="shared" si="42"/>
        <v>NO</v>
      </c>
      <c r="AE94" s="217" t="str">
        <f t="shared" si="43"/>
        <v>NO</v>
      </c>
      <c r="AF94" s="217" t="str">
        <f t="shared" si="44"/>
        <v>NO</v>
      </c>
      <c r="AG94" s="217" t="str">
        <f t="shared" si="45"/>
        <v>YES</v>
      </c>
      <c r="AH94" s="217" t="str">
        <f t="shared" si="46"/>
        <v>NO</v>
      </c>
      <c r="AI94" s="217" t="str">
        <f t="shared" si="47"/>
        <v>NO</v>
      </c>
      <c r="AJ94" s="217" t="str">
        <f t="shared" si="30"/>
        <v>NO</v>
      </c>
      <c r="AK94" s="217" t="str">
        <f t="shared" si="31"/>
        <v>NO</v>
      </c>
      <c r="AL94" s="217" t="str">
        <f t="shared" si="32"/>
        <v>NO</v>
      </c>
      <c r="AM94" s="217" t="str">
        <f t="shared" si="33"/>
        <v>NO</v>
      </c>
      <c r="AN94" s="217" t="str">
        <f t="shared" si="34"/>
        <v>NO</v>
      </c>
      <c r="AO94" s="217" t="str">
        <f t="shared" si="34"/>
        <v>NO</v>
      </c>
      <c r="AP94" s="217" t="str">
        <f>IF(AND(Inputs!$E$16=TRUE,K94="YES"),"YES","NO")</f>
        <v>NO</v>
      </c>
      <c r="AQ94" s="217" t="str">
        <f t="shared" si="35"/>
        <v>YES</v>
      </c>
      <c r="AR94" s="217" t="str">
        <f t="shared" si="38"/>
        <v>YES</v>
      </c>
      <c r="AS94" s="216">
        <v>24</v>
      </c>
      <c r="AT94" s="221">
        <f t="shared" si="29"/>
        <v>43528</v>
      </c>
      <c r="AU94" s="217" t="str">
        <f t="shared" si="37"/>
        <v>PO+24W</v>
      </c>
    </row>
    <row r="95" spans="1:47" s="9" customFormat="1" hidden="1" x14ac:dyDescent="0.25">
      <c r="A95" s="218"/>
      <c r="B95" s="217" t="s">
        <v>2634</v>
      </c>
      <c r="C95" s="217">
        <v>4000</v>
      </c>
      <c r="D95" s="225">
        <v>4026</v>
      </c>
      <c r="E95" s="205" t="s">
        <v>156</v>
      </c>
      <c r="F95" s="205" t="str">
        <f t="shared" si="39"/>
        <v>0000-FD-4026</v>
      </c>
      <c r="G95" s="205" t="s">
        <v>2641</v>
      </c>
      <c r="H95" s="9" t="s">
        <v>2656</v>
      </c>
      <c r="I95" s="9" t="str">
        <f>VLOOKUP(J95,Auxiliary!B:C,2,0)</f>
        <v>PIPI</v>
      </c>
      <c r="J95" s="217" t="s">
        <v>2520</v>
      </c>
      <c r="K95" s="217" t="s">
        <v>2654</v>
      </c>
      <c r="L95" s="217" t="s">
        <v>2654</v>
      </c>
      <c r="M95" s="217" t="s">
        <v>2654</v>
      </c>
      <c r="N95" s="217" t="s">
        <v>2654</v>
      </c>
      <c r="O95" s="217" t="s">
        <v>2654</v>
      </c>
      <c r="P95" s="217" t="s">
        <v>2654</v>
      </c>
      <c r="Q95" s="217" t="s">
        <v>2654</v>
      </c>
      <c r="R95" s="217" t="s">
        <v>2654</v>
      </c>
      <c r="S95" s="217" t="s">
        <v>2653</v>
      </c>
      <c r="T95" s="217" t="s">
        <v>2654</v>
      </c>
      <c r="U95" s="217" t="s">
        <v>2654</v>
      </c>
      <c r="V95" s="217" t="s">
        <v>2654</v>
      </c>
      <c r="W95" s="217" t="s">
        <v>2654</v>
      </c>
      <c r="X95" s="217" t="s">
        <v>2654</v>
      </c>
      <c r="Y95" s="217" t="s">
        <v>2654</v>
      </c>
      <c r="Z95" s="217" t="s">
        <v>2654</v>
      </c>
      <c r="AA95" s="217" t="s">
        <v>2654</v>
      </c>
      <c r="AB95" s="217" t="str">
        <f t="shared" si="40"/>
        <v>NO</v>
      </c>
      <c r="AC95" s="217" t="str">
        <f t="shared" si="41"/>
        <v>NO</v>
      </c>
      <c r="AD95" s="217" t="str">
        <f t="shared" si="42"/>
        <v>NO</v>
      </c>
      <c r="AE95" s="217" t="str">
        <f t="shared" si="43"/>
        <v>NO</v>
      </c>
      <c r="AF95" s="217" t="str">
        <f t="shared" si="44"/>
        <v>NO</v>
      </c>
      <c r="AG95" s="217" t="str">
        <f t="shared" si="45"/>
        <v>YES</v>
      </c>
      <c r="AH95" s="217" t="str">
        <f t="shared" si="46"/>
        <v>NO</v>
      </c>
      <c r="AI95" s="217" t="str">
        <f t="shared" si="47"/>
        <v>NO</v>
      </c>
      <c r="AJ95" s="217" t="str">
        <f t="shared" si="30"/>
        <v>NO</v>
      </c>
      <c r="AK95" s="217" t="str">
        <f t="shared" si="31"/>
        <v>NO</v>
      </c>
      <c r="AL95" s="217" t="str">
        <f t="shared" si="32"/>
        <v>NO</v>
      </c>
      <c r="AM95" s="217" t="str">
        <f t="shared" si="33"/>
        <v>NO</v>
      </c>
      <c r="AN95" s="217" t="str">
        <f t="shared" si="34"/>
        <v>NO</v>
      </c>
      <c r="AO95" s="217" t="str">
        <f t="shared" si="34"/>
        <v>NO</v>
      </c>
      <c r="AP95" s="217" t="str">
        <f>IF(AND(Inputs!$E$16=TRUE,K95="YES"),"YES","NO")</f>
        <v>NO</v>
      </c>
      <c r="AQ95" s="217" t="str">
        <f t="shared" si="35"/>
        <v>YES</v>
      </c>
      <c r="AR95" s="217" t="str">
        <f t="shared" si="38"/>
        <v>YES</v>
      </c>
      <c r="AS95" s="216">
        <v>24</v>
      </c>
      <c r="AT95" s="221">
        <f t="shared" si="29"/>
        <v>43528</v>
      </c>
      <c r="AU95" s="217" t="str">
        <f t="shared" si="37"/>
        <v>PO+24W</v>
      </c>
    </row>
    <row r="96" spans="1:47" s="9" customFormat="1" hidden="1" x14ac:dyDescent="0.25">
      <c r="A96" s="218"/>
      <c r="B96" s="217" t="s">
        <v>2634</v>
      </c>
      <c r="C96" s="217">
        <v>4000</v>
      </c>
      <c r="D96" s="225">
        <v>4027</v>
      </c>
      <c r="E96" s="205" t="s">
        <v>157</v>
      </c>
      <c r="F96" s="205" t="str">
        <f>"0000-"&amp;B96&amp;"-"&amp;TEXT(D96,"00#")</f>
        <v>0000-FD-4027</v>
      </c>
      <c r="G96" s="205" t="s">
        <v>2641</v>
      </c>
      <c r="H96" s="9" t="s">
        <v>2656</v>
      </c>
      <c r="I96" s="9" t="str">
        <f>VLOOKUP(J96,Auxiliary!B:C,2,0)</f>
        <v>PIPI</v>
      </c>
      <c r="J96" s="217" t="s">
        <v>2520</v>
      </c>
      <c r="K96" s="217" t="s">
        <v>2654</v>
      </c>
      <c r="L96" s="217" t="s">
        <v>2654</v>
      </c>
      <c r="M96" s="217" t="s">
        <v>2654</v>
      </c>
      <c r="N96" s="217" t="s">
        <v>2654</v>
      </c>
      <c r="O96" s="217" t="s">
        <v>2654</v>
      </c>
      <c r="P96" s="217" t="s">
        <v>2654</v>
      </c>
      <c r="Q96" s="217" t="s">
        <v>2654</v>
      </c>
      <c r="R96" s="217" t="s">
        <v>2654</v>
      </c>
      <c r="S96" s="217" t="s">
        <v>2654</v>
      </c>
      <c r="T96" s="217" t="s">
        <v>2654</v>
      </c>
      <c r="U96" s="217" t="s">
        <v>2653</v>
      </c>
      <c r="V96" s="217" t="s">
        <v>2654</v>
      </c>
      <c r="W96" s="217" t="s">
        <v>2654</v>
      </c>
      <c r="X96" s="217" t="s">
        <v>2654</v>
      </c>
      <c r="Y96" s="217" t="s">
        <v>2654</v>
      </c>
      <c r="Z96" s="217" t="s">
        <v>2654</v>
      </c>
      <c r="AA96" s="217" t="s">
        <v>2654</v>
      </c>
      <c r="AB96" s="217" t="str">
        <f t="shared" ref="AB96:AI96" si="48">IF(AND(N$6="X",N96="YES"),"YES","NO")</f>
        <v>NO</v>
      </c>
      <c r="AC96" s="217" t="str">
        <f t="shared" si="48"/>
        <v>NO</v>
      </c>
      <c r="AD96" s="217" t="str">
        <f t="shared" si="48"/>
        <v>NO</v>
      </c>
      <c r="AE96" s="217" t="str">
        <f t="shared" si="48"/>
        <v>NO</v>
      </c>
      <c r="AF96" s="217" t="str">
        <f t="shared" si="48"/>
        <v>NO</v>
      </c>
      <c r="AG96" s="217" t="str">
        <f t="shared" si="48"/>
        <v>NO</v>
      </c>
      <c r="AH96" s="217" t="str">
        <f t="shared" si="48"/>
        <v>NO</v>
      </c>
      <c r="AI96" s="217" t="str">
        <f t="shared" si="48"/>
        <v>NO</v>
      </c>
      <c r="AJ96" s="217" t="str">
        <f t="shared" si="30"/>
        <v>NO</v>
      </c>
      <c r="AK96" s="217" t="str">
        <f t="shared" si="31"/>
        <v>NO</v>
      </c>
      <c r="AL96" s="217" t="str">
        <f t="shared" si="32"/>
        <v>NO</v>
      </c>
      <c r="AM96" s="217" t="str">
        <f t="shared" si="33"/>
        <v>NO</v>
      </c>
      <c r="AN96" s="217" t="str">
        <f t="shared" si="34"/>
        <v>NO</v>
      </c>
      <c r="AO96" s="217" t="str">
        <f t="shared" si="34"/>
        <v>NO</v>
      </c>
      <c r="AP96" s="217" t="str">
        <f>IF(AND(Inputs!$E$16=TRUE,K96="YES"),"YES","NO")</f>
        <v>NO</v>
      </c>
      <c r="AQ96" s="217" t="str">
        <f t="shared" si="35"/>
        <v>NO</v>
      </c>
      <c r="AR96" s="217" t="str">
        <f t="shared" si="38"/>
        <v>NO</v>
      </c>
      <c r="AS96" s="216">
        <v>24</v>
      </c>
      <c r="AT96" s="221">
        <f t="shared" si="29"/>
        <v>43528</v>
      </c>
      <c r="AU96" s="217" t="str">
        <f t="shared" si="37"/>
        <v>PO+24W</v>
      </c>
    </row>
    <row r="97" spans="1:47" s="9" customFormat="1" hidden="1" x14ac:dyDescent="0.25">
      <c r="A97" s="218"/>
      <c r="B97" s="217" t="s">
        <v>2634</v>
      </c>
      <c r="C97" s="217">
        <v>4000</v>
      </c>
      <c r="D97" s="225">
        <v>4028</v>
      </c>
      <c r="E97" s="205" t="s">
        <v>2807</v>
      </c>
      <c r="F97" s="205" t="str">
        <f t="shared" si="39"/>
        <v>0000-FD-4028</v>
      </c>
      <c r="G97" s="205" t="s">
        <v>2641</v>
      </c>
      <c r="H97" s="9" t="s">
        <v>2656</v>
      </c>
      <c r="I97" s="9" t="str">
        <f>VLOOKUP(J97,Auxiliary!B:C,2,0)</f>
        <v>PIPI</v>
      </c>
      <c r="J97" s="217" t="s">
        <v>2520</v>
      </c>
      <c r="K97" s="217" t="s">
        <v>2654</v>
      </c>
      <c r="L97" s="217" t="s">
        <v>2654</v>
      </c>
      <c r="M97" s="217" t="s">
        <v>2654</v>
      </c>
      <c r="N97" s="217" t="s">
        <v>2654</v>
      </c>
      <c r="O97" s="217" t="s">
        <v>2654</v>
      </c>
      <c r="P97" s="217" t="s">
        <v>2654</v>
      </c>
      <c r="Q97" s="217" t="s">
        <v>2654</v>
      </c>
      <c r="R97" s="217" t="s">
        <v>2654</v>
      </c>
      <c r="S97" s="217" t="s">
        <v>2654</v>
      </c>
      <c r="T97" s="217" t="s">
        <v>2654</v>
      </c>
      <c r="U97" s="217" t="s">
        <v>2653</v>
      </c>
      <c r="V97" s="217" t="s">
        <v>2654</v>
      </c>
      <c r="W97" s="217" t="s">
        <v>2654</v>
      </c>
      <c r="X97" s="217" t="s">
        <v>2654</v>
      </c>
      <c r="Y97" s="217" t="s">
        <v>2654</v>
      </c>
      <c r="Z97" s="217" t="s">
        <v>2653</v>
      </c>
      <c r="AA97" s="217" t="s">
        <v>2654</v>
      </c>
      <c r="AB97" s="217" t="str">
        <f t="shared" si="40"/>
        <v>NO</v>
      </c>
      <c r="AC97" s="217" t="str">
        <f t="shared" si="41"/>
        <v>NO</v>
      </c>
      <c r="AD97" s="217" t="str">
        <f t="shared" si="42"/>
        <v>NO</v>
      </c>
      <c r="AE97" s="217" t="str">
        <f t="shared" si="43"/>
        <v>NO</v>
      </c>
      <c r="AF97" s="217" t="str">
        <f t="shared" si="44"/>
        <v>NO</v>
      </c>
      <c r="AG97" s="217" t="str">
        <f t="shared" si="45"/>
        <v>NO</v>
      </c>
      <c r="AH97" s="217" t="str">
        <f t="shared" si="46"/>
        <v>NO</v>
      </c>
      <c r="AI97" s="217" t="str">
        <f t="shared" si="47"/>
        <v>NO</v>
      </c>
      <c r="AJ97" s="217" t="str">
        <f t="shared" si="30"/>
        <v>NO</v>
      </c>
      <c r="AK97" s="217" t="str">
        <f t="shared" si="31"/>
        <v>NO</v>
      </c>
      <c r="AL97" s="217" t="str">
        <f t="shared" si="32"/>
        <v>NO</v>
      </c>
      <c r="AM97" s="217" t="str">
        <f t="shared" si="33"/>
        <v>NO</v>
      </c>
      <c r="AN97" s="217" t="str">
        <f t="shared" si="34"/>
        <v>NO</v>
      </c>
      <c r="AO97" s="217" t="str">
        <f t="shared" si="34"/>
        <v>NO</v>
      </c>
      <c r="AP97" s="217" t="str">
        <f>IF(AND(Inputs!$E$16=TRUE,K97="YES"),"YES","NO")</f>
        <v>NO</v>
      </c>
      <c r="AQ97" s="217" t="str">
        <f t="shared" si="35"/>
        <v>NO</v>
      </c>
      <c r="AR97" s="217" t="str">
        <f t="shared" si="38"/>
        <v>NO</v>
      </c>
      <c r="AS97" s="216">
        <v>24</v>
      </c>
      <c r="AT97" s="221">
        <f t="shared" si="29"/>
        <v>43528</v>
      </c>
      <c r="AU97" s="217" t="str">
        <f t="shared" si="37"/>
        <v>PO+24W</v>
      </c>
    </row>
    <row r="98" spans="1:47" s="9" customFormat="1" hidden="1" x14ac:dyDescent="0.25">
      <c r="A98" s="218"/>
      <c r="B98" s="217" t="s">
        <v>2644</v>
      </c>
      <c r="C98" s="217">
        <v>100</v>
      </c>
      <c r="D98" s="225">
        <v>100</v>
      </c>
      <c r="E98" s="205" t="s">
        <v>2053</v>
      </c>
      <c r="F98" s="205" t="str">
        <f t="shared" si="39"/>
        <v>0000-FE-100</v>
      </c>
      <c r="G98" s="205" t="s">
        <v>2742</v>
      </c>
      <c r="H98" s="9" t="s">
        <v>2663</v>
      </c>
      <c r="I98" s="9" t="str">
        <f>VLOOKUP(J98,Auxiliary!B:C,2,0)</f>
        <v>TUBE</v>
      </c>
      <c r="J98" s="217" t="s">
        <v>703</v>
      </c>
      <c r="K98" s="217" t="s">
        <v>2653</v>
      </c>
      <c r="L98" s="217" t="s">
        <v>2654</v>
      </c>
      <c r="M98" s="217" t="s">
        <v>2654</v>
      </c>
      <c r="N98" s="217" t="s">
        <v>2654</v>
      </c>
      <c r="O98" s="217" t="s">
        <v>2654</v>
      </c>
      <c r="P98" s="217" t="s">
        <v>2654</v>
      </c>
      <c r="Q98" s="217" t="s">
        <v>2654</v>
      </c>
      <c r="R98" s="217" t="s">
        <v>2654</v>
      </c>
      <c r="S98" s="217" t="s">
        <v>2654</v>
      </c>
      <c r="T98" s="217" t="s">
        <v>2654</v>
      </c>
      <c r="U98" s="217" t="s">
        <v>2654</v>
      </c>
      <c r="V98" s="217" t="s">
        <v>2654</v>
      </c>
      <c r="W98" s="217" t="s">
        <v>2654</v>
      </c>
      <c r="X98" s="217" t="s">
        <v>2654</v>
      </c>
      <c r="Y98" s="217" t="s">
        <v>2654</v>
      </c>
      <c r="Z98" s="217" t="s">
        <v>2654</v>
      </c>
      <c r="AA98" s="217" t="s">
        <v>2654</v>
      </c>
      <c r="AB98" s="217" t="str">
        <f t="shared" si="40"/>
        <v>NO</v>
      </c>
      <c r="AC98" s="217" t="str">
        <f t="shared" si="41"/>
        <v>NO</v>
      </c>
      <c r="AD98" s="217" t="str">
        <f t="shared" si="42"/>
        <v>NO</v>
      </c>
      <c r="AE98" s="217" t="str">
        <f t="shared" si="43"/>
        <v>NO</v>
      </c>
      <c r="AF98" s="217" t="str">
        <f t="shared" si="44"/>
        <v>NO</v>
      </c>
      <c r="AG98" s="217" t="str">
        <f t="shared" si="45"/>
        <v>NO</v>
      </c>
      <c r="AH98" s="217" t="str">
        <f t="shared" si="46"/>
        <v>NO</v>
      </c>
      <c r="AI98" s="217" t="str">
        <f t="shared" si="47"/>
        <v>NO</v>
      </c>
      <c r="AJ98" s="217" t="str">
        <f t="shared" si="30"/>
        <v>NO</v>
      </c>
      <c r="AK98" s="217" t="str">
        <f t="shared" si="31"/>
        <v>NO</v>
      </c>
      <c r="AL98" s="217" t="str">
        <f t="shared" si="32"/>
        <v>NO</v>
      </c>
      <c r="AM98" s="217" t="str">
        <f t="shared" si="33"/>
        <v>NO</v>
      </c>
      <c r="AN98" s="217" t="str">
        <f t="shared" si="34"/>
        <v>NO</v>
      </c>
      <c r="AO98" s="217" t="str">
        <f t="shared" si="34"/>
        <v>NO</v>
      </c>
      <c r="AP98" s="217" t="str">
        <f>IF(AND(Inputs!$E$16=TRUE,K98="YES"),"YES","NO")</f>
        <v>NO</v>
      </c>
      <c r="AQ98" s="217" t="str">
        <f t="shared" si="35"/>
        <v>NO</v>
      </c>
      <c r="AR98" s="217" t="str">
        <f t="shared" si="38"/>
        <v>NO</v>
      </c>
      <c r="AS98" s="216">
        <v>24</v>
      </c>
      <c r="AT98" s="221">
        <f t="shared" si="29"/>
        <v>43528</v>
      </c>
      <c r="AU98" s="217" t="str">
        <f t="shared" si="37"/>
        <v>PO+24W</v>
      </c>
    </row>
    <row r="99" spans="1:47" s="9" customFormat="1" hidden="1" x14ac:dyDescent="0.25">
      <c r="A99" s="218"/>
      <c r="B99" s="217" t="s">
        <v>2644</v>
      </c>
      <c r="C99" s="217">
        <v>100</v>
      </c>
      <c r="D99" s="225">
        <v>101</v>
      </c>
      <c r="E99" s="205" t="s">
        <v>2054</v>
      </c>
      <c r="F99" s="205" t="str">
        <f t="shared" si="39"/>
        <v>0000-FE-101</v>
      </c>
      <c r="G99" s="205" t="s">
        <v>2742</v>
      </c>
      <c r="H99" s="9" t="s">
        <v>2663</v>
      </c>
      <c r="I99" s="9" t="str">
        <f>VLOOKUP(J99,Auxiliary!B:C,2,0)</f>
        <v>TUBE</v>
      </c>
      <c r="J99" s="217" t="s">
        <v>703</v>
      </c>
      <c r="K99" s="217" t="s">
        <v>2653</v>
      </c>
      <c r="L99" s="217" t="s">
        <v>2654</v>
      </c>
      <c r="M99" s="217" t="s">
        <v>2654</v>
      </c>
      <c r="N99" s="217" t="s">
        <v>2654</v>
      </c>
      <c r="O99" s="217" t="s">
        <v>2654</v>
      </c>
      <c r="P99" s="217" t="s">
        <v>2654</v>
      </c>
      <c r="Q99" s="217" t="s">
        <v>2654</v>
      </c>
      <c r="R99" s="217" t="s">
        <v>2654</v>
      </c>
      <c r="S99" s="217" t="s">
        <v>2654</v>
      </c>
      <c r="T99" s="217" t="s">
        <v>2654</v>
      </c>
      <c r="U99" s="217" t="s">
        <v>2654</v>
      </c>
      <c r="V99" s="217" t="s">
        <v>2654</v>
      </c>
      <c r="W99" s="217" t="s">
        <v>2654</v>
      </c>
      <c r="X99" s="217" t="s">
        <v>2654</v>
      </c>
      <c r="Y99" s="217" t="s">
        <v>2654</v>
      </c>
      <c r="Z99" s="217" t="s">
        <v>2654</v>
      </c>
      <c r="AA99" s="217" t="s">
        <v>2654</v>
      </c>
      <c r="AB99" s="217" t="str">
        <f t="shared" si="40"/>
        <v>NO</v>
      </c>
      <c r="AC99" s="217" t="str">
        <f t="shared" si="41"/>
        <v>NO</v>
      </c>
      <c r="AD99" s="217" t="str">
        <f t="shared" si="42"/>
        <v>NO</v>
      </c>
      <c r="AE99" s="217" t="str">
        <f t="shared" si="43"/>
        <v>NO</v>
      </c>
      <c r="AF99" s="217" t="str">
        <f t="shared" si="44"/>
        <v>NO</v>
      </c>
      <c r="AG99" s="217" t="str">
        <f t="shared" si="45"/>
        <v>NO</v>
      </c>
      <c r="AH99" s="217" t="str">
        <f t="shared" si="46"/>
        <v>NO</v>
      </c>
      <c r="AI99" s="217" t="str">
        <f t="shared" si="47"/>
        <v>NO</v>
      </c>
      <c r="AJ99" s="217" t="str">
        <f t="shared" si="30"/>
        <v>NO</v>
      </c>
      <c r="AK99" s="217" t="str">
        <f t="shared" si="31"/>
        <v>NO</v>
      </c>
      <c r="AL99" s="217" t="str">
        <f t="shared" si="32"/>
        <v>NO</v>
      </c>
      <c r="AM99" s="217" t="str">
        <f t="shared" si="33"/>
        <v>NO</v>
      </c>
      <c r="AN99" s="217" t="str">
        <f t="shared" si="34"/>
        <v>NO</v>
      </c>
      <c r="AO99" s="217" t="str">
        <f t="shared" si="34"/>
        <v>NO</v>
      </c>
      <c r="AP99" s="217" t="str">
        <f>IF(AND(Inputs!$E$16=TRUE,K99="YES"),"YES","NO")</f>
        <v>NO</v>
      </c>
      <c r="AQ99" s="217" t="str">
        <f t="shared" si="35"/>
        <v>NO</v>
      </c>
      <c r="AR99" s="217" t="str">
        <f t="shared" si="38"/>
        <v>NO</v>
      </c>
      <c r="AS99" s="216">
        <v>24</v>
      </c>
      <c r="AT99" s="221">
        <f t="shared" si="29"/>
        <v>43528</v>
      </c>
      <c r="AU99" s="217" t="str">
        <f t="shared" si="37"/>
        <v>PO+24W</v>
      </c>
    </row>
    <row r="100" spans="1:47" s="9" customFormat="1" hidden="1" x14ac:dyDescent="0.25">
      <c r="A100" s="218"/>
      <c r="B100" s="217" t="s">
        <v>2644</v>
      </c>
      <c r="C100" s="217">
        <v>100</v>
      </c>
      <c r="D100" s="225">
        <v>102</v>
      </c>
      <c r="E100" s="205" t="s">
        <v>2055</v>
      </c>
      <c r="F100" s="205" t="str">
        <f t="shared" si="39"/>
        <v>0000-FE-102</v>
      </c>
      <c r="G100" s="205" t="s">
        <v>2742</v>
      </c>
      <c r="H100" s="9" t="s">
        <v>2663</v>
      </c>
      <c r="I100" s="9" t="str">
        <f>VLOOKUP(J100,Auxiliary!B:C,2,0)</f>
        <v>TUBE</v>
      </c>
      <c r="J100" s="217" t="s">
        <v>703</v>
      </c>
      <c r="K100" s="217" t="s">
        <v>2653</v>
      </c>
      <c r="L100" s="217" t="s">
        <v>2654</v>
      </c>
      <c r="M100" s="217" t="s">
        <v>2654</v>
      </c>
      <c r="N100" s="217" t="s">
        <v>2654</v>
      </c>
      <c r="O100" s="217" t="s">
        <v>2654</v>
      </c>
      <c r="P100" s="217" t="s">
        <v>2654</v>
      </c>
      <c r="Q100" s="217" t="s">
        <v>2654</v>
      </c>
      <c r="R100" s="217" t="s">
        <v>2654</v>
      </c>
      <c r="S100" s="217" t="s">
        <v>2654</v>
      </c>
      <c r="T100" s="217" t="s">
        <v>2654</v>
      </c>
      <c r="U100" s="217" t="s">
        <v>2654</v>
      </c>
      <c r="V100" s="217" t="s">
        <v>2654</v>
      </c>
      <c r="W100" s="217" t="s">
        <v>2654</v>
      </c>
      <c r="X100" s="217" t="s">
        <v>2654</v>
      </c>
      <c r="Y100" s="217" t="s">
        <v>2654</v>
      </c>
      <c r="Z100" s="217" t="s">
        <v>2654</v>
      </c>
      <c r="AA100" s="217" t="s">
        <v>2654</v>
      </c>
      <c r="AB100" s="217" t="str">
        <f t="shared" si="40"/>
        <v>NO</v>
      </c>
      <c r="AC100" s="217" t="str">
        <f t="shared" si="41"/>
        <v>NO</v>
      </c>
      <c r="AD100" s="217" t="str">
        <f t="shared" si="42"/>
        <v>NO</v>
      </c>
      <c r="AE100" s="217" t="str">
        <f t="shared" si="43"/>
        <v>NO</v>
      </c>
      <c r="AF100" s="217" t="str">
        <f t="shared" si="44"/>
        <v>NO</v>
      </c>
      <c r="AG100" s="217" t="str">
        <f t="shared" si="45"/>
        <v>NO</v>
      </c>
      <c r="AH100" s="217" t="str">
        <f t="shared" si="46"/>
        <v>NO</v>
      </c>
      <c r="AI100" s="217" t="str">
        <f t="shared" si="47"/>
        <v>NO</v>
      </c>
      <c r="AJ100" s="217" t="str">
        <f t="shared" si="30"/>
        <v>NO</v>
      </c>
      <c r="AK100" s="217" t="str">
        <f t="shared" si="31"/>
        <v>NO</v>
      </c>
      <c r="AL100" s="217" t="str">
        <f t="shared" si="32"/>
        <v>NO</v>
      </c>
      <c r="AM100" s="217" t="str">
        <f t="shared" si="33"/>
        <v>NO</v>
      </c>
      <c r="AN100" s="217" t="str">
        <f t="shared" si="34"/>
        <v>NO</v>
      </c>
      <c r="AO100" s="217" t="str">
        <f t="shared" si="34"/>
        <v>NO</v>
      </c>
      <c r="AP100" s="217" t="str">
        <f>IF(AND(Inputs!$E$16=TRUE,K100="YES"),"YES","NO")</f>
        <v>NO</v>
      </c>
      <c r="AQ100" s="217" t="str">
        <f t="shared" si="35"/>
        <v>NO</v>
      </c>
      <c r="AR100" s="217" t="str">
        <f t="shared" si="38"/>
        <v>NO</v>
      </c>
      <c r="AS100" s="216">
        <v>24</v>
      </c>
      <c r="AT100" s="221">
        <f t="shared" si="29"/>
        <v>43528</v>
      </c>
      <c r="AU100" s="217" t="str">
        <f t="shared" si="37"/>
        <v>PO+24W</v>
      </c>
    </row>
    <row r="101" spans="1:47" s="9" customFormat="1" hidden="1" x14ac:dyDescent="0.25">
      <c r="A101" s="218"/>
      <c r="B101" s="217" t="s">
        <v>2644</v>
      </c>
      <c r="C101" s="217">
        <v>100</v>
      </c>
      <c r="D101" s="225">
        <v>103</v>
      </c>
      <c r="E101" s="205" t="s">
        <v>2056</v>
      </c>
      <c r="F101" s="205" t="str">
        <f t="shared" si="39"/>
        <v>0000-FE-103</v>
      </c>
      <c r="G101" s="205" t="s">
        <v>2742</v>
      </c>
      <c r="H101" s="9" t="s">
        <v>2663</v>
      </c>
      <c r="I101" s="9" t="str">
        <f>VLOOKUP(J101,Auxiliary!B:C,2,0)</f>
        <v>TUBE</v>
      </c>
      <c r="J101" s="217" t="s">
        <v>703</v>
      </c>
      <c r="K101" s="217" t="s">
        <v>2653</v>
      </c>
      <c r="L101" s="217" t="s">
        <v>2654</v>
      </c>
      <c r="M101" s="217" t="s">
        <v>2654</v>
      </c>
      <c r="N101" s="217" t="s">
        <v>2654</v>
      </c>
      <c r="O101" s="217" t="s">
        <v>2654</v>
      </c>
      <c r="P101" s="217" t="s">
        <v>2654</v>
      </c>
      <c r="Q101" s="217" t="s">
        <v>2654</v>
      </c>
      <c r="R101" s="217" t="s">
        <v>2654</v>
      </c>
      <c r="S101" s="217" t="s">
        <v>2654</v>
      </c>
      <c r="T101" s="217" t="s">
        <v>2654</v>
      </c>
      <c r="U101" s="217" t="s">
        <v>2654</v>
      </c>
      <c r="V101" s="217" t="s">
        <v>2654</v>
      </c>
      <c r="W101" s="217" t="s">
        <v>2654</v>
      </c>
      <c r="X101" s="217" t="s">
        <v>2654</v>
      </c>
      <c r="Y101" s="217" t="s">
        <v>2654</v>
      </c>
      <c r="Z101" s="217" t="s">
        <v>2654</v>
      </c>
      <c r="AA101" s="217" t="s">
        <v>2654</v>
      </c>
      <c r="AB101" s="217" t="str">
        <f t="shared" si="40"/>
        <v>NO</v>
      </c>
      <c r="AC101" s="217" t="str">
        <f t="shared" si="41"/>
        <v>NO</v>
      </c>
      <c r="AD101" s="217" t="str">
        <f t="shared" si="42"/>
        <v>NO</v>
      </c>
      <c r="AE101" s="217" t="str">
        <f t="shared" si="43"/>
        <v>NO</v>
      </c>
      <c r="AF101" s="217" t="str">
        <f t="shared" si="44"/>
        <v>NO</v>
      </c>
      <c r="AG101" s="217" t="str">
        <f t="shared" si="45"/>
        <v>NO</v>
      </c>
      <c r="AH101" s="217" t="str">
        <f t="shared" si="46"/>
        <v>NO</v>
      </c>
      <c r="AI101" s="217" t="str">
        <f t="shared" si="47"/>
        <v>NO</v>
      </c>
      <c r="AJ101" s="217" t="str">
        <f t="shared" si="30"/>
        <v>NO</v>
      </c>
      <c r="AK101" s="217" t="str">
        <f t="shared" si="31"/>
        <v>NO</v>
      </c>
      <c r="AL101" s="217" t="str">
        <f t="shared" si="32"/>
        <v>NO</v>
      </c>
      <c r="AM101" s="217" t="str">
        <f t="shared" si="33"/>
        <v>NO</v>
      </c>
      <c r="AN101" s="217" t="str">
        <f t="shared" si="34"/>
        <v>NO</v>
      </c>
      <c r="AO101" s="217" t="str">
        <f t="shared" si="34"/>
        <v>NO</v>
      </c>
      <c r="AP101" s="217" t="str">
        <f>IF(AND(Inputs!$E$16=TRUE,K101="YES"),"YES","NO")</f>
        <v>NO</v>
      </c>
      <c r="AQ101" s="217" t="str">
        <f t="shared" si="35"/>
        <v>NO</v>
      </c>
      <c r="AR101" s="217" t="str">
        <f t="shared" si="38"/>
        <v>NO</v>
      </c>
      <c r="AS101" s="216">
        <v>24</v>
      </c>
      <c r="AT101" s="221">
        <f t="shared" si="29"/>
        <v>43528</v>
      </c>
      <c r="AU101" s="217" t="str">
        <f t="shared" si="37"/>
        <v>PO+24W</v>
      </c>
    </row>
    <row r="102" spans="1:47" s="9" customFormat="1" x14ac:dyDescent="0.25">
      <c r="A102" s="218"/>
      <c r="B102" s="217" t="s">
        <v>2644</v>
      </c>
      <c r="C102" s="217">
        <v>100</v>
      </c>
      <c r="D102" s="225">
        <v>104</v>
      </c>
      <c r="E102" s="205" t="s">
        <v>2057</v>
      </c>
      <c r="F102" s="205" t="str">
        <f t="shared" si="39"/>
        <v>0000-FE-104</v>
      </c>
      <c r="G102" s="205" t="s">
        <v>2742</v>
      </c>
      <c r="H102" s="9" t="s">
        <v>2663</v>
      </c>
      <c r="I102" s="9" t="str">
        <f>VLOOKUP(J102,Auxiliary!B:C,2,0)</f>
        <v>TUBE</v>
      </c>
      <c r="J102" s="217" t="s">
        <v>703</v>
      </c>
      <c r="K102" s="217" t="s">
        <v>2653</v>
      </c>
      <c r="L102" s="217" t="s">
        <v>2654</v>
      </c>
      <c r="M102" s="217" t="s">
        <v>2654</v>
      </c>
      <c r="N102" s="217" t="s">
        <v>2654</v>
      </c>
      <c r="O102" s="217" t="s">
        <v>2654</v>
      </c>
      <c r="P102" s="217" t="s">
        <v>2654</v>
      </c>
      <c r="Q102" s="217" t="s">
        <v>2654</v>
      </c>
      <c r="R102" s="217" t="s">
        <v>2654</v>
      </c>
      <c r="S102" s="217" t="s">
        <v>2654</v>
      </c>
      <c r="T102" s="217" t="s">
        <v>2654</v>
      </c>
      <c r="U102" s="217" t="s">
        <v>2654</v>
      </c>
      <c r="V102" s="217" t="s">
        <v>2654</v>
      </c>
      <c r="W102" s="217" t="s">
        <v>2654</v>
      </c>
      <c r="X102" s="217" t="s">
        <v>2654</v>
      </c>
      <c r="Y102" s="217" t="s">
        <v>2654</v>
      </c>
      <c r="Z102" s="217" t="s">
        <v>2654</v>
      </c>
      <c r="AA102" s="217" t="s">
        <v>2654</v>
      </c>
      <c r="AB102" s="217" t="str">
        <f t="shared" si="40"/>
        <v>NO</v>
      </c>
      <c r="AC102" s="217" t="str">
        <f t="shared" si="41"/>
        <v>NO</v>
      </c>
      <c r="AD102" s="217" t="str">
        <f t="shared" si="42"/>
        <v>NO</v>
      </c>
      <c r="AE102" s="217" t="str">
        <f t="shared" si="43"/>
        <v>NO</v>
      </c>
      <c r="AF102" s="217" t="str">
        <f t="shared" si="44"/>
        <v>NO</v>
      </c>
      <c r="AG102" s="217" t="str">
        <f t="shared" si="45"/>
        <v>NO</v>
      </c>
      <c r="AH102" s="217" t="str">
        <f t="shared" si="46"/>
        <v>NO</v>
      </c>
      <c r="AI102" s="217" t="str">
        <f t="shared" si="47"/>
        <v>NO</v>
      </c>
      <c r="AJ102" s="217" t="str">
        <f t="shared" si="30"/>
        <v>NO</v>
      </c>
      <c r="AK102" s="217" t="str">
        <f t="shared" si="31"/>
        <v>NO</v>
      </c>
      <c r="AL102" s="217" t="str">
        <f t="shared" si="32"/>
        <v>NO</v>
      </c>
      <c r="AM102" s="217" t="str">
        <f t="shared" si="33"/>
        <v>NO</v>
      </c>
      <c r="AN102" s="217" t="str">
        <f t="shared" si="34"/>
        <v>NO</v>
      </c>
      <c r="AO102" s="217" t="str">
        <f t="shared" si="34"/>
        <v>NO</v>
      </c>
      <c r="AP102" s="217" t="str">
        <f>IF(AND(Inputs!$E$16=TRUE,K102="YES"),"YES","NO")</f>
        <v>NO</v>
      </c>
      <c r="AQ102" s="217" t="str">
        <f t="shared" si="35"/>
        <v>NO</v>
      </c>
      <c r="AR102" s="217" t="str">
        <f t="shared" si="38"/>
        <v>NO</v>
      </c>
      <c r="AS102" s="216">
        <v>24</v>
      </c>
      <c r="AT102" s="221">
        <f t="shared" si="29"/>
        <v>43528</v>
      </c>
      <c r="AU102" s="217" t="str">
        <f t="shared" si="37"/>
        <v>PO+24W</v>
      </c>
    </row>
    <row r="103" spans="1:47" s="9" customFormat="1" hidden="1" x14ac:dyDescent="0.25">
      <c r="A103" s="218"/>
      <c r="B103" s="217" t="s">
        <v>2644</v>
      </c>
      <c r="C103" s="217">
        <v>100</v>
      </c>
      <c r="D103" s="225">
        <v>105</v>
      </c>
      <c r="E103" s="205" t="s">
        <v>2835</v>
      </c>
      <c r="F103" s="205" t="str">
        <f t="shared" si="39"/>
        <v>0000-FE-105</v>
      </c>
      <c r="G103" s="205" t="s">
        <v>2742</v>
      </c>
      <c r="H103" s="9" t="s">
        <v>2663</v>
      </c>
      <c r="I103" s="9" t="str">
        <f>VLOOKUP(J103,Auxiliary!B:C,2,0)</f>
        <v>TUBE</v>
      </c>
      <c r="J103" s="217" t="s">
        <v>703</v>
      </c>
      <c r="K103" s="217" t="s">
        <v>2653</v>
      </c>
      <c r="L103" s="217" t="s">
        <v>2654</v>
      </c>
      <c r="M103" s="217" t="s">
        <v>2654</v>
      </c>
      <c r="N103" s="217" t="s">
        <v>2654</v>
      </c>
      <c r="O103" s="217" t="s">
        <v>2654</v>
      </c>
      <c r="P103" s="217" t="s">
        <v>2654</v>
      </c>
      <c r="Q103" s="217" t="s">
        <v>2654</v>
      </c>
      <c r="R103" s="217" t="s">
        <v>2654</v>
      </c>
      <c r="S103" s="217" t="s">
        <v>2654</v>
      </c>
      <c r="T103" s="217" t="s">
        <v>2654</v>
      </c>
      <c r="U103" s="217" t="s">
        <v>2654</v>
      </c>
      <c r="V103" s="217" t="s">
        <v>2654</v>
      </c>
      <c r="W103" s="217" t="s">
        <v>2654</v>
      </c>
      <c r="X103" s="217" t="s">
        <v>2654</v>
      </c>
      <c r="Y103" s="217" t="s">
        <v>2654</v>
      </c>
      <c r="Z103" s="217" t="s">
        <v>2654</v>
      </c>
      <c r="AA103" s="217" t="s">
        <v>2654</v>
      </c>
      <c r="AB103" s="217" t="str">
        <f t="shared" si="40"/>
        <v>NO</v>
      </c>
      <c r="AC103" s="217" t="str">
        <f t="shared" si="41"/>
        <v>NO</v>
      </c>
      <c r="AD103" s="217" t="str">
        <f t="shared" si="42"/>
        <v>NO</v>
      </c>
      <c r="AE103" s="217" t="str">
        <f t="shared" si="43"/>
        <v>NO</v>
      </c>
      <c r="AF103" s="217" t="str">
        <f t="shared" si="44"/>
        <v>NO</v>
      </c>
      <c r="AG103" s="217" t="str">
        <f t="shared" si="45"/>
        <v>NO</v>
      </c>
      <c r="AH103" s="217" t="str">
        <f t="shared" si="46"/>
        <v>NO</v>
      </c>
      <c r="AI103" s="217" t="str">
        <f t="shared" si="47"/>
        <v>NO</v>
      </c>
      <c r="AJ103" s="217" t="str">
        <f t="shared" si="30"/>
        <v>NO</v>
      </c>
      <c r="AK103" s="217" t="str">
        <f t="shared" si="31"/>
        <v>NO</v>
      </c>
      <c r="AL103" s="217" t="str">
        <f t="shared" si="32"/>
        <v>NO</v>
      </c>
      <c r="AM103" s="217" t="str">
        <f t="shared" si="33"/>
        <v>NO</v>
      </c>
      <c r="AN103" s="217" t="str">
        <f t="shared" si="34"/>
        <v>NO</v>
      </c>
      <c r="AO103" s="217" t="str">
        <f t="shared" si="34"/>
        <v>NO</v>
      </c>
      <c r="AP103" s="217" t="str">
        <f>IF(AND(Inputs!$E$16=TRUE,K103="YES"),"YES","NO")</f>
        <v>NO</v>
      </c>
      <c r="AQ103" s="217" t="str">
        <f t="shared" si="35"/>
        <v>NO</v>
      </c>
      <c r="AR103" s="217" t="str">
        <f t="shared" si="38"/>
        <v>NO</v>
      </c>
      <c r="AS103" s="216">
        <v>24</v>
      </c>
      <c r="AT103" s="221">
        <f t="shared" si="29"/>
        <v>43528</v>
      </c>
      <c r="AU103" s="217" t="str">
        <f t="shared" si="37"/>
        <v>PO+24W</v>
      </c>
    </row>
    <row r="104" spans="1:47" s="9" customFormat="1" hidden="1" x14ac:dyDescent="0.25">
      <c r="A104" s="218"/>
      <c r="B104" s="217" t="s">
        <v>2644</v>
      </c>
      <c r="C104" s="217">
        <v>100</v>
      </c>
      <c r="D104" s="225">
        <v>106</v>
      </c>
      <c r="E104" s="205" t="s">
        <v>2058</v>
      </c>
      <c r="F104" s="205" t="str">
        <f t="shared" si="39"/>
        <v>0000-FE-106</v>
      </c>
      <c r="G104" s="205" t="s">
        <v>2742</v>
      </c>
      <c r="H104" s="9" t="s">
        <v>2663</v>
      </c>
      <c r="I104" s="9" t="str">
        <f>VLOOKUP(J104,Auxiliary!B:C,2,0)</f>
        <v>TUBE</v>
      </c>
      <c r="J104" s="217" t="s">
        <v>703</v>
      </c>
      <c r="K104" s="217" t="s">
        <v>2653</v>
      </c>
      <c r="L104" s="217" t="s">
        <v>2654</v>
      </c>
      <c r="M104" s="217" t="s">
        <v>2654</v>
      </c>
      <c r="N104" s="217" t="s">
        <v>2654</v>
      </c>
      <c r="O104" s="217" t="s">
        <v>2654</v>
      </c>
      <c r="P104" s="217" t="s">
        <v>2654</v>
      </c>
      <c r="Q104" s="217" t="s">
        <v>2654</v>
      </c>
      <c r="R104" s="217" t="s">
        <v>2654</v>
      </c>
      <c r="S104" s="217" t="s">
        <v>2654</v>
      </c>
      <c r="T104" s="217" t="s">
        <v>2654</v>
      </c>
      <c r="U104" s="217" t="s">
        <v>2654</v>
      </c>
      <c r="V104" s="217" t="s">
        <v>2654</v>
      </c>
      <c r="W104" s="217" t="s">
        <v>2654</v>
      </c>
      <c r="X104" s="217" t="s">
        <v>2654</v>
      </c>
      <c r="Y104" s="217" t="s">
        <v>2654</v>
      </c>
      <c r="Z104" s="217" t="s">
        <v>2654</v>
      </c>
      <c r="AA104" s="217" t="s">
        <v>2654</v>
      </c>
      <c r="AB104" s="217" t="str">
        <f t="shared" si="40"/>
        <v>NO</v>
      </c>
      <c r="AC104" s="217" t="str">
        <f t="shared" si="41"/>
        <v>NO</v>
      </c>
      <c r="AD104" s="217" t="str">
        <f t="shared" si="42"/>
        <v>NO</v>
      </c>
      <c r="AE104" s="217" t="str">
        <f t="shared" si="43"/>
        <v>NO</v>
      </c>
      <c r="AF104" s="217" t="str">
        <f t="shared" si="44"/>
        <v>NO</v>
      </c>
      <c r="AG104" s="217" t="str">
        <f t="shared" si="45"/>
        <v>NO</v>
      </c>
      <c r="AH104" s="217" t="str">
        <f t="shared" si="46"/>
        <v>NO</v>
      </c>
      <c r="AI104" s="217" t="str">
        <f t="shared" si="47"/>
        <v>NO</v>
      </c>
      <c r="AJ104" s="217" t="str">
        <f t="shared" si="30"/>
        <v>NO</v>
      </c>
      <c r="AK104" s="217" t="str">
        <f t="shared" si="31"/>
        <v>NO</v>
      </c>
      <c r="AL104" s="217" t="str">
        <f t="shared" si="32"/>
        <v>NO</v>
      </c>
      <c r="AM104" s="217" t="str">
        <f t="shared" si="33"/>
        <v>NO</v>
      </c>
      <c r="AN104" s="217" t="str">
        <f t="shared" si="34"/>
        <v>NO</v>
      </c>
      <c r="AO104" s="217" t="str">
        <f t="shared" si="34"/>
        <v>NO</v>
      </c>
      <c r="AP104" s="217" t="str">
        <f>IF(AND(Inputs!$E$16=TRUE,K104="YES"),"YES","NO")</f>
        <v>NO</v>
      </c>
      <c r="AQ104" s="217" t="str">
        <f t="shared" si="35"/>
        <v>NO</v>
      </c>
      <c r="AR104" s="217" t="str">
        <f t="shared" si="38"/>
        <v>NO</v>
      </c>
      <c r="AS104" s="216">
        <v>24</v>
      </c>
      <c r="AT104" s="221">
        <f t="shared" si="29"/>
        <v>43528</v>
      </c>
      <c r="AU104" s="217" t="str">
        <f t="shared" si="37"/>
        <v>PO+24W</v>
      </c>
    </row>
    <row r="105" spans="1:47" s="9" customFormat="1" hidden="1" x14ac:dyDescent="0.25">
      <c r="A105" s="218"/>
      <c r="B105" s="217" t="s">
        <v>2644</v>
      </c>
      <c r="C105" s="217">
        <v>100</v>
      </c>
      <c r="D105" s="225">
        <v>107</v>
      </c>
      <c r="E105" s="205" t="s">
        <v>2836</v>
      </c>
      <c r="F105" s="205" t="str">
        <f t="shared" si="39"/>
        <v>0000-FE-107</v>
      </c>
      <c r="G105" s="205" t="s">
        <v>2742</v>
      </c>
      <c r="H105" s="9" t="s">
        <v>2663</v>
      </c>
      <c r="I105" s="9" t="str">
        <f>VLOOKUP(J105,Auxiliary!B:C,2,0)</f>
        <v>TUBE</v>
      </c>
      <c r="J105" s="217" t="s">
        <v>703</v>
      </c>
      <c r="K105" s="217" t="s">
        <v>2653</v>
      </c>
      <c r="L105" s="217" t="s">
        <v>2654</v>
      </c>
      <c r="M105" s="217" t="s">
        <v>2654</v>
      </c>
      <c r="N105" s="217" t="s">
        <v>2654</v>
      </c>
      <c r="O105" s="217" t="s">
        <v>2654</v>
      </c>
      <c r="P105" s="217" t="s">
        <v>2654</v>
      </c>
      <c r="Q105" s="217" t="s">
        <v>2654</v>
      </c>
      <c r="R105" s="217" t="s">
        <v>2654</v>
      </c>
      <c r="S105" s="217" t="s">
        <v>2654</v>
      </c>
      <c r="T105" s="217" t="s">
        <v>2654</v>
      </c>
      <c r="U105" s="217" t="s">
        <v>2654</v>
      </c>
      <c r="V105" s="217" t="s">
        <v>2654</v>
      </c>
      <c r="W105" s="217" t="s">
        <v>2654</v>
      </c>
      <c r="X105" s="217" t="s">
        <v>2654</v>
      </c>
      <c r="Y105" s="217" t="s">
        <v>2654</v>
      </c>
      <c r="Z105" s="217" t="s">
        <v>2654</v>
      </c>
      <c r="AA105" s="217" t="s">
        <v>2654</v>
      </c>
      <c r="AB105" s="217" t="str">
        <f t="shared" si="40"/>
        <v>NO</v>
      </c>
      <c r="AC105" s="217" t="str">
        <f t="shared" si="41"/>
        <v>NO</v>
      </c>
      <c r="AD105" s="217" t="str">
        <f t="shared" si="42"/>
        <v>NO</v>
      </c>
      <c r="AE105" s="217" t="str">
        <f t="shared" si="43"/>
        <v>NO</v>
      </c>
      <c r="AF105" s="217" t="str">
        <f t="shared" si="44"/>
        <v>NO</v>
      </c>
      <c r="AG105" s="217" t="str">
        <f t="shared" si="45"/>
        <v>NO</v>
      </c>
      <c r="AH105" s="217" t="str">
        <f t="shared" si="46"/>
        <v>NO</v>
      </c>
      <c r="AI105" s="217" t="str">
        <f t="shared" si="47"/>
        <v>NO</v>
      </c>
      <c r="AJ105" s="217" t="str">
        <f t="shared" si="30"/>
        <v>NO</v>
      </c>
      <c r="AK105" s="217" t="str">
        <f t="shared" si="31"/>
        <v>NO</v>
      </c>
      <c r="AL105" s="217" t="str">
        <f t="shared" si="32"/>
        <v>NO</v>
      </c>
      <c r="AM105" s="217" t="str">
        <f t="shared" si="33"/>
        <v>NO</v>
      </c>
      <c r="AN105" s="217" t="str">
        <f t="shared" si="34"/>
        <v>NO</v>
      </c>
      <c r="AO105" s="217" t="str">
        <f t="shared" si="34"/>
        <v>NO</v>
      </c>
      <c r="AP105" s="217" t="str">
        <f>IF(AND(Inputs!$E$16=TRUE,K105="YES"),"YES","NO")</f>
        <v>NO</v>
      </c>
      <c r="AQ105" s="217" t="str">
        <f t="shared" si="35"/>
        <v>NO</v>
      </c>
      <c r="AR105" s="217" t="str">
        <f t="shared" si="38"/>
        <v>NO</v>
      </c>
      <c r="AS105" s="216">
        <v>24</v>
      </c>
      <c r="AT105" s="221">
        <f t="shared" si="29"/>
        <v>43528</v>
      </c>
      <c r="AU105" s="217" t="str">
        <f t="shared" si="37"/>
        <v>PO+24W</v>
      </c>
    </row>
    <row r="106" spans="1:47" s="9" customFormat="1" hidden="1" x14ac:dyDescent="0.25">
      <c r="A106" s="218"/>
      <c r="B106" s="217" t="s">
        <v>2644</v>
      </c>
      <c r="C106" s="217">
        <v>100</v>
      </c>
      <c r="D106" s="225">
        <v>108</v>
      </c>
      <c r="E106" s="205" t="s">
        <v>2059</v>
      </c>
      <c r="F106" s="205" t="str">
        <f t="shared" si="39"/>
        <v>0000-FE-108</v>
      </c>
      <c r="G106" s="205" t="s">
        <v>2742</v>
      </c>
      <c r="H106" s="9" t="s">
        <v>2663</v>
      </c>
      <c r="I106" s="9" t="str">
        <f>VLOOKUP(J106,Auxiliary!B:C,2,0)</f>
        <v>TUBE</v>
      </c>
      <c r="J106" s="217" t="s">
        <v>703</v>
      </c>
      <c r="K106" s="217" t="s">
        <v>2653</v>
      </c>
      <c r="L106" s="217" t="s">
        <v>2654</v>
      </c>
      <c r="M106" s="217" t="s">
        <v>2654</v>
      </c>
      <c r="N106" s="217" t="s">
        <v>2654</v>
      </c>
      <c r="O106" s="217" t="s">
        <v>2654</v>
      </c>
      <c r="P106" s="217" t="s">
        <v>2654</v>
      </c>
      <c r="Q106" s="217" t="s">
        <v>2654</v>
      </c>
      <c r="R106" s="217" t="s">
        <v>2654</v>
      </c>
      <c r="S106" s="217" t="s">
        <v>2654</v>
      </c>
      <c r="T106" s="217" t="s">
        <v>2654</v>
      </c>
      <c r="U106" s="217" t="s">
        <v>2654</v>
      </c>
      <c r="V106" s="217" t="s">
        <v>2654</v>
      </c>
      <c r="W106" s="217" t="s">
        <v>2654</v>
      </c>
      <c r="X106" s="217" t="s">
        <v>2654</v>
      </c>
      <c r="Y106" s="217" t="s">
        <v>2654</v>
      </c>
      <c r="Z106" s="217" t="s">
        <v>2654</v>
      </c>
      <c r="AA106" s="217" t="s">
        <v>2654</v>
      </c>
      <c r="AB106" s="217" t="str">
        <f t="shared" si="40"/>
        <v>NO</v>
      </c>
      <c r="AC106" s="217" t="str">
        <f t="shared" si="41"/>
        <v>NO</v>
      </c>
      <c r="AD106" s="217" t="str">
        <f t="shared" si="42"/>
        <v>NO</v>
      </c>
      <c r="AE106" s="217" t="str">
        <f t="shared" si="43"/>
        <v>NO</v>
      </c>
      <c r="AF106" s="217" t="str">
        <f t="shared" si="44"/>
        <v>NO</v>
      </c>
      <c r="AG106" s="217" t="str">
        <f t="shared" si="45"/>
        <v>NO</v>
      </c>
      <c r="AH106" s="217" t="str">
        <f t="shared" si="46"/>
        <v>NO</v>
      </c>
      <c r="AI106" s="217" t="str">
        <f t="shared" si="47"/>
        <v>NO</v>
      </c>
      <c r="AJ106" s="217" t="str">
        <f t="shared" si="30"/>
        <v>NO</v>
      </c>
      <c r="AK106" s="217" t="str">
        <f t="shared" si="31"/>
        <v>NO</v>
      </c>
      <c r="AL106" s="217" t="str">
        <f t="shared" si="32"/>
        <v>NO</v>
      </c>
      <c r="AM106" s="217" t="str">
        <f t="shared" si="33"/>
        <v>NO</v>
      </c>
      <c r="AN106" s="217" t="str">
        <f t="shared" si="34"/>
        <v>NO</v>
      </c>
      <c r="AO106" s="217" t="str">
        <f t="shared" si="34"/>
        <v>NO</v>
      </c>
      <c r="AP106" s="217" t="str">
        <f>IF(AND(Inputs!$E$16=TRUE,K106="YES"),"YES","NO")</f>
        <v>NO</v>
      </c>
      <c r="AQ106" s="217" t="str">
        <f t="shared" si="35"/>
        <v>NO</v>
      </c>
      <c r="AR106" s="217" t="str">
        <f t="shared" si="38"/>
        <v>NO</v>
      </c>
      <c r="AS106" s="216">
        <v>24</v>
      </c>
      <c r="AT106" s="221">
        <f t="shared" si="29"/>
        <v>43528</v>
      </c>
      <c r="AU106" s="217" t="str">
        <f t="shared" si="37"/>
        <v>PO+24W</v>
      </c>
    </row>
    <row r="107" spans="1:47" s="9" customFormat="1" hidden="1" x14ac:dyDescent="0.25">
      <c r="A107" s="218"/>
      <c r="B107" s="217" t="s">
        <v>2644</v>
      </c>
      <c r="C107" s="217">
        <v>100</v>
      </c>
      <c r="D107" s="225">
        <v>109</v>
      </c>
      <c r="E107" s="205" t="s">
        <v>2060</v>
      </c>
      <c r="F107" s="205" t="str">
        <f t="shared" si="39"/>
        <v>0000-FE-109</v>
      </c>
      <c r="G107" s="205" t="s">
        <v>2742</v>
      </c>
      <c r="H107" s="9" t="s">
        <v>2663</v>
      </c>
      <c r="I107" s="9" t="str">
        <f>VLOOKUP(J107,Auxiliary!B:C,2,0)</f>
        <v>TUBE</v>
      </c>
      <c r="J107" s="217" t="s">
        <v>703</v>
      </c>
      <c r="K107" s="217" t="s">
        <v>2653</v>
      </c>
      <c r="L107" s="217" t="s">
        <v>2654</v>
      </c>
      <c r="M107" s="217" t="s">
        <v>2654</v>
      </c>
      <c r="N107" s="217" t="s">
        <v>2654</v>
      </c>
      <c r="O107" s="217" t="s">
        <v>2654</v>
      </c>
      <c r="P107" s="217" t="s">
        <v>2654</v>
      </c>
      <c r="Q107" s="217" t="s">
        <v>2654</v>
      </c>
      <c r="R107" s="217" t="s">
        <v>2654</v>
      </c>
      <c r="S107" s="217" t="s">
        <v>2654</v>
      </c>
      <c r="T107" s="217" t="s">
        <v>2654</v>
      </c>
      <c r="U107" s="217" t="s">
        <v>2654</v>
      </c>
      <c r="V107" s="217" t="s">
        <v>2654</v>
      </c>
      <c r="W107" s="217" t="s">
        <v>2654</v>
      </c>
      <c r="X107" s="217" t="s">
        <v>2654</v>
      </c>
      <c r="Y107" s="217" t="s">
        <v>2654</v>
      </c>
      <c r="Z107" s="217" t="s">
        <v>2654</v>
      </c>
      <c r="AA107" s="217" t="s">
        <v>2654</v>
      </c>
      <c r="AB107" s="217" t="str">
        <f t="shared" si="40"/>
        <v>NO</v>
      </c>
      <c r="AC107" s="217" t="str">
        <f t="shared" si="41"/>
        <v>NO</v>
      </c>
      <c r="AD107" s="217" t="str">
        <f t="shared" si="42"/>
        <v>NO</v>
      </c>
      <c r="AE107" s="217" t="str">
        <f t="shared" si="43"/>
        <v>NO</v>
      </c>
      <c r="AF107" s="217" t="str">
        <f t="shared" si="44"/>
        <v>NO</v>
      </c>
      <c r="AG107" s="217" t="str">
        <f t="shared" si="45"/>
        <v>NO</v>
      </c>
      <c r="AH107" s="217" t="str">
        <f t="shared" si="46"/>
        <v>NO</v>
      </c>
      <c r="AI107" s="217" t="str">
        <f t="shared" si="47"/>
        <v>NO</v>
      </c>
      <c r="AJ107" s="217" t="str">
        <f t="shared" si="30"/>
        <v>NO</v>
      </c>
      <c r="AK107" s="217" t="str">
        <f t="shared" si="31"/>
        <v>NO</v>
      </c>
      <c r="AL107" s="217" t="str">
        <f t="shared" si="32"/>
        <v>NO</v>
      </c>
      <c r="AM107" s="217" t="str">
        <f t="shared" si="33"/>
        <v>NO</v>
      </c>
      <c r="AN107" s="217" t="str">
        <f t="shared" si="34"/>
        <v>NO</v>
      </c>
      <c r="AO107" s="217" t="str">
        <f t="shared" si="34"/>
        <v>NO</v>
      </c>
      <c r="AP107" s="217" t="str">
        <f>IF(AND(Inputs!$E$16=TRUE,K107="YES"),"YES","NO")</f>
        <v>NO</v>
      </c>
      <c r="AQ107" s="217" t="str">
        <f t="shared" si="35"/>
        <v>NO</v>
      </c>
      <c r="AR107" s="217" t="str">
        <f t="shared" si="38"/>
        <v>NO</v>
      </c>
      <c r="AS107" s="216">
        <v>24</v>
      </c>
      <c r="AT107" s="221">
        <f t="shared" si="29"/>
        <v>43528</v>
      </c>
      <c r="AU107" s="217" t="str">
        <f t="shared" si="37"/>
        <v>PO+24W</v>
      </c>
    </row>
    <row r="108" spans="1:47" s="9" customFormat="1" hidden="1" x14ac:dyDescent="0.25">
      <c r="A108" s="218"/>
      <c r="B108" s="217" t="s">
        <v>2644</v>
      </c>
      <c r="C108" s="217">
        <v>100</v>
      </c>
      <c r="D108" s="225">
        <v>110</v>
      </c>
      <c r="E108" s="205" t="s">
        <v>2061</v>
      </c>
      <c r="F108" s="205" t="str">
        <f t="shared" si="39"/>
        <v>0000-FE-110</v>
      </c>
      <c r="G108" s="205" t="s">
        <v>2742</v>
      </c>
      <c r="H108" s="9" t="s">
        <v>2663</v>
      </c>
      <c r="I108" s="9" t="str">
        <f>VLOOKUP(J108,Auxiliary!B:C,2,0)</f>
        <v>TUBE</v>
      </c>
      <c r="J108" s="217" t="s">
        <v>703</v>
      </c>
      <c r="K108" s="217" t="s">
        <v>2653</v>
      </c>
      <c r="L108" s="217" t="s">
        <v>2654</v>
      </c>
      <c r="M108" s="217" t="s">
        <v>2654</v>
      </c>
      <c r="N108" s="217" t="s">
        <v>2654</v>
      </c>
      <c r="O108" s="217" t="s">
        <v>2654</v>
      </c>
      <c r="P108" s="217" t="s">
        <v>2654</v>
      </c>
      <c r="Q108" s="217" t="s">
        <v>2654</v>
      </c>
      <c r="R108" s="217" t="s">
        <v>2654</v>
      </c>
      <c r="S108" s="217" t="s">
        <v>2654</v>
      </c>
      <c r="T108" s="217" t="s">
        <v>2654</v>
      </c>
      <c r="U108" s="217" t="s">
        <v>2654</v>
      </c>
      <c r="V108" s="217" t="s">
        <v>2654</v>
      </c>
      <c r="W108" s="217" t="s">
        <v>2654</v>
      </c>
      <c r="X108" s="217" t="s">
        <v>2654</v>
      </c>
      <c r="Y108" s="217" t="s">
        <v>2654</v>
      </c>
      <c r="Z108" s="217" t="s">
        <v>2654</v>
      </c>
      <c r="AA108" s="217" t="s">
        <v>2654</v>
      </c>
      <c r="AB108" s="217" t="str">
        <f t="shared" si="40"/>
        <v>NO</v>
      </c>
      <c r="AC108" s="217" t="str">
        <f t="shared" si="41"/>
        <v>NO</v>
      </c>
      <c r="AD108" s="217" t="str">
        <f t="shared" si="42"/>
        <v>NO</v>
      </c>
      <c r="AE108" s="217" t="str">
        <f t="shared" si="43"/>
        <v>NO</v>
      </c>
      <c r="AF108" s="217" t="str">
        <f t="shared" si="44"/>
        <v>NO</v>
      </c>
      <c r="AG108" s="217" t="str">
        <f t="shared" si="45"/>
        <v>NO</v>
      </c>
      <c r="AH108" s="217" t="str">
        <f t="shared" si="46"/>
        <v>NO</v>
      </c>
      <c r="AI108" s="217" t="str">
        <f t="shared" si="47"/>
        <v>NO</v>
      </c>
      <c r="AJ108" s="217" t="str">
        <f t="shared" si="30"/>
        <v>NO</v>
      </c>
      <c r="AK108" s="217" t="str">
        <f t="shared" si="31"/>
        <v>NO</v>
      </c>
      <c r="AL108" s="217" t="str">
        <f t="shared" si="32"/>
        <v>NO</v>
      </c>
      <c r="AM108" s="217" t="str">
        <f t="shared" si="33"/>
        <v>NO</v>
      </c>
      <c r="AN108" s="217" t="str">
        <f t="shared" si="34"/>
        <v>NO</v>
      </c>
      <c r="AO108" s="217" t="str">
        <f t="shared" si="34"/>
        <v>NO</v>
      </c>
      <c r="AP108" s="217" t="str">
        <f>IF(AND(Inputs!$E$16=TRUE,K108="YES"),"YES","NO")</f>
        <v>NO</v>
      </c>
      <c r="AQ108" s="217" t="str">
        <f t="shared" si="35"/>
        <v>NO</v>
      </c>
      <c r="AR108" s="217" t="str">
        <f t="shared" si="38"/>
        <v>NO</v>
      </c>
      <c r="AS108" s="216">
        <v>24</v>
      </c>
      <c r="AT108" s="221">
        <f t="shared" si="29"/>
        <v>43528</v>
      </c>
      <c r="AU108" s="217" t="str">
        <f t="shared" si="37"/>
        <v>PO+24W</v>
      </c>
    </row>
    <row r="109" spans="1:47" s="9" customFormat="1" hidden="1" x14ac:dyDescent="0.25">
      <c r="A109" s="218"/>
      <c r="B109" s="217" t="s">
        <v>2644</v>
      </c>
      <c r="C109" s="217">
        <v>100</v>
      </c>
      <c r="D109" s="225">
        <v>111</v>
      </c>
      <c r="E109" s="205" t="s">
        <v>2062</v>
      </c>
      <c r="F109" s="205" t="str">
        <f t="shared" si="39"/>
        <v>0000-FE-111</v>
      </c>
      <c r="G109" s="205" t="s">
        <v>2742</v>
      </c>
      <c r="H109" s="9" t="s">
        <v>2663</v>
      </c>
      <c r="I109" s="9" t="str">
        <f>VLOOKUP(J109,Auxiliary!B:C,2,0)</f>
        <v>TUBE</v>
      </c>
      <c r="J109" s="217" t="s">
        <v>703</v>
      </c>
      <c r="K109" s="217" t="s">
        <v>2653</v>
      </c>
      <c r="L109" s="217" t="s">
        <v>2654</v>
      </c>
      <c r="M109" s="217" t="s">
        <v>2654</v>
      </c>
      <c r="N109" s="217" t="s">
        <v>2654</v>
      </c>
      <c r="O109" s="217" t="s">
        <v>2654</v>
      </c>
      <c r="P109" s="217" t="s">
        <v>2654</v>
      </c>
      <c r="Q109" s="217" t="s">
        <v>2654</v>
      </c>
      <c r="R109" s="217" t="s">
        <v>2654</v>
      </c>
      <c r="S109" s="217" t="s">
        <v>2654</v>
      </c>
      <c r="T109" s="217" t="s">
        <v>2654</v>
      </c>
      <c r="U109" s="217" t="s">
        <v>2654</v>
      </c>
      <c r="V109" s="217" t="s">
        <v>2654</v>
      </c>
      <c r="W109" s="217" t="s">
        <v>2654</v>
      </c>
      <c r="X109" s="217" t="s">
        <v>2654</v>
      </c>
      <c r="Y109" s="217" t="s">
        <v>2654</v>
      </c>
      <c r="Z109" s="217" t="s">
        <v>2654</v>
      </c>
      <c r="AA109" s="217" t="s">
        <v>2654</v>
      </c>
      <c r="AB109" s="217" t="str">
        <f t="shared" si="40"/>
        <v>NO</v>
      </c>
      <c r="AC109" s="217" t="str">
        <f t="shared" si="41"/>
        <v>NO</v>
      </c>
      <c r="AD109" s="217" t="str">
        <f t="shared" si="42"/>
        <v>NO</v>
      </c>
      <c r="AE109" s="217" t="str">
        <f t="shared" si="43"/>
        <v>NO</v>
      </c>
      <c r="AF109" s="217" t="str">
        <f t="shared" si="44"/>
        <v>NO</v>
      </c>
      <c r="AG109" s="217" t="str">
        <f t="shared" si="45"/>
        <v>NO</v>
      </c>
      <c r="AH109" s="217" t="str">
        <f t="shared" si="46"/>
        <v>NO</v>
      </c>
      <c r="AI109" s="217" t="str">
        <f t="shared" si="47"/>
        <v>NO</v>
      </c>
      <c r="AJ109" s="217" t="str">
        <f t="shared" si="30"/>
        <v>NO</v>
      </c>
      <c r="AK109" s="217" t="str">
        <f t="shared" si="31"/>
        <v>NO</v>
      </c>
      <c r="AL109" s="217" t="str">
        <f t="shared" si="32"/>
        <v>NO</v>
      </c>
      <c r="AM109" s="217" t="str">
        <f t="shared" si="33"/>
        <v>NO</v>
      </c>
      <c r="AN109" s="217" t="str">
        <f t="shared" si="34"/>
        <v>NO</v>
      </c>
      <c r="AO109" s="217" t="str">
        <f t="shared" si="34"/>
        <v>NO</v>
      </c>
      <c r="AP109" s="217" t="str">
        <f>IF(AND(Inputs!$E$16=TRUE,K109="YES"),"YES","NO")</f>
        <v>NO</v>
      </c>
      <c r="AQ109" s="217" t="str">
        <f t="shared" si="35"/>
        <v>NO</v>
      </c>
      <c r="AR109" s="217" t="str">
        <f t="shared" si="38"/>
        <v>NO</v>
      </c>
      <c r="AS109" s="216">
        <v>24</v>
      </c>
      <c r="AT109" s="221">
        <f t="shared" si="29"/>
        <v>43528</v>
      </c>
      <c r="AU109" s="217" t="str">
        <f t="shared" si="37"/>
        <v>PO+24W</v>
      </c>
    </row>
    <row r="110" spans="1:47" s="9" customFormat="1" hidden="1" x14ac:dyDescent="0.25">
      <c r="A110" s="218"/>
      <c r="B110" s="217" t="s">
        <v>2644</v>
      </c>
      <c r="C110" s="217">
        <v>100</v>
      </c>
      <c r="D110" s="225">
        <v>112</v>
      </c>
      <c r="E110" s="205" t="s">
        <v>2063</v>
      </c>
      <c r="F110" s="205" t="str">
        <f t="shared" si="39"/>
        <v>0000-FE-112</v>
      </c>
      <c r="G110" s="205" t="s">
        <v>2742</v>
      </c>
      <c r="H110" s="9" t="s">
        <v>2663</v>
      </c>
      <c r="I110" s="9" t="str">
        <f>VLOOKUP(J110,Auxiliary!B:C,2,0)</f>
        <v>TUBE</v>
      </c>
      <c r="J110" s="217" t="s">
        <v>703</v>
      </c>
      <c r="K110" s="217" t="s">
        <v>2653</v>
      </c>
      <c r="L110" s="217" t="s">
        <v>2654</v>
      </c>
      <c r="M110" s="217" t="s">
        <v>2654</v>
      </c>
      <c r="N110" s="217" t="s">
        <v>2654</v>
      </c>
      <c r="O110" s="217" t="s">
        <v>2654</v>
      </c>
      <c r="P110" s="217" t="s">
        <v>2654</v>
      </c>
      <c r="Q110" s="217" t="s">
        <v>2654</v>
      </c>
      <c r="R110" s="217" t="s">
        <v>2654</v>
      </c>
      <c r="S110" s="217" t="s">
        <v>2654</v>
      </c>
      <c r="T110" s="217" t="s">
        <v>2654</v>
      </c>
      <c r="U110" s="217" t="s">
        <v>2654</v>
      </c>
      <c r="V110" s="217" t="s">
        <v>2654</v>
      </c>
      <c r="W110" s="217" t="s">
        <v>2654</v>
      </c>
      <c r="X110" s="217" t="s">
        <v>2654</v>
      </c>
      <c r="Y110" s="217" t="s">
        <v>2654</v>
      </c>
      <c r="Z110" s="217" t="s">
        <v>2654</v>
      </c>
      <c r="AA110" s="217" t="s">
        <v>2654</v>
      </c>
      <c r="AB110" s="217" t="str">
        <f t="shared" si="40"/>
        <v>NO</v>
      </c>
      <c r="AC110" s="217" t="str">
        <f t="shared" si="41"/>
        <v>NO</v>
      </c>
      <c r="AD110" s="217" t="str">
        <f t="shared" si="42"/>
        <v>NO</v>
      </c>
      <c r="AE110" s="217" t="str">
        <f t="shared" si="43"/>
        <v>NO</v>
      </c>
      <c r="AF110" s="217" t="str">
        <f t="shared" si="44"/>
        <v>NO</v>
      </c>
      <c r="AG110" s="217" t="str">
        <f t="shared" si="45"/>
        <v>NO</v>
      </c>
      <c r="AH110" s="217" t="str">
        <f t="shared" si="46"/>
        <v>NO</v>
      </c>
      <c r="AI110" s="217" t="str">
        <f t="shared" si="47"/>
        <v>NO</v>
      </c>
      <c r="AJ110" s="217" t="str">
        <f t="shared" si="30"/>
        <v>NO</v>
      </c>
      <c r="AK110" s="217" t="str">
        <f t="shared" si="31"/>
        <v>NO</v>
      </c>
      <c r="AL110" s="217" t="str">
        <f t="shared" si="32"/>
        <v>NO</v>
      </c>
      <c r="AM110" s="217" t="str">
        <f t="shared" si="33"/>
        <v>NO</v>
      </c>
      <c r="AN110" s="217" t="str">
        <f t="shared" si="34"/>
        <v>NO</v>
      </c>
      <c r="AO110" s="217" t="str">
        <f t="shared" si="34"/>
        <v>NO</v>
      </c>
      <c r="AP110" s="217" t="str">
        <f>IF(AND(Inputs!$E$16=TRUE,K110="YES"),"YES","NO")</f>
        <v>NO</v>
      </c>
      <c r="AQ110" s="217" t="str">
        <f t="shared" si="35"/>
        <v>NO</v>
      </c>
      <c r="AR110" s="217" t="str">
        <f t="shared" si="38"/>
        <v>NO</v>
      </c>
      <c r="AS110" s="216">
        <v>24</v>
      </c>
      <c r="AT110" s="221">
        <f t="shared" si="29"/>
        <v>43528</v>
      </c>
      <c r="AU110" s="217" t="str">
        <f t="shared" si="37"/>
        <v>PO+24W</v>
      </c>
    </row>
    <row r="111" spans="1:47" s="9" customFormat="1" hidden="1" x14ac:dyDescent="0.25">
      <c r="A111" s="218"/>
      <c r="B111" s="217" t="s">
        <v>2644</v>
      </c>
      <c r="C111" s="217">
        <v>100</v>
      </c>
      <c r="D111" s="225">
        <v>113</v>
      </c>
      <c r="E111" s="205" t="s">
        <v>2064</v>
      </c>
      <c r="F111" s="205" t="str">
        <f t="shared" si="39"/>
        <v>0000-FE-113</v>
      </c>
      <c r="G111" s="205" t="s">
        <v>2742</v>
      </c>
      <c r="H111" s="9" t="s">
        <v>2663</v>
      </c>
      <c r="I111" s="9" t="str">
        <f>VLOOKUP(J111,Auxiliary!B:C,2,0)</f>
        <v>TUBE</v>
      </c>
      <c r="J111" s="217" t="s">
        <v>703</v>
      </c>
      <c r="K111" s="217" t="s">
        <v>2653</v>
      </c>
      <c r="L111" s="217" t="s">
        <v>2654</v>
      </c>
      <c r="M111" s="217" t="s">
        <v>2654</v>
      </c>
      <c r="N111" s="217" t="s">
        <v>2654</v>
      </c>
      <c r="O111" s="217" t="s">
        <v>2654</v>
      </c>
      <c r="P111" s="217" t="s">
        <v>2654</v>
      </c>
      <c r="Q111" s="217" t="s">
        <v>2654</v>
      </c>
      <c r="R111" s="217" t="s">
        <v>2654</v>
      </c>
      <c r="S111" s="217" t="s">
        <v>2654</v>
      </c>
      <c r="T111" s="217" t="s">
        <v>2654</v>
      </c>
      <c r="U111" s="217" t="s">
        <v>2654</v>
      </c>
      <c r="V111" s="217" t="s">
        <v>2654</v>
      </c>
      <c r="W111" s="217" t="s">
        <v>2654</v>
      </c>
      <c r="X111" s="217" t="s">
        <v>2654</v>
      </c>
      <c r="Y111" s="217" t="s">
        <v>2654</v>
      </c>
      <c r="Z111" s="217" t="s">
        <v>2654</v>
      </c>
      <c r="AA111" s="217" t="s">
        <v>2654</v>
      </c>
      <c r="AB111" s="217" t="str">
        <f t="shared" si="40"/>
        <v>NO</v>
      </c>
      <c r="AC111" s="217" t="str">
        <f t="shared" si="41"/>
        <v>NO</v>
      </c>
      <c r="AD111" s="217" t="str">
        <f t="shared" si="42"/>
        <v>NO</v>
      </c>
      <c r="AE111" s="217" t="str">
        <f t="shared" si="43"/>
        <v>NO</v>
      </c>
      <c r="AF111" s="217" t="str">
        <f t="shared" si="44"/>
        <v>NO</v>
      </c>
      <c r="AG111" s="217" t="str">
        <f t="shared" si="45"/>
        <v>NO</v>
      </c>
      <c r="AH111" s="217" t="str">
        <f t="shared" si="46"/>
        <v>NO</v>
      </c>
      <c r="AI111" s="217" t="str">
        <f t="shared" si="47"/>
        <v>NO</v>
      </c>
      <c r="AJ111" s="217" t="str">
        <f t="shared" si="30"/>
        <v>NO</v>
      </c>
      <c r="AK111" s="217" t="str">
        <f t="shared" si="31"/>
        <v>NO</v>
      </c>
      <c r="AL111" s="217" t="str">
        <f t="shared" si="32"/>
        <v>NO</v>
      </c>
      <c r="AM111" s="217" t="str">
        <f t="shared" si="33"/>
        <v>NO</v>
      </c>
      <c r="AN111" s="217" t="str">
        <f t="shared" si="34"/>
        <v>NO</v>
      </c>
      <c r="AO111" s="217" t="str">
        <f t="shared" si="34"/>
        <v>NO</v>
      </c>
      <c r="AP111" s="217" t="str">
        <f>IF(AND(Inputs!$E$16=TRUE,K111="YES"),"YES","NO")</f>
        <v>NO</v>
      </c>
      <c r="AQ111" s="217" t="str">
        <f t="shared" si="35"/>
        <v>NO</v>
      </c>
      <c r="AR111" s="217" t="str">
        <f t="shared" si="38"/>
        <v>NO</v>
      </c>
      <c r="AS111" s="216">
        <v>24</v>
      </c>
      <c r="AT111" s="221">
        <f t="shared" si="29"/>
        <v>43528</v>
      </c>
      <c r="AU111" s="217" t="str">
        <f t="shared" si="37"/>
        <v>PO+24W</v>
      </c>
    </row>
    <row r="112" spans="1:47" s="9" customFormat="1" hidden="1" x14ac:dyDescent="0.25">
      <c r="A112" s="218"/>
      <c r="B112" s="217" t="s">
        <v>2644</v>
      </c>
      <c r="C112" s="217">
        <v>100</v>
      </c>
      <c r="D112" s="225">
        <v>114</v>
      </c>
      <c r="E112" s="205" t="s">
        <v>2065</v>
      </c>
      <c r="F112" s="205" t="str">
        <f t="shared" si="39"/>
        <v>0000-FE-114</v>
      </c>
      <c r="G112" s="205" t="s">
        <v>2742</v>
      </c>
      <c r="H112" s="9" t="s">
        <v>2663</v>
      </c>
      <c r="I112" s="9" t="str">
        <f>VLOOKUP(J112,Auxiliary!B:C,2,0)</f>
        <v>TUBE</v>
      </c>
      <c r="J112" s="217" t="s">
        <v>703</v>
      </c>
      <c r="K112" s="217" t="s">
        <v>2653</v>
      </c>
      <c r="L112" s="217" t="s">
        <v>2654</v>
      </c>
      <c r="M112" s="217" t="s">
        <v>2654</v>
      </c>
      <c r="N112" s="217" t="s">
        <v>2654</v>
      </c>
      <c r="O112" s="217" t="s">
        <v>2654</v>
      </c>
      <c r="P112" s="217" t="s">
        <v>2654</v>
      </c>
      <c r="Q112" s="217" t="s">
        <v>2654</v>
      </c>
      <c r="R112" s="217" t="s">
        <v>2654</v>
      </c>
      <c r="S112" s="217" t="s">
        <v>2654</v>
      </c>
      <c r="T112" s="217" t="s">
        <v>2654</v>
      </c>
      <c r="U112" s="217" t="s">
        <v>2654</v>
      </c>
      <c r="V112" s="217" t="s">
        <v>2654</v>
      </c>
      <c r="W112" s="217" t="s">
        <v>2654</v>
      </c>
      <c r="X112" s="217" t="s">
        <v>2654</v>
      </c>
      <c r="Y112" s="217" t="s">
        <v>2654</v>
      </c>
      <c r="Z112" s="217" t="s">
        <v>2654</v>
      </c>
      <c r="AA112" s="217" t="s">
        <v>2654</v>
      </c>
      <c r="AB112" s="217" t="str">
        <f t="shared" si="40"/>
        <v>NO</v>
      </c>
      <c r="AC112" s="217" t="str">
        <f t="shared" si="41"/>
        <v>NO</v>
      </c>
      <c r="AD112" s="217" t="str">
        <f t="shared" si="42"/>
        <v>NO</v>
      </c>
      <c r="AE112" s="217" t="str">
        <f t="shared" si="43"/>
        <v>NO</v>
      </c>
      <c r="AF112" s="217" t="str">
        <f t="shared" si="44"/>
        <v>NO</v>
      </c>
      <c r="AG112" s="217" t="str">
        <f t="shared" si="45"/>
        <v>NO</v>
      </c>
      <c r="AH112" s="217" t="str">
        <f t="shared" si="46"/>
        <v>NO</v>
      </c>
      <c r="AI112" s="217" t="str">
        <f t="shared" si="47"/>
        <v>NO</v>
      </c>
      <c r="AJ112" s="217" t="str">
        <f t="shared" si="30"/>
        <v>NO</v>
      </c>
      <c r="AK112" s="217" t="str">
        <f t="shared" si="31"/>
        <v>NO</v>
      </c>
      <c r="AL112" s="217" t="str">
        <f t="shared" si="32"/>
        <v>NO</v>
      </c>
      <c r="AM112" s="217" t="str">
        <f t="shared" si="33"/>
        <v>NO</v>
      </c>
      <c r="AN112" s="217" t="str">
        <f t="shared" si="34"/>
        <v>NO</v>
      </c>
      <c r="AO112" s="217" t="str">
        <f t="shared" si="34"/>
        <v>NO</v>
      </c>
      <c r="AP112" s="217" t="str">
        <f>IF(AND(Inputs!$E$16=TRUE,K112="YES"),"YES","NO")</f>
        <v>NO</v>
      </c>
      <c r="AQ112" s="217" t="str">
        <f t="shared" si="35"/>
        <v>NO</v>
      </c>
      <c r="AR112" s="217" t="str">
        <f t="shared" si="38"/>
        <v>NO</v>
      </c>
      <c r="AS112" s="216">
        <v>24</v>
      </c>
      <c r="AT112" s="221">
        <f t="shared" si="29"/>
        <v>43528</v>
      </c>
      <c r="AU112" s="217" t="str">
        <f t="shared" si="37"/>
        <v>PO+24W</v>
      </c>
    </row>
    <row r="113" spans="1:47" s="9" customFormat="1" hidden="1" x14ac:dyDescent="0.25">
      <c r="A113" s="218"/>
      <c r="B113" s="217" t="s">
        <v>2644</v>
      </c>
      <c r="C113" s="217">
        <v>100</v>
      </c>
      <c r="D113" s="225">
        <v>115</v>
      </c>
      <c r="E113" s="205" t="s">
        <v>2066</v>
      </c>
      <c r="F113" s="205" t="str">
        <f t="shared" si="39"/>
        <v>0000-FE-115</v>
      </c>
      <c r="G113" s="205" t="s">
        <v>2742</v>
      </c>
      <c r="H113" s="9" t="s">
        <v>2663</v>
      </c>
      <c r="I113" s="9" t="str">
        <f>VLOOKUP(J113,Auxiliary!B:C,2,0)</f>
        <v>TUBE</v>
      </c>
      <c r="J113" s="217" t="s">
        <v>703</v>
      </c>
      <c r="K113" s="217" t="s">
        <v>2653</v>
      </c>
      <c r="L113" s="217" t="s">
        <v>2654</v>
      </c>
      <c r="M113" s="217" t="s">
        <v>2654</v>
      </c>
      <c r="N113" s="217" t="s">
        <v>2654</v>
      </c>
      <c r="O113" s="217" t="s">
        <v>2654</v>
      </c>
      <c r="P113" s="217" t="s">
        <v>2654</v>
      </c>
      <c r="Q113" s="217" t="s">
        <v>2654</v>
      </c>
      <c r="R113" s="217" t="s">
        <v>2654</v>
      </c>
      <c r="S113" s="217" t="s">
        <v>2654</v>
      </c>
      <c r="T113" s="217" t="s">
        <v>2654</v>
      </c>
      <c r="U113" s="217" t="s">
        <v>2654</v>
      </c>
      <c r="V113" s="217" t="s">
        <v>2654</v>
      </c>
      <c r="W113" s="217" t="s">
        <v>2654</v>
      </c>
      <c r="X113" s="217" t="s">
        <v>2654</v>
      </c>
      <c r="Y113" s="217" t="s">
        <v>2654</v>
      </c>
      <c r="Z113" s="217" t="s">
        <v>2654</v>
      </c>
      <c r="AA113" s="217" t="s">
        <v>2654</v>
      </c>
      <c r="AB113" s="217" t="str">
        <f t="shared" si="40"/>
        <v>NO</v>
      </c>
      <c r="AC113" s="217" t="str">
        <f t="shared" si="41"/>
        <v>NO</v>
      </c>
      <c r="AD113" s="217" t="str">
        <f t="shared" si="42"/>
        <v>NO</v>
      </c>
      <c r="AE113" s="217" t="str">
        <f t="shared" si="43"/>
        <v>NO</v>
      </c>
      <c r="AF113" s="217" t="str">
        <f t="shared" si="44"/>
        <v>NO</v>
      </c>
      <c r="AG113" s="217" t="str">
        <f t="shared" si="45"/>
        <v>NO</v>
      </c>
      <c r="AH113" s="217" t="str">
        <f t="shared" si="46"/>
        <v>NO</v>
      </c>
      <c r="AI113" s="217" t="str">
        <f t="shared" si="47"/>
        <v>NO</v>
      </c>
      <c r="AJ113" s="217" t="str">
        <f t="shared" si="30"/>
        <v>NO</v>
      </c>
      <c r="AK113" s="217" t="str">
        <f t="shared" si="31"/>
        <v>NO</v>
      </c>
      <c r="AL113" s="217" t="str">
        <f t="shared" si="32"/>
        <v>NO</v>
      </c>
      <c r="AM113" s="217" t="str">
        <f t="shared" si="33"/>
        <v>NO</v>
      </c>
      <c r="AN113" s="217" t="str">
        <f t="shared" si="34"/>
        <v>NO</v>
      </c>
      <c r="AO113" s="217" t="str">
        <f t="shared" si="34"/>
        <v>NO</v>
      </c>
      <c r="AP113" s="217" t="str">
        <f>IF(AND(Inputs!$E$16=TRUE,K113="YES"),"YES","NO")</f>
        <v>NO</v>
      </c>
      <c r="AQ113" s="217" t="str">
        <f t="shared" si="35"/>
        <v>NO</v>
      </c>
      <c r="AR113" s="217" t="str">
        <f t="shared" si="38"/>
        <v>NO</v>
      </c>
      <c r="AS113" s="216">
        <v>24</v>
      </c>
      <c r="AT113" s="221">
        <f t="shared" si="29"/>
        <v>43528</v>
      </c>
      <c r="AU113" s="217" t="str">
        <f t="shared" si="37"/>
        <v>PO+24W</v>
      </c>
    </row>
    <row r="114" spans="1:47" s="9" customFormat="1" hidden="1" x14ac:dyDescent="0.25">
      <c r="A114" s="218"/>
      <c r="B114" s="217" t="s">
        <v>2644</v>
      </c>
      <c r="C114" s="217">
        <v>100</v>
      </c>
      <c r="D114" s="225">
        <v>116</v>
      </c>
      <c r="E114" s="205" t="s">
        <v>2067</v>
      </c>
      <c r="F114" s="205" t="str">
        <f t="shared" si="39"/>
        <v>0000-FE-116</v>
      </c>
      <c r="G114" s="205" t="s">
        <v>2742</v>
      </c>
      <c r="H114" s="9" t="s">
        <v>2663</v>
      </c>
      <c r="I114" s="9" t="str">
        <f>VLOOKUP(J114,Auxiliary!B:C,2,0)</f>
        <v>TUBE</v>
      </c>
      <c r="J114" s="217" t="s">
        <v>703</v>
      </c>
      <c r="K114" s="217" t="s">
        <v>2653</v>
      </c>
      <c r="L114" s="217" t="s">
        <v>2654</v>
      </c>
      <c r="M114" s="217" t="s">
        <v>2654</v>
      </c>
      <c r="N114" s="217" t="s">
        <v>2654</v>
      </c>
      <c r="O114" s="217" t="s">
        <v>2654</v>
      </c>
      <c r="P114" s="217" t="s">
        <v>2654</v>
      </c>
      <c r="Q114" s="217" t="s">
        <v>2654</v>
      </c>
      <c r="R114" s="217" t="s">
        <v>2654</v>
      </c>
      <c r="S114" s="217" t="s">
        <v>2654</v>
      </c>
      <c r="T114" s="217" t="s">
        <v>2654</v>
      </c>
      <c r="U114" s="217" t="s">
        <v>2654</v>
      </c>
      <c r="V114" s="217" t="s">
        <v>2654</v>
      </c>
      <c r="W114" s="217" t="s">
        <v>2654</v>
      </c>
      <c r="X114" s="217" t="s">
        <v>2654</v>
      </c>
      <c r="Y114" s="217" t="s">
        <v>2654</v>
      </c>
      <c r="Z114" s="217" t="s">
        <v>2654</v>
      </c>
      <c r="AA114" s="217" t="s">
        <v>2654</v>
      </c>
      <c r="AB114" s="217" t="str">
        <f t="shared" si="40"/>
        <v>NO</v>
      </c>
      <c r="AC114" s="217" t="str">
        <f t="shared" si="41"/>
        <v>NO</v>
      </c>
      <c r="AD114" s="217" t="str">
        <f t="shared" si="42"/>
        <v>NO</v>
      </c>
      <c r="AE114" s="217" t="str">
        <f t="shared" si="43"/>
        <v>NO</v>
      </c>
      <c r="AF114" s="217" t="str">
        <f t="shared" si="44"/>
        <v>NO</v>
      </c>
      <c r="AG114" s="217" t="str">
        <f t="shared" si="45"/>
        <v>NO</v>
      </c>
      <c r="AH114" s="217" t="str">
        <f t="shared" si="46"/>
        <v>NO</v>
      </c>
      <c r="AI114" s="217" t="str">
        <f t="shared" si="47"/>
        <v>NO</v>
      </c>
      <c r="AJ114" s="217" t="str">
        <f t="shared" si="30"/>
        <v>NO</v>
      </c>
      <c r="AK114" s="217" t="str">
        <f t="shared" si="31"/>
        <v>NO</v>
      </c>
      <c r="AL114" s="217" t="str">
        <f t="shared" si="32"/>
        <v>NO</v>
      </c>
      <c r="AM114" s="217" t="str">
        <f t="shared" si="33"/>
        <v>NO</v>
      </c>
      <c r="AN114" s="217" t="str">
        <f t="shared" si="34"/>
        <v>NO</v>
      </c>
      <c r="AO114" s="217" t="str">
        <f t="shared" si="34"/>
        <v>NO</v>
      </c>
      <c r="AP114" s="217" t="str">
        <f>IF(AND(Inputs!$E$16=TRUE,K114="YES"),"YES","NO")</f>
        <v>NO</v>
      </c>
      <c r="AQ114" s="217" t="str">
        <f t="shared" si="35"/>
        <v>NO</v>
      </c>
      <c r="AR114" s="217" t="str">
        <f t="shared" si="38"/>
        <v>NO</v>
      </c>
      <c r="AS114" s="216">
        <v>24</v>
      </c>
      <c r="AT114" s="221">
        <f t="shared" si="29"/>
        <v>43528</v>
      </c>
      <c r="AU114" s="217" t="str">
        <f t="shared" si="37"/>
        <v>PO+24W</v>
      </c>
    </row>
    <row r="115" spans="1:47" s="9" customFormat="1" hidden="1" x14ac:dyDescent="0.25">
      <c r="A115" s="218"/>
      <c r="B115" s="217" t="s">
        <v>2644</v>
      </c>
      <c r="C115" s="217">
        <v>100</v>
      </c>
      <c r="D115" s="225">
        <v>117</v>
      </c>
      <c r="E115" s="205" t="s">
        <v>2837</v>
      </c>
      <c r="F115" s="205" t="str">
        <f t="shared" si="39"/>
        <v>0000-FE-117</v>
      </c>
      <c r="G115" s="205" t="s">
        <v>2742</v>
      </c>
      <c r="H115" s="9" t="s">
        <v>2663</v>
      </c>
      <c r="I115" s="9" t="str">
        <f>VLOOKUP(J115,Auxiliary!B:C,2,0)</f>
        <v>TUBE</v>
      </c>
      <c r="J115" s="217" t="s">
        <v>703</v>
      </c>
      <c r="K115" s="217" t="s">
        <v>2653</v>
      </c>
      <c r="L115" s="217" t="s">
        <v>2654</v>
      </c>
      <c r="M115" s="217" t="s">
        <v>2654</v>
      </c>
      <c r="N115" s="217" t="s">
        <v>2654</v>
      </c>
      <c r="O115" s="217" t="s">
        <v>2654</v>
      </c>
      <c r="P115" s="217" t="s">
        <v>2654</v>
      </c>
      <c r="Q115" s="217" t="s">
        <v>2654</v>
      </c>
      <c r="R115" s="217" t="s">
        <v>2654</v>
      </c>
      <c r="S115" s="217" t="s">
        <v>2654</v>
      </c>
      <c r="T115" s="217" t="s">
        <v>2654</v>
      </c>
      <c r="U115" s="217" t="s">
        <v>2654</v>
      </c>
      <c r="V115" s="217" t="s">
        <v>2654</v>
      </c>
      <c r="W115" s="217" t="s">
        <v>2654</v>
      </c>
      <c r="X115" s="217" t="s">
        <v>2654</v>
      </c>
      <c r="Y115" s="217" t="s">
        <v>2654</v>
      </c>
      <c r="Z115" s="217" t="s">
        <v>2654</v>
      </c>
      <c r="AA115" s="217" t="s">
        <v>2654</v>
      </c>
      <c r="AB115" s="217" t="str">
        <f t="shared" si="40"/>
        <v>NO</v>
      </c>
      <c r="AC115" s="217" t="str">
        <f t="shared" si="41"/>
        <v>NO</v>
      </c>
      <c r="AD115" s="217" t="str">
        <f t="shared" si="42"/>
        <v>NO</v>
      </c>
      <c r="AE115" s="217" t="str">
        <f t="shared" si="43"/>
        <v>NO</v>
      </c>
      <c r="AF115" s="217" t="str">
        <f t="shared" si="44"/>
        <v>NO</v>
      </c>
      <c r="AG115" s="217" t="str">
        <f t="shared" si="45"/>
        <v>NO</v>
      </c>
      <c r="AH115" s="217" t="str">
        <f t="shared" si="46"/>
        <v>NO</v>
      </c>
      <c r="AI115" s="217" t="str">
        <f t="shared" si="47"/>
        <v>NO</v>
      </c>
      <c r="AJ115" s="217" t="str">
        <f t="shared" si="30"/>
        <v>NO</v>
      </c>
      <c r="AK115" s="217" t="str">
        <f t="shared" si="31"/>
        <v>NO</v>
      </c>
      <c r="AL115" s="217" t="str">
        <f t="shared" si="32"/>
        <v>NO</v>
      </c>
      <c r="AM115" s="217" t="str">
        <f t="shared" si="33"/>
        <v>NO</v>
      </c>
      <c r="AN115" s="217" t="str">
        <f t="shared" si="34"/>
        <v>NO</v>
      </c>
      <c r="AO115" s="217" t="str">
        <f t="shared" si="34"/>
        <v>NO</v>
      </c>
      <c r="AP115" s="217" t="str">
        <f>IF(AND(Inputs!$E$16=TRUE,K115="YES"),"YES","NO")</f>
        <v>NO</v>
      </c>
      <c r="AQ115" s="217" t="str">
        <f t="shared" si="35"/>
        <v>NO</v>
      </c>
      <c r="AR115" s="217" t="str">
        <f t="shared" si="38"/>
        <v>NO</v>
      </c>
      <c r="AS115" s="216">
        <v>24</v>
      </c>
      <c r="AT115" s="221">
        <f t="shared" si="29"/>
        <v>43528</v>
      </c>
      <c r="AU115" s="217" t="str">
        <f t="shared" si="37"/>
        <v>PO+24W</v>
      </c>
    </row>
    <row r="116" spans="1:47" s="9" customFormat="1" hidden="1" x14ac:dyDescent="0.25">
      <c r="A116" s="218"/>
      <c r="B116" s="217" t="s">
        <v>2644</v>
      </c>
      <c r="C116" s="217">
        <v>100</v>
      </c>
      <c r="D116" s="225">
        <v>118</v>
      </c>
      <c r="E116" s="205" t="s">
        <v>2068</v>
      </c>
      <c r="F116" s="205" t="str">
        <f t="shared" si="39"/>
        <v>0000-FE-118</v>
      </c>
      <c r="G116" s="205" t="s">
        <v>2742</v>
      </c>
      <c r="H116" s="9" t="s">
        <v>2663</v>
      </c>
      <c r="I116" s="9" t="str">
        <f>VLOOKUP(J116,Auxiliary!B:C,2,0)</f>
        <v>TUBE</v>
      </c>
      <c r="J116" s="217" t="s">
        <v>703</v>
      </c>
      <c r="K116" s="217" t="s">
        <v>2653</v>
      </c>
      <c r="L116" s="217" t="s">
        <v>2654</v>
      </c>
      <c r="M116" s="217" t="s">
        <v>2654</v>
      </c>
      <c r="N116" s="217" t="s">
        <v>2654</v>
      </c>
      <c r="O116" s="217" t="s">
        <v>2654</v>
      </c>
      <c r="P116" s="217" t="s">
        <v>2654</v>
      </c>
      <c r="Q116" s="217" t="s">
        <v>2654</v>
      </c>
      <c r="R116" s="217" t="s">
        <v>2654</v>
      </c>
      <c r="S116" s="217" t="s">
        <v>2654</v>
      </c>
      <c r="T116" s="217" t="s">
        <v>2654</v>
      </c>
      <c r="U116" s="217" t="s">
        <v>2654</v>
      </c>
      <c r="V116" s="217" t="s">
        <v>2654</v>
      </c>
      <c r="W116" s="217" t="s">
        <v>2654</v>
      </c>
      <c r="X116" s="217" t="s">
        <v>2654</v>
      </c>
      <c r="Y116" s="217" t="s">
        <v>2654</v>
      </c>
      <c r="Z116" s="217" t="s">
        <v>2654</v>
      </c>
      <c r="AA116" s="217" t="s">
        <v>2654</v>
      </c>
      <c r="AB116" s="217" t="str">
        <f t="shared" si="40"/>
        <v>NO</v>
      </c>
      <c r="AC116" s="217" t="str">
        <f t="shared" si="41"/>
        <v>NO</v>
      </c>
      <c r="AD116" s="217" t="str">
        <f t="shared" si="42"/>
        <v>NO</v>
      </c>
      <c r="AE116" s="217" t="str">
        <f t="shared" si="43"/>
        <v>NO</v>
      </c>
      <c r="AF116" s="217" t="str">
        <f t="shared" si="44"/>
        <v>NO</v>
      </c>
      <c r="AG116" s="217" t="str">
        <f t="shared" si="45"/>
        <v>NO</v>
      </c>
      <c r="AH116" s="217" t="str">
        <f t="shared" si="46"/>
        <v>NO</v>
      </c>
      <c r="AI116" s="217" t="str">
        <f t="shared" si="47"/>
        <v>NO</v>
      </c>
      <c r="AJ116" s="217" t="str">
        <f t="shared" si="30"/>
        <v>NO</v>
      </c>
      <c r="AK116" s="217" t="str">
        <f t="shared" si="31"/>
        <v>NO</v>
      </c>
      <c r="AL116" s="217" t="str">
        <f t="shared" si="32"/>
        <v>NO</v>
      </c>
      <c r="AM116" s="217" t="str">
        <f t="shared" si="33"/>
        <v>NO</v>
      </c>
      <c r="AN116" s="217" t="str">
        <f t="shared" si="34"/>
        <v>NO</v>
      </c>
      <c r="AO116" s="217" t="str">
        <f t="shared" si="34"/>
        <v>NO</v>
      </c>
      <c r="AP116" s="217" t="str">
        <f>IF(AND(Inputs!$E$16=TRUE,K116="YES"),"YES","NO")</f>
        <v>NO</v>
      </c>
      <c r="AQ116" s="217" t="str">
        <f t="shared" si="35"/>
        <v>NO</v>
      </c>
      <c r="AR116" s="217" t="str">
        <f t="shared" si="38"/>
        <v>NO</v>
      </c>
      <c r="AS116" s="216">
        <v>24</v>
      </c>
      <c r="AT116" s="221">
        <f t="shared" si="29"/>
        <v>43528</v>
      </c>
      <c r="AU116" s="217" t="str">
        <f t="shared" si="37"/>
        <v>PO+24W</v>
      </c>
    </row>
    <row r="117" spans="1:47" s="9" customFormat="1" hidden="1" x14ac:dyDescent="0.25">
      <c r="A117" s="218"/>
      <c r="B117" s="217" t="s">
        <v>2644</v>
      </c>
      <c r="C117" s="217">
        <v>100</v>
      </c>
      <c r="D117" s="225">
        <v>119</v>
      </c>
      <c r="E117" s="205" t="s">
        <v>2069</v>
      </c>
      <c r="F117" s="205" t="str">
        <f t="shared" si="39"/>
        <v>0000-FE-119</v>
      </c>
      <c r="G117" s="205" t="s">
        <v>2742</v>
      </c>
      <c r="H117" s="9" t="s">
        <v>2663</v>
      </c>
      <c r="I117" s="9" t="str">
        <f>VLOOKUP(J117,Auxiliary!B:C,2,0)</f>
        <v>TUBE</v>
      </c>
      <c r="J117" s="217" t="s">
        <v>703</v>
      </c>
      <c r="K117" s="217" t="s">
        <v>2653</v>
      </c>
      <c r="L117" s="217" t="s">
        <v>2654</v>
      </c>
      <c r="M117" s="217" t="s">
        <v>2654</v>
      </c>
      <c r="N117" s="217" t="s">
        <v>2654</v>
      </c>
      <c r="O117" s="217" t="s">
        <v>2654</v>
      </c>
      <c r="P117" s="217" t="s">
        <v>2654</v>
      </c>
      <c r="Q117" s="217" t="s">
        <v>2654</v>
      </c>
      <c r="R117" s="217" t="s">
        <v>2654</v>
      </c>
      <c r="S117" s="217" t="s">
        <v>2654</v>
      </c>
      <c r="T117" s="217" t="s">
        <v>2654</v>
      </c>
      <c r="U117" s="217" t="s">
        <v>2654</v>
      </c>
      <c r="V117" s="217" t="s">
        <v>2654</v>
      </c>
      <c r="W117" s="217" t="s">
        <v>2654</v>
      </c>
      <c r="X117" s="217" t="s">
        <v>2654</v>
      </c>
      <c r="Y117" s="217" t="s">
        <v>2654</v>
      </c>
      <c r="Z117" s="217" t="s">
        <v>2654</v>
      </c>
      <c r="AA117" s="217" t="s">
        <v>2654</v>
      </c>
      <c r="AB117" s="217" t="str">
        <f t="shared" si="40"/>
        <v>NO</v>
      </c>
      <c r="AC117" s="217" t="str">
        <f t="shared" si="41"/>
        <v>NO</v>
      </c>
      <c r="AD117" s="217" t="str">
        <f t="shared" si="42"/>
        <v>NO</v>
      </c>
      <c r="AE117" s="217" t="str">
        <f t="shared" si="43"/>
        <v>NO</v>
      </c>
      <c r="AF117" s="217" t="str">
        <f t="shared" si="44"/>
        <v>NO</v>
      </c>
      <c r="AG117" s="217" t="str">
        <f t="shared" si="45"/>
        <v>NO</v>
      </c>
      <c r="AH117" s="217" t="str">
        <f t="shared" si="46"/>
        <v>NO</v>
      </c>
      <c r="AI117" s="217" t="str">
        <f t="shared" si="47"/>
        <v>NO</v>
      </c>
      <c r="AJ117" s="217" t="str">
        <f t="shared" si="30"/>
        <v>NO</v>
      </c>
      <c r="AK117" s="217" t="str">
        <f t="shared" si="31"/>
        <v>NO</v>
      </c>
      <c r="AL117" s="217" t="str">
        <f t="shared" si="32"/>
        <v>NO</v>
      </c>
      <c r="AM117" s="217" t="str">
        <f t="shared" si="33"/>
        <v>NO</v>
      </c>
      <c r="AN117" s="217" t="str">
        <f t="shared" si="34"/>
        <v>NO</v>
      </c>
      <c r="AO117" s="217" t="str">
        <f t="shared" si="34"/>
        <v>NO</v>
      </c>
      <c r="AP117" s="217" t="str">
        <f>IF(AND(Inputs!$E$16=TRUE,K117="YES"),"YES","NO")</f>
        <v>NO</v>
      </c>
      <c r="AQ117" s="217" t="str">
        <f t="shared" si="35"/>
        <v>NO</v>
      </c>
      <c r="AR117" s="217" t="str">
        <f t="shared" si="38"/>
        <v>NO</v>
      </c>
      <c r="AS117" s="216">
        <v>24</v>
      </c>
      <c r="AT117" s="221">
        <f t="shared" si="29"/>
        <v>43528</v>
      </c>
      <c r="AU117" s="217" t="str">
        <f t="shared" si="37"/>
        <v>PO+24W</v>
      </c>
    </row>
    <row r="118" spans="1:47" s="9" customFormat="1" hidden="1" x14ac:dyDescent="0.25">
      <c r="A118" s="218"/>
      <c r="B118" s="217" t="s">
        <v>2644</v>
      </c>
      <c r="C118" s="217">
        <v>100</v>
      </c>
      <c r="D118" s="225">
        <v>120</v>
      </c>
      <c r="E118" s="205" t="s">
        <v>2070</v>
      </c>
      <c r="F118" s="205" t="str">
        <f t="shared" si="39"/>
        <v>0000-FE-120</v>
      </c>
      <c r="G118" s="205" t="s">
        <v>2742</v>
      </c>
      <c r="H118" s="9" t="s">
        <v>2663</v>
      </c>
      <c r="I118" s="9" t="str">
        <f>VLOOKUP(J118,Auxiliary!B:C,2,0)</f>
        <v>TUBE</v>
      </c>
      <c r="J118" s="217" t="s">
        <v>703</v>
      </c>
      <c r="K118" s="217" t="s">
        <v>2653</v>
      </c>
      <c r="L118" s="217" t="s">
        <v>2654</v>
      </c>
      <c r="M118" s="217" t="s">
        <v>2654</v>
      </c>
      <c r="N118" s="217" t="s">
        <v>2654</v>
      </c>
      <c r="O118" s="217" t="s">
        <v>2654</v>
      </c>
      <c r="P118" s="217" t="s">
        <v>2654</v>
      </c>
      <c r="Q118" s="217" t="s">
        <v>2654</v>
      </c>
      <c r="R118" s="217" t="s">
        <v>2654</v>
      </c>
      <c r="S118" s="217" t="s">
        <v>2654</v>
      </c>
      <c r="T118" s="217" t="s">
        <v>2654</v>
      </c>
      <c r="U118" s="217" t="s">
        <v>2654</v>
      </c>
      <c r="V118" s="217" t="s">
        <v>2654</v>
      </c>
      <c r="W118" s="217" t="s">
        <v>2654</v>
      </c>
      <c r="X118" s="217" t="s">
        <v>2654</v>
      </c>
      <c r="Y118" s="217" t="s">
        <v>2654</v>
      </c>
      <c r="Z118" s="217" t="s">
        <v>2654</v>
      </c>
      <c r="AA118" s="217" t="s">
        <v>2654</v>
      </c>
      <c r="AB118" s="217" t="str">
        <f t="shared" si="40"/>
        <v>NO</v>
      </c>
      <c r="AC118" s="217" t="str">
        <f t="shared" si="41"/>
        <v>NO</v>
      </c>
      <c r="AD118" s="217" t="str">
        <f t="shared" si="42"/>
        <v>NO</v>
      </c>
      <c r="AE118" s="217" t="str">
        <f t="shared" si="43"/>
        <v>NO</v>
      </c>
      <c r="AF118" s="217" t="str">
        <f t="shared" si="44"/>
        <v>NO</v>
      </c>
      <c r="AG118" s="217" t="str">
        <f t="shared" si="45"/>
        <v>NO</v>
      </c>
      <c r="AH118" s="217" t="str">
        <f t="shared" si="46"/>
        <v>NO</v>
      </c>
      <c r="AI118" s="217" t="str">
        <f t="shared" si="47"/>
        <v>NO</v>
      </c>
      <c r="AJ118" s="217" t="str">
        <f t="shared" si="30"/>
        <v>NO</v>
      </c>
      <c r="AK118" s="217" t="str">
        <f t="shared" si="31"/>
        <v>NO</v>
      </c>
      <c r="AL118" s="217" t="str">
        <f t="shared" si="32"/>
        <v>NO</v>
      </c>
      <c r="AM118" s="217" t="str">
        <f t="shared" si="33"/>
        <v>NO</v>
      </c>
      <c r="AN118" s="217" t="str">
        <f t="shared" si="34"/>
        <v>NO</v>
      </c>
      <c r="AO118" s="217" t="str">
        <f t="shared" si="34"/>
        <v>NO</v>
      </c>
      <c r="AP118" s="217" t="str">
        <f>IF(AND(Inputs!$E$16=TRUE,K118="YES"),"YES","NO")</f>
        <v>NO</v>
      </c>
      <c r="AQ118" s="217" t="str">
        <f t="shared" si="35"/>
        <v>NO</v>
      </c>
      <c r="AR118" s="217" t="str">
        <f t="shared" si="38"/>
        <v>NO</v>
      </c>
      <c r="AS118" s="216">
        <v>24</v>
      </c>
      <c r="AT118" s="221">
        <f t="shared" si="29"/>
        <v>43528</v>
      </c>
      <c r="AU118" s="217" t="str">
        <f t="shared" si="37"/>
        <v>PO+24W</v>
      </c>
    </row>
    <row r="119" spans="1:47" s="9" customFormat="1" hidden="1" x14ac:dyDescent="0.25">
      <c r="A119" s="218"/>
      <c r="B119" s="217" t="s">
        <v>2644</v>
      </c>
      <c r="C119" s="217">
        <v>100</v>
      </c>
      <c r="D119" s="225">
        <v>121</v>
      </c>
      <c r="E119" s="205" t="s">
        <v>2071</v>
      </c>
      <c r="F119" s="205" t="str">
        <f t="shared" si="39"/>
        <v>0000-FE-121</v>
      </c>
      <c r="G119" s="205" t="s">
        <v>2742</v>
      </c>
      <c r="H119" s="9" t="s">
        <v>2663</v>
      </c>
      <c r="I119" s="9" t="str">
        <f>VLOOKUP(J119,Auxiliary!B:C,2,0)</f>
        <v>TUBE</v>
      </c>
      <c r="J119" s="217" t="s">
        <v>703</v>
      </c>
      <c r="K119" s="217" t="s">
        <v>2653</v>
      </c>
      <c r="L119" s="217" t="s">
        <v>2654</v>
      </c>
      <c r="M119" s="217" t="s">
        <v>2654</v>
      </c>
      <c r="N119" s="217" t="s">
        <v>2654</v>
      </c>
      <c r="O119" s="217" t="s">
        <v>2654</v>
      </c>
      <c r="P119" s="217" t="s">
        <v>2654</v>
      </c>
      <c r="Q119" s="217" t="s">
        <v>2654</v>
      </c>
      <c r="R119" s="217" t="s">
        <v>2654</v>
      </c>
      <c r="S119" s="217" t="s">
        <v>2654</v>
      </c>
      <c r="T119" s="217" t="s">
        <v>2654</v>
      </c>
      <c r="U119" s="217" t="s">
        <v>2654</v>
      </c>
      <c r="V119" s="217" t="s">
        <v>2654</v>
      </c>
      <c r="W119" s="217" t="s">
        <v>2654</v>
      </c>
      <c r="X119" s="217" t="s">
        <v>2654</v>
      </c>
      <c r="Y119" s="217" t="s">
        <v>2654</v>
      </c>
      <c r="Z119" s="217" t="s">
        <v>2654</v>
      </c>
      <c r="AA119" s="217" t="s">
        <v>2654</v>
      </c>
      <c r="AB119" s="217" t="str">
        <f t="shared" si="40"/>
        <v>NO</v>
      </c>
      <c r="AC119" s="217" t="str">
        <f t="shared" si="41"/>
        <v>NO</v>
      </c>
      <c r="AD119" s="217" t="str">
        <f t="shared" si="42"/>
        <v>NO</v>
      </c>
      <c r="AE119" s="217" t="str">
        <f t="shared" si="43"/>
        <v>NO</v>
      </c>
      <c r="AF119" s="217" t="str">
        <f t="shared" si="44"/>
        <v>NO</v>
      </c>
      <c r="AG119" s="217" t="str">
        <f t="shared" si="45"/>
        <v>NO</v>
      </c>
      <c r="AH119" s="217" t="str">
        <f t="shared" si="46"/>
        <v>NO</v>
      </c>
      <c r="AI119" s="217" t="str">
        <f t="shared" si="47"/>
        <v>NO</v>
      </c>
      <c r="AJ119" s="217" t="str">
        <f t="shared" si="30"/>
        <v>NO</v>
      </c>
      <c r="AK119" s="217" t="str">
        <f t="shared" si="31"/>
        <v>NO</v>
      </c>
      <c r="AL119" s="217" t="str">
        <f t="shared" si="32"/>
        <v>NO</v>
      </c>
      <c r="AM119" s="217" t="str">
        <f t="shared" si="33"/>
        <v>NO</v>
      </c>
      <c r="AN119" s="217" t="str">
        <f t="shared" si="34"/>
        <v>NO</v>
      </c>
      <c r="AO119" s="217" t="str">
        <f t="shared" si="34"/>
        <v>NO</v>
      </c>
      <c r="AP119" s="217" t="str">
        <f>IF(AND(Inputs!$E$16=TRUE,K119="YES"),"YES","NO")</f>
        <v>NO</v>
      </c>
      <c r="AQ119" s="217" t="str">
        <f t="shared" si="35"/>
        <v>NO</v>
      </c>
      <c r="AR119" s="217" t="str">
        <f t="shared" si="38"/>
        <v>NO</v>
      </c>
      <c r="AS119" s="216">
        <v>24</v>
      </c>
      <c r="AT119" s="221">
        <f t="shared" si="29"/>
        <v>43528</v>
      </c>
      <c r="AU119" s="217" t="str">
        <f t="shared" si="37"/>
        <v>PO+24W</v>
      </c>
    </row>
    <row r="120" spans="1:47" s="9" customFormat="1" hidden="1" x14ac:dyDescent="0.25">
      <c r="A120" s="218"/>
      <c r="B120" s="217" t="s">
        <v>2644</v>
      </c>
      <c r="C120" s="217">
        <v>100</v>
      </c>
      <c r="D120" s="225">
        <v>122</v>
      </c>
      <c r="E120" s="205" t="s">
        <v>2072</v>
      </c>
      <c r="F120" s="205" t="str">
        <f t="shared" si="39"/>
        <v>0000-FE-122</v>
      </c>
      <c r="G120" s="205" t="s">
        <v>2742</v>
      </c>
      <c r="H120" s="9" t="s">
        <v>2663</v>
      </c>
      <c r="I120" s="9" t="str">
        <f>VLOOKUP(J120,Auxiliary!B:C,2,0)</f>
        <v>TUBE</v>
      </c>
      <c r="J120" s="217" t="s">
        <v>703</v>
      </c>
      <c r="K120" s="217" t="s">
        <v>2653</v>
      </c>
      <c r="L120" s="217" t="s">
        <v>2654</v>
      </c>
      <c r="M120" s="217" t="s">
        <v>2654</v>
      </c>
      <c r="N120" s="217" t="s">
        <v>2654</v>
      </c>
      <c r="O120" s="217" t="s">
        <v>2654</v>
      </c>
      <c r="P120" s="217" t="s">
        <v>2654</v>
      </c>
      <c r="Q120" s="217" t="s">
        <v>2654</v>
      </c>
      <c r="R120" s="217" t="s">
        <v>2654</v>
      </c>
      <c r="S120" s="217" t="s">
        <v>2654</v>
      </c>
      <c r="T120" s="217" t="s">
        <v>2654</v>
      </c>
      <c r="U120" s="217" t="s">
        <v>2654</v>
      </c>
      <c r="V120" s="217" t="s">
        <v>2654</v>
      </c>
      <c r="W120" s="217" t="s">
        <v>2654</v>
      </c>
      <c r="X120" s="217" t="s">
        <v>2654</v>
      </c>
      <c r="Y120" s="217" t="s">
        <v>2654</v>
      </c>
      <c r="Z120" s="217" t="s">
        <v>2654</v>
      </c>
      <c r="AA120" s="217" t="s">
        <v>2654</v>
      </c>
      <c r="AB120" s="217" t="str">
        <f t="shared" si="40"/>
        <v>NO</v>
      </c>
      <c r="AC120" s="217" t="str">
        <f t="shared" si="41"/>
        <v>NO</v>
      </c>
      <c r="AD120" s="217" t="str">
        <f t="shared" si="42"/>
        <v>NO</v>
      </c>
      <c r="AE120" s="217" t="str">
        <f t="shared" si="43"/>
        <v>NO</v>
      </c>
      <c r="AF120" s="217" t="str">
        <f t="shared" si="44"/>
        <v>NO</v>
      </c>
      <c r="AG120" s="217" t="str">
        <f t="shared" si="45"/>
        <v>NO</v>
      </c>
      <c r="AH120" s="217" t="str">
        <f t="shared" si="46"/>
        <v>NO</v>
      </c>
      <c r="AI120" s="217" t="str">
        <f t="shared" si="47"/>
        <v>NO</v>
      </c>
      <c r="AJ120" s="217" t="str">
        <f t="shared" si="30"/>
        <v>NO</v>
      </c>
      <c r="AK120" s="217" t="str">
        <f t="shared" si="31"/>
        <v>NO</v>
      </c>
      <c r="AL120" s="217" t="str">
        <f t="shared" si="32"/>
        <v>NO</v>
      </c>
      <c r="AM120" s="217" t="str">
        <f t="shared" si="33"/>
        <v>NO</v>
      </c>
      <c r="AN120" s="217" t="str">
        <f t="shared" si="34"/>
        <v>NO</v>
      </c>
      <c r="AO120" s="217" t="str">
        <f t="shared" si="34"/>
        <v>NO</v>
      </c>
      <c r="AP120" s="217" t="str">
        <f>IF(AND(Inputs!$E$16=TRUE,K120="YES"),"YES","NO")</f>
        <v>NO</v>
      </c>
      <c r="AQ120" s="217" t="str">
        <f t="shared" si="35"/>
        <v>NO</v>
      </c>
      <c r="AR120" s="217" t="str">
        <f t="shared" si="38"/>
        <v>NO</v>
      </c>
      <c r="AS120" s="216">
        <v>24</v>
      </c>
      <c r="AT120" s="221">
        <f t="shared" si="29"/>
        <v>43528</v>
      </c>
      <c r="AU120" s="217" t="str">
        <f t="shared" si="37"/>
        <v>PO+24W</v>
      </c>
    </row>
    <row r="121" spans="1:47" s="9" customFormat="1" hidden="1" x14ac:dyDescent="0.25">
      <c r="A121" s="218"/>
      <c r="B121" s="217" t="s">
        <v>2644</v>
      </c>
      <c r="C121" s="217">
        <v>100</v>
      </c>
      <c r="D121" s="225">
        <v>123</v>
      </c>
      <c r="E121" s="205" t="s">
        <v>2073</v>
      </c>
      <c r="F121" s="205" t="str">
        <f t="shared" si="39"/>
        <v>0000-FE-123</v>
      </c>
      <c r="G121" s="205" t="s">
        <v>2742</v>
      </c>
      <c r="H121" s="9" t="s">
        <v>2663</v>
      </c>
      <c r="I121" s="9" t="str">
        <f>VLOOKUP(J121,Auxiliary!B:C,2,0)</f>
        <v>TUBE</v>
      </c>
      <c r="J121" s="217" t="s">
        <v>703</v>
      </c>
      <c r="K121" s="217" t="s">
        <v>2653</v>
      </c>
      <c r="L121" s="217" t="s">
        <v>2654</v>
      </c>
      <c r="M121" s="217" t="s">
        <v>2654</v>
      </c>
      <c r="N121" s="217" t="s">
        <v>2654</v>
      </c>
      <c r="O121" s="217" t="s">
        <v>2654</v>
      </c>
      <c r="P121" s="217" t="s">
        <v>2654</v>
      </c>
      <c r="Q121" s="217" t="s">
        <v>2654</v>
      </c>
      <c r="R121" s="217" t="s">
        <v>2654</v>
      </c>
      <c r="S121" s="217" t="s">
        <v>2654</v>
      </c>
      <c r="T121" s="217" t="s">
        <v>2654</v>
      </c>
      <c r="U121" s="217" t="s">
        <v>2654</v>
      </c>
      <c r="V121" s="217" t="s">
        <v>2654</v>
      </c>
      <c r="W121" s="217" t="s">
        <v>2654</v>
      </c>
      <c r="X121" s="217" t="s">
        <v>2654</v>
      </c>
      <c r="Y121" s="217" t="s">
        <v>2654</v>
      </c>
      <c r="Z121" s="217" t="s">
        <v>2654</v>
      </c>
      <c r="AA121" s="217" t="s">
        <v>2654</v>
      </c>
      <c r="AB121" s="217" t="str">
        <f t="shared" si="40"/>
        <v>NO</v>
      </c>
      <c r="AC121" s="217" t="str">
        <f t="shared" si="41"/>
        <v>NO</v>
      </c>
      <c r="AD121" s="217" t="str">
        <f t="shared" si="42"/>
        <v>NO</v>
      </c>
      <c r="AE121" s="217" t="str">
        <f t="shared" si="43"/>
        <v>NO</v>
      </c>
      <c r="AF121" s="217" t="str">
        <f t="shared" si="44"/>
        <v>NO</v>
      </c>
      <c r="AG121" s="217" t="str">
        <f t="shared" si="45"/>
        <v>NO</v>
      </c>
      <c r="AH121" s="217" t="str">
        <f t="shared" si="46"/>
        <v>NO</v>
      </c>
      <c r="AI121" s="217" t="str">
        <f t="shared" si="47"/>
        <v>NO</v>
      </c>
      <c r="AJ121" s="217" t="str">
        <f t="shared" si="30"/>
        <v>NO</v>
      </c>
      <c r="AK121" s="217" t="str">
        <f t="shared" si="31"/>
        <v>NO</v>
      </c>
      <c r="AL121" s="217" t="str">
        <f t="shared" si="32"/>
        <v>NO</v>
      </c>
      <c r="AM121" s="217" t="str">
        <f t="shared" si="33"/>
        <v>NO</v>
      </c>
      <c r="AN121" s="217" t="str">
        <f t="shared" si="34"/>
        <v>NO</v>
      </c>
      <c r="AO121" s="217" t="str">
        <f t="shared" si="34"/>
        <v>NO</v>
      </c>
      <c r="AP121" s="217" t="str">
        <f>IF(AND(Inputs!$E$16=TRUE,K121="YES"),"YES","NO")</f>
        <v>NO</v>
      </c>
      <c r="AQ121" s="217" t="str">
        <f t="shared" si="35"/>
        <v>NO</v>
      </c>
      <c r="AR121" s="217" t="str">
        <f t="shared" si="38"/>
        <v>NO</v>
      </c>
      <c r="AS121" s="216">
        <v>24</v>
      </c>
      <c r="AT121" s="221">
        <f t="shared" si="29"/>
        <v>43528</v>
      </c>
      <c r="AU121" s="217" t="str">
        <f t="shared" si="37"/>
        <v>PO+24W</v>
      </c>
    </row>
    <row r="122" spans="1:47" s="9" customFormat="1" hidden="1" x14ac:dyDescent="0.25">
      <c r="A122" s="218"/>
      <c r="B122" s="217" t="s">
        <v>2644</v>
      </c>
      <c r="C122" s="217">
        <v>100</v>
      </c>
      <c r="D122" s="225">
        <v>124</v>
      </c>
      <c r="E122" s="205" t="s">
        <v>2074</v>
      </c>
      <c r="F122" s="205" t="str">
        <f t="shared" si="39"/>
        <v>0000-FE-124</v>
      </c>
      <c r="G122" s="205" t="s">
        <v>2742</v>
      </c>
      <c r="H122" s="9" t="s">
        <v>2663</v>
      </c>
      <c r="I122" s="9" t="str">
        <f>VLOOKUP(J122,Auxiliary!B:C,2,0)</f>
        <v>TUBE</v>
      </c>
      <c r="J122" s="217" t="s">
        <v>703</v>
      </c>
      <c r="K122" s="217" t="s">
        <v>2653</v>
      </c>
      <c r="L122" s="217" t="s">
        <v>2654</v>
      </c>
      <c r="M122" s="217" t="s">
        <v>2654</v>
      </c>
      <c r="N122" s="217" t="s">
        <v>2654</v>
      </c>
      <c r="O122" s="217" t="s">
        <v>2654</v>
      </c>
      <c r="P122" s="217" t="s">
        <v>2654</v>
      </c>
      <c r="Q122" s="217" t="s">
        <v>2654</v>
      </c>
      <c r="R122" s="217" t="s">
        <v>2654</v>
      </c>
      <c r="S122" s="217" t="s">
        <v>2654</v>
      </c>
      <c r="T122" s="217" t="s">
        <v>2654</v>
      </c>
      <c r="U122" s="217" t="s">
        <v>2654</v>
      </c>
      <c r="V122" s="217" t="s">
        <v>2654</v>
      </c>
      <c r="W122" s="217" t="s">
        <v>2654</v>
      </c>
      <c r="X122" s="217" t="s">
        <v>2654</v>
      </c>
      <c r="Y122" s="217" t="s">
        <v>2654</v>
      </c>
      <c r="Z122" s="217" t="s">
        <v>2654</v>
      </c>
      <c r="AA122" s="217" t="s">
        <v>2654</v>
      </c>
      <c r="AB122" s="217" t="str">
        <f t="shared" si="40"/>
        <v>NO</v>
      </c>
      <c r="AC122" s="217" t="str">
        <f t="shared" si="41"/>
        <v>NO</v>
      </c>
      <c r="AD122" s="217" t="str">
        <f t="shared" si="42"/>
        <v>NO</v>
      </c>
      <c r="AE122" s="217" t="str">
        <f t="shared" si="43"/>
        <v>NO</v>
      </c>
      <c r="AF122" s="217" t="str">
        <f t="shared" si="44"/>
        <v>NO</v>
      </c>
      <c r="AG122" s="217" t="str">
        <f t="shared" si="45"/>
        <v>NO</v>
      </c>
      <c r="AH122" s="217" t="str">
        <f t="shared" si="46"/>
        <v>NO</v>
      </c>
      <c r="AI122" s="217" t="str">
        <f t="shared" si="47"/>
        <v>NO</v>
      </c>
      <c r="AJ122" s="217" t="str">
        <f t="shared" si="30"/>
        <v>NO</v>
      </c>
      <c r="AK122" s="217" t="str">
        <f t="shared" si="31"/>
        <v>NO</v>
      </c>
      <c r="AL122" s="217" t="str">
        <f t="shared" si="32"/>
        <v>NO</v>
      </c>
      <c r="AM122" s="217" t="str">
        <f t="shared" si="33"/>
        <v>NO</v>
      </c>
      <c r="AN122" s="217" t="str">
        <f t="shared" si="34"/>
        <v>NO</v>
      </c>
      <c r="AO122" s="217" t="str">
        <f t="shared" si="34"/>
        <v>NO</v>
      </c>
      <c r="AP122" s="217" t="str">
        <f>IF(AND(Inputs!$E$16=TRUE,K122="YES"),"YES","NO")</f>
        <v>NO</v>
      </c>
      <c r="AQ122" s="217" t="str">
        <f t="shared" si="35"/>
        <v>NO</v>
      </c>
      <c r="AR122" s="217" t="str">
        <f t="shared" si="38"/>
        <v>NO</v>
      </c>
      <c r="AS122" s="216">
        <v>24</v>
      </c>
      <c r="AT122" s="221">
        <f t="shared" si="29"/>
        <v>43528</v>
      </c>
      <c r="AU122" s="217" t="str">
        <f t="shared" si="37"/>
        <v>PO+24W</v>
      </c>
    </row>
    <row r="123" spans="1:47" s="9" customFormat="1" hidden="1" x14ac:dyDescent="0.25">
      <c r="A123" s="218"/>
      <c r="B123" s="217" t="s">
        <v>2644</v>
      </c>
      <c r="C123" s="217">
        <v>100</v>
      </c>
      <c r="D123" s="225">
        <v>125</v>
      </c>
      <c r="E123" s="205" t="s">
        <v>2075</v>
      </c>
      <c r="F123" s="205" t="str">
        <f t="shared" si="39"/>
        <v>0000-FE-125</v>
      </c>
      <c r="G123" s="205" t="s">
        <v>2742</v>
      </c>
      <c r="H123" s="9" t="s">
        <v>2663</v>
      </c>
      <c r="I123" s="9" t="str">
        <f>VLOOKUP(J123,Auxiliary!B:C,2,0)</f>
        <v>TUBE</v>
      </c>
      <c r="J123" s="217" t="s">
        <v>703</v>
      </c>
      <c r="K123" s="217" t="s">
        <v>2653</v>
      </c>
      <c r="L123" s="217" t="s">
        <v>2654</v>
      </c>
      <c r="M123" s="217" t="s">
        <v>2654</v>
      </c>
      <c r="N123" s="217" t="s">
        <v>2654</v>
      </c>
      <c r="O123" s="217" t="s">
        <v>2654</v>
      </c>
      <c r="P123" s="217" t="s">
        <v>2654</v>
      </c>
      <c r="Q123" s="217" t="s">
        <v>2654</v>
      </c>
      <c r="R123" s="217" t="s">
        <v>2654</v>
      </c>
      <c r="S123" s="217" t="s">
        <v>2654</v>
      </c>
      <c r="T123" s="217" t="s">
        <v>2654</v>
      </c>
      <c r="U123" s="217" t="s">
        <v>2654</v>
      </c>
      <c r="V123" s="217" t="s">
        <v>2654</v>
      </c>
      <c r="W123" s="217" t="s">
        <v>2654</v>
      </c>
      <c r="X123" s="217" t="s">
        <v>2654</v>
      </c>
      <c r="Y123" s="217" t="s">
        <v>2654</v>
      </c>
      <c r="Z123" s="217" t="s">
        <v>2654</v>
      </c>
      <c r="AA123" s="217" t="s">
        <v>2654</v>
      </c>
      <c r="AB123" s="217" t="str">
        <f t="shared" si="40"/>
        <v>NO</v>
      </c>
      <c r="AC123" s="217" t="str">
        <f t="shared" si="41"/>
        <v>NO</v>
      </c>
      <c r="AD123" s="217" t="str">
        <f t="shared" si="42"/>
        <v>NO</v>
      </c>
      <c r="AE123" s="217" t="str">
        <f t="shared" si="43"/>
        <v>NO</v>
      </c>
      <c r="AF123" s="217" t="str">
        <f t="shared" si="44"/>
        <v>NO</v>
      </c>
      <c r="AG123" s="217" t="str">
        <f t="shared" si="45"/>
        <v>NO</v>
      </c>
      <c r="AH123" s="217" t="str">
        <f t="shared" si="46"/>
        <v>NO</v>
      </c>
      <c r="AI123" s="217" t="str">
        <f t="shared" si="47"/>
        <v>NO</v>
      </c>
      <c r="AJ123" s="217" t="str">
        <f t="shared" si="30"/>
        <v>NO</v>
      </c>
      <c r="AK123" s="217" t="str">
        <f t="shared" si="31"/>
        <v>NO</v>
      </c>
      <c r="AL123" s="217" t="str">
        <f t="shared" si="32"/>
        <v>NO</v>
      </c>
      <c r="AM123" s="217" t="str">
        <f t="shared" si="33"/>
        <v>NO</v>
      </c>
      <c r="AN123" s="217" t="str">
        <f t="shared" si="34"/>
        <v>NO</v>
      </c>
      <c r="AO123" s="217" t="str">
        <f t="shared" si="34"/>
        <v>NO</v>
      </c>
      <c r="AP123" s="217" t="str">
        <f>IF(AND(Inputs!$E$16=TRUE,K123="YES"),"YES","NO")</f>
        <v>NO</v>
      </c>
      <c r="AQ123" s="217" t="str">
        <f t="shared" si="35"/>
        <v>NO</v>
      </c>
      <c r="AR123" s="217" t="str">
        <f t="shared" si="38"/>
        <v>NO</v>
      </c>
      <c r="AS123" s="216">
        <v>24</v>
      </c>
      <c r="AT123" s="221">
        <f t="shared" si="29"/>
        <v>43528</v>
      </c>
      <c r="AU123" s="217" t="str">
        <f t="shared" si="37"/>
        <v>PO+24W</v>
      </c>
    </row>
    <row r="124" spans="1:47" s="9" customFormat="1" hidden="1" x14ac:dyDescent="0.25">
      <c r="A124" s="218"/>
      <c r="B124" s="217" t="s">
        <v>2644</v>
      </c>
      <c r="C124" s="217">
        <v>100</v>
      </c>
      <c r="D124" s="225">
        <v>126</v>
      </c>
      <c r="E124" s="205" t="s">
        <v>2076</v>
      </c>
      <c r="F124" s="205" t="str">
        <f t="shared" si="39"/>
        <v>0000-FE-126</v>
      </c>
      <c r="G124" s="205" t="s">
        <v>2742</v>
      </c>
      <c r="H124" s="9" t="s">
        <v>2663</v>
      </c>
      <c r="I124" s="9" t="str">
        <f>VLOOKUP(J124,Auxiliary!B:C,2,0)</f>
        <v>TUBE</v>
      </c>
      <c r="J124" s="217" t="s">
        <v>703</v>
      </c>
      <c r="K124" s="217" t="s">
        <v>2653</v>
      </c>
      <c r="L124" s="217" t="s">
        <v>2654</v>
      </c>
      <c r="M124" s="217" t="s">
        <v>2654</v>
      </c>
      <c r="N124" s="217" t="s">
        <v>2654</v>
      </c>
      <c r="O124" s="217" t="s">
        <v>2654</v>
      </c>
      <c r="P124" s="217" t="s">
        <v>2654</v>
      </c>
      <c r="Q124" s="217" t="s">
        <v>2654</v>
      </c>
      <c r="R124" s="217" t="s">
        <v>2654</v>
      </c>
      <c r="S124" s="217" t="s">
        <v>2654</v>
      </c>
      <c r="T124" s="217" t="s">
        <v>2654</v>
      </c>
      <c r="U124" s="217" t="s">
        <v>2654</v>
      </c>
      <c r="V124" s="217" t="s">
        <v>2654</v>
      </c>
      <c r="W124" s="217" t="s">
        <v>2654</v>
      </c>
      <c r="X124" s="217" t="s">
        <v>2654</v>
      </c>
      <c r="Y124" s="217" t="s">
        <v>2654</v>
      </c>
      <c r="Z124" s="217" t="s">
        <v>2654</v>
      </c>
      <c r="AA124" s="217" t="s">
        <v>2654</v>
      </c>
      <c r="AB124" s="217" t="str">
        <f t="shared" si="40"/>
        <v>NO</v>
      </c>
      <c r="AC124" s="217" t="str">
        <f t="shared" si="41"/>
        <v>NO</v>
      </c>
      <c r="AD124" s="217" t="str">
        <f t="shared" si="42"/>
        <v>NO</v>
      </c>
      <c r="AE124" s="217" t="str">
        <f t="shared" si="43"/>
        <v>NO</v>
      </c>
      <c r="AF124" s="217" t="str">
        <f t="shared" si="44"/>
        <v>NO</v>
      </c>
      <c r="AG124" s="217" t="str">
        <f t="shared" si="45"/>
        <v>NO</v>
      </c>
      <c r="AH124" s="217" t="str">
        <f t="shared" si="46"/>
        <v>NO</v>
      </c>
      <c r="AI124" s="217" t="str">
        <f t="shared" si="47"/>
        <v>NO</v>
      </c>
      <c r="AJ124" s="217" t="str">
        <f t="shared" si="30"/>
        <v>NO</v>
      </c>
      <c r="AK124" s="217" t="str">
        <f t="shared" si="31"/>
        <v>NO</v>
      </c>
      <c r="AL124" s="217" t="str">
        <f t="shared" si="32"/>
        <v>NO</v>
      </c>
      <c r="AM124" s="217" t="str">
        <f t="shared" si="33"/>
        <v>NO</v>
      </c>
      <c r="AN124" s="217" t="str">
        <f t="shared" si="34"/>
        <v>NO</v>
      </c>
      <c r="AO124" s="217" t="str">
        <f t="shared" si="34"/>
        <v>NO</v>
      </c>
      <c r="AP124" s="217" t="str">
        <f>IF(AND(Inputs!$E$16=TRUE,K124="YES"),"YES","NO")</f>
        <v>NO</v>
      </c>
      <c r="AQ124" s="217" t="str">
        <f t="shared" si="35"/>
        <v>NO</v>
      </c>
      <c r="AR124" s="217" t="str">
        <f t="shared" si="38"/>
        <v>NO</v>
      </c>
      <c r="AS124" s="216">
        <v>24</v>
      </c>
      <c r="AT124" s="221">
        <f t="shared" si="29"/>
        <v>43528</v>
      </c>
      <c r="AU124" s="217" t="str">
        <f t="shared" si="37"/>
        <v>PO+24W</v>
      </c>
    </row>
    <row r="125" spans="1:47" s="9" customFormat="1" hidden="1" x14ac:dyDescent="0.25">
      <c r="A125" s="218"/>
      <c r="B125" s="217" t="s">
        <v>2644</v>
      </c>
      <c r="C125" s="217">
        <v>100</v>
      </c>
      <c r="D125" s="225">
        <v>127</v>
      </c>
      <c r="E125" s="205" t="s">
        <v>2838</v>
      </c>
      <c r="F125" s="205" t="str">
        <f t="shared" si="39"/>
        <v>0000-FE-127</v>
      </c>
      <c r="G125" s="205" t="s">
        <v>2742</v>
      </c>
      <c r="H125" s="9" t="s">
        <v>2663</v>
      </c>
      <c r="I125" s="9" t="str">
        <f>VLOOKUP(J125,Auxiliary!B:C,2,0)</f>
        <v>TUBE</v>
      </c>
      <c r="J125" s="217" t="s">
        <v>703</v>
      </c>
      <c r="K125" s="217" t="s">
        <v>2653</v>
      </c>
      <c r="L125" s="217" t="s">
        <v>2654</v>
      </c>
      <c r="M125" s="217" t="s">
        <v>2654</v>
      </c>
      <c r="N125" s="217" t="s">
        <v>2654</v>
      </c>
      <c r="O125" s="217" t="s">
        <v>2654</v>
      </c>
      <c r="P125" s="217" t="s">
        <v>2654</v>
      </c>
      <c r="Q125" s="217" t="s">
        <v>2654</v>
      </c>
      <c r="R125" s="217" t="s">
        <v>2654</v>
      </c>
      <c r="S125" s="217" t="s">
        <v>2654</v>
      </c>
      <c r="T125" s="217" t="s">
        <v>2654</v>
      </c>
      <c r="U125" s="217" t="s">
        <v>2654</v>
      </c>
      <c r="V125" s="217" t="s">
        <v>2654</v>
      </c>
      <c r="W125" s="217" t="s">
        <v>2654</v>
      </c>
      <c r="X125" s="217" t="s">
        <v>2654</v>
      </c>
      <c r="Y125" s="217" t="s">
        <v>2654</v>
      </c>
      <c r="Z125" s="217" t="s">
        <v>2654</v>
      </c>
      <c r="AA125" s="217" t="s">
        <v>2654</v>
      </c>
      <c r="AB125" s="217" t="str">
        <f t="shared" si="40"/>
        <v>NO</v>
      </c>
      <c r="AC125" s="217" t="str">
        <f t="shared" si="41"/>
        <v>NO</v>
      </c>
      <c r="AD125" s="217" t="str">
        <f t="shared" si="42"/>
        <v>NO</v>
      </c>
      <c r="AE125" s="217" t="str">
        <f t="shared" si="43"/>
        <v>NO</v>
      </c>
      <c r="AF125" s="217" t="str">
        <f t="shared" si="44"/>
        <v>NO</v>
      </c>
      <c r="AG125" s="217" t="str">
        <f t="shared" si="45"/>
        <v>NO</v>
      </c>
      <c r="AH125" s="217" t="str">
        <f t="shared" si="46"/>
        <v>NO</v>
      </c>
      <c r="AI125" s="217" t="str">
        <f t="shared" si="47"/>
        <v>NO</v>
      </c>
      <c r="AJ125" s="217" t="str">
        <f t="shared" si="30"/>
        <v>NO</v>
      </c>
      <c r="AK125" s="217" t="str">
        <f t="shared" si="31"/>
        <v>NO</v>
      </c>
      <c r="AL125" s="217" t="str">
        <f t="shared" si="32"/>
        <v>NO</v>
      </c>
      <c r="AM125" s="217" t="str">
        <f t="shared" si="33"/>
        <v>NO</v>
      </c>
      <c r="AN125" s="217" t="str">
        <f t="shared" si="34"/>
        <v>NO</v>
      </c>
      <c r="AO125" s="217" t="str">
        <f t="shared" si="34"/>
        <v>NO</v>
      </c>
      <c r="AP125" s="217" t="str">
        <f>IF(AND(Inputs!$E$16=TRUE,K125="YES"),"YES","NO")</f>
        <v>NO</v>
      </c>
      <c r="AQ125" s="217" t="str">
        <f t="shared" si="35"/>
        <v>NO</v>
      </c>
      <c r="AR125" s="217" t="str">
        <f t="shared" si="38"/>
        <v>NO</v>
      </c>
      <c r="AS125" s="216">
        <v>40</v>
      </c>
      <c r="AT125" s="221">
        <f t="shared" ref="AT125:AT187" si="49">IF(AS125=0,"",IF(WEEKDAY(IF(AS125=0,"",SDATE+AS125*7),1)=1,IF(AS125=0,"",SDATE+AS125*7)+1,IF(WEEKDAY(IF(AS125=0,"",SDATE+AS125*7),1)=7,IF(AS125=0,"",SDATE+AS125*7)+2,IF(AS125=0,"",SDATE+AS125*7))))</f>
        <v>43640</v>
      </c>
      <c r="AU125" s="217" t="str">
        <f t="shared" si="37"/>
        <v>PO+40W</v>
      </c>
    </row>
    <row r="126" spans="1:47" s="9" customFormat="1" hidden="1" x14ac:dyDescent="0.25">
      <c r="A126" s="218"/>
      <c r="B126" s="217" t="s">
        <v>2644</v>
      </c>
      <c r="C126" s="217">
        <v>100</v>
      </c>
      <c r="D126" s="225">
        <v>128</v>
      </c>
      <c r="E126" s="205" t="s">
        <v>2077</v>
      </c>
      <c r="F126" s="205" t="str">
        <f t="shared" si="39"/>
        <v>0000-FE-128</v>
      </c>
      <c r="G126" s="205" t="s">
        <v>2742</v>
      </c>
      <c r="H126" s="9" t="s">
        <v>2663</v>
      </c>
      <c r="I126" s="9" t="str">
        <f>VLOOKUP(J126,Auxiliary!B:C,2,0)</f>
        <v>TUBE</v>
      </c>
      <c r="J126" s="217" t="s">
        <v>703</v>
      </c>
      <c r="K126" s="217" t="s">
        <v>2653</v>
      </c>
      <c r="L126" s="217" t="s">
        <v>2654</v>
      </c>
      <c r="M126" s="217" t="s">
        <v>2654</v>
      </c>
      <c r="N126" s="217" t="s">
        <v>2654</v>
      </c>
      <c r="O126" s="217" t="s">
        <v>2654</v>
      </c>
      <c r="P126" s="217" t="s">
        <v>2654</v>
      </c>
      <c r="Q126" s="217" t="s">
        <v>2654</v>
      </c>
      <c r="R126" s="217" t="s">
        <v>2654</v>
      </c>
      <c r="S126" s="217" t="s">
        <v>2654</v>
      </c>
      <c r="T126" s="217" t="s">
        <v>2654</v>
      </c>
      <c r="U126" s="217" t="s">
        <v>2654</v>
      </c>
      <c r="V126" s="217" t="s">
        <v>2654</v>
      </c>
      <c r="W126" s="217" t="s">
        <v>2654</v>
      </c>
      <c r="X126" s="217" t="s">
        <v>2654</v>
      </c>
      <c r="Y126" s="217" t="s">
        <v>2654</v>
      </c>
      <c r="Z126" s="217" t="s">
        <v>2654</v>
      </c>
      <c r="AA126" s="217" t="s">
        <v>2654</v>
      </c>
      <c r="AB126" s="217" t="str">
        <f t="shared" si="40"/>
        <v>NO</v>
      </c>
      <c r="AC126" s="217" t="str">
        <f t="shared" si="41"/>
        <v>NO</v>
      </c>
      <c r="AD126" s="217" t="str">
        <f t="shared" si="42"/>
        <v>NO</v>
      </c>
      <c r="AE126" s="217" t="str">
        <f t="shared" si="43"/>
        <v>NO</v>
      </c>
      <c r="AF126" s="217" t="str">
        <f t="shared" si="44"/>
        <v>NO</v>
      </c>
      <c r="AG126" s="217" t="str">
        <f t="shared" si="45"/>
        <v>NO</v>
      </c>
      <c r="AH126" s="217" t="str">
        <f t="shared" si="46"/>
        <v>NO</v>
      </c>
      <c r="AI126" s="217" t="str">
        <f t="shared" si="47"/>
        <v>NO</v>
      </c>
      <c r="AJ126" s="217" t="str">
        <f t="shared" si="30"/>
        <v>NO</v>
      </c>
      <c r="AK126" s="217" t="str">
        <f t="shared" si="31"/>
        <v>NO</v>
      </c>
      <c r="AL126" s="217" t="str">
        <f t="shared" si="32"/>
        <v>NO</v>
      </c>
      <c r="AM126" s="217" t="str">
        <f t="shared" si="33"/>
        <v>NO</v>
      </c>
      <c r="AN126" s="217" t="str">
        <f t="shared" si="34"/>
        <v>NO</v>
      </c>
      <c r="AO126" s="217" t="str">
        <f t="shared" si="34"/>
        <v>NO</v>
      </c>
      <c r="AP126" s="217" t="str">
        <f>IF(AND(Inputs!$E$16=TRUE,K126="YES"),"YES","NO")</f>
        <v>NO</v>
      </c>
      <c r="AQ126" s="217" t="str">
        <f t="shared" si="35"/>
        <v>NO</v>
      </c>
      <c r="AR126" s="217" t="str">
        <f t="shared" si="38"/>
        <v>NO</v>
      </c>
      <c r="AS126" s="216">
        <v>24</v>
      </c>
      <c r="AT126" s="221">
        <f t="shared" si="49"/>
        <v>43528</v>
      </c>
      <c r="AU126" s="217" t="str">
        <f t="shared" si="37"/>
        <v>PO+24W</v>
      </c>
    </row>
    <row r="127" spans="1:47" s="9" customFormat="1" hidden="1" x14ac:dyDescent="0.25">
      <c r="A127" s="218"/>
      <c r="B127" s="217" t="s">
        <v>2644</v>
      </c>
      <c r="C127" s="217">
        <v>100</v>
      </c>
      <c r="D127" s="225">
        <v>129</v>
      </c>
      <c r="E127" s="205" t="s">
        <v>1954</v>
      </c>
      <c r="F127" s="205" t="str">
        <f t="shared" si="39"/>
        <v>0000-FE-129</v>
      </c>
      <c r="G127" s="205" t="s">
        <v>2742</v>
      </c>
      <c r="H127" s="9" t="s">
        <v>2663</v>
      </c>
      <c r="I127" s="9" t="str">
        <f>VLOOKUP(J127,Auxiliary!B:C,2,0)</f>
        <v>TUBE</v>
      </c>
      <c r="J127" s="217" t="s">
        <v>703</v>
      </c>
      <c r="K127" s="217" t="s">
        <v>2653</v>
      </c>
      <c r="L127" s="217" t="s">
        <v>2654</v>
      </c>
      <c r="M127" s="217" t="s">
        <v>2654</v>
      </c>
      <c r="N127" s="217" t="s">
        <v>2654</v>
      </c>
      <c r="O127" s="217" t="s">
        <v>2654</v>
      </c>
      <c r="P127" s="217" t="s">
        <v>2654</v>
      </c>
      <c r="Q127" s="217" t="s">
        <v>2654</v>
      </c>
      <c r="R127" s="217" t="s">
        <v>2654</v>
      </c>
      <c r="S127" s="217" t="s">
        <v>2654</v>
      </c>
      <c r="T127" s="217" t="s">
        <v>2654</v>
      </c>
      <c r="U127" s="217" t="s">
        <v>2654</v>
      </c>
      <c r="V127" s="217" t="s">
        <v>2654</v>
      </c>
      <c r="W127" s="217" t="s">
        <v>2654</v>
      </c>
      <c r="X127" s="217" t="s">
        <v>2654</v>
      </c>
      <c r="Y127" s="217" t="s">
        <v>2654</v>
      </c>
      <c r="Z127" s="217" t="s">
        <v>2654</v>
      </c>
      <c r="AA127" s="217" t="s">
        <v>2654</v>
      </c>
      <c r="AB127" s="217" t="str">
        <f t="shared" si="40"/>
        <v>NO</v>
      </c>
      <c r="AC127" s="217" t="str">
        <f t="shared" si="41"/>
        <v>NO</v>
      </c>
      <c r="AD127" s="217" t="str">
        <f t="shared" si="42"/>
        <v>NO</v>
      </c>
      <c r="AE127" s="217" t="str">
        <f t="shared" si="43"/>
        <v>NO</v>
      </c>
      <c r="AF127" s="217" t="str">
        <f t="shared" si="44"/>
        <v>NO</v>
      </c>
      <c r="AG127" s="217" t="str">
        <f t="shared" si="45"/>
        <v>NO</v>
      </c>
      <c r="AH127" s="217" t="str">
        <f t="shared" si="46"/>
        <v>NO</v>
      </c>
      <c r="AI127" s="217" t="str">
        <f t="shared" si="47"/>
        <v>NO</v>
      </c>
      <c r="AJ127" s="217" t="str">
        <f t="shared" si="30"/>
        <v>NO</v>
      </c>
      <c r="AK127" s="217" t="str">
        <f t="shared" si="31"/>
        <v>NO</v>
      </c>
      <c r="AL127" s="217" t="str">
        <f t="shared" si="32"/>
        <v>NO</v>
      </c>
      <c r="AM127" s="217" t="str">
        <f t="shared" si="33"/>
        <v>NO</v>
      </c>
      <c r="AN127" s="217" t="str">
        <f t="shared" si="34"/>
        <v>NO</v>
      </c>
      <c r="AO127" s="217" t="str">
        <f t="shared" si="34"/>
        <v>NO</v>
      </c>
      <c r="AP127" s="217" t="str">
        <f>IF(AND(Inputs!$E$16=TRUE,K127="YES"),"YES","NO")</f>
        <v>NO</v>
      </c>
      <c r="AQ127" s="217" t="str">
        <f t="shared" si="35"/>
        <v>NO</v>
      </c>
      <c r="AR127" s="217" t="str">
        <f t="shared" si="38"/>
        <v>NO</v>
      </c>
      <c r="AS127" s="216">
        <v>40</v>
      </c>
      <c r="AT127" s="221">
        <f t="shared" si="49"/>
        <v>43640</v>
      </c>
      <c r="AU127" s="217" t="str">
        <f t="shared" si="37"/>
        <v>PO+40W</v>
      </c>
    </row>
    <row r="128" spans="1:47" s="9" customFormat="1" hidden="1" x14ac:dyDescent="0.25">
      <c r="A128" s="218"/>
      <c r="B128" s="217" t="s">
        <v>2644</v>
      </c>
      <c r="C128" s="217">
        <v>200</v>
      </c>
      <c r="D128" s="225">
        <v>200</v>
      </c>
      <c r="E128" s="205" t="s">
        <v>2078</v>
      </c>
      <c r="F128" s="205" t="str">
        <f t="shared" si="39"/>
        <v>0000-FE-200</v>
      </c>
      <c r="G128" s="205" t="s">
        <v>2742</v>
      </c>
      <c r="H128" s="9" t="s">
        <v>2657</v>
      </c>
      <c r="I128" s="9" t="str">
        <f>VLOOKUP(J128,Auxiliary!B:C,2,0)</f>
        <v>BURN</v>
      </c>
      <c r="J128" s="217" t="s">
        <v>647</v>
      </c>
      <c r="K128" s="217" t="s">
        <v>2653</v>
      </c>
      <c r="L128" s="217" t="s">
        <v>2654</v>
      </c>
      <c r="M128" s="217" t="s">
        <v>2654</v>
      </c>
      <c r="N128" s="217" t="s">
        <v>2654</v>
      </c>
      <c r="O128" s="217" t="s">
        <v>2654</v>
      </c>
      <c r="P128" s="217" t="s">
        <v>2654</v>
      </c>
      <c r="Q128" s="217" t="s">
        <v>2654</v>
      </c>
      <c r="R128" s="217" t="s">
        <v>2654</v>
      </c>
      <c r="S128" s="217" t="s">
        <v>2654</v>
      </c>
      <c r="T128" s="217" t="s">
        <v>2654</v>
      </c>
      <c r="U128" s="217" t="s">
        <v>2654</v>
      </c>
      <c r="V128" s="217" t="s">
        <v>2654</v>
      </c>
      <c r="W128" s="217" t="s">
        <v>2654</v>
      </c>
      <c r="X128" s="217" t="s">
        <v>2654</v>
      </c>
      <c r="Y128" s="217" t="s">
        <v>2654</v>
      </c>
      <c r="Z128" s="217" t="s">
        <v>2654</v>
      </c>
      <c r="AA128" s="217" t="s">
        <v>2654</v>
      </c>
      <c r="AB128" s="217" t="str">
        <f t="shared" si="40"/>
        <v>NO</v>
      </c>
      <c r="AC128" s="217" t="str">
        <f t="shared" si="41"/>
        <v>NO</v>
      </c>
      <c r="AD128" s="217" t="str">
        <f t="shared" si="42"/>
        <v>NO</v>
      </c>
      <c r="AE128" s="217" t="str">
        <f t="shared" si="43"/>
        <v>NO</v>
      </c>
      <c r="AF128" s="217" t="str">
        <f t="shared" si="44"/>
        <v>NO</v>
      </c>
      <c r="AG128" s="217" t="str">
        <f t="shared" si="45"/>
        <v>NO</v>
      </c>
      <c r="AH128" s="217" t="str">
        <f t="shared" si="46"/>
        <v>NO</v>
      </c>
      <c r="AI128" s="217" t="str">
        <f t="shared" si="47"/>
        <v>NO</v>
      </c>
      <c r="AJ128" s="217" t="str">
        <f t="shared" si="30"/>
        <v>NO</v>
      </c>
      <c r="AK128" s="217" t="str">
        <f t="shared" si="31"/>
        <v>NO</v>
      </c>
      <c r="AL128" s="217" t="str">
        <f t="shared" si="32"/>
        <v>NO</v>
      </c>
      <c r="AM128" s="217" t="str">
        <f t="shared" si="33"/>
        <v>NO</v>
      </c>
      <c r="AN128" s="217" t="str">
        <f t="shared" si="34"/>
        <v>NO</v>
      </c>
      <c r="AO128" s="217" t="str">
        <f t="shared" si="34"/>
        <v>NO</v>
      </c>
      <c r="AP128" s="217" t="str">
        <f>IF(AND(Inputs!$E$16=TRUE,K128="YES"),"YES","NO")</f>
        <v>NO</v>
      </c>
      <c r="AQ128" s="217" t="str">
        <f t="shared" si="35"/>
        <v>NO</v>
      </c>
      <c r="AR128" s="217" t="str">
        <f t="shared" si="38"/>
        <v>NO</v>
      </c>
      <c r="AS128" s="216">
        <v>24</v>
      </c>
      <c r="AT128" s="221">
        <f t="shared" si="49"/>
        <v>43528</v>
      </c>
      <c r="AU128" s="217" t="str">
        <f t="shared" si="37"/>
        <v>PO+24W</v>
      </c>
    </row>
    <row r="129" spans="1:47" s="9" customFormat="1" hidden="1" x14ac:dyDescent="0.25">
      <c r="A129" s="218"/>
      <c r="B129" s="217" t="s">
        <v>2644</v>
      </c>
      <c r="C129" s="217">
        <v>200</v>
      </c>
      <c r="D129" s="225">
        <v>201</v>
      </c>
      <c r="E129" s="205" t="s">
        <v>2079</v>
      </c>
      <c r="F129" s="205" t="str">
        <f t="shared" si="39"/>
        <v>0000-FE-201</v>
      </c>
      <c r="G129" s="205" t="s">
        <v>2742</v>
      </c>
      <c r="H129" s="9" t="s">
        <v>2657</v>
      </c>
      <c r="I129" s="9" t="str">
        <f>VLOOKUP(J129,Auxiliary!B:C,2,0)</f>
        <v>BURN</v>
      </c>
      <c r="J129" s="217" t="s">
        <v>647</v>
      </c>
      <c r="K129" s="217" t="s">
        <v>2653</v>
      </c>
      <c r="L129" s="217" t="s">
        <v>2654</v>
      </c>
      <c r="M129" s="217" t="s">
        <v>2654</v>
      </c>
      <c r="N129" s="217" t="s">
        <v>2654</v>
      </c>
      <c r="O129" s="217" t="s">
        <v>2654</v>
      </c>
      <c r="P129" s="217" t="s">
        <v>2654</v>
      </c>
      <c r="Q129" s="217" t="s">
        <v>2654</v>
      </c>
      <c r="R129" s="217" t="s">
        <v>2654</v>
      </c>
      <c r="S129" s="217" t="s">
        <v>2654</v>
      </c>
      <c r="T129" s="217" t="s">
        <v>2654</v>
      </c>
      <c r="U129" s="217" t="s">
        <v>2654</v>
      </c>
      <c r="V129" s="217" t="s">
        <v>2654</v>
      </c>
      <c r="W129" s="217" t="s">
        <v>2654</v>
      </c>
      <c r="X129" s="217" t="s">
        <v>2654</v>
      </c>
      <c r="Y129" s="217" t="s">
        <v>2654</v>
      </c>
      <c r="Z129" s="217" t="s">
        <v>2654</v>
      </c>
      <c r="AA129" s="217" t="s">
        <v>2654</v>
      </c>
      <c r="AB129" s="217" t="str">
        <f t="shared" si="40"/>
        <v>NO</v>
      </c>
      <c r="AC129" s="217" t="str">
        <f t="shared" si="41"/>
        <v>NO</v>
      </c>
      <c r="AD129" s="217" t="str">
        <f t="shared" si="42"/>
        <v>NO</v>
      </c>
      <c r="AE129" s="217" t="str">
        <f t="shared" si="43"/>
        <v>NO</v>
      </c>
      <c r="AF129" s="217" t="str">
        <f t="shared" si="44"/>
        <v>NO</v>
      </c>
      <c r="AG129" s="217" t="str">
        <f t="shared" si="45"/>
        <v>NO</v>
      </c>
      <c r="AH129" s="217" t="str">
        <f t="shared" si="46"/>
        <v>NO</v>
      </c>
      <c r="AI129" s="217" t="str">
        <f t="shared" si="47"/>
        <v>NO</v>
      </c>
      <c r="AJ129" s="217" t="str">
        <f t="shared" si="30"/>
        <v>NO</v>
      </c>
      <c r="AK129" s="217" t="str">
        <f t="shared" si="31"/>
        <v>NO</v>
      </c>
      <c r="AL129" s="217" t="str">
        <f t="shared" si="32"/>
        <v>NO</v>
      </c>
      <c r="AM129" s="217" t="str">
        <f t="shared" si="33"/>
        <v>NO</v>
      </c>
      <c r="AN129" s="217" t="str">
        <f t="shared" si="34"/>
        <v>NO</v>
      </c>
      <c r="AO129" s="217" t="str">
        <f t="shared" si="34"/>
        <v>NO</v>
      </c>
      <c r="AP129" s="217" t="str">
        <f>IF(AND(Inputs!$E$16=TRUE,K129="YES"),"YES","NO")</f>
        <v>NO</v>
      </c>
      <c r="AQ129" s="217" t="str">
        <f t="shared" si="35"/>
        <v>NO</v>
      </c>
      <c r="AR129" s="217" t="str">
        <f t="shared" si="38"/>
        <v>NO</v>
      </c>
      <c r="AS129" s="216">
        <v>24</v>
      </c>
      <c r="AT129" s="221">
        <f t="shared" si="49"/>
        <v>43528</v>
      </c>
      <c r="AU129" s="217" t="str">
        <f t="shared" si="37"/>
        <v>PO+24W</v>
      </c>
    </row>
    <row r="130" spans="1:47" s="9" customFormat="1" hidden="1" x14ac:dyDescent="0.25">
      <c r="A130" s="218"/>
      <c r="B130" s="217" t="s">
        <v>2644</v>
      </c>
      <c r="C130" s="217">
        <v>200</v>
      </c>
      <c r="D130" s="225">
        <v>202</v>
      </c>
      <c r="E130" s="205" t="s">
        <v>2080</v>
      </c>
      <c r="F130" s="205" t="str">
        <f t="shared" si="39"/>
        <v>0000-FE-202</v>
      </c>
      <c r="G130" s="205" t="s">
        <v>2742</v>
      </c>
      <c r="H130" s="9" t="s">
        <v>2657</v>
      </c>
      <c r="I130" s="9" t="str">
        <f>VLOOKUP(J130,Auxiliary!B:C,2,0)</f>
        <v>BURN</v>
      </c>
      <c r="J130" s="217" t="s">
        <v>647</v>
      </c>
      <c r="K130" s="217" t="s">
        <v>2653</v>
      </c>
      <c r="L130" s="217" t="s">
        <v>2654</v>
      </c>
      <c r="M130" s="217" t="s">
        <v>2654</v>
      </c>
      <c r="N130" s="217" t="s">
        <v>2654</v>
      </c>
      <c r="O130" s="217" t="s">
        <v>2654</v>
      </c>
      <c r="P130" s="217" t="s">
        <v>2654</v>
      </c>
      <c r="Q130" s="217" t="s">
        <v>2654</v>
      </c>
      <c r="R130" s="217" t="s">
        <v>2654</v>
      </c>
      <c r="S130" s="217" t="s">
        <v>2654</v>
      </c>
      <c r="T130" s="217" t="s">
        <v>2654</v>
      </c>
      <c r="U130" s="217" t="s">
        <v>2654</v>
      </c>
      <c r="V130" s="217" t="s">
        <v>2654</v>
      </c>
      <c r="W130" s="217" t="s">
        <v>2654</v>
      </c>
      <c r="X130" s="217" t="s">
        <v>2654</v>
      </c>
      <c r="Y130" s="217" t="s">
        <v>2654</v>
      </c>
      <c r="Z130" s="217" t="s">
        <v>2654</v>
      </c>
      <c r="AA130" s="217" t="s">
        <v>2654</v>
      </c>
      <c r="AB130" s="217" t="str">
        <f t="shared" si="40"/>
        <v>NO</v>
      </c>
      <c r="AC130" s="217" t="str">
        <f t="shared" si="41"/>
        <v>NO</v>
      </c>
      <c r="AD130" s="217" t="str">
        <f t="shared" si="42"/>
        <v>NO</v>
      </c>
      <c r="AE130" s="217" t="str">
        <f t="shared" si="43"/>
        <v>NO</v>
      </c>
      <c r="AF130" s="217" t="str">
        <f t="shared" si="44"/>
        <v>NO</v>
      </c>
      <c r="AG130" s="217" t="str">
        <f t="shared" si="45"/>
        <v>NO</v>
      </c>
      <c r="AH130" s="217" t="str">
        <f t="shared" si="46"/>
        <v>NO</v>
      </c>
      <c r="AI130" s="217" t="str">
        <f t="shared" si="47"/>
        <v>NO</v>
      </c>
      <c r="AJ130" s="217" t="str">
        <f t="shared" si="30"/>
        <v>NO</v>
      </c>
      <c r="AK130" s="217" t="str">
        <f t="shared" si="31"/>
        <v>NO</v>
      </c>
      <c r="AL130" s="217" t="str">
        <f t="shared" si="32"/>
        <v>NO</v>
      </c>
      <c r="AM130" s="217" t="str">
        <f t="shared" si="33"/>
        <v>NO</v>
      </c>
      <c r="AN130" s="217" t="str">
        <f t="shared" si="34"/>
        <v>NO</v>
      </c>
      <c r="AO130" s="217" t="str">
        <f t="shared" si="34"/>
        <v>NO</v>
      </c>
      <c r="AP130" s="217" t="str">
        <f>IF(AND(Inputs!$E$16=TRUE,K130="YES"),"YES","NO")</f>
        <v>NO</v>
      </c>
      <c r="AQ130" s="217" t="str">
        <f t="shared" si="35"/>
        <v>NO</v>
      </c>
      <c r="AR130" s="217" t="str">
        <f t="shared" si="38"/>
        <v>NO</v>
      </c>
      <c r="AS130" s="216">
        <v>24</v>
      </c>
      <c r="AT130" s="221">
        <f t="shared" si="49"/>
        <v>43528</v>
      </c>
      <c r="AU130" s="217" t="str">
        <f t="shared" si="37"/>
        <v>PO+24W</v>
      </c>
    </row>
    <row r="131" spans="1:47" s="9" customFormat="1" x14ac:dyDescent="0.25">
      <c r="A131" s="218"/>
      <c r="B131" s="217" t="s">
        <v>2644</v>
      </c>
      <c r="C131" s="217">
        <v>200</v>
      </c>
      <c r="D131" s="225">
        <v>203</v>
      </c>
      <c r="E131" s="205" t="s">
        <v>1955</v>
      </c>
      <c r="F131" s="205" t="str">
        <f t="shared" si="39"/>
        <v>0000-FE-203</v>
      </c>
      <c r="G131" s="205" t="s">
        <v>2742</v>
      </c>
      <c r="H131" s="9" t="s">
        <v>2657</v>
      </c>
      <c r="I131" s="9" t="str">
        <f>VLOOKUP(J131,Auxiliary!B:C,2,0)</f>
        <v>BURN</v>
      </c>
      <c r="J131" s="217" t="s">
        <v>647</v>
      </c>
      <c r="K131" s="217" t="s">
        <v>2653</v>
      </c>
      <c r="L131" s="217" t="s">
        <v>2654</v>
      </c>
      <c r="M131" s="217" t="s">
        <v>2654</v>
      </c>
      <c r="N131" s="217" t="s">
        <v>2654</v>
      </c>
      <c r="O131" s="217" t="s">
        <v>2654</v>
      </c>
      <c r="P131" s="217" t="s">
        <v>2654</v>
      </c>
      <c r="Q131" s="217" t="s">
        <v>2654</v>
      </c>
      <c r="R131" s="217" t="s">
        <v>2654</v>
      </c>
      <c r="S131" s="217" t="s">
        <v>2654</v>
      </c>
      <c r="T131" s="217" t="s">
        <v>2654</v>
      </c>
      <c r="U131" s="217" t="s">
        <v>2654</v>
      </c>
      <c r="V131" s="217" t="s">
        <v>2654</v>
      </c>
      <c r="W131" s="217" t="s">
        <v>2654</v>
      </c>
      <c r="X131" s="217" t="s">
        <v>2654</v>
      </c>
      <c r="Y131" s="217" t="s">
        <v>2654</v>
      </c>
      <c r="Z131" s="217" t="s">
        <v>2654</v>
      </c>
      <c r="AA131" s="217" t="s">
        <v>2654</v>
      </c>
      <c r="AB131" s="217" t="str">
        <f t="shared" si="40"/>
        <v>NO</v>
      </c>
      <c r="AC131" s="217" t="str">
        <f t="shared" si="41"/>
        <v>NO</v>
      </c>
      <c r="AD131" s="217" t="str">
        <f t="shared" si="42"/>
        <v>NO</v>
      </c>
      <c r="AE131" s="217" t="str">
        <f t="shared" si="43"/>
        <v>NO</v>
      </c>
      <c r="AF131" s="217" t="str">
        <f t="shared" si="44"/>
        <v>NO</v>
      </c>
      <c r="AG131" s="217" t="str">
        <f t="shared" si="45"/>
        <v>NO</v>
      </c>
      <c r="AH131" s="217" t="str">
        <f t="shared" si="46"/>
        <v>NO</v>
      </c>
      <c r="AI131" s="217" t="str">
        <f t="shared" si="47"/>
        <v>NO</v>
      </c>
      <c r="AJ131" s="217" t="str">
        <f t="shared" si="30"/>
        <v>NO</v>
      </c>
      <c r="AK131" s="217" t="str">
        <f t="shared" si="31"/>
        <v>NO</v>
      </c>
      <c r="AL131" s="217" t="str">
        <f t="shared" si="32"/>
        <v>NO</v>
      </c>
      <c r="AM131" s="217" t="str">
        <f t="shared" si="33"/>
        <v>NO</v>
      </c>
      <c r="AN131" s="217" t="str">
        <f t="shared" si="34"/>
        <v>NO</v>
      </c>
      <c r="AO131" s="217" t="str">
        <f t="shared" si="34"/>
        <v>NO</v>
      </c>
      <c r="AP131" s="217" t="str">
        <f>IF(AND(Inputs!$E$16=TRUE,K131="YES"),"YES","NO")</f>
        <v>NO</v>
      </c>
      <c r="AQ131" s="217" t="str">
        <f t="shared" si="35"/>
        <v>NO</v>
      </c>
      <c r="AR131" s="217" t="str">
        <f t="shared" si="38"/>
        <v>NO</v>
      </c>
      <c r="AS131" s="216">
        <v>24</v>
      </c>
      <c r="AT131" s="221">
        <f t="shared" si="49"/>
        <v>43528</v>
      </c>
      <c r="AU131" s="217" t="str">
        <f t="shared" si="37"/>
        <v>PO+24W</v>
      </c>
    </row>
    <row r="132" spans="1:47" s="9" customFormat="1" x14ac:dyDescent="0.25">
      <c r="A132" s="218"/>
      <c r="B132" s="217" t="s">
        <v>2644</v>
      </c>
      <c r="C132" s="217">
        <v>200</v>
      </c>
      <c r="D132" s="225">
        <v>204</v>
      </c>
      <c r="E132" s="205" t="s">
        <v>1956</v>
      </c>
      <c r="F132" s="205" t="str">
        <f t="shared" si="39"/>
        <v>0000-FE-204</v>
      </c>
      <c r="G132" s="205" t="s">
        <v>2742</v>
      </c>
      <c r="H132" s="9" t="s">
        <v>2657</v>
      </c>
      <c r="I132" s="9" t="str">
        <f>VLOOKUP(J132,Auxiliary!B:C,2,0)</f>
        <v>BURN</v>
      </c>
      <c r="J132" s="217" t="s">
        <v>647</v>
      </c>
      <c r="K132" s="217" t="s">
        <v>2653</v>
      </c>
      <c r="L132" s="217" t="s">
        <v>2654</v>
      </c>
      <c r="M132" s="217" t="s">
        <v>2654</v>
      </c>
      <c r="N132" s="217" t="s">
        <v>2654</v>
      </c>
      <c r="O132" s="217" t="s">
        <v>2654</v>
      </c>
      <c r="P132" s="217" t="s">
        <v>2654</v>
      </c>
      <c r="Q132" s="217" t="s">
        <v>2654</v>
      </c>
      <c r="R132" s="217" t="s">
        <v>2654</v>
      </c>
      <c r="S132" s="217" t="s">
        <v>2654</v>
      </c>
      <c r="T132" s="217" t="s">
        <v>2654</v>
      </c>
      <c r="U132" s="217" t="s">
        <v>2654</v>
      </c>
      <c r="V132" s="217" t="s">
        <v>2654</v>
      </c>
      <c r="W132" s="217" t="s">
        <v>2654</v>
      </c>
      <c r="X132" s="217" t="s">
        <v>2654</v>
      </c>
      <c r="Y132" s="217" t="s">
        <v>2654</v>
      </c>
      <c r="Z132" s="217" t="s">
        <v>2654</v>
      </c>
      <c r="AA132" s="217" t="s">
        <v>2654</v>
      </c>
      <c r="AB132" s="217" t="str">
        <f t="shared" si="40"/>
        <v>NO</v>
      </c>
      <c r="AC132" s="217" t="str">
        <f t="shared" si="41"/>
        <v>NO</v>
      </c>
      <c r="AD132" s="217" t="str">
        <f t="shared" si="42"/>
        <v>NO</v>
      </c>
      <c r="AE132" s="217" t="str">
        <f t="shared" si="43"/>
        <v>NO</v>
      </c>
      <c r="AF132" s="217" t="str">
        <f t="shared" si="44"/>
        <v>NO</v>
      </c>
      <c r="AG132" s="217" t="str">
        <f t="shared" si="45"/>
        <v>NO</v>
      </c>
      <c r="AH132" s="217" t="str">
        <f t="shared" si="46"/>
        <v>NO</v>
      </c>
      <c r="AI132" s="217" t="str">
        <f t="shared" si="47"/>
        <v>NO</v>
      </c>
      <c r="AJ132" s="217" t="str">
        <f t="shared" si="30"/>
        <v>NO</v>
      </c>
      <c r="AK132" s="217" t="str">
        <f t="shared" si="31"/>
        <v>NO</v>
      </c>
      <c r="AL132" s="217" t="str">
        <f t="shared" si="32"/>
        <v>NO</v>
      </c>
      <c r="AM132" s="217" t="str">
        <f t="shared" si="33"/>
        <v>NO</v>
      </c>
      <c r="AN132" s="217" t="str">
        <f t="shared" si="34"/>
        <v>NO</v>
      </c>
      <c r="AO132" s="217" t="str">
        <f t="shared" si="34"/>
        <v>NO</v>
      </c>
      <c r="AP132" s="217" t="str">
        <f>IF(AND(Inputs!$E$16=TRUE,K132="YES"),"YES","NO")</f>
        <v>NO</v>
      </c>
      <c r="AQ132" s="217" t="str">
        <f t="shared" si="35"/>
        <v>NO</v>
      </c>
      <c r="AR132" s="217" t="str">
        <f t="shared" si="38"/>
        <v>NO</v>
      </c>
      <c r="AS132" s="216">
        <v>24</v>
      </c>
      <c r="AT132" s="221">
        <f t="shared" si="49"/>
        <v>43528</v>
      </c>
      <c r="AU132" s="217" t="str">
        <f t="shared" si="37"/>
        <v>PO+24W</v>
      </c>
    </row>
    <row r="133" spans="1:47" s="9" customFormat="1" x14ac:dyDescent="0.25">
      <c r="A133" s="218"/>
      <c r="B133" s="217" t="s">
        <v>2644</v>
      </c>
      <c r="C133" s="217">
        <v>200</v>
      </c>
      <c r="D133" s="225">
        <v>205</v>
      </c>
      <c r="E133" s="205" t="s">
        <v>1957</v>
      </c>
      <c r="F133" s="205" t="str">
        <f t="shared" si="39"/>
        <v>0000-FE-205</v>
      </c>
      <c r="G133" s="205" t="s">
        <v>2742</v>
      </c>
      <c r="H133" s="9" t="s">
        <v>2657</v>
      </c>
      <c r="I133" s="9" t="str">
        <f>VLOOKUP(J133,Auxiliary!B:C,2,0)</f>
        <v>BURN</v>
      </c>
      <c r="J133" s="217" t="s">
        <v>647</v>
      </c>
      <c r="K133" s="217" t="s">
        <v>2653</v>
      </c>
      <c r="L133" s="217" t="s">
        <v>2654</v>
      </c>
      <c r="M133" s="217" t="s">
        <v>2654</v>
      </c>
      <c r="N133" s="217" t="s">
        <v>2654</v>
      </c>
      <c r="O133" s="217" t="s">
        <v>2654</v>
      </c>
      <c r="P133" s="217" t="s">
        <v>2654</v>
      </c>
      <c r="Q133" s="217" t="s">
        <v>2654</v>
      </c>
      <c r="R133" s="217" t="s">
        <v>2654</v>
      </c>
      <c r="S133" s="217" t="s">
        <v>2654</v>
      </c>
      <c r="T133" s="217" t="s">
        <v>2654</v>
      </c>
      <c r="U133" s="217" t="s">
        <v>2654</v>
      </c>
      <c r="V133" s="217" t="s">
        <v>2654</v>
      </c>
      <c r="W133" s="217" t="s">
        <v>2654</v>
      </c>
      <c r="X133" s="217" t="s">
        <v>2654</v>
      </c>
      <c r="Y133" s="217" t="s">
        <v>2654</v>
      </c>
      <c r="Z133" s="217" t="s">
        <v>2654</v>
      </c>
      <c r="AA133" s="217" t="s">
        <v>2654</v>
      </c>
      <c r="AB133" s="217" t="str">
        <f t="shared" si="40"/>
        <v>NO</v>
      </c>
      <c r="AC133" s="217" t="str">
        <f t="shared" si="41"/>
        <v>NO</v>
      </c>
      <c r="AD133" s="217" t="str">
        <f t="shared" si="42"/>
        <v>NO</v>
      </c>
      <c r="AE133" s="217" t="str">
        <f t="shared" si="43"/>
        <v>NO</v>
      </c>
      <c r="AF133" s="217" t="str">
        <f t="shared" si="44"/>
        <v>NO</v>
      </c>
      <c r="AG133" s="217" t="str">
        <f t="shared" si="45"/>
        <v>NO</v>
      </c>
      <c r="AH133" s="217" t="str">
        <f t="shared" si="46"/>
        <v>NO</v>
      </c>
      <c r="AI133" s="217" t="str">
        <f t="shared" si="47"/>
        <v>NO</v>
      </c>
      <c r="AJ133" s="217" t="str">
        <f t="shared" si="30"/>
        <v>NO</v>
      </c>
      <c r="AK133" s="217" t="str">
        <f t="shared" si="31"/>
        <v>NO</v>
      </c>
      <c r="AL133" s="217" t="str">
        <f t="shared" si="32"/>
        <v>NO</v>
      </c>
      <c r="AM133" s="217" t="str">
        <f t="shared" si="33"/>
        <v>NO</v>
      </c>
      <c r="AN133" s="217" t="str">
        <f t="shared" si="34"/>
        <v>NO</v>
      </c>
      <c r="AO133" s="217" t="str">
        <f t="shared" si="34"/>
        <v>NO</v>
      </c>
      <c r="AP133" s="217" t="str">
        <f>IF(AND(Inputs!$E$16=TRUE,K133="YES"),"YES","NO")</f>
        <v>NO</v>
      </c>
      <c r="AQ133" s="217" t="str">
        <f t="shared" si="35"/>
        <v>NO</v>
      </c>
      <c r="AR133" s="217" t="str">
        <f t="shared" si="38"/>
        <v>NO</v>
      </c>
      <c r="AS133" s="216">
        <v>24</v>
      </c>
      <c r="AT133" s="221">
        <f t="shared" si="49"/>
        <v>43528</v>
      </c>
      <c r="AU133" s="217" t="str">
        <f t="shared" si="37"/>
        <v>PO+24W</v>
      </c>
    </row>
    <row r="134" spans="1:47" s="9" customFormat="1" hidden="1" x14ac:dyDescent="0.25">
      <c r="A134" s="218"/>
      <c r="B134" s="217" t="s">
        <v>2644</v>
      </c>
      <c r="C134" s="217">
        <v>200</v>
      </c>
      <c r="D134" s="225">
        <v>206</v>
      </c>
      <c r="E134" s="205" t="s">
        <v>2839</v>
      </c>
      <c r="F134" s="205" t="str">
        <f t="shared" si="39"/>
        <v>0000-FE-206</v>
      </c>
      <c r="G134" s="205" t="s">
        <v>2742</v>
      </c>
      <c r="H134" s="9" t="s">
        <v>2657</v>
      </c>
      <c r="I134" s="9" t="str">
        <f>VLOOKUP(J134,Auxiliary!B:C,2,0)</f>
        <v>BURN</v>
      </c>
      <c r="J134" s="217" t="s">
        <v>647</v>
      </c>
      <c r="K134" s="217" t="s">
        <v>2653</v>
      </c>
      <c r="L134" s="217" t="s">
        <v>2654</v>
      </c>
      <c r="M134" s="217" t="s">
        <v>2654</v>
      </c>
      <c r="N134" s="217" t="s">
        <v>2654</v>
      </c>
      <c r="O134" s="217" t="s">
        <v>2654</v>
      </c>
      <c r="P134" s="217" t="s">
        <v>2654</v>
      </c>
      <c r="Q134" s="217" t="s">
        <v>2654</v>
      </c>
      <c r="R134" s="217" t="s">
        <v>2654</v>
      </c>
      <c r="S134" s="217" t="s">
        <v>2654</v>
      </c>
      <c r="T134" s="217" t="s">
        <v>2654</v>
      </c>
      <c r="U134" s="217" t="s">
        <v>2654</v>
      </c>
      <c r="V134" s="217" t="s">
        <v>2654</v>
      </c>
      <c r="W134" s="217" t="s">
        <v>2654</v>
      </c>
      <c r="X134" s="217" t="s">
        <v>2654</v>
      </c>
      <c r="Y134" s="217" t="s">
        <v>2654</v>
      </c>
      <c r="Z134" s="217" t="s">
        <v>2654</v>
      </c>
      <c r="AA134" s="217" t="s">
        <v>2654</v>
      </c>
      <c r="AB134" s="217" t="str">
        <f t="shared" si="40"/>
        <v>NO</v>
      </c>
      <c r="AC134" s="217" t="str">
        <f t="shared" si="41"/>
        <v>NO</v>
      </c>
      <c r="AD134" s="217" t="str">
        <f t="shared" si="42"/>
        <v>NO</v>
      </c>
      <c r="AE134" s="217" t="str">
        <f t="shared" si="43"/>
        <v>NO</v>
      </c>
      <c r="AF134" s="217" t="str">
        <f t="shared" si="44"/>
        <v>NO</v>
      </c>
      <c r="AG134" s="217" t="str">
        <f t="shared" si="45"/>
        <v>NO</v>
      </c>
      <c r="AH134" s="217" t="str">
        <f t="shared" si="46"/>
        <v>NO</v>
      </c>
      <c r="AI134" s="217" t="str">
        <f t="shared" si="47"/>
        <v>NO</v>
      </c>
      <c r="AJ134" s="217" t="str">
        <f t="shared" si="30"/>
        <v>NO</v>
      </c>
      <c r="AK134" s="217" t="str">
        <f t="shared" si="31"/>
        <v>NO</v>
      </c>
      <c r="AL134" s="217" t="str">
        <f t="shared" si="32"/>
        <v>NO</v>
      </c>
      <c r="AM134" s="217" t="str">
        <f t="shared" si="33"/>
        <v>NO</v>
      </c>
      <c r="AN134" s="217" t="str">
        <f t="shared" si="34"/>
        <v>NO</v>
      </c>
      <c r="AO134" s="217" t="str">
        <f t="shared" si="34"/>
        <v>NO</v>
      </c>
      <c r="AP134" s="217" t="str">
        <f>IF(AND(Inputs!$E$16=TRUE,K134="YES"),"YES","NO")</f>
        <v>NO</v>
      </c>
      <c r="AQ134" s="217" t="str">
        <f t="shared" si="35"/>
        <v>NO</v>
      </c>
      <c r="AR134" s="217" t="str">
        <f t="shared" si="38"/>
        <v>NO</v>
      </c>
      <c r="AS134" s="216">
        <v>24</v>
      </c>
      <c r="AT134" s="221">
        <f t="shared" si="49"/>
        <v>43528</v>
      </c>
      <c r="AU134" s="217" t="str">
        <f t="shared" si="37"/>
        <v>PO+24W</v>
      </c>
    </row>
    <row r="135" spans="1:47" s="9" customFormat="1" hidden="1" x14ac:dyDescent="0.25">
      <c r="A135" s="218"/>
      <c r="B135" s="217" t="s">
        <v>2644</v>
      </c>
      <c r="C135" s="217">
        <v>200</v>
      </c>
      <c r="D135" s="225">
        <v>207</v>
      </c>
      <c r="E135" s="205" t="s">
        <v>2840</v>
      </c>
      <c r="F135" s="205" t="str">
        <f t="shared" si="39"/>
        <v>0000-FE-207</v>
      </c>
      <c r="G135" s="205" t="s">
        <v>2742</v>
      </c>
      <c r="H135" s="9" t="s">
        <v>2657</v>
      </c>
      <c r="I135" s="9" t="str">
        <f>VLOOKUP(J135,Auxiliary!B:C,2,0)</f>
        <v>BURN</v>
      </c>
      <c r="J135" s="217" t="s">
        <v>647</v>
      </c>
      <c r="K135" s="217" t="s">
        <v>2653</v>
      </c>
      <c r="L135" s="217" t="s">
        <v>2654</v>
      </c>
      <c r="M135" s="217" t="s">
        <v>2654</v>
      </c>
      <c r="N135" s="217" t="s">
        <v>2654</v>
      </c>
      <c r="O135" s="217" t="s">
        <v>2654</v>
      </c>
      <c r="P135" s="217" t="s">
        <v>2654</v>
      </c>
      <c r="Q135" s="217" t="s">
        <v>2654</v>
      </c>
      <c r="R135" s="217" t="s">
        <v>2654</v>
      </c>
      <c r="S135" s="217" t="s">
        <v>2654</v>
      </c>
      <c r="T135" s="217" t="s">
        <v>2654</v>
      </c>
      <c r="U135" s="217" t="s">
        <v>2654</v>
      </c>
      <c r="V135" s="217" t="s">
        <v>2654</v>
      </c>
      <c r="W135" s="217" t="s">
        <v>2654</v>
      </c>
      <c r="X135" s="217" t="s">
        <v>2654</v>
      </c>
      <c r="Y135" s="217" t="s">
        <v>2654</v>
      </c>
      <c r="Z135" s="217" t="s">
        <v>2654</v>
      </c>
      <c r="AA135" s="217" t="s">
        <v>2654</v>
      </c>
      <c r="AB135" s="217" t="str">
        <f t="shared" si="40"/>
        <v>NO</v>
      </c>
      <c r="AC135" s="217" t="str">
        <f t="shared" si="41"/>
        <v>NO</v>
      </c>
      <c r="AD135" s="217" t="str">
        <f t="shared" si="42"/>
        <v>NO</v>
      </c>
      <c r="AE135" s="217" t="str">
        <f t="shared" si="43"/>
        <v>NO</v>
      </c>
      <c r="AF135" s="217" t="str">
        <f t="shared" si="44"/>
        <v>NO</v>
      </c>
      <c r="AG135" s="217" t="str">
        <f t="shared" si="45"/>
        <v>NO</v>
      </c>
      <c r="AH135" s="217" t="str">
        <f t="shared" si="46"/>
        <v>NO</v>
      </c>
      <c r="AI135" s="217" t="str">
        <f t="shared" si="47"/>
        <v>NO</v>
      </c>
      <c r="AJ135" s="217" t="str">
        <f t="shared" si="30"/>
        <v>NO</v>
      </c>
      <c r="AK135" s="217" t="str">
        <f t="shared" si="31"/>
        <v>NO</v>
      </c>
      <c r="AL135" s="217" t="str">
        <f t="shared" si="32"/>
        <v>NO</v>
      </c>
      <c r="AM135" s="217" t="str">
        <f t="shared" si="33"/>
        <v>NO</v>
      </c>
      <c r="AN135" s="217" t="str">
        <f t="shared" si="34"/>
        <v>NO</v>
      </c>
      <c r="AO135" s="217" t="str">
        <f t="shared" si="34"/>
        <v>NO</v>
      </c>
      <c r="AP135" s="217" t="str">
        <f>IF(AND(Inputs!$E$16=TRUE,K135="YES"),"YES","NO")</f>
        <v>NO</v>
      </c>
      <c r="AQ135" s="217" t="str">
        <f t="shared" si="35"/>
        <v>NO</v>
      </c>
      <c r="AR135" s="217" t="str">
        <f t="shared" si="38"/>
        <v>NO</v>
      </c>
      <c r="AS135" s="216">
        <v>24</v>
      </c>
      <c r="AT135" s="221">
        <f t="shared" si="49"/>
        <v>43528</v>
      </c>
      <c r="AU135" s="217" t="str">
        <f t="shared" si="37"/>
        <v>PO+24W</v>
      </c>
    </row>
    <row r="136" spans="1:47" s="9" customFormat="1" hidden="1" x14ac:dyDescent="0.25">
      <c r="A136" s="218"/>
      <c r="B136" s="217" t="s">
        <v>2644</v>
      </c>
      <c r="C136" s="217">
        <v>200</v>
      </c>
      <c r="D136" s="225">
        <v>208</v>
      </c>
      <c r="E136" s="205" t="s">
        <v>1958</v>
      </c>
      <c r="F136" s="205" t="str">
        <f t="shared" si="39"/>
        <v>0000-FE-208</v>
      </c>
      <c r="G136" s="205" t="s">
        <v>2742</v>
      </c>
      <c r="H136" s="9" t="s">
        <v>2657</v>
      </c>
      <c r="I136" s="9" t="str">
        <f>VLOOKUP(J136,Auxiliary!B:C,2,0)</f>
        <v>BURN</v>
      </c>
      <c r="J136" s="217" t="s">
        <v>647</v>
      </c>
      <c r="K136" s="217" t="s">
        <v>2653</v>
      </c>
      <c r="L136" s="217" t="s">
        <v>2654</v>
      </c>
      <c r="M136" s="217" t="s">
        <v>2654</v>
      </c>
      <c r="N136" s="217" t="s">
        <v>2654</v>
      </c>
      <c r="O136" s="217" t="s">
        <v>2654</v>
      </c>
      <c r="P136" s="217" t="s">
        <v>2654</v>
      </c>
      <c r="Q136" s="217" t="s">
        <v>2654</v>
      </c>
      <c r="R136" s="217" t="s">
        <v>2654</v>
      </c>
      <c r="S136" s="217" t="s">
        <v>2654</v>
      </c>
      <c r="T136" s="217" t="s">
        <v>2654</v>
      </c>
      <c r="U136" s="217" t="s">
        <v>2654</v>
      </c>
      <c r="V136" s="217" t="s">
        <v>2654</v>
      </c>
      <c r="W136" s="217" t="s">
        <v>2654</v>
      </c>
      <c r="X136" s="217" t="s">
        <v>2654</v>
      </c>
      <c r="Y136" s="217" t="s">
        <v>2654</v>
      </c>
      <c r="Z136" s="217" t="s">
        <v>2654</v>
      </c>
      <c r="AA136" s="217" t="s">
        <v>2654</v>
      </c>
      <c r="AB136" s="217" t="str">
        <f t="shared" si="40"/>
        <v>NO</v>
      </c>
      <c r="AC136" s="217" t="str">
        <f t="shared" si="41"/>
        <v>NO</v>
      </c>
      <c r="AD136" s="217" t="str">
        <f t="shared" si="42"/>
        <v>NO</v>
      </c>
      <c r="AE136" s="217" t="str">
        <f t="shared" si="43"/>
        <v>NO</v>
      </c>
      <c r="AF136" s="217" t="str">
        <f t="shared" si="44"/>
        <v>NO</v>
      </c>
      <c r="AG136" s="217" t="str">
        <f t="shared" si="45"/>
        <v>NO</v>
      </c>
      <c r="AH136" s="217" t="str">
        <f t="shared" si="46"/>
        <v>NO</v>
      </c>
      <c r="AI136" s="217" t="str">
        <f t="shared" si="47"/>
        <v>NO</v>
      </c>
      <c r="AJ136" s="217" t="str">
        <f t="shared" si="30"/>
        <v>NO</v>
      </c>
      <c r="AK136" s="217" t="str">
        <f t="shared" si="31"/>
        <v>NO</v>
      </c>
      <c r="AL136" s="217" t="str">
        <f t="shared" si="32"/>
        <v>NO</v>
      </c>
      <c r="AM136" s="217" t="str">
        <f t="shared" si="33"/>
        <v>NO</v>
      </c>
      <c r="AN136" s="217" t="str">
        <f t="shared" si="34"/>
        <v>NO</v>
      </c>
      <c r="AO136" s="217" t="str">
        <f t="shared" si="34"/>
        <v>NO</v>
      </c>
      <c r="AP136" s="217" t="str">
        <f>IF(AND(Inputs!$E$16=TRUE,K136="YES"),"YES","NO")</f>
        <v>NO</v>
      </c>
      <c r="AQ136" s="217" t="str">
        <f t="shared" si="35"/>
        <v>NO</v>
      </c>
      <c r="AR136" s="217" t="str">
        <f t="shared" si="38"/>
        <v>NO</v>
      </c>
      <c r="AS136" s="216">
        <v>24</v>
      </c>
      <c r="AT136" s="221">
        <f t="shared" si="49"/>
        <v>43528</v>
      </c>
      <c r="AU136" s="217" t="str">
        <f t="shared" si="37"/>
        <v>PO+24W</v>
      </c>
    </row>
    <row r="137" spans="1:47" s="9" customFormat="1" hidden="1" x14ac:dyDescent="0.25">
      <c r="A137" s="218"/>
      <c r="B137" s="217" t="s">
        <v>2644</v>
      </c>
      <c r="C137" s="217">
        <v>200</v>
      </c>
      <c r="D137" s="225">
        <v>209</v>
      </c>
      <c r="E137" s="205" t="s">
        <v>1959</v>
      </c>
      <c r="F137" s="205" t="str">
        <f t="shared" si="39"/>
        <v>0000-FE-209</v>
      </c>
      <c r="G137" s="205" t="s">
        <v>2742</v>
      </c>
      <c r="H137" s="9" t="s">
        <v>2657</v>
      </c>
      <c r="I137" s="9" t="str">
        <f>VLOOKUP(J137,Auxiliary!B:C,2,0)</f>
        <v>BURN</v>
      </c>
      <c r="J137" s="217" t="s">
        <v>647</v>
      </c>
      <c r="K137" s="217" t="s">
        <v>2653</v>
      </c>
      <c r="L137" s="217" t="s">
        <v>2654</v>
      </c>
      <c r="M137" s="217" t="s">
        <v>2654</v>
      </c>
      <c r="N137" s="217" t="s">
        <v>2654</v>
      </c>
      <c r="O137" s="217" t="s">
        <v>2654</v>
      </c>
      <c r="P137" s="217" t="s">
        <v>2654</v>
      </c>
      <c r="Q137" s="217" t="s">
        <v>2654</v>
      </c>
      <c r="R137" s="217" t="s">
        <v>2654</v>
      </c>
      <c r="S137" s="217" t="s">
        <v>2654</v>
      </c>
      <c r="T137" s="217" t="s">
        <v>2654</v>
      </c>
      <c r="U137" s="217" t="s">
        <v>2654</v>
      </c>
      <c r="V137" s="217" t="s">
        <v>2654</v>
      </c>
      <c r="W137" s="217" t="s">
        <v>2654</v>
      </c>
      <c r="X137" s="217" t="s">
        <v>2654</v>
      </c>
      <c r="Y137" s="217" t="s">
        <v>2654</v>
      </c>
      <c r="Z137" s="217" t="s">
        <v>2654</v>
      </c>
      <c r="AA137" s="217" t="s">
        <v>2654</v>
      </c>
      <c r="AB137" s="217" t="str">
        <f t="shared" si="40"/>
        <v>NO</v>
      </c>
      <c r="AC137" s="217" t="str">
        <f t="shared" si="41"/>
        <v>NO</v>
      </c>
      <c r="AD137" s="217" t="str">
        <f t="shared" si="42"/>
        <v>NO</v>
      </c>
      <c r="AE137" s="217" t="str">
        <f t="shared" si="43"/>
        <v>NO</v>
      </c>
      <c r="AF137" s="217" t="str">
        <f t="shared" si="44"/>
        <v>NO</v>
      </c>
      <c r="AG137" s="217" t="str">
        <f t="shared" si="45"/>
        <v>NO</v>
      </c>
      <c r="AH137" s="217" t="str">
        <f t="shared" si="46"/>
        <v>NO</v>
      </c>
      <c r="AI137" s="217" t="str">
        <f t="shared" si="47"/>
        <v>NO</v>
      </c>
      <c r="AJ137" s="217" t="str">
        <f t="shared" ref="AJ137:AJ200" si="50">IF(AND(V$6="X",V137="YES"),"YES","NO")</f>
        <v>NO</v>
      </c>
      <c r="AK137" s="217" t="str">
        <f t="shared" ref="AK137:AK200" si="51">IF(AND(W$6="X",W137="YES"),"YES","NO")</f>
        <v>NO</v>
      </c>
      <c r="AL137" s="217" t="str">
        <f t="shared" ref="AL137:AL200" si="52">IF(AND(X$6="X",X137="YES"),"YES","NO")</f>
        <v>NO</v>
      </c>
      <c r="AM137" s="217" t="str">
        <f t="shared" ref="AM137:AM200" si="53">IF(AND(Y$6="X",Y137="YES"),"YES","NO")</f>
        <v>NO</v>
      </c>
      <c r="AN137" s="217" t="str">
        <f t="shared" ref="AN137:AO200" si="54">IF(AND(Z$6="X",Z137="YES"),"YES","NO")</f>
        <v>NO</v>
      </c>
      <c r="AO137" s="217" t="str">
        <f t="shared" si="54"/>
        <v>NO</v>
      </c>
      <c r="AP137" s="217" t="str">
        <f>IF(AND(Inputs!$E$16=TRUE,K137="YES"),"YES","NO")</f>
        <v>NO</v>
      </c>
      <c r="AQ137" s="217" t="str">
        <f t="shared" ref="AQ137:AQ200" si="55">IF(OR(M137="YES",AB137="YES",AC137="YES",AD137="YES",AE137="YES",AF137="YES",AG137="YES",AH137="YES",AI137="YES",AJ137="YES",AK137="YES",AL137="YES",AM137="YES",AN137="YES",AO137="YES"),"YES","NO")</f>
        <v>NO</v>
      </c>
      <c r="AR137" s="217" t="str">
        <f t="shared" si="38"/>
        <v>NO</v>
      </c>
      <c r="AS137" s="216">
        <v>24</v>
      </c>
      <c r="AT137" s="221">
        <f t="shared" si="49"/>
        <v>43528</v>
      </c>
      <c r="AU137" s="217" t="str">
        <f t="shared" ref="AU137:AU200" si="56">"PO+"&amp;AS137&amp;"W"</f>
        <v>PO+24W</v>
      </c>
    </row>
    <row r="138" spans="1:47" s="9" customFormat="1" hidden="1" x14ac:dyDescent="0.25">
      <c r="A138" s="218"/>
      <c r="B138" s="217" t="s">
        <v>2644</v>
      </c>
      <c r="C138" s="217">
        <v>200</v>
      </c>
      <c r="D138" s="225">
        <v>210</v>
      </c>
      <c r="E138" s="205" t="s">
        <v>2081</v>
      </c>
      <c r="F138" s="205" t="str">
        <f t="shared" si="39"/>
        <v>0000-FE-210</v>
      </c>
      <c r="G138" s="205" t="s">
        <v>2742</v>
      </c>
      <c r="H138" s="9" t="s">
        <v>2657</v>
      </c>
      <c r="I138" s="9" t="str">
        <f>VLOOKUP(J138,Auxiliary!B:C,2,0)</f>
        <v>BURN</v>
      </c>
      <c r="J138" s="217" t="s">
        <v>647</v>
      </c>
      <c r="K138" s="217" t="s">
        <v>2653</v>
      </c>
      <c r="L138" s="217" t="s">
        <v>2654</v>
      </c>
      <c r="M138" s="217" t="s">
        <v>2654</v>
      </c>
      <c r="N138" s="217" t="s">
        <v>2654</v>
      </c>
      <c r="O138" s="217" t="s">
        <v>2654</v>
      </c>
      <c r="P138" s="217" t="s">
        <v>2654</v>
      </c>
      <c r="Q138" s="217" t="s">
        <v>2654</v>
      </c>
      <c r="R138" s="217" t="s">
        <v>2654</v>
      </c>
      <c r="S138" s="217" t="s">
        <v>2654</v>
      </c>
      <c r="T138" s="217" t="s">
        <v>2654</v>
      </c>
      <c r="U138" s="217" t="s">
        <v>2654</v>
      </c>
      <c r="V138" s="217" t="s">
        <v>2654</v>
      </c>
      <c r="W138" s="217" t="s">
        <v>2654</v>
      </c>
      <c r="X138" s="217" t="s">
        <v>2654</v>
      </c>
      <c r="Y138" s="217" t="s">
        <v>2654</v>
      </c>
      <c r="Z138" s="217" t="s">
        <v>2654</v>
      </c>
      <c r="AA138" s="217" t="s">
        <v>2654</v>
      </c>
      <c r="AB138" s="217" t="str">
        <f t="shared" si="40"/>
        <v>NO</v>
      </c>
      <c r="AC138" s="217" t="str">
        <f t="shared" si="41"/>
        <v>NO</v>
      </c>
      <c r="AD138" s="217" t="str">
        <f t="shared" si="42"/>
        <v>NO</v>
      </c>
      <c r="AE138" s="217" t="str">
        <f t="shared" si="43"/>
        <v>NO</v>
      </c>
      <c r="AF138" s="217" t="str">
        <f t="shared" si="44"/>
        <v>NO</v>
      </c>
      <c r="AG138" s="217" t="str">
        <f t="shared" si="45"/>
        <v>NO</v>
      </c>
      <c r="AH138" s="217" t="str">
        <f t="shared" si="46"/>
        <v>NO</v>
      </c>
      <c r="AI138" s="217" t="str">
        <f t="shared" si="47"/>
        <v>NO</v>
      </c>
      <c r="AJ138" s="217" t="str">
        <f t="shared" si="50"/>
        <v>NO</v>
      </c>
      <c r="AK138" s="217" t="str">
        <f t="shared" si="51"/>
        <v>NO</v>
      </c>
      <c r="AL138" s="217" t="str">
        <f t="shared" si="52"/>
        <v>NO</v>
      </c>
      <c r="AM138" s="217" t="str">
        <f t="shared" si="53"/>
        <v>NO</v>
      </c>
      <c r="AN138" s="217" t="str">
        <f t="shared" si="54"/>
        <v>NO</v>
      </c>
      <c r="AO138" s="217" t="str">
        <f t="shared" si="54"/>
        <v>NO</v>
      </c>
      <c r="AP138" s="217" t="str">
        <f>IF(AND(Inputs!$E$16=TRUE,K138="YES"),"YES","NO")</f>
        <v>NO</v>
      </c>
      <c r="AQ138" s="217" t="str">
        <f t="shared" si="55"/>
        <v>NO</v>
      </c>
      <c r="AR138" s="217" t="str">
        <f t="shared" si="38"/>
        <v>NO</v>
      </c>
      <c r="AS138" s="216">
        <v>24</v>
      </c>
      <c r="AT138" s="221">
        <f t="shared" si="49"/>
        <v>43528</v>
      </c>
      <c r="AU138" s="217" t="str">
        <f t="shared" si="56"/>
        <v>PO+24W</v>
      </c>
    </row>
    <row r="139" spans="1:47" s="9" customFormat="1" hidden="1" x14ac:dyDescent="0.25">
      <c r="A139" s="218"/>
      <c r="B139" s="217" t="s">
        <v>2644</v>
      </c>
      <c r="C139" s="217">
        <v>200</v>
      </c>
      <c r="D139" s="225">
        <v>211</v>
      </c>
      <c r="E139" s="205" t="s">
        <v>1960</v>
      </c>
      <c r="F139" s="205" t="str">
        <f t="shared" si="39"/>
        <v>0000-FE-211</v>
      </c>
      <c r="G139" s="205" t="s">
        <v>2742</v>
      </c>
      <c r="H139" s="9" t="s">
        <v>2657</v>
      </c>
      <c r="I139" s="9" t="str">
        <f>VLOOKUP(J139,Auxiliary!B:C,2,0)</f>
        <v>BURN</v>
      </c>
      <c r="J139" s="217" t="s">
        <v>647</v>
      </c>
      <c r="K139" s="217" t="s">
        <v>2653</v>
      </c>
      <c r="L139" s="217" t="s">
        <v>2654</v>
      </c>
      <c r="M139" s="217" t="s">
        <v>2654</v>
      </c>
      <c r="N139" s="217" t="s">
        <v>2654</v>
      </c>
      <c r="O139" s="217" t="s">
        <v>2654</v>
      </c>
      <c r="P139" s="217" t="s">
        <v>2654</v>
      </c>
      <c r="Q139" s="217" t="s">
        <v>2654</v>
      </c>
      <c r="R139" s="217" t="s">
        <v>2654</v>
      </c>
      <c r="S139" s="217" t="s">
        <v>2654</v>
      </c>
      <c r="T139" s="217" t="s">
        <v>2654</v>
      </c>
      <c r="U139" s="217" t="s">
        <v>2654</v>
      </c>
      <c r="V139" s="217" t="s">
        <v>2654</v>
      </c>
      <c r="W139" s="217" t="s">
        <v>2654</v>
      </c>
      <c r="X139" s="217" t="s">
        <v>2654</v>
      </c>
      <c r="Y139" s="217" t="s">
        <v>2654</v>
      </c>
      <c r="Z139" s="217" t="s">
        <v>2654</v>
      </c>
      <c r="AA139" s="217" t="s">
        <v>2654</v>
      </c>
      <c r="AB139" s="217" t="str">
        <f t="shared" si="40"/>
        <v>NO</v>
      </c>
      <c r="AC139" s="217" t="str">
        <f t="shared" si="41"/>
        <v>NO</v>
      </c>
      <c r="AD139" s="217" t="str">
        <f t="shared" si="42"/>
        <v>NO</v>
      </c>
      <c r="AE139" s="217" t="str">
        <f t="shared" si="43"/>
        <v>NO</v>
      </c>
      <c r="AF139" s="217" t="str">
        <f t="shared" si="44"/>
        <v>NO</v>
      </c>
      <c r="AG139" s="217" t="str">
        <f t="shared" si="45"/>
        <v>NO</v>
      </c>
      <c r="AH139" s="217" t="str">
        <f t="shared" si="46"/>
        <v>NO</v>
      </c>
      <c r="AI139" s="217" t="str">
        <f t="shared" si="47"/>
        <v>NO</v>
      </c>
      <c r="AJ139" s="217" t="str">
        <f t="shared" si="50"/>
        <v>NO</v>
      </c>
      <c r="AK139" s="217" t="str">
        <f t="shared" si="51"/>
        <v>NO</v>
      </c>
      <c r="AL139" s="217" t="str">
        <f t="shared" si="52"/>
        <v>NO</v>
      </c>
      <c r="AM139" s="217" t="str">
        <f t="shared" si="53"/>
        <v>NO</v>
      </c>
      <c r="AN139" s="217" t="str">
        <f t="shared" si="54"/>
        <v>NO</v>
      </c>
      <c r="AO139" s="217" t="str">
        <f t="shared" si="54"/>
        <v>NO</v>
      </c>
      <c r="AP139" s="217" t="str">
        <f>IF(AND(Inputs!$E$16=TRUE,K139="YES"),"YES","NO")</f>
        <v>NO</v>
      </c>
      <c r="AQ139" s="217" t="str">
        <f t="shared" si="55"/>
        <v>NO</v>
      </c>
      <c r="AR139" s="217" t="str">
        <f t="shared" si="38"/>
        <v>NO</v>
      </c>
      <c r="AS139" s="216">
        <v>24</v>
      </c>
      <c r="AT139" s="221">
        <f t="shared" si="49"/>
        <v>43528</v>
      </c>
      <c r="AU139" s="217" t="str">
        <f t="shared" si="56"/>
        <v>PO+24W</v>
      </c>
    </row>
    <row r="140" spans="1:47" s="9" customFormat="1" hidden="1" x14ac:dyDescent="0.25">
      <c r="A140" s="218"/>
      <c r="B140" s="217" t="s">
        <v>2644</v>
      </c>
      <c r="C140" s="217">
        <v>200</v>
      </c>
      <c r="D140" s="225">
        <v>212</v>
      </c>
      <c r="E140" s="205" t="s">
        <v>2841</v>
      </c>
      <c r="F140" s="205" t="str">
        <f t="shared" si="39"/>
        <v>0000-FE-212</v>
      </c>
      <c r="G140" s="205" t="s">
        <v>2742</v>
      </c>
      <c r="H140" s="9" t="s">
        <v>2657</v>
      </c>
      <c r="I140" s="9" t="str">
        <f>VLOOKUP(J140,Auxiliary!B:C,2,0)</f>
        <v>BURN</v>
      </c>
      <c r="J140" s="217" t="s">
        <v>647</v>
      </c>
      <c r="K140" s="217" t="s">
        <v>2653</v>
      </c>
      <c r="L140" s="217" t="s">
        <v>2654</v>
      </c>
      <c r="M140" s="217" t="s">
        <v>2654</v>
      </c>
      <c r="N140" s="217" t="s">
        <v>2654</v>
      </c>
      <c r="O140" s="217" t="s">
        <v>2654</v>
      </c>
      <c r="P140" s="217" t="s">
        <v>2654</v>
      </c>
      <c r="Q140" s="217" t="s">
        <v>2654</v>
      </c>
      <c r="R140" s="217" t="s">
        <v>2654</v>
      </c>
      <c r="S140" s="217" t="s">
        <v>2654</v>
      </c>
      <c r="T140" s="217" t="s">
        <v>2654</v>
      </c>
      <c r="U140" s="217" t="s">
        <v>2654</v>
      </c>
      <c r="V140" s="217" t="s">
        <v>2654</v>
      </c>
      <c r="W140" s="217" t="s">
        <v>2654</v>
      </c>
      <c r="X140" s="217" t="s">
        <v>2654</v>
      </c>
      <c r="Y140" s="217" t="s">
        <v>2654</v>
      </c>
      <c r="Z140" s="217" t="s">
        <v>2654</v>
      </c>
      <c r="AA140" s="217" t="s">
        <v>2654</v>
      </c>
      <c r="AB140" s="217" t="str">
        <f t="shared" si="40"/>
        <v>NO</v>
      </c>
      <c r="AC140" s="217" t="str">
        <f t="shared" si="41"/>
        <v>NO</v>
      </c>
      <c r="AD140" s="217" t="str">
        <f t="shared" si="42"/>
        <v>NO</v>
      </c>
      <c r="AE140" s="217" t="str">
        <f t="shared" si="43"/>
        <v>NO</v>
      </c>
      <c r="AF140" s="217" t="str">
        <f t="shared" si="44"/>
        <v>NO</v>
      </c>
      <c r="AG140" s="217" t="str">
        <f t="shared" si="45"/>
        <v>NO</v>
      </c>
      <c r="AH140" s="217" t="str">
        <f t="shared" si="46"/>
        <v>NO</v>
      </c>
      <c r="AI140" s="217" t="str">
        <f t="shared" si="47"/>
        <v>NO</v>
      </c>
      <c r="AJ140" s="217" t="str">
        <f t="shared" si="50"/>
        <v>NO</v>
      </c>
      <c r="AK140" s="217" t="str">
        <f t="shared" si="51"/>
        <v>NO</v>
      </c>
      <c r="AL140" s="217" t="str">
        <f t="shared" si="52"/>
        <v>NO</v>
      </c>
      <c r="AM140" s="217" t="str">
        <f t="shared" si="53"/>
        <v>NO</v>
      </c>
      <c r="AN140" s="217" t="str">
        <f t="shared" si="54"/>
        <v>NO</v>
      </c>
      <c r="AO140" s="217" t="str">
        <f t="shared" si="54"/>
        <v>NO</v>
      </c>
      <c r="AP140" s="217" t="str">
        <f>IF(AND(Inputs!$E$16=TRUE,K140="YES"),"YES","NO")</f>
        <v>NO</v>
      </c>
      <c r="AQ140" s="217" t="str">
        <f t="shared" si="55"/>
        <v>NO</v>
      </c>
      <c r="AR140" s="217" t="str">
        <f t="shared" si="38"/>
        <v>NO</v>
      </c>
      <c r="AS140" s="216">
        <v>24</v>
      </c>
      <c r="AT140" s="221">
        <f t="shared" si="49"/>
        <v>43528</v>
      </c>
      <c r="AU140" s="217" t="str">
        <f t="shared" si="56"/>
        <v>PO+24W</v>
      </c>
    </row>
    <row r="141" spans="1:47" s="9" customFormat="1" hidden="1" x14ac:dyDescent="0.25">
      <c r="A141" s="218"/>
      <c r="B141" s="217" t="s">
        <v>2644</v>
      </c>
      <c r="C141" s="217">
        <v>200</v>
      </c>
      <c r="D141" s="225">
        <v>213</v>
      </c>
      <c r="E141" s="205" t="s">
        <v>2082</v>
      </c>
      <c r="F141" s="205" t="str">
        <f t="shared" si="39"/>
        <v>0000-FE-213</v>
      </c>
      <c r="G141" s="205" t="s">
        <v>2742</v>
      </c>
      <c r="H141" s="9" t="s">
        <v>2657</v>
      </c>
      <c r="I141" s="9" t="str">
        <f>VLOOKUP(J141,Auxiliary!B:C,2,0)</f>
        <v>BURN</v>
      </c>
      <c r="J141" s="217" t="s">
        <v>647</v>
      </c>
      <c r="K141" s="217" t="s">
        <v>2653</v>
      </c>
      <c r="L141" s="217" t="s">
        <v>2654</v>
      </c>
      <c r="M141" s="217" t="s">
        <v>2654</v>
      </c>
      <c r="N141" s="217" t="s">
        <v>2654</v>
      </c>
      <c r="O141" s="217" t="s">
        <v>2654</v>
      </c>
      <c r="P141" s="217" t="s">
        <v>2654</v>
      </c>
      <c r="Q141" s="217" t="s">
        <v>2654</v>
      </c>
      <c r="R141" s="217" t="s">
        <v>2654</v>
      </c>
      <c r="S141" s="217" t="s">
        <v>2654</v>
      </c>
      <c r="T141" s="217" t="s">
        <v>2654</v>
      </c>
      <c r="U141" s="217" t="s">
        <v>2654</v>
      </c>
      <c r="V141" s="217" t="s">
        <v>2654</v>
      </c>
      <c r="W141" s="217" t="s">
        <v>2654</v>
      </c>
      <c r="X141" s="217" t="s">
        <v>2654</v>
      </c>
      <c r="Y141" s="217" t="s">
        <v>2654</v>
      </c>
      <c r="Z141" s="217" t="s">
        <v>2654</v>
      </c>
      <c r="AA141" s="217" t="s">
        <v>2654</v>
      </c>
      <c r="AB141" s="217" t="str">
        <f t="shared" si="40"/>
        <v>NO</v>
      </c>
      <c r="AC141" s="217" t="str">
        <f t="shared" si="41"/>
        <v>NO</v>
      </c>
      <c r="AD141" s="217" t="str">
        <f t="shared" si="42"/>
        <v>NO</v>
      </c>
      <c r="AE141" s="217" t="str">
        <f t="shared" si="43"/>
        <v>NO</v>
      </c>
      <c r="AF141" s="217" t="str">
        <f t="shared" si="44"/>
        <v>NO</v>
      </c>
      <c r="AG141" s="217" t="str">
        <f t="shared" si="45"/>
        <v>NO</v>
      </c>
      <c r="AH141" s="217" t="str">
        <f t="shared" si="46"/>
        <v>NO</v>
      </c>
      <c r="AI141" s="217" t="str">
        <f t="shared" si="47"/>
        <v>NO</v>
      </c>
      <c r="AJ141" s="217" t="str">
        <f t="shared" si="50"/>
        <v>NO</v>
      </c>
      <c r="AK141" s="217" t="str">
        <f t="shared" si="51"/>
        <v>NO</v>
      </c>
      <c r="AL141" s="217" t="str">
        <f t="shared" si="52"/>
        <v>NO</v>
      </c>
      <c r="AM141" s="217" t="str">
        <f t="shared" si="53"/>
        <v>NO</v>
      </c>
      <c r="AN141" s="217" t="str">
        <f t="shared" si="54"/>
        <v>NO</v>
      </c>
      <c r="AO141" s="217" t="str">
        <f t="shared" si="54"/>
        <v>NO</v>
      </c>
      <c r="AP141" s="217" t="str">
        <f>IF(AND(Inputs!$E$16=TRUE,K141="YES"),"YES","NO")</f>
        <v>NO</v>
      </c>
      <c r="AQ141" s="217" t="str">
        <f t="shared" si="55"/>
        <v>NO</v>
      </c>
      <c r="AR141" s="217" t="str">
        <f t="shared" si="38"/>
        <v>NO</v>
      </c>
      <c r="AS141" s="216">
        <v>24</v>
      </c>
      <c r="AT141" s="221">
        <f t="shared" si="49"/>
        <v>43528</v>
      </c>
      <c r="AU141" s="217" t="str">
        <f t="shared" si="56"/>
        <v>PO+24W</v>
      </c>
    </row>
    <row r="142" spans="1:47" s="9" customFormat="1" hidden="1" x14ac:dyDescent="0.25">
      <c r="A142" s="218"/>
      <c r="B142" s="217" t="s">
        <v>2644</v>
      </c>
      <c r="C142" s="217">
        <v>200</v>
      </c>
      <c r="D142" s="225">
        <v>214</v>
      </c>
      <c r="E142" s="205" t="s">
        <v>2083</v>
      </c>
      <c r="F142" s="205" t="str">
        <f t="shared" si="39"/>
        <v>0000-FE-214</v>
      </c>
      <c r="G142" s="205" t="s">
        <v>2742</v>
      </c>
      <c r="H142" s="9" t="s">
        <v>2657</v>
      </c>
      <c r="I142" s="9" t="str">
        <f>VLOOKUP(J142,Auxiliary!B:C,2,0)</f>
        <v>BURN</v>
      </c>
      <c r="J142" s="217" t="s">
        <v>647</v>
      </c>
      <c r="K142" s="217" t="s">
        <v>2653</v>
      </c>
      <c r="L142" s="217" t="s">
        <v>2654</v>
      </c>
      <c r="M142" s="217" t="s">
        <v>2654</v>
      </c>
      <c r="N142" s="217" t="s">
        <v>2654</v>
      </c>
      <c r="O142" s="217" t="s">
        <v>2654</v>
      </c>
      <c r="P142" s="217" t="s">
        <v>2654</v>
      </c>
      <c r="Q142" s="217" t="s">
        <v>2654</v>
      </c>
      <c r="R142" s="217" t="s">
        <v>2654</v>
      </c>
      <c r="S142" s="217" t="s">
        <v>2654</v>
      </c>
      <c r="T142" s="217" t="s">
        <v>2654</v>
      </c>
      <c r="U142" s="217" t="s">
        <v>2654</v>
      </c>
      <c r="V142" s="217" t="s">
        <v>2654</v>
      </c>
      <c r="W142" s="217" t="s">
        <v>2654</v>
      </c>
      <c r="X142" s="217" t="s">
        <v>2654</v>
      </c>
      <c r="Y142" s="217" t="s">
        <v>2654</v>
      </c>
      <c r="Z142" s="217" t="s">
        <v>2654</v>
      </c>
      <c r="AA142" s="217" t="s">
        <v>2654</v>
      </c>
      <c r="AB142" s="217" t="str">
        <f t="shared" si="40"/>
        <v>NO</v>
      </c>
      <c r="AC142" s="217" t="str">
        <f t="shared" si="41"/>
        <v>NO</v>
      </c>
      <c r="AD142" s="217" t="str">
        <f t="shared" si="42"/>
        <v>NO</v>
      </c>
      <c r="AE142" s="217" t="str">
        <f t="shared" si="43"/>
        <v>NO</v>
      </c>
      <c r="AF142" s="217" t="str">
        <f t="shared" si="44"/>
        <v>NO</v>
      </c>
      <c r="AG142" s="217" t="str">
        <f t="shared" si="45"/>
        <v>NO</v>
      </c>
      <c r="AH142" s="217" t="str">
        <f t="shared" si="46"/>
        <v>NO</v>
      </c>
      <c r="AI142" s="217" t="str">
        <f t="shared" si="47"/>
        <v>NO</v>
      </c>
      <c r="AJ142" s="217" t="str">
        <f t="shared" si="50"/>
        <v>NO</v>
      </c>
      <c r="AK142" s="217" t="str">
        <f t="shared" si="51"/>
        <v>NO</v>
      </c>
      <c r="AL142" s="217" t="str">
        <f t="shared" si="52"/>
        <v>NO</v>
      </c>
      <c r="AM142" s="217" t="str">
        <f t="shared" si="53"/>
        <v>NO</v>
      </c>
      <c r="AN142" s="217" t="str">
        <f t="shared" si="54"/>
        <v>NO</v>
      </c>
      <c r="AO142" s="217" t="str">
        <f t="shared" si="54"/>
        <v>NO</v>
      </c>
      <c r="AP142" s="217" t="str">
        <f>IF(AND(Inputs!$E$16=TRUE,K142="YES"),"YES","NO")</f>
        <v>NO</v>
      </c>
      <c r="AQ142" s="217" t="str">
        <f t="shared" si="55"/>
        <v>NO</v>
      </c>
      <c r="AR142" s="217" t="str">
        <f t="shared" si="38"/>
        <v>NO</v>
      </c>
      <c r="AS142" s="216">
        <v>24</v>
      </c>
      <c r="AT142" s="221">
        <f t="shared" si="49"/>
        <v>43528</v>
      </c>
      <c r="AU142" s="217" t="str">
        <f t="shared" si="56"/>
        <v>PO+24W</v>
      </c>
    </row>
    <row r="143" spans="1:47" s="9" customFormat="1" hidden="1" x14ac:dyDescent="0.25">
      <c r="A143" s="218"/>
      <c r="B143" s="217" t="s">
        <v>2644</v>
      </c>
      <c r="C143" s="217">
        <v>200</v>
      </c>
      <c r="D143" s="225">
        <v>215</v>
      </c>
      <c r="E143" s="205" t="s">
        <v>2842</v>
      </c>
      <c r="F143" s="205" t="str">
        <f t="shared" si="39"/>
        <v>0000-FE-215</v>
      </c>
      <c r="G143" s="205" t="s">
        <v>2742</v>
      </c>
      <c r="H143" s="9" t="s">
        <v>2657</v>
      </c>
      <c r="I143" s="9" t="str">
        <f>VLOOKUP(J143,Auxiliary!B:C,2,0)</f>
        <v>BURN</v>
      </c>
      <c r="J143" s="217" t="s">
        <v>647</v>
      </c>
      <c r="K143" s="217" t="s">
        <v>2653</v>
      </c>
      <c r="L143" s="217" t="s">
        <v>2654</v>
      </c>
      <c r="M143" s="217" t="s">
        <v>2654</v>
      </c>
      <c r="N143" s="217" t="s">
        <v>2654</v>
      </c>
      <c r="O143" s="217" t="s">
        <v>2654</v>
      </c>
      <c r="P143" s="217" t="s">
        <v>2654</v>
      </c>
      <c r="Q143" s="217" t="s">
        <v>2654</v>
      </c>
      <c r="R143" s="217" t="s">
        <v>2654</v>
      </c>
      <c r="S143" s="217" t="s">
        <v>2654</v>
      </c>
      <c r="T143" s="217" t="s">
        <v>2654</v>
      </c>
      <c r="U143" s="217" t="s">
        <v>2654</v>
      </c>
      <c r="V143" s="217" t="s">
        <v>2654</v>
      </c>
      <c r="W143" s="217" t="s">
        <v>2654</v>
      </c>
      <c r="X143" s="217" t="s">
        <v>2654</v>
      </c>
      <c r="Y143" s="217" t="s">
        <v>2654</v>
      </c>
      <c r="Z143" s="217" t="s">
        <v>2654</v>
      </c>
      <c r="AA143" s="217" t="s">
        <v>2654</v>
      </c>
      <c r="AB143" s="217" t="str">
        <f t="shared" si="40"/>
        <v>NO</v>
      </c>
      <c r="AC143" s="217" t="str">
        <f t="shared" si="41"/>
        <v>NO</v>
      </c>
      <c r="AD143" s="217" t="str">
        <f t="shared" si="42"/>
        <v>NO</v>
      </c>
      <c r="AE143" s="217" t="str">
        <f t="shared" si="43"/>
        <v>NO</v>
      </c>
      <c r="AF143" s="217" t="str">
        <f t="shared" si="44"/>
        <v>NO</v>
      </c>
      <c r="AG143" s="217" t="str">
        <f t="shared" si="45"/>
        <v>NO</v>
      </c>
      <c r="AH143" s="217" t="str">
        <f t="shared" si="46"/>
        <v>NO</v>
      </c>
      <c r="AI143" s="217" t="str">
        <f t="shared" si="47"/>
        <v>NO</v>
      </c>
      <c r="AJ143" s="217" t="str">
        <f t="shared" si="50"/>
        <v>NO</v>
      </c>
      <c r="AK143" s="217" t="str">
        <f t="shared" si="51"/>
        <v>NO</v>
      </c>
      <c r="AL143" s="217" t="str">
        <f t="shared" si="52"/>
        <v>NO</v>
      </c>
      <c r="AM143" s="217" t="str">
        <f t="shared" si="53"/>
        <v>NO</v>
      </c>
      <c r="AN143" s="217" t="str">
        <f t="shared" si="54"/>
        <v>NO</v>
      </c>
      <c r="AO143" s="217" t="str">
        <f t="shared" si="54"/>
        <v>NO</v>
      </c>
      <c r="AP143" s="217" t="str">
        <f>IF(AND(Inputs!$E$16=TRUE,K143="YES"),"YES","NO")</f>
        <v>NO</v>
      </c>
      <c r="AQ143" s="217" t="str">
        <f t="shared" si="55"/>
        <v>NO</v>
      </c>
      <c r="AR143" s="217" t="str">
        <f t="shared" si="38"/>
        <v>NO</v>
      </c>
      <c r="AS143" s="216">
        <v>24</v>
      </c>
      <c r="AT143" s="221">
        <f t="shared" si="49"/>
        <v>43528</v>
      </c>
      <c r="AU143" s="217" t="str">
        <f t="shared" si="56"/>
        <v>PO+24W</v>
      </c>
    </row>
    <row r="144" spans="1:47" s="9" customFormat="1" hidden="1" x14ac:dyDescent="0.25">
      <c r="A144" s="218"/>
      <c r="B144" s="217" t="s">
        <v>2644</v>
      </c>
      <c r="C144" s="217">
        <v>200</v>
      </c>
      <c r="D144" s="225">
        <v>216</v>
      </c>
      <c r="E144" s="205" t="s">
        <v>1961</v>
      </c>
      <c r="F144" s="205" t="str">
        <f t="shared" si="39"/>
        <v>0000-FE-216</v>
      </c>
      <c r="G144" s="205" t="s">
        <v>2742</v>
      </c>
      <c r="H144" s="9" t="s">
        <v>2657</v>
      </c>
      <c r="I144" s="9" t="str">
        <f>VLOOKUP(J144,Auxiliary!B:C,2,0)</f>
        <v>BURN</v>
      </c>
      <c r="J144" s="217" t="s">
        <v>647</v>
      </c>
      <c r="K144" s="217" t="s">
        <v>2653</v>
      </c>
      <c r="L144" s="217" t="s">
        <v>2654</v>
      </c>
      <c r="M144" s="217" t="s">
        <v>2654</v>
      </c>
      <c r="N144" s="217" t="s">
        <v>2654</v>
      </c>
      <c r="O144" s="217" t="s">
        <v>2654</v>
      </c>
      <c r="P144" s="217" t="s">
        <v>2654</v>
      </c>
      <c r="Q144" s="217" t="s">
        <v>2654</v>
      </c>
      <c r="R144" s="217" t="s">
        <v>2654</v>
      </c>
      <c r="S144" s="217" t="s">
        <v>2654</v>
      </c>
      <c r="T144" s="217" t="s">
        <v>2654</v>
      </c>
      <c r="U144" s="217" t="s">
        <v>2654</v>
      </c>
      <c r="V144" s="217" t="s">
        <v>2654</v>
      </c>
      <c r="W144" s="217" t="s">
        <v>2654</v>
      </c>
      <c r="X144" s="217" t="s">
        <v>2654</v>
      </c>
      <c r="Y144" s="217" t="s">
        <v>2654</v>
      </c>
      <c r="Z144" s="217" t="s">
        <v>2654</v>
      </c>
      <c r="AA144" s="217" t="s">
        <v>2654</v>
      </c>
      <c r="AB144" s="217" t="str">
        <f t="shared" si="40"/>
        <v>NO</v>
      </c>
      <c r="AC144" s="217" t="str">
        <f t="shared" si="41"/>
        <v>NO</v>
      </c>
      <c r="AD144" s="217" t="str">
        <f t="shared" si="42"/>
        <v>NO</v>
      </c>
      <c r="AE144" s="217" t="str">
        <f t="shared" si="43"/>
        <v>NO</v>
      </c>
      <c r="AF144" s="217" t="str">
        <f t="shared" si="44"/>
        <v>NO</v>
      </c>
      <c r="AG144" s="217" t="str">
        <f t="shared" si="45"/>
        <v>NO</v>
      </c>
      <c r="AH144" s="217" t="str">
        <f t="shared" si="46"/>
        <v>NO</v>
      </c>
      <c r="AI144" s="217" t="str">
        <f t="shared" si="47"/>
        <v>NO</v>
      </c>
      <c r="AJ144" s="217" t="str">
        <f t="shared" si="50"/>
        <v>NO</v>
      </c>
      <c r="AK144" s="217" t="str">
        <f t="shared" si="51"/>
        <v>NO</v>
      </c>
      <c r="AL144" s="217" t="str">
        <f t="shared" si="52"/>
        <v>NO</v>
      </c>
      <c r="AM144" s="217" t="str">
        <f t="shared" si="53"/>
        <v>NO</v>
      </c>
      <c r="AN144" s="217" t="str">
        <f t="shared" si="54"/>
        <v>NO</v>
      </c>
      <c r="AO144" s="217" t="str">
        <f t="shared" si="54"/>
        <v>NO</v>
      </c>
      <c r="AP144" s="217" t="str">
        <f>IF(AND(Inputs!$E$16=TRUE,K144="YES"),"YES","NO")</f>
        <v>NO</v>
      </c>
      <c r="AQ144" s="217" t="str">
        <f t="shared" si="55"/>
        <v>NO</v>
      </c>
      <c r="AR144" s="217" t="str">
        <f t="shared" si="38"/>
        <v>NO</v>
      </c>
      <c r="AS144" s="216">
        <v>24</v>
      </c>
      <c r="AT144" s="221">
        <f t="shared" si="49"/>
        <v>43528</v>
      </c>
      <c r="AU144" s="217" t="str">
        <f t="shared" si="56"/>
        <v>PO+24W</v>
      </c>
    </row>
    <row r="145" spans="1:47" s="9" customFormat="1" hidden="1" x14ac:dyDescent="0.25">
      <c r="A145" s="218"/>
      <c r="B145" s="217" t="s">
        <v>2644</v>
      </c>
      <c r="C145" s="217">
        <v>200</v>
      </c>
      <c r="D145" s="225">
        <v>217</v>
      </c>
      <c r="E145" s="205" t="s">
        <v>1962</v>
      </c>
      <c r="F145" s="205" t="str">
        <f t="shared" si="39"/>
        <v>0000-FE-217</v>
      </c>
      <c r="G145" s="205" t="s">
        <v>2742</v>
      </c>
      <c r="H145" s="9" t="s">
        <v>2657</v>
      </c>
      <c r="I145" s="9" t="str">
        <f>VLOOKUP(J145,Auxiliary!B:C,2,0)</f>
        <v>BURN</v>
      </c>
      <c r="J145" s="217" t="s">
        <v>647</v>
      </c>
      <c r="K145" s="217" t="s">
        <v>2653</v>
      </c>
      <c r="L145" s="217" t="s">
        <v>2654</v>
      </c>
      <c r="M145" s="217" t="s">
        <v>2654</v>
      </c>
      <c r="N145" s="217" t="s">
        <v>2654</v>
      </c>
      <c r="O145" s="217" t="s">
        <v>2654</v>
      </c>
      <c r="P145" s="217" t="s">
        <v>2654</v>
      </c>
      <c r="Q145" s="217" t="s">
        <v>2654</v>
      </c>
      <c r="R145" s="217" t="s">
        <v>2654</v>
      </c>
      <c r="S145" s="217" t="s">
        <v>2654</v>
      </c>
      <c r="T145" s="217" t="s">
        <v>2654</v>
      </c>
      <c r="U145" s="217" t="s">
        <v>2654</v>
      </c>
      <c r="V145" s="217" t="s">
        <v>2654</v>
      </c>
      <c r="W145" s="217" t="s">
        <v>2654</v>
      </c>
      <c r="X145" s="217" t="s">
        <v>2654</v>
      </c>
      <c r="Y145" s="217" t="s">
        <v>2654</v>
      </c>
      <c r="Z145" s="217" t="s">
        <v>2654</v>
      </c>
      <c r="AA145" s="217" t="s">
        <v>2654</v>
      </c>
      <c r="AB145" s="217" t="str">
        <f t="shared" si="40"/>
        <v>NO</v>
      </c>
      <c r="AC145" s="217" t="str">
        <f t="shared" si="41"/>
        <v>NO</v>
      </c>
      <c r="AD145" s="217" t="str">
        <f t="shared" si="42"/>
        <v>NO</v>
      </c>
      <c r="AE145" s="217" t="str">
        <f t="shared" si="43"/>
        <v>NO</v>
      </c>
      <c r="AF145" s="217" t="str">
        <f t="shared" si="44"/>
        <v>NO</v>
      </c>
      <c r="AG145" s="217" t="str">
        <f t="shared" si="45"/>
        <v>NO</v>
      </c>
      <c r="AH145" s="217" t="str">
        <f t="shared" si="46"/>
        <v>NO</v>
      </c>
      <c r="AI145" s="217" t="str">
        <f t="shared" si="47"/>
        <v>NO</v>
      </c>
      <c r="AJ145" s="217" t="str">
        <f t="shared" si="50"/>
        <v>NO</v>
      </c>
      <c r="AK145" s="217" t="str">
        <f t="shared" si="51"/>
        <v>NO</v>
      </c>
      <c r="AL145" s="217" t="str">
        <f t="shared" si="52"/>
        <v>NO</v>
      </c>
      <c r="AM145" s="217" t="str">
        <f t="shared" si="53"/>
        <v>NO</v>
      </c>
      <c r="AN145" s="217" t="str">
        <f t="shared" si="54"/>
        <v>NO</v>
      </c>
      <c r="AO145" s="217" t="str">
        <f t="shared" si="54"/>
        <v>NO</v>
      </c>
      <c r="AP145" s="217" t="str">
        <f>IF(AND(Inputs!$E$16=TRUE,K145="YES"),"YES","NO")</f>
        <v>NO</v>
      </c>
      <c r="AQ145" s="217" t="str">
        <f t="shared" si="55"/>
        <v>NO</v>
      </c>
      <c r="AR145" s="217" t="str">
        <f t="shared" si="38"/>
        <v>NO</v>
      </c>
      <c r="AS145" s="216">
        <v>40</v>
      </c>
      <c r="AT145" s="221">
        <f t="shared" si="49"/>
        <v>43640</v>
      </c>
      <c r="AU145" s="217" t="str">
        <f t="shared" si="56"/>
        <v>PO+40W</v>
      </c>
    </row>
    <row r="146" spans="1:47" s="9" customFormat="1" hidden="1" x14ac:dyDescent="0.25">
      <c r="A146" s="218"/>
      <c r="B146" s="217" t="s">
        <v>2644</v>
      </c>
      <c r="C146" s="217">
        <v>200</v>
      </c>
      <c r="D146" s="225">
        <v>218</v>
      </c>
      <c r="E146" s="205" t="s">
        <v>2084</v>
      </c>
      <c r="F146" s="205" t="str">
        <f t="shared" si="39"/>
        <v>0000-FE-218</v>
      </c>
      <c r="G146" s="205" t="s">
        <v>2742</v>
      </c>
      <c r="H146" s="9" t="s">
        <v>2657</v>
      </c>
      <c r="I146" s="9" t="str">
        <f>VLOOKUP(J146,Auxiliary!B:C,2,0)</f>
        <v>BURN</v>
      </c>
      <c r="J146" s="217" t="s">
        <v>647</v>
      </c>
      <c r="K146" s="217" t="s">
        <v>2653</v>
      </c>
      <c r="L146" s="217" t="s">
        <v>2654</v>
      </c>
      <c r="M146" s="217" t="s">
        <v>2654</v>
      </c>
      <c r="N146" s="217" t="s">
        <v>2654</v>
      </c>
      <c r="O146" s="217" t="s">
        <v>2654</v>
      </c>
      <c r="P146" s="217" t="s">
        <v>2654</v>
      </c>
      <c r="Q146" s="217" t="s">
        <v>2654</v>
      </c>
      <c r="R146" s="217" t="s">
        <v>2654</v>
      </c>
      <c r="S146" s="217" t="s">
        <v>2654</v>
      </c>
      <c r="T146" s="217" t="s">
        <v>2654</v>
      </c>
      <c r="U146" s="217" t="s">
        <v>2654</v>
      </c>
      <c r="V146" s="217" t="s">
        <v>2654</v>
      </c>
      <c r="W146" s="217" t="s">
        <v>2654</v>
      </c>
      <c r="X146" s="217" t="s">
        <v>2654</v>
      </c>
      <c r="Y146" s="217" t="s">
        <v>2654</v>
      </c>
      <c r="Z146" s="217" t="s">
        <v>2654</v>
      </c>
      <c r="AA146" s="217" t="s">
        <v>2654</v>
      </c>
      <c r="AB146" s="217" t="str">
        <f t="shared" si="40"/>
        <v>NO</v>
      </c>
      <c r="AC146" s="217" t="str">
        <f t="shared" si="41"/>
        <v>NO</v>
      </c>
      <c r="AD146" s="217" t="str">
        <f t="shared" si="42"/>
        <v>NO</v>
      </c>
      <c r="AE146" s="217" t="str">
        <f t="shared" si="43"/>
        <v>NO</v>
      </c>
      <c r="AF146" s="217" t="str">
        <f t="shared" si="44"/>
        <v>NO</v>
      </c>
      <c r="AG146" s="217" t="str">
        <f t="shared" si="45"/>
        <v>NO</v>
      </c>
      <c r="AH146" s="217" t="str">
        <f t="shared" si="46"/>
        <v>NO</v>
      </c>
      <c r="AI146" s="217" t="str">
        <f t="shared" si="47"/>
        <v>NO</v>
      </c>
      <c r="AJ146" s="217" t="str">
        <f t="shared" si="50"/>
        <v>NO</v>
      </c>
      <c r="AK146" s="217" t="str">
        <f t="shared" si="51"/>
        <v>NO</v>
      </c>
      <c r="AL146" s="217" t="str">
        <f t="shared" si="52"/>
        <v>NO</v>
      </c>
      <c r="AM146" s="217" t="str">
        <f t="shared" si="53"/>
        <v>NO</v>
      </c>
      <c r="AN146" s="217" t="str">
        <f t="shared" si="54"/>
        <v>NO</v>
      </c>
      <c r="AO146" s="217" t="str">
        <f t="shared" si="54"/>
        <v>NO</v>
      </c>
      <c r="AP146" s="217" t="str">
        <f>IF(AND(Inputs!$E$16=TRUE,K146="YES"),"YES","NO")</f>
        <v>NO</v>
      </c>
      <c r="AQ146" s="217" t="str">
        <f t="shared" si="55"/>
        <v>NO</v>
      </c>
      <c r="AR146" s="217" t="str">
        <f t="shared" si="38"/>
        <v>NO</v>
      </c>
      <c r="AS146" s="216">
        <v>24</v>
      </c>
      <c r="AT146" s="221">
        <f t="shared" si="49"/>
        <v>43528</v>
      </c>
      <c r="AU146" s="217" t="str">
        <f t="shared" si="56"/>
        <v>PO+24W</v>
      </c>
    </row>
    <row r="147" spans="1:47" s="9" customFormat="1" hidden="1" x14ac:dyDescent="0.25">
      <c r="A147" s="218"/>
      <c r="B147" s="217" t="s">
        <v>2644</v>
      </c>
      <c r="C147" s="217">
        <v>200</v>
      </c>
      <c r="D147" s="225">
        <v>219</v>
      </c>
      <c r="E147" s="205" t="s">
        <v>2085</v>
      </c>
      <c r="F147" s="205" t="str">
        <f t="shared" si="39"/>
        <v>0000-FE-219</v>
      </c>
      <c r="G147" s="205" t="s">
        <v>2742</v>
      </c>
      <c r="H147" s="9" t="s">
        <v>2657</v>
      </c>
      <c r="I147" s="9" t="str">
        <f>VLOOKUP(J147,Auxiliary!B:C,2,0)</f>
        <v>BURN</v>
      </c>
      <c r="J147" s="217" t="s">
        <v>647</v>
      </c>
      <c r="K147" s="217" t="s">
        <v>2653</v>
      </c>
      <c r="L147" s="217" t="s">
        <v>2654</v>
      </c>
      <c r="M147" s="217" t="s">
        <v>2654</v>
      </c>
      <c r="N147" s="217" t="s">
        <v>2654</v>
      </c>
      <c r="O147" s="217" t="s">
        <v>2654</v>
      </c>
      <c r="P147" s="217" t="s">
        <v>2654</v>
      </c>
      <c r="Q147" s="217" t="s">
        <v>2654</v>
      </c>
      <c r="R147" s="217" t="s">
        <v>2654</v>
      </c>
      <c r="S147" s="217" t="s">
        <v>2654</v>
      </c>
      <c r="T147" s="217" t="s">
        <v>2654</v>
      </c>
      <c r="U147" s="217" t="s">
        <v>2654</v>
      </c>
      <c r="V147" s="217" t="s">
        <v>2654</v>
      </c>
      <c r="W147" s="217" t="s">
        <v>2654</v>
      </c>
      <c r="X147" s="217" t="s">
        <v>2654</v>
      </c>
      <c r="Y147" s="217" t="s">
        <v>2654</v>
      </c>
      <c r="Z147" s="217" t="s">
        <v>2654</v>
      </c>
      <c r="AA147" s="217" t="s">
        <v>2654</v>
      </c>
      <c r="AB147" s="217" t="str">
        <f t="shared" si="40"/>
        <v>NO</v>
      </c>
      <c r="AC147" s="217" t="str">
        <f t="shared" si="41"/>
        <v>NO</v>
      </c>
      <c r="AD147" s="217" t="str">
        <f t="shared" si="42"/>
        <v>NO</v>
      </c>
      <c r="AE147" s="217" t="str">
        <f t="shared" si="43"/>
        <v>NO</v>
      </c>
      <c r="AF147" s="217" t="str">
        <f t="shared" si="44"/>
        <v>NO</v>
      </c>
      <c r="AG147" s="217" t="str">
        <f t="shared" si="45"/>
        <v>NO</v>
      </c>
      <c r="AH147" s="217" t="str">
        <f t="shared" si="46"/>
        <v>NO</v>
      </c>
      <c r="AI147" s="217" t="str">
        <f t="shared" si="47"/>
        <v>NO</v>
      </c>
      <c r="AJ147" s="217" t="str">
        <f t="shared" si="50"/>
        <v>NO</v>
      </c>
      <c r="AK147" s="217" t="str">
        <f t="shared" si="51"/>
        <v>NO</v>
      </c>
      <c r="AL147" s="217" t="str">
        <f t="shared" si="52"/>
        <v>NO</v>
      </c>
      <c r="AM147" s="217" t="str">
        <f t="shared" si="53"/>
        <v>NO</v>
      </c>
      <c r="AN147" s="217" t="str">
        <f t="shared" si="54"/>
        <v>NO</v>
      </c>
      <c r="AO147" s="217" t="str">
        <f t="shared" si="54"/>
        <v>NO</v>
      </c>
      <c r="AP147" s="217" t="str">
        <f>IF(AND(Inputs!$E$16=TRUE,K147="YES"),"YES","NO")</f>
        <v>NO</v>
      </c>
      <c r="AQ147" s="217" t="str">
        <f t="shared" si="55"/>
        <v>NO</v>
      </c>
      <c r="AR147" s="217" t="str">
        <f t="shared" ref="AR147:AR210" si="57">IF(K147="NO",AQ147,IF(AND(K147="YES",AQ147="YES",AP147="YES"),"YES",IF(AND(K147="YES",AQ147="NO",AP147="NO"),"NO",IF(AND(K147="YES",AP147="YES",AQ147="NO"),"NO","NO"))))</f>
        <v>NO</v>
      </c>
      <c r="AS147" s="216">
        <v>24</v>
      </c>
      <c r="AT147" s="221">
        <f t="shared" si="49"/>
        <v>43528</v>
      </c>
      <c r="AU147" s="217" t="str">
        <f t="shared" si="56"/>
        <v>PO+24W</v>
      </c>
    </row>
    <row r="148" spans="1:47" s="9" customFormat="1" hidden="1" x14ac:dyDescent="0.25">
      <c r="A148" s="218"/>
      <c r="B148" s="217" t="s">
        <v>2644</v>
      </c>
      <c r="C148" s="217">
        <v>200</v>
      </c>
      <c r="D148" s="225">
        <v>220</v>
      </c>
      <c r="E148" s="205" t="s">
        <v>2086</v>
      </c>
      <c r="F148" s="205" t="str">
        <f t="shared" si="39"/>
        <v>0000-FE-220</v>
      </c>
      <c r="G148" s="205" t="s">
        <v>2742</v>
      </c>
      <c r="H148" s="9" t="s">
        <v>2657</v>
      </c>
      <c r="I148" s="9" t="str">
        <f>VLOOKUP(J148,Auxiliary!B:C,2,0)</f>
        <v>BURN</v>
      </c>
      <c r="J148" s="217" t="s">
        <v>647</v>
      </c>
      <c r="K148" s="217" t="s">
        <v>2653</v>
      </c>
      <c r="L148" s="217" t="s">
        <v>2654</v>
      </c>
      <c r="M148" s="217" t="s">
        <v>2654</v>
      </c>
      <c r="N148" s="217" t="s">
        <v>2654</v>
      </c>
      <c r="O148" s="217" t="s">
        <v>2654</v>
      </c>
      <c r="P148" s="217" t="s">
        <v>2654</v>
      </c>
      <c r="Q148" s="217" t="s">
        <v>2654</v>
      </c>
      <c r="R148" s="217" t="s">
        <v>2654</v>
      </c>
      <c r="S148" s="217" t="s">
        <v>2654</v>
      </c>
      <c r="T148" s="217" t="s">
        <v>2654</v>
      </c>
      <c r="U148" s="217" t="s">
        <v>2654</v>
      </c>
      <c r="V148" s="217" t="s">
        <v>2654</v>
      </c>
      <c r="W148" s="217" t="s">
        <v>2654</v>
      </c>
      <c r="X148" s="217" t="s">
        <v>2654</v>
      </c>
      <c r="Y148" s="217" t="s">
        <v>2654</v>
      </c>
      <c r="Z148" s="217" t="s">
        <v>2654</v>
      </c>
      <c r="AA148" s="217" t="s">
        <v>2654</v>
      </c>
      <c r="AB148" s="217" t="str">
        <f t="shared" si="40"/>
        <v>NO</v>
      </c>
      <c r="AC148" s="217" t="str">
        <f t="shared" si="41"/>
        <v>NO</v>
      </c>
      <c r="AD148" s="217" t="str">
        <f t="shared" si="42"/>
        <v>NO</v>
      </c>
      <c r="AE148" s="217" t="str">
        <f t="shared" si="43"/>
        <v>NO</v>
      </c>
      <c r="AF148" s="217" t="str">
        <f t="shared" si="44"/>
        <v>NO</v>
      </c>
      <c r="AG148" s="217" t="str">
        <f t="shared" si="45"/>
        <v>NO</v>
      </c>
      <c r="AH148" s="217" t="str">
        <f t="shared" si="46"/>
        <v>NO</v>
      </c>
      <c r="AI148" s="217" t="str">
        <f t="shared" si="47"/>
        <v>NO</v>
      </c>
      <c r="AJ148" s="217" t="str">
        <f t="shared" si="50"/>
        <v>NO</v>
      </c>
      <c r="AK148" s="217" t="str">
        <f t="shared" si="51"/>
        <v>NO</v>
      </c>
      <c r="AL148" s="217" t="str">
        <f t="shared" si="52"/>
        <v>NO</v>
      </c>
      <c r="AM148" s="217" t="str">
        <f t="shared" si="53"/>
        <v>NO</v>
      </c>
      <c r="AN148" s="217" t="str">
        <f t="shared" si="54"/>
        <v>NO</v>
      </c>
      <c r="AO148" s="217" t="str">
        <f t="shared" si="54"/>
        <v>NO</v>
      </c>
      <c r="AP148" s="217" t="str">
        <f>IF(AND(Inputs!$E$16=TRUE,K148="YES"),"YES","NO")</f>
        <v>NO</v>
      </c>
      <c r="AQ148" s="217" t="str">
        <f t="shared" si="55"/>
        <v>NO</v>
      </c>
      <c r="AR148" s="217" t="str">
        <f t="shared" si="57"/>
        <v>NO</v>
      </c>
      <c r="AS148" s="216">
        <v>24</v>
      </c>
      <c r="AT148" s="221">
        <f t="shared" si="49"/>
        <v>43528</v>
      </c>
      <c r="AU148" s="217" t="str">
        <f t="shared" si="56"/>
        <v>PO+24W</v>
      </c>
    </row>
    <row r="149" spans="1:47" s="9" customFormat="1" hidden="1" x14ac:dyDescent="0.25">
      <c r="A149" s="218"/>
      <c r="B149" s="217" t="s">
        <v>2644</v>
      </c>
      <c r="C149" s="217">
        <v>200</v>
      </c>
      <c r="D149" s="225">
        <v>221</v>
      </c>
      <c r="E149" s="205" t="s">
        <v>2087</v>
      </c>
      <c r="F149" s="205" t="str">
        <f t="shared" si="39"/>
        <v>0000-FE-221</v>
      </c>
      <c r="G149" s="205" t="s">
        <v>2742</v>
      </c>
      <c r="H149" s="9" t="s">
        <v>2657</v>
      </c>
      <c r="I149" s="9" t="str">
        <f>VLOOKUP(J149,Auxiliary!B:C,2,0)</f>
        <v>BURN</v>
      </c>
      <c r="J149" s="217" t="s">
        <v>647</v>
      </c>
      <c r="K149" s="217" t="s">
        <v>2653</v>
      </c>
      <c r="L149" s="217" t="s">
        <v>2654</v>
      </c>
      <c r="M149" s="217" t="s">
        <v>2654</v>
      </c>
      <c r="N149" s="217" t="s">
        <v>2654</v>
      </c>
      <c r="O149" s="217" t="s">
        <v>2654</v>
      </c>
      <c r="P149" s="217" t="s">
        <v>2654</v>
      </c>
      <c r="Q149" s="217" t="s">
        <v>2654</v>
      </c>
      <c r="R149" s="217" t="s">
        <v>2654</v>
      </c>
      <c r="S149" s="217" t="s">
        <v>2654</v>
      </c>
      <c r="T149" s="217" t="s">
        <v>2654</v>
      </c>
      <c r="U149" s="217" t="s">
        <v>2654</v>
      </c>
      <c r="V149" s="217" t="s">
        <v>2654</v>
      </c>
      <c r="W149" s="217" t="s">
        <v>2654</v>
      </c>
      <c r="X149" s="217" t="s">
        <v>2654</v>
      </c>
      <c r="Y149" s="217" t="s">
        <v>2654</v>
      </c>
      <c r="Z149" s="217" t="s">
        <v>2654</v>
      </c>
      <c r="AA149" s="217" t="s">
        <v>2654</v>
      </c>
      <c r="AB149" s="217" t="str">
        <f t="shared" si="40"/>
        <v>NO</v>
      </c>
      <c r="AC149" s="217" t="str">
        <f t="shared" si="41"/>
        <v>NO</v>
      </c>
      <c r="AD149" s="217" t="str">
        <f t="shared" si="42"/>
        <v>NO</v>
      </c>
      <c r="AE149" s="217" t="str">
        <f t="shared" si="43"/>
        <v>NO</v>
      </c>
      <c r="AF149" s="217" t="str">
        <f t="shared" si="44"/>
        <v>NO</v>
      </c>
      <c r="AG149" s="217" t="str">
        <f t="shared" si="45"/>
        <v>NO</v>
      </c>
      <c r="AH149" s="217" t="str">
        <f t="shared" si="46"/>
        <v>NO</v>
      </c>
      <c r="AI149" s="217" t="str">
        <f t="shared" si="47"/>
        <v>NO</v>
      </c>
      <c r="AJ149" s="217" t="str">
        <f t="shared" si="50"/>
        <v>NO</v>
      </c>
      <c r="AK149" s="217" t="str">
        <f t="shared" si="51"/>
        <v>NO</v>
      </c>
      <c r="AL149" s="217" t="str">
        <f t="shared" si="52"/>
        <v>NO</v>
      </c>
      <c r="AM149" s="217" t="str">
        <f t="shared" si="53"/>
        <v>NO</v>
      </c>
      <c r="AN149" s="217" t="str">
        <f t="shared" si="54"/>
        <v>NO</v>
      </c>
      <c r="AO149" s="217" t="str">
        <f t="shared" si="54"/>
        <v>NO</v>
      </c>
      <c r="AP149" s="217" t="str">
        <f>IF(AND(Inputs!$E$16=TRUE,K149="YES"),"YES","NO")</f>
        <v>NO</v>
      </c>
      <c r="AQ149" s="217" t="str">
        <f t="shared" si="55"/>
        <v>NO</v>
      </c>
      <c r="AR149" s="217" t="str">
        <f t="shared" si="57"/>
        <v>NO</v>
      </c>
      <c r="AS149" s="216">
        <v>24</v>
      </c>
      <c r="AT149" s="221">
        <f t="shared" si="49"/>
        <v>43528</v>
      </c>
      <c r="AU149" s="217" t="str">
        <f t="shared" si="56"/>
        <v>PO+24W</v>
      </c>
    </row>
    <row r="150" spans="1:47" s="9" customFormat="1" hidden="1" x14ac:dyDescent="0.25">
      <c r="A150" s="218"/>
      <c r="B150" s="217" t="s">
        <v>2644</v>
      </c>
      <c r="C150" s="217">
        <v>200</v>
      </c>
      <c r="D150" s="225">
        <v>222</v>
      </c>
      <c r="E150" s="205" t="s">
        <v>2843</v>
      </c>
      <c r="F150" s="205" t="str">
        <f t="shared" si="39"/>
        <v>0000-FE-222</v>
      </c>
      <c r="G150" s="205" t="s">
        <v>2742</v>
      </c>
      <c r="H150" s="9" t="s">
        <v>2657</v>
      </c>
      <c r="I150" s="9" t="str">
        <f>VLOOKUP(J150,Auxiliary!B:C,2,0)</f>
        <v>BURN</v>
      </c>
      <c r="J150" s="217" t="s">
        <v>647</v>
      </c>
      <c r="K150" s="217" t="s">
        <v>2653</v>
      </c>
      <c r="L150" s="217" t="s">
        <v>2654</v>
      </c>
      <c r="M150" s="217" t="s">
        <v>2654</v>
      </c>
      <c r="N150" s="217" t="s">
        <v>2654</v>
      </c>
      <c r="O150" s="217" t="s">
        <v>2654</v>
      </c>
      <c r="P150" s="217" t="s">
        <v>2654</v>
      </c>
      <c r="Q150" s="217" t="s">
        <v>2654</v>
      </c>
      <c r="R150" s="217" t="s">
        <v>2654</v>
      </c>
      <c r="S150" s="217" t="s">
        <v>2654</v>
      </c>
      <c r="T150" s="217" t="s">
        <v>2654</v>
      </c>
      <c r="U150" s="217" t="s">
        <v>2654</v>
      </c>
      <c r="V150" s="217" t="s">
        <v>2654</v>
      </c>
      <c r="W150" s="217" t="s">
        <v>2654</v>
      </c>
      <c r="X150" s="217" t="s">
        <v>2654</v>
      </c>
      <c r="Y150" s="217" t="s">
        <v>2654</v>
      </c>
      <c r="Z150" s="217" t="s">
        <v>2654</v>
      </c>
      <c r="AA150" s="217" t="s">
        <v>2654</v>
      </c>
      <c r="AB150" s="217" t="str">
        <f t="shared" si="40"/>
        <v>NO</v>
      </c>
      <c r="AC150" s="217" t="str">
        <f t="shared" si="41"/>
        <v>NO</v>
      </c>
      <c r="AD150" s="217" t="str">
        <f t="shared" si="42"/>
        <v>NO</v>
      </c>
      <c r="AE150" s="217" t="str">
        <f t="shared" si="43"/>
        <v>NO</v>
      </c>
      <c r="AF150" s="217" t="str">
        <f t="shared" si="44"/>
        <v>NO</v>
      </c>
      <c r="AG150" s="217" t="str">
        <f t="shared" si="45"/>
        <v>NO</v>
      </c>
      <c r="AH150" s="217" t="str">
        <f t="shared" si="46"/>
        <v>NO</v>
      </c>
      <c r="AI150" s="217" t="str">
        <f t="shared" si="47"/>
        <v>NO</v>
      </c>
      <c r="AJ150" s="217" t="str">
        <f t="shared" si="50"/>
        <v>NO</v>
      </c>
      <c r="AK150" s="217" t="str">
        <f t="shared" si="51"/>
        <v>NO</v>
      </c>
      <c r="AL150" s="217" t="str">
        <f t="shared" si="52"/>
        <v>NO</v>
      </c>
      <c r="AM150" s="217" t="str">
        <f t="shared" si="53"/>
        <v>NO</v>
      </c>
      <c r="AN150" s="217" t="str">
        <f t="shared" si="54"/>
        <v>NO</v>
      </c>
      <c r="AO150" s="217" t="str">
        <f t="shared" si="54"/>
        <v>NO</v>
      </c>
      <c r="AP150" s="217" t="str">
        <f>IF(AND(Inputs!$E$16=TRUE,K150="YES"),"YES","NO")</f>
        <v>NO</v>
      </c>
      <c r="AQ150" s="217" t="str">
        <f t="shared" si="55"/>
        <v>NO</v>
      </c>
      <c r="AR150" s="217" t="str">
        <f t="shared" si="57"/>
        <v>NO</v>
      </c>
      <c r="AS150" s="216">
        <v>40</v>
      </c>
      <c r="AT150" s="221">
        <f t="shared" si="49"/>
        <v>43640</v>
      </c>
      <c r="AU150" s="217" t="str">
        <f t="shared" si="56"/>
        <v>PO+40W</v>
      </c>
    </row>
    <row r="151" spans="1:47" s="9" customFormat="1" hidden="1" x14ac:dyDescent="0.25">
      <c r="A151" s="218"/>
      <c r="B151" s="217" t="s">
        <v>2644</v>
      </c>
      <c r="C151" s="217">
        <v>200</v>
      </c>
      <c r="D151" s="225">
        <v>223</v>
      </c>
      <c r="E151" s="205" t="s">
        <v>1963</v>
      </c>
      <c r="F151" s="205" t="str">
        <f t="shared" ref="F151:F212" si="58">"0000-"&amp;B151&amp;"-"&amp;TEXT(D151,"00#")</f>
        <v>0000-FE-223</v>
      </c>
      <c r="G151" s="205" t="s">
        <v>2742</v>
      </c>
      <c r="H151" s="9" t="s">
        <v>2657</v>
      </c>
      <c r="I151" s="9" t="str">
        <f>VLOOKUP(J151,Auxiliary!B:C,2,0)</f>
        <v>BURN</v>
      </c>
      <c r="J151" s="217" t="s">
        <v>647</v>
      </c>
      <c r="K151" s="217" t="s">
        <v>2653</v>
      </c>
      <c r="L151" s="217" t="s">
        <v>2654</v>
      </c>
      <c r="M151" s="217" t="s">
        <v>2654</v>
      </c>
      <c r="N151" s="217" t="s">
        <v>2654</v>
      </c>
      <c r="O151" s="217" t="s">
        <v>2654</v>
      </c>
      <c r="P151" s="217" t="s">
        <v>2654</v>
      </c>
      <c r="Q151" s="217" t="s">
        <v>2654</v>
      </c>
      <c r="R151" s="217" t="s">
        <v>2654</v>
      </c>
      <c r="S151" s="217" t="s">
        <v>2654</v>
      </c>
      <c r="T151" s="217" t="s">
        <v>2654</v>
      </c>
      <c r="U151" s="217" t="s">
        <v>2654</v>
      </c>
      <c r="V151" s="217" t="s">
        <v>2654</v>
      </c>
      <c r="W151" s="217" t="s">
        <v>2654</v>
      </c>
      <c r="X151" s="217" t="s">
        <v>2654</v>
      </c>
      <c r="Y151" s="217" t="s">
        <v>2654</v>
      </c>
      <c r="Z151" s="217" t="s">
        <v>2654</v>
      </c>
      <c r="AA151" s="217" t="s">
        <v>2654</v>
      </c>
      <c r="AB151" s="217" t="str">
        <f t="shared" ref="AB151:AB212" si="59">IF(AND(N$6="X",N151="YES"),"YES","NO")</f>
        <v>NO</v>
      </c>
      <c r="AC151" s="217" t="str">
        <f t="shared" ref="AC151:AC212" si="60">IF(AND(O$6="X",O151="YES"),"YES","NO")</f>
        <v>NO</v>
      </c>
      <c r="AD151" s="217" t="str">
        <f t="shared" ref="AD151:AD212" si="61">IF(AND(P$6="X",P151="YES"),"YES","NO")</f>
        <v>NO</v>
      </c>
      <c r="AE151" s="217" t="str">
        <f t="shared" ref="AE151:AE212" si="62">IF(AND(Q$6="X",Q151="YES"),"YES","NO")</f>
        <v>NO</v>
      </c>
      <c r="AF151" s="217" t="str">
        <f t="shared" ref="AF151:AF212" si="63">IF(AND(R$6="X",R151="YES"),"YES","NO")</f>
        <v>NO</v>
      </c>
      <c r="AG151" s="217" t="str">
        <f t="shared" ref="AG151:AG212" si="64">IF(AND(S$6="X",S151="YES"),"YES","NO")</f>
        <v>NO</v>
      </c>
      <c r="AH151" s="217" t="str">
        <f t="shared" si="46"/>
        <v>NO</v>
      </c>
      <c r="AI151" s="217" t="str">
        <f t="shared" si="47"/>
        <v>NO</v>
      </c>
      <c r="AJ151" s="217" t="str">
        <f t="shared" si="50"/>
        <v>NO</v>
      </c>
      <c r="AK151" s="217" t="str">
        <f t="shared" si="51"/>
        <v>NO</v>
      </c>
      <c r="AL151" s="217" t="str">
        <f t="shared" si="52"/>
        <v>NO</v>
      </c>
      <c r="AM151" s="217" t="str">
        <f t="shared" si="53"/>
        <v>NO</v>
      </c>
      <c r="AN151" s="217" t="str">
        <f t="shared" si="54"/>
        <v>NO</v>
      </c>
      <c r="AO151" s="217" t="str">
        <f t="shared" si="54"/>
        <v>NO</v>
      </c>
      <c r="AP151" s="217" t="str">
        <f>IF(AND(Inputs!$E$16=TRUE,K151="YES"),"YES","NO")</f>
        <v>NO</v>
      </c>
      <c r="AQ151" s="217" t="str">
        <f t="shared" si="55"/>
        <v>NO</v>
      </c>
      <c r="AR151" s="217" t="str">
        <f t="shared" si="57"/>
        <v>NO</v>
      </c>
      <c r="AS151" s="216">
        <v>24</v>
      </c>
      <c r="AT151" s="221">
        <f t="shared" si="49"/>
        <v>43528</v>
      </c>
      <c r="AU151" s="217" t="str">
        <f t="shared" si="56"/>
        <v>PO+24W</v>
      </c>
    </row>
    <row r="152" spans="1:47" s="9" customFormat="1" hidden="1" x14ac:dyDescent="0.25">
      <c r="A152" s="218"/>
      <c r="B152" s="217" t="s">
        <v>2644</v>
      </c>
      <c r="C152" s="217">
        <v>200</v>
      </c>
      <c r="D152" s="225">
        <v>224</v>
      </c>
      <c r="E152" s="205" t="s">
        <v>1964</v>
      </c>
      <c r="F152" s="205" t="str">
        <f t="shared" si="58"/>
        <v>0000-FE-224</v>
      </c>
      <c r="G152" s="205" t="s">
        <v>2742</v>
      </c>
      <c r="H152" s="9" t="s">
        <v>2657</v>
      </c>
      <c r="I152" s="9" t="str">
        <f>VLOOKUP(J152,Auxiliary!B:C,2,0)</f>
        <v>BURN</v>
      </c>
      <c r="J152" s="217" t="s">
        <v>647</v>
      </c>
      <c r="K152" s="217" t="s">
        <v>2653</v>
      </c>
      <c r="L152" s="217" t="s">
        <v>2654</v>
      </c>
      <c r="M152" s="217" t="s">
        <v>2654</v>
      </c>
      <c r="N152" s="217" t="s">
        <v>2654</v>
      </c>
      <c r="O152" s="217" t="s">
        <v>2654</v>
      </c>
      <c r="P152" s="217" t="s">
        <v>2654</v>
      </c>
      <c r="Q152" s="217" t="s">
        <v>2654</v>
      </c>
      <c r="R152" s="217" t="s">
        <v>2654</v>
      </c>
      <c r="S152" s="217" t="s">
        <v>2654</v>
      </c>
      <c r="T152" s="217" t="s">
        <v>2654</v>
      </c>
      <c r="U152" s="217" t="s">
        <v>2654</v>
      </c>
      <c r="V152" s="217" t="s">
        <v>2654</v>
      </c>
      <c r="W152" s="217" t="s">
        <v>2654</v>
      </c>
      <c r="X152" s="217" t="s">
        <v>2654</v>
      </c>
      <c r="Y152" s="217" t="s">
        <v>2654</v>
      </c>
      <c r="Z152" s="217" t="s">
        <v>2654</v>
      </c>
      <c r="AA152" s="217" t="s">
        <v>2654</v>
      </c>
      <c r="AB152" s="217" t="str">
        <f t="shared" si="59"/>
        <v>NO</v>
      </c>
      <c r="AC152" s="217" t="str">
        <f t="shared" si="60"/>
        <v>NO</v>
      </c>
      <c r="AD152" s="217" t="str">
        <f t="shared" si="61"/>
        <v>NO</v>
      </c>
      <c r="AE152" s="217" t="str">
        <f t="shared" si="62"/>
        <v>NO</v>
      </c>
      <c r="AF152" s="217" t="str">
        <f t="shared" si="63"/>
        <v>NO</v>
      </c>
      <c r="AG152" s="217" t="str">
        <f t="shared" si="64"/>
        <v>NO</v>
      </c>
      <c r="AH152" s="217" t="str">
        <f t="shared" si="46"/>
        <v>NO</v>
      </c>
      <c r="AI152" s="217" t="str">
        <f t="shared" si="47"/>
        <v>NO</v>
      </c>
      <c r="AJ152" s="217" t="str">
        <f t="shared" si="50"/>
        <v>NO</v>
      </c>
      <c r="AK152" s="217" t="str">
        <f t="shared" si="51"/>
        <v>NO</v>
      </c>
      <c r="AL152" s="217" t="str">
        <f t="shared" si="52"/>
        <v>NO</v>
      </c>
      <c r="AM152" s="217" t="str">
        <f t="shared" si="53"/>
        <v>NO</v>
      </c>
      <c r="AN152" s="217" t="str">
        <f t="shared" si="54"/>
        <v>NO</v>
      </c>
      <c r="AO152" s="217" t="str">
        <f t="shared" si="54"/>
        <v>NO</v>
      </c>
      <c r="AP152" s="217" t="str">
        <f>IF(AND(Inputs!$E$16=TRUE,K152="YES"),"YES","NO")</f>
        <v>NO</v>
      </c>
      <c r="AQ152" s="217" t="str">
        <f t="shared" si="55"/>
        <v>NO</v>
      </c>
      <c r="AR152" s="217" t="str">
        <f t="shared" si="57"/>
        <v>NO</v>
      </c>
      <c r="AS152" s="216">
        <v>24</v>
      </c>
      <c r="AT152" s="221">
        <f t="shared" si="49"/>
        <v>43528</v>
      </c>
      <c r="AU152" s="217" t="str">
        <f t="shared" si="56"/>
        <v>PO+24W</v>
      </c>
    </row>
    <row r="153" spans="1:47" s="9" customFormat="1" hidden="1" x14ac:dyDescent="0.25">
      <c r="A153" s="218"/>
      <c r="B153" s="217" t="s">
        <v>2644</v>
      </c>
      <c r="C153" s="217">
        <v>200</v>
      </c>
      <c r="D153" s="225">
        <v>225</v>
      </c>
      <c r="E153" s="205" t="s">
        <v>1965</v>
      </c>
      <c r="F153" s="205" t="str">
        <f t="shared" si="58"/>
        <v>0000-FE-225</v>
      </c>
      <c r="G153" s="205" t="s">
        <v>2742</v>
      </c>
      <c r="H153" s="9" t="s">
        <v>2657</v>
      </c>
      <c r="I153" s="9" t="str">
        <f>VLOOKUP(J153,Auxiliary!B:C,2,0)</f>
        <v>BURN</v>
      </c>
      <c r="J153" s="217" t="s">
        <v>647</v>
      </c>
      <c r="K153" s="217" t="s">
        <v>2653</v>
      </c>
      <c r="L153" s="217" t="s">
        <v>2654</v>
      </c>
      <c r="M153" s="217" t="s">
        <v>2654</v>
      </c>
      <c r="N153" s="217" t="s">
        <v>2654</v>
      </c>
      <c r="O153" s="217" t="s">
        <v>2654</v>
      </c>
      <c r="P153" s="217" t="s">
        <v>2654</v>
      </c>
      <c r="Q153" s="217" t="s">
        <v>2654</v>
      </c>
      <c r="R153" s="217" t="s">
        <v>2654</v>
      </c>
      <c r="S153" s="217" t="s">
        <v>2654</v>
      </c>
      <c r="T153" s="217" t="s">
        <v>2654</v>
      </c>
      <c r="U153" s="217" t="s">
        <v>2654</v>
      </c>
      <c r="V153" s="217" t="s">
        <v>2654</v>
      </c>
      <c r="W153" s="217" t="s">
        <v>2654</v>
      </c>
      <c r="X153" s="217" t="s">
        <v>2654</v>
      </c>
      <c r="Y153" s="217" t="s">
        <v>2654</v>
      </c>
      <c r="Z153" s="217" t="s">
        <v>2654</v>
      </c>
      <c r="AA153" s="217" t="s">
        <v>2654</v>
      </c>
      <c r="AB153" s="217" t="str">
        <f t="shared" si="59"/>
        <v>NO</v>
      </c>
      <c r="AC153" s="217" t="str">
        <f t="shared" si="60"/>
        <v>NO</v>
      </c>
      <c r="AD153" s="217" t="str">
        <f t="shared" si="61"/>
        <v>NO</v>
      </c>
      <c r="AE153" s="217" t="str">
        <f t="shared" si="62"/>
        <v>NO</v>
      </c>
      <c r="AF153" s="217" t="str">
        <f t="shared" si="63"/>
        <v>NO</v>
      </c>
      <c r="AG153" s="217" t="str">
        <f t="shared" si="64"/>
        <v>NO</v>
      </c>
      <c r="AH153" s="217" t="str">
        <f t="shared" si="46"/>
        <v>NO</v>
      </c>
      <c r="AI153" s="217" t="str">
        <f t="shared" si="47"/>
        <v>NO</v>
      </c>
      <c r="AJ153" s="217" t="str">
        <f t="shared" si="50"/>
        <v>NO</v>
      </c>
      <c r="AK153" s="217" t="str">
        <f t="shared" si="51"/>
        <v>NO</v>
      </c>
      <c r="AL153" s="217" t="str">
        <f t="shared" si="52"/>
        <v>NO</v>
      </c>
      <c r="AM153" s="217" t="str">
        <f t="shared" si="53"/>
        <v>NO</v>
      </c>
      <c r="AN153" s="217" t="str">
        <f t="shared" si="54"/>
        <v>NO</v>
      </c>
      <c r="AO153" s="217" t="str">
        <f t="shared" si="54"/>
        <v>NO</v>
      </c>
      <c r="AP153" s="217" t="str">
        <f>IF(AND(Inputs!$E$16=TRUE,K153="YES"),"YES","NO")</f>
        <v>NO</v>
      </c>
      <c r="AQ153" s="217" t="str">
        <f t="shared" si="55"/>
        <v>NO</v>
      </c>
      <c r="AR153" s="217" t="str">
        <f t="shared" si="57"/>
        <v>NO</v>
      </c>
      <c r="AS153" s="216">
        <v>40</v>
      </c>
      <c r="AT153" s="221">
        <f t="shared" si="49"/>
        <v>43640</v>
      </c>
      <c r="AU153" s="217" t="str">
        <f t="shared" si="56"/>
        <v>PO+40W</v>
      </c>
    </row>
    <row r="154" spans="1:47" s="9" customFormat="1" hidden="1" x14ac:dyDescent="0.25">
      <c r="A154" s="218"/>
      <c r="B154" s="217" t="s">
        <v>2644</v>
      </c>
      <c r="C154" s="217">
        <v>300</v>
      </c>
      <c r="D154" s="225">
        <v>300</v>
      </c>
      <c r="E154" s="205" t="s">
        <v>2088</v>
      </c>
      <c r="F154" s="205" t="str">
        <f t="shared" si="58"/>
        <v>0000-FE-300</v>
      </c>
      <c r="G154" s="205" t="s">
        <v>2742</v>
      </c>
      <c r="H154" s="9" t="s">
        <v>2664</v>
      </c>
      <c r="I154" s="9" t="str">
        <f>VLOOKUP(J154,Auxiliary!B:C,2,0)</f>
        <v>PREF</v>
      </c>
      <c r="J154" s="217" t="s">
        <v>2524</v>
      </c>
      <c r="K154" s="217" t="s">
        <v>2653</v>
      </c>
      <c r="L154" s="217" t="s">
        <v>2654</v>
      </c>
      <c r="M154" s="217" t="s">
        <v>2654</v>
      </c>
      <c r="N154" s="217" t="s">
        <v>2654</v>
      </c>
      <c r="O154" s="217" t="s">
        <v>2654</v>
      </c>
      <c r="P154" s="217" t="s">
        <v>2654</v>
      </c>
      <c r="Q154" s="217" t="s">
        <v>2654</v>
      </c>
      <c r="R154" s="217" t="s">
        <v>2654</v>
      </c>
      <c r="S154" s="217" t="s">
        <v>2654</v>
      </c>
      <c r="T154" s="217" t="s">
        <v>2654</v>
      </c>
      <c r="U154" s="217" t="s">
        <v>2654</v>
      </c>
      <c r="V154" s="217" t="s">
        <v>2654</v>
      </c>
      <c r="W154" s="217" t="s">
        <v>2654</v>
      </c>
      <c r="X154" s="217" t="s">
        <v>2654</v>
      </c>
      <c r="Y154" s="217" t="s">
        <v>2654</v>
      </c>
      <c r="Z154" s="217" t="s">
        <v>2654</v>
      </c>
      <c r="AA154" s="217" t="s">
        <v>2654</v>
      </c>
      <c r="AB154" s="217" t="str">
        <f t="shared" si="59"/>
        <v>NO</v>
      </c>
      <c r="AC154" s="217" t="str">
        <f t="shared" si="60"/>
        <v>NO</v>
      </c>
      <c r="AD154" s="217" t="str">
        <f t="shared" si="61"/>
        <v>NO</v>
      </c>
      <c r="AE154" s="217" t="str">
        <f t="shared" si="62"/>
        <v>NO</v>
      </c>
      <c r="AF154" s="217" t="str">
        <f t="shared" si="63"/>
        <v>NO</v>
      </c>
      <c r="AG154" s="217" t="str">
        <f t="shared" si="64"/>
        <v>NO</v>
      </c>
      <c r="AH154" s="217" t="str">
        <f t="shared" ref="AH154:AH217" si="65">IF(AND(T$6="X",T154="YES"),"YES","NO")</f>
        <v>NO</v>
      </c>
      <c r="AI154" s="217" t="str">
        <f t="shared" ref="AI154:AI217" si="66">IF(AND(U$6="X",U154="YES"),"YES","NO")</f>
        <v>NO</v>
      </c>
      <c r="AJ154" s="217" t="str">
        <f t="shared" si="50"/>
        <v>NO</v>
      </c>
      <c r="AK154" s="217" t="str">
        <f t="shared" si="51"/>
        <v>NO</v>
      </c>
      <c r="AL154" s="217" t="str">
        <f t="shared" si="52"/>
        <v>NO</v>
      </c>
      <c r="AM154" s="217" t="str">
        <f t="shared" si="53"/>
        <v>NO</v>
      </c>
      <c r="AN154" s="217" t="str">
        <f t="shared" si="54"/>
        <v>NO</v>
      </c>
      <c r="AO154" s="217" t="str">
        <f t="shared" si="54"/>
        <v>NO</v>
      </c>
      <c r="AP154" s="217" t="str">
        <f>IF(AND(Inputs!$E$16=TRUE,K154="YES"),"YES","NO")</f>
        <v>NO</v>
      </c>
      <c r="AQ154" s="217" t="str">
        <f t="shared" si="55"/>
        <v>NO</v>
      </c>
      <c r="AR154" s="217" t="str">
        <f t="shared" si="57"/>
        <v>NO</v>
      </c>
      <c r="AS154" s="216">
        <v>24</v>
      </c>
      <c r="AT154" s="221">
        <f t="shared" si="49"/>
        <v>43528</v>
      </c>
      <c r="AU154" s="217" t="str">
        <f t="shared" si="56"/>
        <v>PO+24W</v>
      </c>
    </row>
    <row r="155" spans="1:47" s="9" customFormat="1" hidden="1" x14ac:dyDescent="0.25">
      <c r="A155" s="218"/>
      <c r="B155" s="217" t="s">
        <v>2644</v>
      </c>
      <c r="C155" s="217">
        <v>300</v>
      </c>
      <c r="D155" s="225">
        <v>301</v>
      </c>
      <c r="E155" s="205" t="s">
        <v>2089</v>
      </c>
      <c r="F155" s="205" t="str">
        <f t="shared" si="58"/>
        <v>0000-FE-301</v>
      </c>
      <c r="G155" s="205" t="s">
        <v>2742</v>
      </c>
      <c r="H155" s="9" t="s">
        <v>2664</v>
      </c>
      <c r="I155" s="9" t="str">
        <f>VLOOKUP(J155,Auxiliary!B:C,2,0)</f>
        <v>PREF</v>
      </c>
      <c r="J155" s="217" t="s">
        <v>2524</v>
      </c>
      <c r="K155" s="217" t="s">
        <v>2653</v>
      </c>
      <c r="L155" s="217" t="s">
        <v>2654</v>
      </c>
      <c r="M155" s="217" t="s">
        <v>2654</v>
      </c>
      <c r="N155" s="217" t="s">
        <v>2654</v>
      </c>
      <c r="O155" s="217" t="s">
        <v>2654</v>
      </c>
      <c r="P155" s="217" t="s">
        <v>2654</v>
      </c>
      <c r="Q155" s="217" t="s">
        <v>2654</v>
      </c>
      <c r="R155" s="217" t="s">
        <v>2654</v>
      </c>
      <c r="S155" s="217" t="s">
        <v>2654</v>
      </c>
      <c r="T155" s="217" t="s">
        <v>2654</v>
      </c>
      <c r="U155" s="217" t="s">
        <v>2654</v>
      </c>
      <c r="V155" s="217" t="s">
        <v>2654</v>
      </c>
      <c r="W155" s="217" t="s">
        <v>2654</v>
      </c>
      <c r="X155" s="217" t="s">
        <v>2654</v>
      </c>
      <c r="Y155" s="217" t="s">
        <v>2654</v>
      </c>
      <c r="Z155" s="217" t="s">
        <v>2654</v>
      </c>
      <c r="AA155" s="217" t="s">
        <v>2654</v>
      </c>
      <c r="AB155" s="217" t="str">
        <f t="shared" si="59"/>
        <v>NO</v>
      </c>
      <c r="AC155" s="217" t="str">
        <f t="shared" si="60"/>
        <v>NO</v>
      </c>
      <c r="AD155" s="217" t="str">
        <f t="shared" si="61"/>
        <v>NO</v>
      </c>
      <c r="AE155" s="217" t="str">
        <f t="shared" si="62"/>
        <v>NO</v>
      </c>
      <c r="AF155" s="217" t="str">
        <f t="shared" si="63"/>
        <v>NO</v>
      </c>
      <c r="AG155" s="217" t="str">
        <f t="shared" si="64"/>
        <v>NO</v>
      </c>
      <c r="AH155" s="217" t="str">
        <f t="shared" si="65"/>
        <v>NO</v>
      </c>
      <c r="AI155" s="217" t="str">
        <f t="shared" si="66"/>
        <v>NO</v>
      </c>
      <c r="AJ155" s="217" t="str">
        <f t="shared" si="50"/>
        <v>NO</v>
      </c>
      <c r="AK155" s="217" t="str">
        <f t="shared" si="51"/>
        <v>NO</v>
      </c>
      <c r="AL155" s="217" t="str">
        <f t="shared" si="52"/>
        <v>NO</v>
      </c>
      <c r="AM155" s="217" t="str">
        <f t="shared" si="53"/>
        <v>NO</v>
      </c>
      <c r="AN155" s="217" t="str">
        <f t="shared" si="54"/>
        <v>NO</v>
      </c>
      <c r="AO155" s="217" t="str">
        <f t="shared" si="54"/>
        <v>NO</v>
      </c>
      <c r="AP155" s="217" t="str">
        <f>IF(AND(Inputs!$E$16=TRUE,K155="YES"),"YES","NO")</f>
        <v>NO</v>
      </c>
      <c r="AQ155" s="217" t="str">
        <f t="shared" si="55"/>
        <v>NO</v>
      </c>
      <c r="AR155" s="217" t="str">
        <f t="shared" si="57"/>
        <v>NO</v>
      </c>
      <c r="AS155" s="216">
        <v>24</v>
      </c>
      <c r="AT155" s="221">
        <f t="shared" si="49"/>
        <v>43528</v>
      </c>
      <c r="AU155" s="217" t="str">
        <f t="shared" si="56"/>
        <v>PO+24W</v>
      </c>
    </row>
    <row r="156" spans="1:47" s="9" customFormat="1" hidden="1" x14ac:dyDescent="0.25">
      <c r="A156" s="218"/>
      <c r="B156" s="217" t="s">
        <v>2644</v>
      </c>
      <c r="C156" s="217">
        <v>300</v>
      </c>
      <c r="D156" s="225">
        <v>302</v>
      </c>
      <c r="E156" s="205" t="s">
        <v>2090</v>
      </c>
      <c r="F156" s="205" t="str">
        <f t="shared" si="58"/>
        <v>0000-FE-302</v>
      </c>
      <c r="G156" s="205" t="s">
        <v>2742</v>
      </c>
      <c r="H156" s="9" t="s">
        <v>2664</v>
      </c>
      <c r="I156" s="9" t="str">
        <f>VLOOKUP(J156,Auxiliary!B:C,2,0)</f>
        <v>PREF</v>
      </c>
      <c r="J156" s="217" t="s">
        <v>2524</v>
      </c>
      <c r="K156" s="217" t="s">
        <v>2653</v>
      </c>
      <c r="L156" s="217" t="s">
        <v>2654</v>
      </c>
      <c r="M156" s="217" t="s">
        <v>2654</v>
      </c>
      <c r="N156" s="217" t="s">
        <v>2654</v>
      </c>
      <c r="O156" s="217" t="s">
        <v>2654</v>
      </c>
      <c r="P156" s="217" t="s">
        <v>2654</v>
      </c>
      <c r="Q156" s="217" t="s">
        <v>2654</v>
      </c>
      <c r="R156" s="217" t="s">
        <v>2654</v>
      </c>
      <c r="S156" s="217" t="s">
        <v>2654</v>
      </c>
      <c r="T156" s="217" t="s">
        <v>2654</v>
      </c>
      <c r="U156" s="217" t="s">
        <v>2654</v>
      </c>
      <c r="V156" s="217" t="s">
        <v>2654</v>
      </c>
      <c r="W156" s="217" t="s">
        <v>2654</v>
      </c>
      <c r="X156" s="217" t="s">
        <v>2654</v>
      </c>
      <c r="Y156" s="217" t="s">
        <v>2654</v>
      </c>
      <c r="Z156" s="217" t="s">
        <v>2654</v>
      </c>
      <c r="AA156" s="217" t="s">
        <v>2654</v>
      </c>
      <c r="AB156" s="217" t="str">
        <f t="shared" si="59"/>
        <v>NO</v>
      </c>
      <c r="AC156" s="217" t="str">
        <f t="shared" si="60"/>
        <v>NO</v>
      </c>
      <c r="AD156" s="217" t="str">
        <f t="shared" si="61"/>
        <v>NO</v>
      </c>
      <c r="AE156" s="217" t="str">
        <f t="shared" si="62"/>
        <v>NO</v>
      </c>
      <c r="AF156" s="217" t="str">
        <f t="shared" si="63"/>
        <v>NO</v>
      </c>
      <c r="AG156" s="217" t="str">
        <f t="shared" si="64"/>
        <v>NO</v>
      </c>
      <c r="AH156" s="217" t="str">
        <f t="shared" si="65"/>
        <v>NO</v>
      </c>
      <c r="AI156" s="217" t="str">
        <f t="shared" si="66"/>
        <v>NO</v>
      </c>
      <c r="AJ156" s="217" t="str">
        <f t="shared" si="50"/>
        <v>NO</v>
      </c>
      <c r="AK156" s="217" t="str">
        <f t="shared" si="51"/>
        <v>NO</v>
      </c>
      <c r="AL156" s="217" t="str">
        <f t="shared" si="52"/>
        <v>NO</v>
      </c>
      <c r="AM156" s="217" t="str">
        <f t="shared" si="53"/>
        <v>NO</v>
      </c>
      <c r="AN156" s="217" t="str">
        <f t="shared" si="54"/>
        <v>NO</v>
      </c>
      <c r="AO156" s="217" t="str">
        <f t="shared" si="54"/>
        <v>NO</v>
      </c>
      <c r="AP156" s="217" t="str">
        <f>IF(AND(Inputs!$E$16=TRUE,K156="YES"),"YES","NO")</f>
        <v>NO</v>
      </c>
      <c r="AQ156" s="217" t="str">
        <f t="shared" si="55"/>
        <v>NO</v>
      </c>
      <c r="AR156" s="217" t="str">
        <f t="shared" si="57"/>
        <v>NO</v>
      </c>
      <c r="AS156" s="216">
        <v>24</v>
      </c>
      <c r="AT156" s="221">
        <f t="shared" si="49"/>
        <v>43528</v>
      </c>
      <c r="AU156" s="217" t="str">
        <f t="shared" si="56"/>
        <v>PO+24W</v>
      </c>
    </row>
    <row r="157" spans="1:47" s="9" customFormat="1" x14ac:dyDescent="0.25">
      <c r="A157" s="218"/>
      <c r="B157" s="217" t="s">
        <v>2644</v>
      </c>
      <c r="C157" s="217">
        <v>300</v>
      </c>
      <c r="D157" s="225">
        <v>303</v>
      </c>
      <c r="E157" s="205" t="s">
        <v>2091</v>
      </c>
      <c r="F157" s="205" t="str">
        <f t="shared" si="58"/>
        <v>0000-FE-303</v>
      </c>
      <c r="G157" s="205" t="s">
        <v>2742</v>
      </c>
      <c r="H157" s="9" t="s">
        <v>2664</v>
      </c>
      <c r="I157" s="9" t="str">
        <f>VLOOKUP(J157,Auxiliary!B:C,2,0)</f>
        <v>PREF</v>
      </c>
      <c r="J157" s="217" t="s">
        <v>2524</v>
      </c>
      <c r="K157" s="217" t="s">
        <v>2653</v>
      </c>
      <c r="L157" s="217" t="s">
        <v>2654</v>
      </c>
      <c r="M157" s="217" t="s">
        <v>2654</v>
      </c>
      <c r="N157" s="217" t="s">
        <v>2654</v>
      </c>
      <c r="O157" s="217" t="s">
        <v>2654</v>
      </c>
      <c r="P157" s="217" t="s">
        <v>2654</v>
      </c>
      <c r="Q157" s="217" t="s">
        <v>2654</v>
      </c>
      <c r="R157" s="217" t="s">
        <v>2654</v>
      </c>
      <c r="S157" s="217" t="s">
        <v>2654</v>
      </c>
      <c r="T157" s="217" t="s">
        <v>2654</v>
      </c>
      <c r="U157" s="217" t="s">
        <v>2654</v>
      </c>
      <c r="V157" s="217" t="s">
        <v>2654</v>
      </c>
      <c r="W157" s="217" t="s">
        <v>2654</v>
      </c>
      <c r="X157" s="217" t="s">
        <v>2654</v>
      </c>
      <c r="Y157" s="217" t="s">
        <v>2654</v>
      </c>
      <c r="Z157" s="217" t="s">
        <v>2654</v>
      </c>
      <c r="AA157" s="217" t="s">
        <v>2654</v>
      </c>
      <c r="AB157" s="217" t="str">
        <f t="shared" si="59"/>
        <v>NO</v>
      </c>
      <c r="AC157" s="217" t="str">
        <f t="shared" si="60"/>
        <v>NO</v>
      </c>
      <c r="AD157" s="217" t="str">
        <f t="shared" si="61"/>
        <v>NO</v>
      </c>
      <c r="AE157" s="217" t="str">
        <f t="shared" si="62"/>
        <v>NO</v>
      </c>
      <c r="AF157" s="217" t="str">
        <f t="shared" si="63"/>
        <v>NO</v>
      </c>
      <c r="AG157" s="217" t="str">
        <f t="shared" si="64"/>
        <v>NO</v>
      </c>
      <c r="AH157" s="217" t="str">
        <f t="shared" si="65"/>
        <v>NO</v>
      </c>
      <c r="AI157" s="217" t="str">
        <f t="shared" si="66"/>
        <v>NO</v>
      </c>
      <c r="AJ157" s="217" t="str">
        <f t="shared" si="50"/>
        <v>NO</v>
      </c>
      <c r="AK157" s="217" t="str">
        <f t="shared" si="51"/>
        <v>NO</v>
      </c>
      <c r="AL157" s="217" t="str">
        <f t="shared" si="52"/>
        <v>NO</v>
      </c>
      <c r="AM157" s="217" t="str">
        <f t="shared" si="53"/>
        <v>NO</v>
      </c>
      <c r="AN157" s="217" t="str">
        <f t="shared" si="54"/>
        <v>NO</v>
      </c>
      <c r="AO157" s="217" t="str">
        <f t="shared" si="54"/>
        <v>NO</v>
      </c>
      <c r="AP157" s="217" t="str">
        <f>IF(AND(Inputs!$E$16=TRUE,K157="YES"),"YES","NO")</f>
        <v>NO</v>
      </c>
      <c r="AQ157" s="217" t="str">
        <f t="shared" si="55"/>
        <v>NO</v>
      </c>
      <c r="AR157" s="217" t="str">
        <f t="shared" si="57"/>
        <v>NO</v>
      </c>
      <c r="AS157" s="216">
        <v>24</v>
      </c>
      <c r="AT157" s="221">
        <f t="shared" si="49"/>
        <v>43528</v>
      </c>
      <c r="AU157" s="217" t="str">
        <f t="shared" si="56"/>
        <v>PO+24W</v>
      </c>
    </row>
    <row r="158" spans="1:47" s="9" customFormat="1" hidden="1" x14ac:dyDescent="0.25">
      <c r="A158" s="218"/>
      <c r="B158" s="217" t="s">
        <v>2644</v>
      </c>
      <c r="C158" s="217">
        <v>300</v>
      </c>
      <c r="D158" s="225">
        <v>304</v>
      </c>
      <c r="E158" s="205" t="s">
        <v>2844</v>
      </c>
      <c r="F158" s="205" t="str">
        <f t="shared" si="58"/>
        <v>0000-FE-304</v>
      </c>
      <c r="G158" s="205" t="s">
        <v>2742</v>
      </c>
      <c r="H158" s="9" t="s">
        <v>2664</v>
      </c>
      <c r="I158" s="9" t="str">
        <f>VLOOKUP(J158,Auxiliary!B:C,2,0)</f>
        <v>PREF</v>
      </c>
      <c r="J158" s="217" t="s">
        <v>2524</v>
      </c>
      <c r="K158" s="217" t="s">
        <v>2653</v>
      </c>
      <c r="L158" s="217" t="s">
        <v>2654</v>
      </c>
      <c r="M158" s="217" t="s">
        <v>2654</v>
      </c>
      <c r="N158" s="217" t="s">
        <v>2654</v>
      </c>
      <c r="O158" s="217" t="s">
        <v>2654</v>
      </c>
      <c r="P158" s="217" t="s">
        <v>2654</v>
      </c>
      <c r="Q158" s="217" t="s">
        <v>2654</v>
      </c>
      <c r="R158" s="217" t="s">
        <v>2654</v>
      </c>
      <c r="S158" s="217" t="s">
        <v>2654</v>
      </c>
      <c r="T158" s="217" t="s">
        <v>2654</v>
      </c>
      <c r="U158" s="217" t="s">
        <v>2654</v>
      </c>
      <c r="V158" s="217" t="s">
        <v>2654</v>
      </c>
      <c r="W158" s="217" t="s">
        <v>2654</v>
      </c>
      <c r="X158" s="217" t="s">
        <v>2654</v>
      </c>
      <c r="Y158" s="217" t="s">
        <v>2654</v>
      </c>
      <c r="Z158" s="217" t="s">
        <v>2654</v>
      </c>
      <c r="AA158" s="217" t="s">
        <v>2654</v>
      </c>
      <c r="AB158" s="217" t="str">
        <f t="shared" si="59"/>
        <v>NO</v>
      </c>
      <c r="AC158" s="217" t="str">
        <f t="shared" si="60"/>
        <v>NO</v>
      </c>
      <c r="AD158" s="217" t="str">
        <f t="shared" si="61"/>
        <v>NO</v>
      </c>
      <c r="AE158" s="217" t="str">
        <f t="shared" si="62"/>
        <v>NO</v>
      </c>
      <c r="AF158" s="217" t="str">
        <f t="shared" si="63"/>
        <v>NO</v>
      </c>
      <c r="AG158" s="217" t="str">
        <f t="shared" si="64"/>
        <v>NO</v>
      </c>
      <c r="AH158" s="217" t="str">
        <f t="shared" si="65"/>
        <v>NO</v>
      </c>
      <c r="AI158" s="217" t="str">
        <f t="shared" si="66"/>
        <v>NO</v>
      </c>
      <c r="AJ158" s="217" t="str">
        <f t="shared" si="50"/>
        <v>NO</v>
      </c>
      <c r="AK158" s="217" t="str">
        <f t="shared" si="51"/>
        <v>NO</v>
      </c>
      <c r="AL158" s="217" t="str">
        <f t="shared" si="52"/>
        <v>NO</v>
      </c>
      <c r="AM158" s="217" t="str">
        <f t="shared" si="53"/>
        <v>NO</v>
      </c>
      <c r="AN158" s="217" t="str">
        <f t="shared" si="54"/>
        <v>NO</v>
      </c>
      <c r="AO158" s="217" t="str">
        <f t="shared" si="54"/>
        <v>NO</v>
      </c>
      <c r="AP158" s="217" t="str">
        <f>IF(AND(Inputs!$E$16=TRUE,K158="YES"),"YES","NO")</f>
        <v>NO</v>
      </c>
      <c r="AQ158" s="217" t="str">
        <f t="shared" si="55"/>
        <v>NO</v>
      </c>
      <c r="AR158" s="217" t="str">
        <f t="shared" si="57"/>
        <v>NO</v>
      </c>
      <c r="AS158" s="216">
        <v>24</v>
      </c>
      <c r="AT158" s="221">
        <f t="shared" si="49"/>
        <v>43528</v>
      </c>
      <c r="AU158" s="217" t="str">
        <f t="shared" si="56"/>
        <v>PO+24W</v>
      </c>
    </row>
    <row r="159" spans="1:47" s="9" customFormat="1" hidden="1" x14ac:dyDescent="0.25">
      <c r="A159" s="218"/>
      <c r="B159" s="217" t="s">
        <v>2644</v>
      </c>
      <c r="C159" s="217">
        <v>300</v>
      </c>
      <c r="D159" s="225">
        <v>305</v>
      </c>
      <c r="E159" s="205" t="s">
        <v>2092</v>
      </c>
      <c r="F159" s="205" t="str">
        <f t="shared" si="58"/>
        <v>0000-FE-305</v>
      </c>
      <c r="G159" s="205" t="s">
        <v>2742</v>
      </c>
      <c r="H159" s="9" t="s">
        <v>2664</v>
      </c>
      <c r="I159" s="9" t="str">
        <f>VLOOKUP(J159,Auxiliary!B:C,2,0)</f>
        <v>PREF</v>
      </c>
      <c r="J159" s="217" t="s">
        <v>2524</v>
      </c>
      <c r="K159" s="217" t="s">
        <v>2653</v>
      </c>
      <c r="L159" s="217" t="s">
        <v>2654</v>
      </c>
      <c r="M159" s="217" t="s">
        <v>2654</v>
      </c>
      <c r="N159" s="217" t="s">
        <v>2654</v>
      </c>
      <c r="O159" s="217" t="s">
        <v>2654</v>
      </c>
      <c r="P159" s="217" t="s">
        <v>2654</v>
      </c>
      <c r="Q159" s="217" t="s">
        <v>2654</v>
      </c>
      <c r="R159" s="217" t="s">
        <v>2654</v>
      </c>
      <c r="S159" s="217" t="s">
        <v>2654</v>
      </c>
      <c r="T159" s="217" t="s">
        <v>2654</v>
      </c>
      <c r="U159" s="217" t="s">
        <v>2654</v>
      </c>
      <c r="V159" s="217" t="s">
        <v>2654</v>
      </c>
      <c r="W159" s="217" t="s">
        <v>2654</v>
      </c>
      <c r="X159" s="217" t="s">
        <v>2654</v>
      </c>
      <c r="Y159" s="217" t="s">
        <v>2654</v>
      </c>
      <c r="Z159" s="217" t="s">
        <v>2654</v>
      </c>
      <c r="AA159" s="217" t="s">
        <v>2654</v>
      </c>
      <c r="AB159" s="217" t="str">
        <f t="shared" si="59"/>
        <v>NO</v>
      </c>
      <c r="AC159" s="217" t="str">
        <f t="shared" si="60"/>
        <v>NO</v>
      </c>
      <c r="AD159" s="217" t="str">
        <f t="shared" si="61"/>
        <v>NO</v>
      </c>
      <c r="AE159" s="217" t="str">
        <f t="shared" si="62"/>
        <v>NO</v>
      </c>
      <c r="AF159" s="217" t="str">
        <f t="shared" si="63"/>
        <v>NO</v>
      </c>
      <c r="AG159" s="217" t="str">
        <f t="shared" si="64"/>
        <v>NO</v>
      </c>
      <c r="AH159" s="217" t="str">
        <f t="shared" si="65"/>
        <v>NO</v>
      </c>
      <c r="AI159" s="217" t="str">
        <f t="shared" si="66"/>
        <v>NO</v>
      </c>
      <c r="AJ159" s="217" t="str">
        <f t="shared" si="50"/>
        <v>NO</v>
      </c>
      <c r="AK159" s="217" t="str">
        <f t="shared" si="51"/>
        <v>NO</v>
      </c>
      <c r="AL159" s="217" t="str">
        <f t="shared" si="52"/>
        <v>NO</v>
      </c>
      <c r="AM159" s="217" t="str">
        <f t="shared" si="53"/>
        <v>NO</v>
      </c>
      <c r="AN159" s="217" t="str">
        <f t="shared" si="54"/>
        <v>NO</v>
      </c>
      <c r="AO159" s="217" t="str">
        <f t="shared" si="54"/>
        <v>NO</v>
      </c>
      <c r="AP159" s="217" t="str">
        <f>IF(AND(Inputs!$E$16=TRUE,K159="YES"),"YES","NO")</f>
        <v>NO</v>
      </c>
      <c r="AQ159" s="217" t="str">
        <f t="shared" si="55"/>
        <v>NO</v>
      </c>
      <c r="AR159" s="217" t="str">
        <f t="shared" si="57"/>
        <v>NO</v>
      </c>
      <c r="AS159" s="216">
        <v>24</v>
      </c>
      <c r="AT159" s="221">
        <f t="shared" si="49"/>
        <v>43528</v>
      </c>
      <c r="AU159" s="217" t="str">
        <f t="shared" si="56"/>
        <v>PO+24W</v>
      </c>
    </row>
    <row r="160" spans="1:47" s="9" customFormat="1" hidden="1" x14ac:dyDescent="0.25">
      <c r="A160" s="218"/>
      <c r="B160" s="217" t="s">
        <v>2644</v>
      </c>
      <c r="C160" s="217">
        <v>300</v>
      </c>
      <c r="D160" s="225">
        <v>306</v>
      </c>
      <c r="E160" s="205" t="s">
        <v>2093</v>
      </c>
      <c r="F160" s="205" t="str">
        <f t="shared" si="58"/>
        <v>0000-FE-306</v>
      </c>
      <c r="G160" s="205" t="s">
        <v>2742</v>
      </c>
      <c r="H160" s="9" t="s">
        <v>2664</v>
      </c>
      <c r="I160" s="9" t="str">
        <f>VLOOKUP(J160,Auxiliary!B:C,2,0)</f>
        <v>PREF</v>
      </c>
      <c r="J160" s="217" t="s">
        <v>2524</v>
      </c>
      <c r="K160" s="217" t="s">
        <v>2653</v>
      </c>
      <c r="L160" s="217" t="s">
        <v>2654</v>
      </c>
      <c r="M160" s="217" t="s">
        <v>2654</v>
      </c>
      <c r="N160" s="217" t="s">
        <v>2654</v>
      </c>
      <c r="O160" s="217" t="s">
        <v>2654</v>
      </c>
      <c r="P160" s="217" t="s">
        <v>2654</v>
      </c>
      <c r="Q160" s="217" t="s">
        <v>2654</v>
      </c>
      <c r="R160" s="217" t="s">
        <v>2654</v>
      </c>
      <c r="S160" s="217" t="s">
        <v>2654</v>
      </c>
      <c r="T160" s="217" t="s">
        <v>2654</v>
      </c>
      <c r="U160" s="217" t="s">
        <v>2654</v>
      </c>
      <c r="V160" s="217" t="s">
        <v>2654</v>
      </c>
      <c r="W160" s="217" t="s">
        <v>2654</v>
      </c>
      <c r="X160" s="217" t="s">
        <v>2654</v>
      </c>
      <c r="Y160" s="217" t="s">
        <v>2654</v>
      </c>
      <c r="Z160" s="217" t="s">
        <v>2654</v>
      </c>
      <c r="AA160" s="217" t="s">
        <v>2654</v>
      </c>
      <c r="AB160" s="217" t="str">
        <f t="shared" si="59"/>
        <v>NO</v>
      </c>
      <c r="AC160" s="217" t="str">
        <f t="shared" si="60"/>
        <v>NO</v>
      </c>
      <c r="AD160" s="217" t="str">
        <f t="shared" si="61"/>
        <v>NO</v>
      </c>
      <c r="AE160" s="217" t="str">
        <f t="shared" si="62"/>
        <v>NO</v>
      </c>
      <c r="AF160" s="217" t="str">
        <f t="shared" si="63"/>
        <v>NO</v>
      </c>
      <c r="AG160" s="217" t="str">
        <f t="shared" si="64"/>
        <v>NO</v>
      </c>
      <c r="AH160" s="217" t="str">
        <f t="shared" si="65"/>
        <v>NO</v>
      </c>
      <c r="AI160" s="217" t="str">
        <f t="shared" si="66"/>
        <v>NO</v>
      </c>
      <c r="AJ160" s="217" t="str">
        <f t="shared" si="50"/>
        <v>NO</v>
      </c>
      <c r="AK160" s="217" t="str">
        <f t="shared" si="51"/>
        <v>NO</v>
      </c>
      <c r="AL160" s="217" t="str">
        <f t="shared" si="52"/>
        <v>NO</v>
      </c>
      <c r="AM160" s="217" t="str">
        <f t="shared" si="53"/>
        <v>NO</v>
      </c>
      <c r="AN160" s="217" t="str">
        <f t="shared" si="54"/>
        <v>NO</v>
      </c>
      <c r="AO160" s="217" t="str">
        <f t="shared" si="54"/>
        <v>NO</v>
      </c>
      <c r="AP160" s="217" t="str">
        <f>IF(AND(Inputs!$E$16=TRUE,K160="YES"),"YES","NO")</f>
        <v>NO</v>
      </c>
      <c r="AQ160" s="217" t="str">
        <f t="shared" si="55"/>
        <v>NO</v>
      </c>
      <c r="AR160" s="217" t="str">
        <f t="shared" si="57"/>
        <v>NO</v>
      </c>
      <c r="AS160" s="216">
        <v>24</v>
      </c>
      <c r="AT160" s="221">
        <f t="shared" si="49"/>
        <v>43528</v>
      </c>
      <c r="AU160" s="217" t="str">
        <f t="shared" si="56"/>
        <v>PO+24W</v>
      </c>
    </row>
    <row r="161" spans="1:47" s="9" customFormat="1" hidden="1" x14ac:dyDescent="0.25">
      <c r="A161" s="218"/>
      <c r="B161" s="217" t="s">
        <v>2644</v>
      </c>
      <c r="C161" s="217">
        <v>300</v>
      </c>
      <c r="D161" s="225">
        <v>307</v>
      </c>
      <c r="E161" s="205" t="s">
        <v>2094</v>
      </c>
      <c r="F161" s="205" t="str">
        <f t="shared" si="58"/>
        <v>0000-FE-307</v>
      </c>
      <c r="G161" s="205" t="s">
        <v>2742</v>
      </c>
      <c r="H161" s="9" t="s">
        <v>2664</v>
      </c>
      <c r="I161" s="9" t="str">
        <f>VLOOKUP(J161,Auxiliary!B:C,2,0)</f>
        <v>PREF</v>
      </c>
      <c r="J161" s="217" t="s">
        <v>2524</v>
      </c>
      <c r="K161" s="217" t="s">
        <v>2653</v>
      </c>
      <c r="L161" s="217" t="s">
        <v>2654</v>
      </c>
      <c r="M161" s="217" t="s">
        <v>2654</v>
      </c>
      <c r="N161" s="217" t="s">
        <v>2654</v>
      </c>
      <c r="O161" s="217" t="s">
        <v>2654</v>
      </c>
      <c r="P161" s="217" t="s">
        <v>2654</v>
      </c>
      <c r="Q161" s="217" t="s">
        <v>2654</v>
      </c>
      <c r="R161" s="217" t="s">
        <v>2654</v>
      </c>
      <c r="S161" s="217" t="s">
        <v>2654</v>
      </c>
      <c r="T161" s="217" t="s">
        <v>2654</v>
      </c>
      <c r="U161" s="217" t="s">
        <v>2654</v>
      </c>
      <c r="V161" s="217" t="s">
        <v>2654</v>
      </c>
      <c r="W161" s="217" t="s">
        <v>2654</v>
      </c>
      <c r="X161" s="217" t="s">
        <v>2654</v>
      </c>
      <c r="Y161" s="217" t="s">
        <v>2654</v>
      </c>
      <c r="Z161" s="217" t="s">
        <v>2654</v>
      </c>
      <c r="AA161" s="217" t="s">
        <v>2654</v>
      </c>
      <c r="AB161" s="217" t="str">
        <f t="shared" si="59"/>
        <v>NO</v>
      </c>
      <c r="AC161" s="217" t="str">
        <f t="shared" si="60"/>
        <v>NO</v>
      </c>
      <c r="AD161" s="217" t="str">
        <f t="shared" si="61"/>
        <v>NO</v>
      </c>
      <c r="AE161" s="217" t="str">
        <f t="shared" si="62"/>
        <v>NO</v>
      </c>
      <c r="AF161" s="217" t="str">
        <f t="shared" si="63"/>
        <v>NO</v>
      </c>
      <c r="AG161" s="217" t="str">
        <f t="shared" si="64"/>
        <v>NO</v>
      </c>
      <c r="AH161" s="217" t="str">
        <f t="shared" si="65"/>
        <v>NO</v>
      </c>
      <c r="AI161" s="217" t="str">
        <f t="shared" si="66"/>
        <v>NO</v>
      </c>
      <c r="AJ161" s="217" t="str">
        <f t="shared" si="50"/>
        <v>NO</v>
      </c>
      <c r="AK161" s="217" t="str">
        <f t="shared" si="51"/>
        <v>NO</v>
      </c>
      <c r="AL161" s="217" t="str">
        <f t="shared" si="52"/>
        <v>NO</v>
      </c>
      <c r="AM161" s="217" t="str">
        <f t="shared" si="53"/>
        <v>NO</v>
      </c>
      <c r="AN161" s="217" t="str">
        <f t="shared" si="54"/>
        <v>NO</v>
      </c>
      <c r="AO161" s="217" t="str">
        <f t="shared" si="54"/>
        <v>NO</v>
      </c>
      <c r="AP161" s="217" t="str">
        <f>IF(AND(Inputs!$E$16=TRUE,K161="YES"),"YES","NO")</f>
        <v>NO</v>
      </c>
      <c r="AQ161" s="217" t="str">
        <f t="shared" si="55"/>
        <v>NO</v>
      </c>
      <c r="AR161" s="217" t="str">
        <f t="shared" si="57"/>
        <v>NO</v>
      </c>
      <c r="AS161" s="216">
        <v>24</v>
      </c>
      <c r="AT161" s="221">
        <f t="shared" si="49"/>
        <v>43528</v>
      </c>
      <c r="AU161" s="217" t="str">
        <f t="shared" si="56"/>
        <v>PO+24W</v>
      </c>
    </row>
    <row r="162" spans="1:47" s="9" customFormat="1" hidden="1" x14ac:dyDescent="0.25">
      <c r="A162" s="218"/>
      <c r="B162" s="217" t="s">
        <v>2644</v>
      </c>
      <c r="C162" s="217">
        <v>300</v>
      </c>
      <c r="D162" s="225">
        <v>308</v>
      </c>
      <c r="E162" s="205" t="s">
        <v>2095</v>
      </c>
      <c r="F162" s="205" t="str">
        <f t="shared" si="58"/>
        <v>0000-FE-308</v>
      </c>
      <c r="G162" s="205" t="s">
        <v>2742</v>
      </c>
      <c r="H162" s="9" t="s">
        <v>2664</v>
      </c>
      <c r="I162" s="9" t="str">
        <f>VLOOKUP(J162,Auxiliary!B:C,2,0)</f>
        <v>PREF</v>
      </c>
      <c r="J162" s="217" t="s">
        <v>2524</v>
      </c>
      <c r="K162" s="217" t="s">
        <v>2653</v>
      </c>
      <c r="L162" s="217" t="s">
        <v>2654</v>
      </c>
      <c r="M162" s="217" t="s">
        <v>2654</v>
      </c>
      <c r="N162" s="217" t="s">
        <v>2654</v>
      </c>
      <c r="O162" s="217" t="s">
        <v>2654</v>
      </c>
      <c r="P162" s="217" t="s">
        <v>2654</v>
      </c>
      <c r="Q162" s="217" t="s">
        <v>2654</v>
      </c>
      <c r="R162" s="217" t="s">
        <v>2654</v>
      </c>
      <c r="S162" s="217" t="s">
        <v>2654</v>
      </c>
      <c r="T162" s="217" t="s">
        <v>2654</v>
      </c>
      <c r="U162" s="217" t="s">
        <v>2654</v>
      </c>
      <c r="V162" s="217" t="s">
        <v>2654</v>
      </c>
      <c r="W162" s="217" t="s">
        <v>2654</v>
      </c>
      <c r="X162" s="217" t="s">
        <v>2654</v>
      </c>
      <c r="Y162" s="217" t="s">
        <v>2654</v>
      </c>
      <c r="Z162" s="217" t="s">
        <v>2654</v>
      </c>
      <c r="AA162" s="217" t="s">
        <v>2654</v>
      </c>
      <c r="AB162" s="217" t="str">
        <f t="shared" si="59"/>
        <v>NO</v>
      </c>
      <c r="AC162" s="217" t="str">
        <f t="shared" si="60"/>
        <v>NO</v>
      </c>
      <c r="AD162" s="217" t="str">
        <f t="shared" si="61"/>
        <v>NO</v>
      </c>
      <c r="AE162" s="217" t="str">
        <f t="shared" si="62"/>
        <v>NO</v>
      </c>
      <c r="AF162" s="217" t="str">
        <f t="shared" si="63"/>
        <v>NO</v>
      </c>
      <c r="AG162" s="217" t="str">
        <f t="shared" si="64"/>
        <v>NO</v>
      </c>
      <c r="AH162" s="217" t="str">
        <f t="shared" si="65"/>
        <v>NO</v>
      </c>
      <c r="AI162" s="217" t="str">
        <f t="shared" si="66"/>
        <v>NO</v>
      </c>
      <c r="AJ162" s="217" t="str">
        <f t="shared" si="50"/>
        <v>NO</v>
      </c>
      <c r="AK162" s="217" t="str">
        <f t="shared" si="51"/>
        <v>NO</v>
      </c>
      <c r="AL162" s="217" t="str">
        <f t="shared" si="52"/>
        <v>NO</v>
      </c>
      <c r="AM162" s="217" t="str">
        <f t="shared" si="53"/>
        <v>NO</v>
      </c>
      <c r="AN162" s="217" t="str">
        <f t="shared" si="54"/>
        <v>NO</v>
      </c>
      <c r="AO162" s="217" t="str">
        <f t="shared" si="54"/>
        <v>NO</v>
      </c>
      <c r="AP162" s="217" t="str">
        <f>IF(AND(Inputs!$E$16=TRUE,K162="YES"),"YES","NO")</f>
        <v>NO</v>
      </c>
      <c r="AQ162" s="217" t="str">
        <f t="shared" si="55"/>
        <v>NO</v>
      </c>
      <c r="AR162" s="217" t="str">
        <f t="shared" si="57"/>
        <v>NO</v>
      </c>
      <c r="AS162" s="216">
        <v>24</v>
      </c>
      <c r="AT162" s="221">
        <f t="shared" si="49"/>
        <v>43528</v>
      </c>
      <c r="AU162" s="217" t="str">
        <f t="shared" si="56"/>
        <v>PO+24W</v>
      </c>
    </row>
    <row r="163" spans="1:47" s="9" customFormat="1" hidden="1" x14ac:dyDescent="0.25">
      <c r="A163" s="218"/>
      <c r="B163" s="217" t="s">
        <v>2644</v>
      </c>
      <c r="C163" s="217">
        <v>300</v>
      </c>
      <c r="D163" s="225">
        <v>309</v>
      </c>
      <c r="E163" s="205" t="s">
        <v>2096</v>
      </c>
      <c r="F163" s="205" t="str">
        <f t="shared" si="58"/>
        <v>0000-FE-309</v>
      </c>
      <c r="G163" s="205" t="s">
        <v>2742</v>
      </c>
      <c r="H163" s="9" t="s">
        <v>2664</v>
      </c>
      <c r="I163" s="9" t="str">
        <f>VLOOKUP(J163,Auxiliary!B:C,2,0)</f>
        <v>PREF</v>
      </c>
      <c r="J163" s="217" t="s">
        <v>2524</v>
      </c>
      <c r="K163" s="217" t="s">
        <v>2653</v>
      </c>
      <c r="L163" s="217" t="s">
        <v>2654</v>
      </c>
      <c r="M163" s="217" t="s">
        <v>2654</v>
      </c>
      <c r="N163" s="217" t="s">
        <v>2654</v>
      </c>
      <c r="O163" s="217" t="s">
        <v>2654</v>
      </c>
      <c r="P163" s="217" t="s">
        <v>2654</v>
      </c>
      <c r="Q163" s="217" t="s">
        <v>2654</v>
      </c>
      <c r="R163" s="217" t="s">
        <v>2654</v>
      </c>
      <c r="S163" s="217" t="s">
        <v>2654</v>
      </c>
      <c r="T163" s="217" t="s">
        <v>2654</v>
      </c>
      <c r="U163" s="217" t="s">
        <v>2654</v>
      </c>
      <c r="V163" s="217" t="s">
        <v>2654</v>
      </c>
      <c r="W163" s="217" t="s">
        <v>2654</v>
      </c>
      <c r="X163" s="217" t="s">
        <v>2654</v>
      </c>
      <c r="Y163" s="217" t="s">
        <v>2654</v>
      </c>
      <c r="Z163" s="217" t="s">
        <v>2654</v>
      </c>
      <c r="AA163" s="217" t="s">
        <v>2654</v>
      </c>
      <c r="AB163" s="217" t="str">
        <f t="shared" si="59"/>
        <v>NO</v>
      </c>
      <c r="AC163" s="217" t="str">
        <f t="shared" si="60"/>
        <v>NO</v>
      </c>
      <c r="AD163" s="217" t="str">
        <f t="shared" si="61"/>
        <v>NO</v>
      </c>
      <c r="AE163" s="217" t="str">
        <f t="shared" si="62"/>
        <v>NO</v>
      </c>
      <c r="AF163" s="217" t="str">
        <f t="shared" si="63"/>
        <v>NO</v>
      </c>
      <c r="AG163" s="217" t="str">
        <f t="shared" si="64"/>
        <v>NO</v>
      </c>
      <c r="AH163" s="217" t="str">
        <f t="shared" si="65"/>
        <v>NO</v>
      </c>
      <c r="AI163" s="217" t="str">
        <f t="shared" si="66"/>
        <v>NO</v>
      </c>
      <c r="AJ163" s="217" t="str">
        <f t="shared" si="50"/>
        <v>NO</v>
      </c>
      <c r="AK163" s="217" t="str">
        <f t="shared" si="51"/>
        <v>NO</v>
      </c>
      <c r="AL163" s="217" t="str">
        <f t="shared" si="52"/>
        <v>NO</v>
      </c>
      <c r="AM163" s="217" t="str">
        <f t="shared" si="53"/>
        <v>NO</v>
      </c>
      <c r="AN163" s="217" t="str">
        <f t="shared" si="54"/>
        <v>NO</v>
      </c>
      <c r="AO163" s="217" t="str">
        <f t="shared" si="54"/>
        <v>NO</v>
      </c>
      <c r="AP163" s="217" t="str">
        <f>IF(AND(Inputs!$E$16=TRUE,K163="YES"),"YES","NO")</f>
        <v>NO</v>
      </c>
      <c r="AQ163" s="217" t="str">
        <f t="shared" si="55"/>
        <v>NO</v>
      </c>
      <c r="AR163" s="217" t="str">
        <f t="shared" si="57"/>
        <v>NO</v>
      </c>
      <c r="AS163" s="216">
        <v>24</v>
      </c>
      <c r="AT163" s="221">
        <f t="shared" si="49"/>
        <v>43528</v>
      </c>
      <c r="AU163" s="217" t="str">
        <f t="shared" si="56"/>
        <v>PO+24W</v>
      </c>
    </row>
    <row r="164" spans="1:47" s="9" customFormat="1" hidden="1" x14ac:dyDescent="0.25">
      <c r="A164" s="218"/>
      <c r="B164" s="217" t="s">
        <v>2644</v>
      </c>
      <c r="C164" s="217">
        <v>300</v>
      </c>
      <c r="D164" s="225">
        <v>310</v>
      </c>
      <c r="E164" s="205" t="s">
        <v>2097</v>
      </c>
      <c r="F164" s="205" t="str">
        <f t="shared" si="58"/>
        <v>0000-FE-310</v>
      </c>
      <c r="G164" s="205" t="s">
        <v>2742</v>
      </c>
      <c r="H164" s="9" t="s">
        <v>2664</v>
      </c>
      <c r="I164" s="9" t="str">
        <f>VLOOKUP(J164,Auxiliary!B:C,2,0)</f>
        <v>PREF</v>
      </c>
      <c r="J164" s="217" t="s">
        <v>2524</v>
      </c>
      <c r="K164" s="217" t="s">
        <v>2653</v>
      </c>
      <c r="L164" s="217" t="s">
        <v>2654</v>
      </c>
      <c r="M164" s="217" t="s">
        <v>2654</v>
      </c>
      <c r="N164" s="217" t="s">
        <v>2654</v>
      </c>
      <c r="O164" s="217" t="s">
        <v>2654</v>
      </c>
      <c r="P164" s="217" t="s">
        <v>2654</v>
      </c>
      <c r="Q164" s="217" t="s">
        <v>2654</v>
      </c>
      <c r="R164" s="217" t="s">
        <v>2654</v>
      </c>
      <c r="S164" s="217" t="s">
        <v>2654</v>
      </c>
      <c r="T164" s="217" t="s">
        <v>2654</v>
      </c>
      <c r="U164" s="217" t="s">
        <v>2654</v>
      </c>
      <c r="V164" s="217" t="s">
        <v>2654</v>
      </c>
      <c r="W164" s="217" t="s">
        <v>2654</v>
      </c>
      <c r="X164" s="217" t="s">
        <v>2654</v>
      </c>
      <c r="Y164" s="217" t="s">
        <v>2654</v>
      </c>
      <c r="Z164" s="217" t="s">
        <v>2654</v>
      </c>
      <c r="AA164" s="217" t="s">
        <v>2654</v>
      </c>
      <c r="AB164" s="217" t="str">
        <f t="shared" si="59"/>
        <v>NO</v>
      </c>
      <c r="AC164" s="217" t="str">
        <f t="shared" si="60"/>
        <v>NO</v>
      </c>
      <c r="AD164" s="217" t="str">
        <f t="shared" si="61"/>
        <v>NO</v>
      </c>
      <c r="AE164" s="217" t="str">
        <f t="shared" si="62"/>
        <v>NO</v>
      </c>
      <c r="AF164" s="217" t="str">
        <f t="shared" si="63"/>
        <v>NO</v>
      </c>
      <c r="AG164" s="217" t="str">
        <f t="shared" si="64"/>
        <v>NO</v>
      </c>
      <c r="AH164" s="217" t="str">
        <f t="shared" si="65"/>
        <v>NO</v>
      </c>
      <c r="AI164" s="217" t="str">
        <f t="shared" si="66"/>
        <v>NO</v>
      </c>
      <c r="AJ164" s="217" t="str">
        <f t="shared" si="50"/>
        <v>NO</v>
      </c>
      <c r="AK164" s="217" t="str">
        <f t="shared" si="51"/>
        <v>NO</v>
      </c>
      <c r="AL164" s="217" t="str">
        <f t="shared" si="52"/>
        <v>NO</v>
      </c>
      <c r="AM164" s="217" t="str">
        <f t="shared" si="53"/>
        <v>NO</v>
      </c>
      <c r="AN164" s="217" t="str">
        <f t="shared" si="54"/>
        <v>NO</v>
      </c>
      <c r="AO164" s="217" t="str">
        <f t="shared" si="54"/>
        <v>NO</v>
      </c>
      <c r="AP164" s="217" t="str">
        <f>IF(AND(Inputs!$E$16=TRUE,K164="YES"),"YES","NO")</f>
        <v>NO</v>
      </c>
      <c r="AQ164" s="217" t="str">
        <f t="shared" si="55"/>
        <v>NO</v>
      </c>
      <c r="AR164" s="217" t="str">
        <f t="shared" si="57"/>
        <v>NO</v>
      </c>
      <c r="AS164" s="216">
        <v>24</v>
      </c>
      <c r="AT164" s="221">
        <f t="shared" si="49"/>
        <v>43528</v>
      </c>
      <c r="AU164" s="217" t="str">
        <f t="shared" si="56"/>
        <v>PO+24W</v>
      </c>
    </row>
    <row r="165" spans="1:47" s="9" customFormat="1" hidden="1" x14ac:dyDescent="0.25">
      <c r="A165" s="218"/>
      <c r="B165" s="217" t="s">
        <v>2644</v>
      </c>
      <c r="C165" s="217">
        <v>300</v>
      </c>
      <c r="D165" s="225">
        <v>311</v>
      </c>
      <c r="E165" s="205" t="s">
        <v>2098</v>
      </c>
      <c r="F165" s="205" t="str">
        <f t="shared" si="58"/>
        <v>0000-FE-311</v>
      </c>
      <c r="G165" s="205" t="s">
        <v>2742</v>
      </c>
      <c r="H165" s="9" t="s">
        <v>2664</v>
      </c>
      <c r="I165" s="9" t="str">
        <f>VLOOKUP(J165,Auxiliary!B:C,2,0)</f>
        <v>PREF</v>
      </c>
      <c r="J165" s="217" t="s">
        <v>2524</v>
      </c>
      <c r="K165" s="217" t="s">
        <v>2653</v>
      </c>
      <c r="L165" s="217" t="s">
        <v>2654</v>
      </c>
      <c r="M165" s="217" t="s">
        <v>2654</v>
      </c>
      <c r="N165" s="217" t="s">
        <v>2654</v>
      </c>
      <c r="O165" s="217" t="s">
        <v>2654</v>
      </c>
      <c r="P165" s="217" t="s">
        <v>2654</v>
      </c>
      <c r="Q165" s="217" t="s">
        <v>2654</v>
      </c>
      <c r="R165" s="217" t="s">
        <v>2654</v>
      </c>
      <c r="S165" s="217" t="s">
        <v>2654</v>
      </c>
      <c r="T165" s="217" t="s">
        <v>2654</v>
      </c>
      <c r="U165" s="217" t="s">
        <v>2654</v>
      </c>
      <c r="V165" s="217" t="s">
        <v>2654</v>
      </c>
      <c r="W165" s="217" t="s">
        <v>2654</v>
      </c>
      <c r="X165" s="217" t="s">
        <v>2654</v>
      </c>
      <c r="Y165" s="217" t="s">
        <v>2654</v>
      </c>
      <c r="Z165" s="217" t="s">
        <v>2654</v>
      </c>
      <c r="AA165" s="217" t="s">
        <v>2654</v>
      </c>
      <c r="AB165" s="217" t="str">
        <f t="shared" si="59"/>
        <v>NO</v>
      </c>
      <c r="AC165" s="217" t="str">
        <f t="shared" si="60"/>
        <v>NO</v>
      </c>
      <c r="AD165" s="217" t="str">
        <f t="shared" si="61"/>
        <v>NO</v>
      </c>
      <c r="AE165" s="217" t="str">
        <f t="shared" si="62"/>
        <v>NO</v>
      </c>
      <c r="AF165" s="217" t="str">
        <f t="shared" si="63"/>
        <v>NO</v>
      </c>
      <c r="AG165" s="217" t="str">
        <f t="shared" si="64"/>
        <v>NO</v>
      </c>
      <c r="AH165" s="217" t="str">
        <f t="shared" si="65"/>
        <v>NO</v>
      </c>
      <c r="AI165" s="217" t="str">
        <f t="shared" si="66"/>
        <v>NO</v>
      </c>
      <c r="AJ165" s="217" t="str">
        <f t="shared" si="50"/>
        <v>NO</v>
      </c>
      <c r="AK165" s="217" t="str">
        <f t="shared" si="51"/>
        <v>NO</v>
      </c>
      <c r="AL165" s="217" t="str">
        <f t="shared" si="52"/>
        <v>NO</v>
      </c>
      <c r="AM165" s="217" t="str">
        <f t="shared" si="53"/>
        <v>NO</v>
      </c>
      <c r="AN165" s="217" t="str">
        <f t="shared" si="54"/>
        <v>NO</v>
      </c>
      <c r="AO165" s="217" t="str">
        <f t="shared" si="54"/>
        <v>NO</v>
      </c>
      <c r="AP165" s="217" t="str">
        <f>IF(AND(Inputs!$E$16=TRUE,K165="YES"),"YES","NO")</f>
        <v>NO</v>
      </c>
      <c r="AQ165" s="217" t="str">
        <f t="shared" si="55"/>
        <v>NO</v>
      </c>
      <c r="AR165" s="217" t="str">
        <f t="shared" si="57"/>
        <v>NO</v>
      </c>
      <c r="AS165" s="216">
        <v>24</v>
      </c>
      <c r="AT165" s="221">
        <f t="shared" si="49"/>
        <v>43528</v>
      </c>
      <c r="AU165" s="217" t="str">
        <f t="shared" si="56"/>
        <v>PO+24W</v>
      </c>
    </row>
    <row r="166" spans="1:47" s="9" customFormat="1" hidden="1" x14ac:dyDescent="0.25">
      <c r="A166" s="218"/>
      <c r="B166" s="217" t="s">
        <v>2644</v>
      </c>
      <c r="C166" s="217">
        <v>300</v>
      </c>
      <c r="D166" s="225">
        <v>312</v>
      </c>
      <c r="E166" s="205" t="s">
        <v>2845</v>
      </c>
      <c r="F166" s="205" t="str">
        <f t="shared" si="58"/>
        <v>0000-FE-312</v>
      </c>
      <c r="G166" s="205" t="s">
        <v>2742</v>
      </c>
      <c r="H166" s="9" t="s">
        <v>2664</v>
      </c>
      <c r="I166" s="9" t="str">
        <f>VLOOKUP(J166,Auxiliary!B:C,2,0)</f>
        <v>PREF</v>
      </c>
      <c r="J166" s="217" t="s">
        <v>2524</v>
      </c>
      <c r="K166" s="217" t="s">
        <v>2653</v>
      </c>
      <c r="L166" s="217" t="s">
        <v>2654</v>
      </c>
      <c r="M166" s="217" t="s">
        <v>2654</v>
      </c>
      <c r="N166" s="217" t="s">
        <v>2654</v>
      </c>
      <c r="O166" s="217" t="s">
        <v>2654</v>
      </c>
      <c r="P166" s="217" t="s">
        <v>2654</v>
      </c>
      <c r="Q166" s="217" t="s">
        <v>2654</v>
      </c>
      <c r="R166" s="217" t="s">
        <v>2654</v>
      </c>
      <c r="S166" s="217" t="s">
        <v>2654</v>
      </c>
      <c r="T166" s="217" t="s">
        <v>2654</v>
      </c>
      <c r="U166" s="217" t="s">
        <v>2654</v>
      </c>
      <c r="V166" s="217" t="s">
        <v>2654</v>
      </c>
      <c r="W166" s="217" t="s">
        <v>2654</v>
      </c>
      <c r="X166" s="217" t="s">
        <v>2654</v>
      </c>
      <c r="Y166" s="217" t="s">
        <v>2654</v>
      </c>
      <c r="Z166" s="217" t="s">
        <v>2654</v>
      </c>
      <c r="AA166" s="217" t="s">
        <v>2654</v>
      </c>
      <c r="AB166" s="217" t="str">
        <f t="shared" si="59"/>
        <v>NO</v>
      </c>
      <c r="AC166" s="217" t="str">
        <f t="shared" si="60"/>
        <v>NO</v>
      </c>
      <c r="AD166" s="217" t="str">
        <f t="shared" si="61"/>
        <v>NO</v>
      </c>
      <c r="AE166" s="217" t="str">
        <f t="shared" si="62"/>
        <v>NO</v>
      </c>
      <c r="AF166" s="217" t="str">
        <f t="shared" si="63"/>
        <v>NO</v>
      </c>
      <c r="AG166" s="217" t="str">
        <f t="shared" si="64"/>
        <v>NO</v>
      </c>
      <c r="AH166" s="217" t="str">
        <f t="shared" si="65"/>
        <v>NO</v>
      </c>
      <c r="AI166" s="217" t="str">
        <f t="shared" si="66"/>
        <v>NO</v>
      </c>
      <c r="AJ166" s="217" t="str">
        <f t="shared" si="50"/>
        <v>NO</v>
      </c>
      <c r="AK166" s="217" t="str">
        <f t="shared" si="51"/>
        <v>NO</v>
      </c>
      <c r="AL166" s="217" t="str">
        <f t="shared" si="52"/>
        <v>NO</v>
      </c>
      <c r="AM166" s="217" t="str">
        <f t="shared" si="53"/>
        <v>NO</v>
      </c>
      <c r="AN166" s="217" t="str">
        <f t="shared" si="54"/>
        <v>NO</v>
      </c>
      <c r="AO166" s="217" t="str">
        <f t="shared" si="54"/>
        <v>NO</v>
      </c>
      <c r="AP166" s="217" t="str">
        <f>IF(AND(Inputs!$E$16=TRUE,K166="YES"),"YES","NO")</f>
        <v>NO</v>
      </c>
      <c r="AQ166" s="217" t="str">
        <f t="shared" si="55"/>
        <v>NO</v>
      </c>
      <c r="AR166" s="217" t="str">
        <f t="shared" si="57"/>
        <v>NO</v>
      </c>
      <c r="AS166" s="216">
        <v>24</v>
      </c>
      <c r="AT166" s="221">
        <f t="shared" si="49"/>
        <v>43528</v>
      </c>
      <c r="AU166" s="217" t="str">
        <f t="shared" si="56"/>
        <v>PO+24W</v>
      </c>
    </row>
    <row r="167" spans="1:47" s="9" customFormat="1" hidden="1" x14ac:dyDescent="0.25">
      <c r="A167" s="218"/>
      <c r="B167" s="217" t="s">
        <v>2644</v>
      </c>
      <c r="C167" s="217">
        <v>300</v>
      </c>
      <c r="D167" s="225">
        <v>314</v>
      </c>
      <c r="E167" s="205" t="s">
        <v>2099</v>
      </c>
      <c r="F167" s="205" t="str">
        <f t="shared" si="58"/>
        <v>0000-FE-314</v>
      </c>
      <c r="G167" s="205" t="s">
        <v>2742</v>
      </c>
      <c r="H167" s="9" t="s">
        <v>2664</v>
      </c>
      <c r="I167" s="9" t="str">
        <f>VLOOKUP(J167,Auxiliary!B:C,2,0)</f>
        <v>PREF</v>
      </c>
      <c r="J167" s="217" t="s">
        <v>2524</v>
      </c>
      <c r="K167" s="217" t="s">
        <v>2653</v>
      </c>
      <c r="L167" s="217" t="s">
        <v>2654</v>
      </c>
      <c r="M167" s="217" t="s">
        <v>2654</v>
      </c>
      <c r="N167" s="217" t="s">
        <v>2654</v>
      </c>
      <c r="O167" s="217" t="s">
        <v>2654</v>
      </c>
      <c r="P167" s="217" t="s">
        <v>2654</v>
      </c>
      <c r="Q167" s="217" t="s">
        <v>2654</v>
      </c>
      <c r="R167" s="217" t="s">
        <v>2654</v>
      </c>
      <c r="S167" s="217" t="s">
        <v>2654</v>
      </c>
      <c r="T167" s="217" t="s">
        <v>2654</v>
      </c>
      <c r="U167" s="217" t="s">
        <v>2654</v>
      </c>
      <c r="V167" s="217" t="s">
        <v>2654</v>
      </c>
      <c r="W167" s="217" t="s">
        <v>2654</v>
      </c>
      <c r="X167" s="217" t="s">
        <v>2654</v>
      </c>
      <c r="Y167" s="217" t="s">
        <v>2654</v>
      </c>
      <c r="Z167" s="217" t="s">
        <v>2654</v>
      </c>
      <c r="AA167" s="217" t="s">
        <v>2654</v>
      </c>
      <c r="AB167" s="217" t="str">
        <f t="shared" si="59"/>
        <v>NO</v>
      </c>
      <c r="AC167" s="217" t="str">
        <f t="shared" si="60"/>
        <v>NO</v>
      </c>
      <c r="AD167" s="217" t="str">
        <f t="shared" si="61"/>
        <v>NO</v>
      </c>
      <c r="AE167" s="217" t="str">
        <f t="shared" si="62"/>
        <v>NO</v>
      </c>
      <c r="AF167" s="217" t="str">
        <f t="shared" si="63"/>
        <v>NO</v>
      </c>
      <c r="AG167" s="217" t="str">
        <f t="shared" si="64"/>
        <v>NO</v>
      </c>
      <c r="AH167" s="217" t="str">
        <f t="shared" si="65"/>
        <v>NO</v>
      </c>
      <c r="AI167" s="217" t="str">
        <f t="shared" si="66"/>
        <v>NO</v>
      </c>
      <c r="AJ167" s="217" t="str">
        <f t="shared" si="50"/>
        <v>NO</v>
      </c>
      <c r="AK167" s="217" t="str">
        <f t="shared" si="51"/>
        <v>NO</v>
      </c>
      <c r="AL167" s="217" t="str">
        <f t="shared" si="52"/>
        <v>NO</v>
      </c>
      <c r="AM167" s="217" t="str">
        <f t="shared" si="53"/>
        <v>NO</v>
      </c>
      <c r="AN167" s="217" t="str">
        <f t="shared" si="54"/>
        <v>NO</v>
      </c>
      <c r="AO167" s="217" t="str">
        <f t="shared" si="54"/>
        <v>NO</v>
      </c>
      <c r="AP167" s="217" t="str">
        <f>IF(AND(Inputs!$E$16=TRUE,K167="YES"),"YES","NO")</f>
        <v>NO</v>
      </c>
      <c r="AQ167" s="217" t="str">
        <f t="shared" si="55"/>
        <v>NO</v>
      </c>
      <c r="AR167" s="217" t="str">
        <f t="shared" si="57"/>
        <v>NO</v>
      </c>
      <c r="AS167" s="216">
        <v>24</v>
      </c>
      <c r="AT167" s="221">
        <f t="shared" si="49"/>
        <v>43528</v>
      </c>
      <c r="AU167" s="217" t="str">
        <f t="shared" si="56"/>
        <v>PO+24W</v>
      </c>
    </row>
    <row r="168" spans="1:47" s="9" customFormat="1" hidden="1" x14ac:dyDescent="0.25">
      <c r="A168" s="218"/>
      <c r="B168" s="217" t="s">
        <v>2644</v>
      </c>
      <c r="C168" s="217">
        <v>300</v>
      </c>
      <c r="D168" s="225">
        <v>315</v>
      </c>
      <c r="E168" s="205" t="s">
        <v>1966</v>
      </c>
      <c r="F168" s="205" t="str">
        <f t="shared" si="58"/>
        <v>0000-FE-315</v>
      </c>
      <c r="G168" s="205" t="s">
        <v>2742</v>
      </c>
      <c r="H168" s="9" t="s">
        <v>2664</v>
      </c>
      <c r="I168" s="9" t="str">
        <f>VLOOKUP(J168,Auxiliary!B:C,2,0)</f>
        <v>PREF</v>
      </c>
      <c r="J168" s="217" t="s">
        <v>2524</v>
      </c>
      <c r="K168" s="217" t="s">
        <v>2653</v>
      </c>
      <c r="L168" s="217" t="s">
        <v>2654</v>
      </c>
      <c r="M168" s="217" t="s">
        <v>2654</v>
      </c>
      <c r="N168" s="217" t="s">
        <v>2654</v>
      </c>
      <c r="O168" s="217" t="s">
        <v>2654</v>
      </c>
      <c r="P168" s="217" t="s">
        <v>2654</v>
      </c>
      <c r="Q168" s="217" t="s">
        <v>2654</v>
      </c>
      <c r="R168" s="217" t="s">
        <v>2654</v>
      </c>
      <c r="S168" s="217" t="s">
        <v>2654</v>
      </c>
      <c r="T168" s="217" t="s">
        <v>2654</v>
      </c>
      <c r="U168" s="217" t="s">
        <v>2654</v>
      </c>
      <c r="V168" s="217" t="s">
        <v>2654</v>
      </c>
      <c r="W168" s="217" t="s">
        <v>2654</v>
      </c>
      <c r="X168" s="217" t="s">
        <v>2654</v>
      </c>
      <c r="Y168" s="217" t="s">
        <v>2654</v>
      </c>
      <c r="Z168" s="217" t="s">
        <v>2654</v>
      </c>
      <c r="AA168" s="217" t="s">
        <v>2654</v>
      </c>
      <c r="AB168" s="217" t="str">
        <f t="shared" si="59"/>
        <v>NO</v>
      </c>
      <c r="AC168" s="217" t="str">
        <f t="shared" si="60"/>
        <v>NO</v>
      </c>
      <c r="AD168" s="217" t="str">
        <f t="shared" si="61"/>
        <v>NO</v>
      </c>
      <c r="AE168" s="217" t="str">
        <f t="shared" si="62"/>
        <v>NO</v>
      </c>
      <c r="AF168" s="217" t="str">
        <f t="shared" si="63"/>
        <v>NO</v>
      </c>
      <c r="AG168" s="217" t="str">
        <f t="shared" si="64"/>
        <v>NO</v>
      </c>
      <c r="AH168" s="217" t="str">
        <f t="shared" si="65"/>
        <v>NO</v>
      </c>
      <c r="AI168" s="217" t="str">
        <f t="shared" si="66"/>
        <v>NO</v>
      </c>
      <c r="AJ168" s="217" t="str">
        <f t="shared" si="50"/>
        <v>NO</v>
      </c>
      <c r="AK168" s="217" t="str">
        <f t="shared" si="51"/>
        <v>NO</v>
      </c>
      <c r="AL168" s="217" t="str">
        <f t="shared" si="52"/>
        <v>NO</v>
      </c>
      <c r="AM168" s="217" t="str">
        <f t="shared" si="53"/>
        <v>NO</v>
      </c>
      <c r="AN168" s="217" t="str">
        <f t="shared" si="54"/>
        <v>NO</v>
      </c>
      <c r="AO168" s="217" t="str">
        <f t="shared" si="54"/>
        <v>NO</v>
      </c>
      <c r="AP168" s="217" t="str">
        <f>IF(AND(Inputs!$E$16=TRUE,K168="YES"),"YES","NO")</f>
        <v>NO</v>
      </c>
      <c r="AQ168" s="217" t="str">
        <f t="shared" si="55"/>
        <v>NO</v>
      </c>
      <c r="AR168" s="217" t="str">
        <f t="shared" si="57"/>
        <v>NO</v>
      </c>
      <c r="AS168" s="216">
        <v>24</v>
      </c>
      <c r="AT168" s="221">
        <f t="shared" si="49"/>
        <v>43528</v>
      </c>
      <c r="AU168" s="217" t="str">
        <f t="shared" si="56"/>
        <v>PO+24W</v>
      </c>
    </row>
    <row r="169" spans="1:47" s="9" customFormat="1" hidden="1" x14ac:dyDescent="0.25">
      <c r="A169" s="218"/>
      <c r="B169" s="217" t="s">
        <v>2644</v>
      </c>
      <c r="C169" s="217">
        <v>300</v>
      </c>
      <c r="D169" s="225">
        <v>316</v>
      </c>
      <c r="E169" s="205" t="s">
        <v>1967</v>
      </c>
      <c r="F169" s="205" t="str">
        <f t="shared" si="58"/>
        <v>0000-FE-316</v>
      </c>
      <c r="G169" s="205" t="s">
        <v>2742</v>
      </c>
      <c r="H169" s="9" t="s">
        <v>2664</v>
      </c>
      <c r="I169" s="9" t="str">
        <f>VLOOKUP(J169,Auxiliary!B:C,2,0)</f>
        <v>PREF</v>
      </c>
      <c r="J169" s="217" t="s">
        <v>2524</v>
      </c>
      <c r="K169" s="217" t="s">
        <v>2653</v>
      </c>
      <c r="L169" s="217" t="s">
        <v>2654</v>
      </c>
      <c r="M169" s="217" t="s">
        <v>2654</v>
      </c>
      <c r="N169" s="217" t="s">
        <v>2654</v>
      </c>
      <c r="O169" s="217" t="s">
        <v>2654</v>
      </c>
      <c r="P169" s="217" t="s">
        <v>2654</v>
      </c>
      <c r="Q169" s="217" t="s">
        <v>2654</v>
      </c>
      <c r="R169" s="217" t="s">
        <v>2654</v>
      </c>
      <c r="S169" s="217" t="s">
        <v>2654</v>
      </c>
      <c r="T169" s="217" t="s">
        <v>2654</v>
      </c>
      <c r="U169" s="217" t="s">
        <v>2654</v>
      </c>
      <c r="V169" s="217" t="s">
        <v>2654</v>
      </c>
      <c r="W169" s="217" t="s">
        <v>2654</v>
      </c>
      <c r="X169" s="217" t="s">
        <v>2654</v>
      </c>
      <c r="Y169" s="217" t="s">
        <v>2654</v>
      </c>
      <c r="Z169" s="217" t="s">
        <v>2654</v>
      </c>
      <c r="AA169" s="217" t="s">
        <v>2654</v>
      </c>
      <c r="AB169" s="217" t="str">
        <f t="shared" si="59"/>
        <v>NO</v>
      </c>
      <c r="AC169" s="217" t="str">
        <f t="shared" si="60"/>
        <v>NO</v>
      </c>
      <c r="AD169" s="217" t="str">
        <f t="shared" si="61"/>
        <v>NO</v>
      </c>
      <c r="AE169" s="217" t="str">
        <f t="shared" si="62"/>
        <v>NO</v>
      </c>
      <c r="AF169" s="217" t="str">
        <f t="shared" si="63"/>
        <v>NO</v>
      </c>
      <c r="AG169" s="217" t="str">
        <f t="shared" si="64"/>
        <v>NO</v>
      </c>
      <c r="AH169" s="217" t="str">
        <f t="shared" si="65"/>
        <v>NO</v>
      </c>
      <c r="AI169" s="217" t="str">
        <f t="shared" si="66"/>
        <v>NO</v>
      </c>
      <c r="AJ169" s="217" t="str">
        <f t="shared" si="50"/>
        <v>NO</v>
      </c>
      <c r="AK169" s="217" t="str">
        <f t="shared" si="51"/>
        <v>NO</v>
      </c>
      <c r="AL169" s="217" t="str">
        <f t="shared" si="52"/>
        <v>NO</v>
      </c>
      <c r="AM169" s="217" t="str">
        <f t="shared" si="53"/>
        <v>NO</v>
      </c>
      <c r="AN169" s="217" t="str">
        <f t="shared" si="54"/>
        <v>NO</v>
      </c>
      <c r="AO169" s="217" t="str">
        <f t="shared" si="54"/>
        <v>NO</v>
      </c>
      <c r="AP169" s="217" t="str">
        <f>IF(AND(Inputs!$E$16=TRUE,K169="YES"),"YES","NO")</f>
        <v>NO</v>
      </c>
      <c r="AQ169" s="217" t="str">
        <f t="shared" si="55"/>
        <v>NO</v>
      </c>
      <c r="AR169" s="217" t="str">
        <f t="shared" si="57"/>
        <v>NO</v>
      </c>
      <c r="AS169" s="216">
        <v>40</v>
      </c>
      <c r="AT169" s="221">
        <f t="shared" si="49"/>
        <v>43640</v>
      </c>
      <c r="AU169" s="217" t="str">
        <f t="shared" si="56"/>
        <v>PO+40W</v>
      </c>
    </row>
    <row r="170" spans="1:47" s="9" customFormat="1" hidden="1" x14ac:dyDescent="0.25">
      <c r="A170" s="218"/>
      <c r="B170" s="217" t="s">
        <v>2644</v>
      </c>
      <c r="C170" s="217">
        <v>300</v>
      </c>
      <c r="D170" s="225">
        <v>317</v>
      </c>
      <c r="E170" s="205" t="s">
        <v>1968</v>
      </c>
      <c r="F170" s="205" t="str">
        <f t="shared" si="58"/>
        <v>0000-FE-317</v>
      </c>
      <c r="G170" s="205" t="s">
        <v>2742</v>
      </c>
      <c r="H170" s="9" t="s">
        <v>2664</v>
      </c>
      <c r="I170" s="9" t="str">
        <f>VLOOKUP(J170,Auxiliary!B:C,2,0)</f>
        <v>PREF</v>
      </c>
      <c r="J170" s="217" t="s">
        <v>2524</v>
      </c>
      <c r="K170" s="217" t="s">
        <v>2653</v>
      </c>
      <c r="L170" s="217" t="s">
        <v>2654</v>
      </c>
      <c r="M170" s="217" t="s">
        <v>2654</v>
      </c>
      <c r="N170" s="217" t="s">
        <v>2654</v>
      </c>
      <c r="O170" s="217" t="s">
        <v>2654</v>
      </c>
      <c r="P170" s="217" t="s">
        <v>2654</v>
      </c>
      <c r="Q170" s="217" t="s">
        <v>2654</v>
      </c>
      <c r="R170" s="217" t="s">
        <v>2654</v>
      </c>
      <c r="S170" s="217" t="s">
        <v>2654</v>
      </c>
      <c r="T170" s="217" t="s">
        <v>2654</v>
      </c>
      <c r="U170" s="217" t="s">
        <v>2654</v>
      </c>
      <c r="V170" s="217" t="s">
        <v>2654</v>
      </c>
      <c r="W170" s="217" t="s">
        <v>2654</v>
      </c>
      <c r="X170" s="217" t="s">
        <v>2654</v>
      </c>
      <c r="Y170" s="217" t="s">
        <v>2654</v>
      </c>
      <c r="Z170" s="217" t="s">
        <v>2654</v>
      </c>
      <c r="AA170" s="217" t="s">
        <v>2654</v>
      </c>
      <c r="AB170" s="217" t="str">
        <f t="shared" si="59"/>
        <v>NO</v>
      </c>
      <c r="AC170" s="217" t="str">
        <f t="shared" si="60"/>
        <v>NO</v>
      </c>
      <c r="AD170" s="217" t="str">
        <f t="shared" si="61"/>
        <v>NO</v>
      </c>
      <c r="AE170" s="217" t="str">
        <f t="shared" si="62"/>
        <v>NO</v>
      </c>
      <c r="AF170" s="217" t="str">
        <f t="shared" si="63"/>
        <v>NO</v>
      </c>
      <c r="AG170" s="217" t="str">
        <f t="shared" si="64"/>
        <v>NO</v>
      </c>
      <c r="AH170" s="217" t="str">
        <f t="shared" si="65"/>
        <v>NO</v>
      </c>
      <c r="AI170" s="217" t="str">
        <f t="shared" si="66"/>
        <v>NO</v>
      </c>
      <c r="AJ170" s="217" t="str">
        <f t="shared" si="50"/>
        <v>NO</v>
      </c>
      <c r="AK170" s="217" t="str">
        <f t="shared" si="51"/>
        <v>NO</v>
      </c>
      <c r="AL170" s="217" t="str">
        <f t="shared" si="52"/>
        <v>NO</v>
      </c>
      <c r="AM170" s="217" t="str">
        <f t="shared" si="53"/>
        <v>NO</v>
      </c>
      <c r="AN170" s="217" t="str">
        <f t="shared" si="54"/>
        <v>NO</v>
      </c>
      <c r="AO170" s="217" t="str">
        <f t="shared" si="54"/>
        <v>NO</v>
      </c>
      <c r="AP170" s="217" t="str">
        <f>IF(AND(Inputs!$E$16=TRUE,K170="YES"),"YES","NO")</f>
        <v>NO</v>
      </c>
      <c r="AQ170" s="217" t="str">
        <f t="shared" si="55"/>
        <v>NO</v>
      </c>
      <c r="AR170" s="217" t="str">
        <f t="shared" si="57"/>
        <v>NO</v>
      </c>
      <c r="AS170" s="216">
        <v>24</v>
      </c>
      <c r="AT170" s="221">
        <f t="shared" si="49"/>
        <v>43528</v>
      </c>
      <c r="AU170" s="217" t="str">
        <f t="shared" si="56"/>
        <v>PO+24W</v>
      </c>
    </row>
    <row r="171" spans="1:47" s="9" customFormat="1" hidden="1" x14ac:dyDescent="0.25">
      <c r="A171" s="218"/>
      <c r="B171" s="217" t="s">
        <v>2644</v>
      </c>
      <c r="C171" s="217">
        <v>300</v>
      </c>
      <c r="D171" s="225">
        <v>318</v>
      </c>
      <c r="E171" s="205" t="s">
        <v>2846</v>
      </c>
      <c r="F171" s="205" t="str">
        <f t="shared" si="58"/>
        <v>0000-FE-318</v>
      </c>
      <c r="G171" s="205" t="s">
        <v>2742</v>
      </c>
      <c r="H171" s="9" t="s">
        <v>2664</v>
      </c>
      <c r="I171" s="9" t="str">
        <f>VLOOKUP(J171,Auxiliary!B:C,2,0)</f>
        <v>PREF</v>
      </c>
      <c r="J171" s="217" t="s">
        <v>2524</v>
      </c>
      <c r="K171" s="217" t="s">
        <v>2653</v>
      </c>
      <c r="L171" s="217" t="s">
        <v>2654</v>
      </c>
      <c r="M171" s="217" t="s">
        <v>2654</v>
      </c>
      <c r="N171" s="217" t="s">
        <v>2654</v>
      </c>
      <c r="O171" s="217" t="s">
        <v>2654</v>
      </c>
      <c r="P171" s="217" t="s">
        <v>2654</v>
      </c>
      <c r="Q171" s="217" t="s">
        <v>2654</v>
      </c>
      <c r="R171" s="217" t="s">
        <v>2654</v>
      </c>
      <c r="S171" s="217" t="s">
        <v>2654</v>
      </c>
      <c r="T171" s="217" t="s">
        <v>2654</v>
      </c>
      <c r="U171" s="217" t="s">
        <v>2654</v>
      </c>
      <c r="V171" s="217" t="s">
        <v>2654</v>
      </c>
      <c r="W171" s="217" t="s">
        <v>2654</v>
      </c>
      <c r="X171" s="217" t="s">
        <v>2654</v>
      </c>
      <c r="Y171" s="217" t="s">
        <v>2654</v>
      </c>
      <c r="Z171" s="217" t="s">
        <v>2654</v>
      </c>
      <c r="AA171" s="217" t="s">
        <v>2654</v>
      </c>
      <c r="AB171" s="217" t="str">
        <f t="shared" si="59"/>
        <v>NO</v>
      </c>
      <c r="AC171" s="217" t="str">
        <f t="shared" si="60"/>
        <v>NO</v>
      </c>
      <c r="AD171" s="217" t="str">
        <f t="shared" si="61"/>
        <v>NO</v>
      </c>
      <c r="AE171" s="217" t="str">
        <f t="shared" si="62"/>
        <v>NO</v>
      </c>
      <c r="AF171" s="217" t="str">
        <f t="shared" si="63"/>
        <v>NO</v>
      </c>
      <c r="AG171" s="217" t="str">
        <f t="shared" si="64"/>
        <v>NO</v>
      </c>
      <c r="AH171" s="217" t="str">
        <f t="shared" si="65"/>
        <v>NO</v>
      </c>
      <c r="AI171" s="217" t="str">
        <f t="shared" si="66"/>
        <v>NO</v>
      </c>
      <c r="AJ171" s="217" t="str">
        <f t="shared" si="50"/>
        <v>NO</v>
      </c>
      <c r="AK171" s="217" t="str">
        <f t="shared" si="51"/>
        <v>NO</v>
      </c>
      <c r="AL171" s="217" t="str">
        <f t="shared" si="52"/>
        <v>NO</v>
      </c>
      <c r="AM171" s="217" t="str">
        <f t="shared" si="53"/>
        <v>NO</v>
      </c>
      <c r="AN171" s="217" t="str">
        <f t="shared" si="54"/>
        <v>NO</v>
      </c>
      <c r="AO171" s="217" t="str">
        <f t="shared" si="54"/>
        <v>NO</v>
      </c>
      <c r="AP171" s="217" t="str">
        <f>IF(AND(Inputs!$E$16=TRUE,K171="YES"),"YES","NO")</f>
        <v>NO</v>
      </c>
      <c r="AQ171" s="217" t="str">
        <f t="shared" si="55"/>
        <v>NO</v>
      </c>
      <c r="AR171" s="217" t="str">
        <f t="shared" si="57"/>
        <v>NO</v>
      </c>
      <c r="AS171" s="216">
        <v>24</v>
      </c>
      <c r="AT171" s="221">
        <f t="shared" si="49"/>
        <v>43528</v>
      </c>
      <c r="AU171" s="217" t="str">
        <f t="shared" si="56"/>
        <v>PO+24W</v>
      </c>
    </row>
    <row r="172" spans="1:47" s="9" customFormat="1" hidden="1" x14ac:dyDescent="0.25">
      <c r="A172" s="218"/>
      <c r="B172" s="217" t="s">
        <v>2644</v>
      </c>
      <c r="C172" s="217">
        <v>300</v>
      </c>
      <c r="D172" s="225">
        <v>319</v>
      </c>
      <c r="E172" s="205" t="s">
        <v>2100</v>
      </c>
      <c r="F172" s="205" t="str">
        <f t="shared" si="58"/>
        <v>0000-FE-319</v>
      </c>
      <c r="G172" s="205" t="s">
        <v>2742</v>
      </c>
      <c r="H172" s="9" t="s">
        <v>2664</v>
      </c>
      <c r="I172" s="9" t="str">
        <f>VLOOKUP(J172,Auxiliary!B:C,2,0)</f>
        <v>PREF</v>
      </c>
      <c r="J172" s="217" t="s">
        <v>2524</v>
      </c>
      <c r="K172" s="217" t="s">
        <v>2653</v>
      </c>
      <c r="L172" s="217" t="s">
        <v>2654</v>
      </c>
      <c r="M172" s="217" t="s">
        <v>2654</v>
      </c>
      <c r="N172" s="217" t="s">
        <v>2654</v>
      </c>
      <c r="O172" s="217" t="s">
        <v>2654</v>
      </c>
      <c r="P172" s="217" t="s">
        <v>2654</v>
      </c>
      <c r="Q172" s="217" t="s">
        <v>2654</v>
      </c>
      <c r="R172" s="217" t="s">
        <v>2654</v>
      </c>
      <c r="S172" s="217" t="s">
        <v>2654</v>
      </c>
      <c r="T172" s="217" t="s">
        <v>2654</v>
      </c>
      <c r="U172" s="217" t="s">
        <v>2654</v>
      </c>
      <c r="V172" s="217" t="s">
        <v>2654</v>
      </c>
      <c r="W172" s="217" t="s">
        <v>2654</v>
      </c>
      <c r="X172" s="217" t="s">
        <v>2654</v>
      </c>
      <c r="Y172" s="217" t="s">
        <v>2654</v>
      </c>
      <c r="Z172" s="217" t="s">
        <v>2654</v>
      </c>
      <c r="AA172" s="217" t="s">
        <v>2654</v>
      </c>
      <c r="AB172" s="217" t="str">
        <f t="shared" si="59"/>
        <v>NO</v>
      </c>
      <c r="AC172" s="217" t="str">
        <f t="shared" si="60"/>
        <v>NO</v>
      </c>
      <c r="AD172" s="217" t="str">
        <f t="shared" si="61"/>
        <v>NO</v>
      </c>
      <c r="AE172" s="217" t="str">
        <f t="shared" si="62"/>
        <v>NO</v>
      </c>
      <c r="AF172" s="217" t="str">
        <f t="shared" si="63"/>
        <v>NO</v>
      </c>
      <c r="AG172" s="217" t="str">
        <f t="shared" si="64"/>
        <v>NO</v>
      </c>
      <c r="AH172" s="217" t="str">
        <f t="shared" si="65"/>
        <v>NO</v>
      </c>
      <c r="AI172" s="217" t="str">
        <f t="shared" si="66"/>
        <v>NO</v>
      </c>
      <c r="AJ172" s="217" t="str">
        <f t="shared" si="50"/>
        <v>NO</v>
      </c>
      <c r="AK172" s="217" t="str">
        <f t="shared" si="51"/>
        <v>NO</v>
      </c>
      <c r="AL172" s="217" t="str">
        <f t="shared" si="52"/>
        <v>NO</v>
      </c>
      <c r="AM172" s="217" t="str">
        <f t="shared" si="53"/>
        <v>NO</v>
      </c>
      <c r="AN172" s="217" t="str">
        <f t="shared" si="54"/>
        <v>NO</v>
      </c>
      <c r="AO172" s="217" t="str">
        <f t="shared" si="54"/>
        <v>NO</v>
      </c>
      <c r="AP172" s="217" t="str">
        <f>IF(AND(Inputs!$E$16=TRUE,K172="YES"),"YES","NO")</f>
        <v>NO</v>
      </c>
      <c r="AQ172" s="217" t="str">
        <f t="shared" si="55"/>
        <v>NO</v>
      </c>
      <c r="AR172" s="217" t="str">
        <f t="shared" si="57"/>
        <v>NO</v>
      </c>
      <c r="AS172" s="216">
        <v>24</v>
      </c>
      <c r="AT172" s="221">
        <f t="shared" si="49"/>
        <v>43528</v>
      </c>
      <c r="AU172" s="217" t="str">
        <f t="shared" si="56"/>
        <v>PO+24W</v>
      </c>
    </row>
    <row r="173" spans="1:47" s="9" customFormat="1" hidden="1" x14ac:dyDescent="0.25">
      <c r="A173" s="218"/>
      <c r="B173" s="217" t="s">
        <v>2644</v>
      </c>
      <c r="C173" s="217">
        <v>300</v>
      </c>
      <c r="D173" s="225">
        <v>320</v>
      </c>
      <c r="E173" s="205" t="s">
        <v>1969</v>
      </c>
      <c r="F173" s="205" t="str">
        <f t="shared" si="58"/>
        <v>0000-FE-320</v>
      </c>
      <c r="G173" s="205" t="s">
        <v>2742</v>
      </c>
      <c r="H173" s="9" t="s">
        <v>2664</v>
      </c>
      <c r="I173" s="9" t="str">
        <f>VLOOKUP(J173,Auxiliary!B:C,2,0)</f>
        <v>PREF</v>
      </c>
      <c r="J173" s="217" t="s">
        <v>2524</v>
      </c>
      <c r="K173" s="217" t="s">
        <v>2653</v>
      </c>
      <c r="L173" s="217" t="s">
        <v>2654</v>
      </c>
      <c r="M173" s="217" t="s">
        <v>2654</v>
      </c>
      <c r="N173" s="217" t="s">
        <v>2654</v>
      </c>
      <c r="O173" s="217" t="s">
        <v>2654</v>
      </c>
      <c r="P173" s="217" t="s">
        <v>2654</v>
      </c>
      <c r="Q173" s="217" t="s">
        <v>2654</v>
      </c>
      <c r="R173" s="217" t="s">
        <v>2654</v>
      </c>
      <c r="S173" s="217" t="s">
        <v>2654</v>
      </c>
      <c r="T173" s="217" t="s">
        <v>2654</v>
      </c>
      <c r="U173" s="217" t="s">
        <v>2654</v>
      </c>
      <c r="V173" s="217" t="s">
        <v>2654</v>
      </c>
      <c r="W173" s="217" t="s">
        <v>2654</v>
      </c>
      <c r="X173" s="217" t="s">
        <v>2654</v>
      </c>
      <c r="Y173" s="217" t="s">
        <v>2654</v>
      </c>
      <c r="Z173" s="217" t="s">
        <v>2654</v>
      </c>
      <c r="AA173" s="217" t="s">
        <v>2654</v>
      </c>
      <c r="AB173" s="217" t="str">
        <f t="shared" si="59"/>
        <v>NO</v>
      </c>
      <c r="AC173" s="217" t="str">
        <f t="shared" si="60"/>
        <v>NO</v>
      </c>
      <c r="AD173" s="217" t="str">
        <f t="shared" si="61"/>
        <v>NO</v>
      </c>
      <c r="AE173" s="217" t="str">
        <f t="shared" si="62"/>
        <v>NO</v>
      </c>
      <c r="AF173" s="217" t="str">
        <f t="shared" si="63"/>
        <v>NO</v>
      </c>
      <c r="AG173" s="217" t="str">
        <f t="shared" si="64"/>
        <v>NO</v>
      </c>
      <c r="AH173" s="217" t="str">
        <f t="shared" si="65"/>
        <v>NO</v>
      </c>
      <c r="AI173" s="217" t="str">
        <f t="shared" si="66"/>
        <v>NO</v>
      </c>
      <c r="AJ173" s="217" t="str">
        <f t="shared" si="50"/>
        <v>NO</v>
      </c>
      <c r="AK173" s="217" t="str">
        <f t="shared" si="51"/>
        <v>NO</v>
      </c>
      <c r="AL173" s="217" t="str">
        <f t="shared" si="52"/>
        <v>NO</v>
      </c>
      <c r="AM173" s="217" t="str">
        <f t="shared" si="53"/>
        <v>NO</v>
      </c>
      <c r="AN173" s="217" t="str">
        <f t="shared" si="54"/>
        <v>NO</v>
      </c>
      <c r="AO173" s="217" t="str">
        <f t="shared" si="54"/>
        <v>NO</v>
      </c>
      <c r="AP173" s="217" t="str">
        <f>IF(AND(Inputs!$E$16=TRUE,K173="YES"),"YES","NO")</f>
        <v>NO</v>
      </c>
      <c r="AQ173" s="217" t="str">
        <f t="shared" si="55"/>
        <v>NO</v>
      </c>
      <c r="AR173" s="217" t="str">
        <f t="shared" si="57"/>
        <v>NO</v>
      </c>
      <c r="AS173" s="216">
        <v>24</v>
      </c>
      <c r="AT173" s="221">
        <f t="shared" si="49"/>
        <v>43528</v>
      </c>
      <c r="AU173" s="217" t="str">
        <f t="shared" si="56"/>
        <v>PO+24W</v>
      </c>
    </row>
    <row r="174" spans="1:47" s="9" customFormat="1" hidden="1" x14ac:dyDescent="0.25">
      <c r="A174" s="218"/>
      <c r="B174" s="217" t="s">
        <v>2644</v>
      </c>
      <c r="C174" s="217">
        <v>300</v>
      </c>
      <c r="D174" s="225">
        <v>321</v>
      </c>
      <c r="E174" s="205" t="s">
        <v>2847</v>
      </c>
      <c r="F174" s="205" t="str">
        <f t="shared" si="58"/>
        <v>0000-FE-321</v>
      </c>
      <c r="G174" s="205" t="s">
        <v>2742</v>
      </c>
      <c r="H174" s="9" t="s">
        <v>2664</v>
      </c>
      <c r="I174" s="9" t="str">
        <f>VLOOKUP(J174,Auxiliary!B:C,2,0)</f>
        <v>PREF</v>
      </c>
      <c r="J174" s="217" t="s">
        <v>2524</v>
      </c>
      <c r="K174" s="217" t="s">
        <v>2653</v>
      </c>
      <c r="L174" s="217" t="s">
        <v>2654</v>
      </c>
      <c r="M174" s="217" t="s">
        <v>2654</v>
      </c>
      <c r="N174" s="217" t="s">
        <v>2654</v>
      </c>
      <c r="O174" s="217" t="s">
        <v>2654</v>
      </c>
      <c r="P174" s="217" t="s">
        <v>2654</v>
      </c>
      <c r="Q174" s="217" t="s">
        <v>2654</v>
      </c>
      <c r="R174" s="217" t="s">
        <v>2654</v>
      </c>
      <c r="S174" s="217" t="s">
        <v>2654</v>
      </c>
      <c r="T174" s="217" t="s">
        <v>2654</v>
      </c>
      <c r="U174" s="217" t="s">
        <v>2654</v>
      </c>
      <c r="V174" s="217" t="s">
        <v>2654</v>
      </c>
      <c r="W174" s="217" t="s">
        <v>2654</v>
      </c>
      <c r="X174" s="217" t="s">
        <v>2654</v>
      </c>
      <c r="Y174" s="217" t="s">
        <v>2654</v>
      </c>
      <c r="Z174" s="217" t="s">
        <v>2654</v>
      </c>
      <c r="AA174" s="217" t="s">
        <v>2654</v>
      </c>
      <c r="AB174" s="217" t="str">
        <f t="shared" si="59"/>
        <v>NO</v>
      </c>
      <c r="AC174" s="217" t="str">
        <f t="shared" si="60"/>
        <v>NO</v>
      </c>
      <c r="AD174" s="217" t="str">
        <f t="shared" si="61"/>
        <v>NO</v>
      </c>
      <c r="AE174" s="217" t="str">
        <f t="shared" si="62"/>
        <v>NO</v>
      </c>
      <c r="AF174" s="217" t="str">
        <f t="shared" si="63"/>
        <v>NO</v>
      </c>
      <c r="AG174" s="217" t="str">
        <f t="shared" si="64"/>
        <v>NO</v>
      </c>
      <c r="AH174" s="217" t="str">
        <f t="shared" si="65"/>
        <v>NO</v>
      </c>
      <c r="AI174" s="217" t="str">
        <f t="shared" si="66"/>
        <v>NO</v>
      </c>
      <c r="AJ174" s="217" t="str">
        <f t="shared" si="50"/>
        <v>NO</v>
      </c>
      <c r="AK174" s="217" t="str">
        <f t="shared" si="51"/>
        <v>NO</v>
      </c>
      <c r="AL174" s="217" t="str">
        <f t="shared" si="52"/>
        <v>NO</v>
      </c>
      <c r="AM174" s="217" t="str">
        <f t="shared" si="53"/>
        <v>NO</v>
      </c>
      <c r="AN174" s="217" t="str">
        <f t="shared" si="54"/>
        <v>NO</v>
      </c>
      <c r="AO174" s="217" t="str">
        <f t="shared" si="54"/>
        <v>NO</v>
      </c>
      <c r="AP174" s="217" t="str">
        <f>IF(AND(Inputs!$E$16=TRUE,K174="YES"),"YES","NO")</f>
        <v>NO</v>
      </c>
      <c r="AQ174" s="217" t="str">
        <f t="shared" si="55"/>
        <v>NO</v>
      </c>
      <c r="AR174" s="217" t="str">
        <f t="shared" si="57"/>
        <v>NO</v>
      </c>
      <c r="AS174" s="216">
        <v>40</v>
      </c>
      <c r="AT174" s="221">
        <f t="shared" si="49"/>
        <v>43640</v>
      </c>
      <c r="AU174" s="217" t="str">
        <f t="shared" si="56"/>
        <v>PO+40W</v>
      </c>
    </row>
    <row r="175" spans="1:47" s="9" customFormat="1" hidden="1" x14ac:dyDescent="0.25">
      <c r="A175" s="218"/>
      <c r="B175" s="217" t="s">
        <v>2644</v>
      </c>
      <c r="C175" s="217">
        <v>300</v>
      </c>
      <c r="D175" s="225">
        <v>322</v>
      </c>
      <c r="E175" s="205" t="s">
        <v>1970</v>
      </c>
      <c r="F175" s="205" t="str">
        <f t="shared" si="58"/>
        <v>0000-FE-322</v>
      </c>
      <c r="G175" s="205" t="s">
        <v>2742</v>
      </c>
      <c r="H175" s="9" t="s">
        <v>2664</v>
      </c>
      <c r="I175" s="9" t="str">
        <f>VLOOKUP(J175,Auxiliary!B:C,2,0)</f>
        <v>PREF</v>
      </c>
      <c r="J175" s="217" t="s">
        <v>2524</v>
      </c>
      <c r="K175" s="217" t="s">
        <v>2653</v>
      </c>
      <c r="L175" s="217" t="s">
        <v>2654</v>
      </c>
      <c r="M175" s="217" t="s">
        <v>2654</v>
      </c>
      <c r="N175" s="217" t="s">
        <v>2654</v>
      </c>
      <c r="O175" s="217" t="s">
        <v>2654</v>
      </c>
      <c r="P175" s="217" t="s">
        <v>2654</v>
      </c>
      <c r="Q175" s="217" t="s">
        <v>2654</v>
      </c>
      <c r="R175" s="217" t="s">
        <v>2654</v>
      </c>
      <c r="S175" s="217" t="s">
        <v>2654</v>
      </c>
      <c r="T175" s="217" t="s">
        <v>2654</v>
      </c>
      <c r="U175" s="217" t="s">
        <v>2654</v>
      </c>
      <c r="V175" s="217" t="s">
        <v>2654</v>
      </c>
      <c r="W175" s="217" t="s">
        <v>2654</v>
      </c>
      <c r="X175" s="217" t="s">
        <v>2654</v>
      </c>
      <c r="Y175" s="217" t="s">
        <v>2654</v>
      </c>
      <c r="Z175" s="217" t="s">
        <v>2654</v>
      </c>
      <c r="AA175" s="217" t="s">
        <v>2654</v>
      </c>
      <c r="AB175" s="217" t="str">
        <f t="shared" si="59"/>
        <v>NO</v>
      </c>
      <c r="AC175" s="217" t="str">
        <f t="shared" si="60"/>
        <v>NO</v>
      </c>
      <c r="AD175" s="217" t="str">
        <f t="shared" si="61"/>
        <v>NO</v>
      </c>
      <c r="AE175" s="217" t="str">
        <f t="shared" si="62"/>
        <v>NO</v>
      </c>
      <c r="AF175" s="217" t="str">
        <f t="shared" si="63"/>
        <v>NO</v>
      </c>
      <c r="AG175" s="217" t="str">
        <f t="shared" si="64"/>
        <v>NO</v>
      </c>
      <c r="AH175" s="217" t="str">
        <f t="shared" si="65"/>
        <v>NO</v>
      </c>
      <c r="AI175" s="217" t="str">
        <f t="shared" si="66"/>
        <v>NO</v>
      </c>
      <c r="AJ175" s="217" t="str">
        <f t="shared" si="50"/>
        <v>NO</v>
      </c>
      <c r="AK175" s="217" t="str">
        <f t="shared" si="51"/>
        <v>NO</v>
      </c>
      <c r="AL175" s="217" t="str">
        <f t="shared" si="52"/>
        <v>NO</v>
      </c>
      <c r="AM175" s="217" t="str">
        <f t="shared" si="53"/>
        <v>NO</v>
      </c>
      <c r="AN175" s="217" t="str">
        <f t="shared" si="54"/>
        <v>NO</v>
      </c>
      <c r="AO175" s="217" t="str">
        <f t="shared" si="54"/>
        <v>NO</v>
      </c>
      <c r="AP175" s="217" t="str">
        <f>IF(AND(Inputs!$E$16=TRUE,K175="YES"),"YES","NO")</f>
        <v>NO</v>
      </c>
      <c r="AQ175" s="217" t="str">
        <f t="shared" si="55"/>
        <v>NO</v>
      </c>
      <c r="AR175" s="217" t="str">
        <f t="shared" si="57"/>
        <v>NO</v>
      </c>
      <c r="AS175" s="216">
        <v>24</v>
      </c>
      <c r="AT175" s="221">
        <f t="shared" si="49"/>
        <v>43528</v>
      </c>
      <c r="AU175" s="217" t="str">
        <f t="shared" si="56"/>
        <v>PO+24W</v>
      </c>
    </row>
    <row r="176" spans="1:47" s="9" customFormat="1" hidden="1" x14ac:dyDescent="0.25">
      <c r="A176" s="218"/>
      <c r="B176" s="217" t="s">
        <v>2644</v>
      </c>
      <c r="C176" s="217">
        <v>300</v>
      </c>
      <c r="D176" s="225">
        <v>323</v>
      </c>
      <c r="E176" s="205" t="s">
        <v>1971</v>
      </c>
      <c r="F176" s="205" t="str">
        <f t="shared" si="58"/>
        <v>0000-FE-323</v>
      </c>
      <c r="G176" s="205" t="s">
        <v>2742</v>
      </c>
      <c r="H176" s="9" t="s">
        <v>2664</v>
      </c>
      <c r="I176" s="9" t="str">
        <f>VLOOKUP(J176,Auxiliary!B:C,2,0)</f>
        <v>PREF</v>
      </c>
      <c r="J176" s="217" t="s">
        <v>2524</v>
      </c>
      <c r="K176" s="217" t="s">
        <v>2653</v>
      </c>
      <c r="L176" s="217" t="s">
        <v>2654</v>
      </c>
      <c r="M176" s="217" t="s">
        <v>2654</v>
      </c>
      <c r="N176" s="217" t="s">
        <v>2654</v>
      </c>
      <c r="O176" s="217" t="s">
        <v>2654</v>
      </c>
      <c r="P176" s="217" t="s">
        <v>2654</v>
      </c>
      <c r="Q176" s="217" t="s">
        <v>2654</v>
      </c>
      <c r="R176" s="217" t="s">
        <v>2654</v>
      </c>
      <c r="S176" s="217" t="s">
        <v>2654</v>
      </c>
      <c r="T176" s="217" t="s">
        <v>2654</v>
      </c>
      <c r="U176" s="217" t="s">
        <v>2654</v>
      </c>
      <c r="V176" s="217" t="s">
        <v>2654</v>
      </c>
      <c r="W176" s="217" t="s">
        <v>2654</v>
      </c>
      <c r="X176" s="217" t="s">
        <v>2654</v>
      </c>
      <c r="Y176" s="217" t="s">
        <v>2654</v>
      </c>
      <c r="Z176" s="217" t="s">
        <v>2654</v>
      </c>
      <c r="AA176" s="217" t="s">
        <v>2654</v>
      </c>
      <c r="AB176" s="217" t="str">
        <f t="shared" si="59"/>
        <v>NO</v>
      </c>
      <c r="AC176" s="217" t="str">
        <f t="shared" si="60"/>
        <v>NO</v>
      </c>
      <c r="AD176" s="217" t="str">
        <f t="shared" si="61"/>
        <v>NO</v>
      </c>
      <c r="AE176" s="217" t="str">
        <f t="shared" si="62"/>
        <v>NO</v>
      </c>
      <c r="AF176" s="217" t="str">
        <f t="shared" si="63"/>
        <v>NO</v>
      </c>
      <c r="AG176" s="217" t="str">
        <f t="shared" si="64"/>
        <v>NO</v>
      </c>
      <c r="AH176" s="217" t="str">
        <f t="shared" si="65"/>
        <v>NO</v>
      </c>
      <c r="AI176" s="217" t="str">
        <f t="shared" si="66"/>
        <v>NO</v>
      </c>
      <c r="AJ176" s="217" t="str">
        <f t="shared" si="50"/>
        <v>NO</v>
      </c>
      <c r="AK176" s="217" t="str">
        <f t="shared" si="51"/>
        <v>NO</v>
      </c>
      <c r="AL176" s="217" t="str">
        <f t="shared" si="52"/>
        <v>NO</v>
      </c>
      <c r="AM176" s="217" t="str">
        <f t="shared" si="53"/>
        <v>NO</v>
      </c>
      <c r="AN176" s="217" t="str">
        <f t="shared" si="54"/>
        <v>NO</v>
      </c>
      <c r="AO176" s="217" t="str">
        <f t="shared" si="54"/>
        <v>NO</v>
      </c>
      <c r="AP176" s="217" t="str">
        <f>IF(AND(Inputs!$E$16=TRUE,K176="YES"),"YES","NO")</f>
        <v>NO</v>
      </c>
      <c r="AQ176" s="217" t="str">
        <f t="shared" si="55"/>
        <v>NO</v>
      </c>
      <c r="AR176" s="217" t="str">
        <f t="shared" si="57"/>
        <v>NO</v>
      </c>
      <c r="AS176" s="216">
        <v>40</v>
      </c>
      <c r="AT176" s="221">
        <f t="shared" si="49"/>
        <v>43640</v>
      </c>
      <c r="AU176" s="217" t="str">
        <f t="shared" si="56"/>
        <v>PO+40W</v>
      </c>
    </row>
    <row r="177" spans="1:47" s="9" customFormat="1" hidden="1" x14ac:dyDescent="0.25">
      <c r="A177" s="218"/>
      <c r="B177" s="217" t="s">
        <v>2644</v>
      </c>
      <c r="C177" s="217">
        <v>400</v>
      </c>
      <c r="D177" s="225">
        <v>400</v>
      </c>
      <c r="E177" s="205" t="s">
        <v>2101</v>
      </c>
      <c r="F177" s="205" t="str">
        <f t="shared" si="58"/>
        <v>0000-FE-400</v>
      </c>
      <c r="G177" s="205" t="s">
        <v>2742</v>
      </c>
      <c r="H177" s="9" t="s">
        <v>2663</v>
      </c>
      <c r="I177" s="9" t="str">
        <f>VLOOKUP(J177,Auxiliary!B:C,2,0)</f>
        <v>FINN</v>
      </c>
      <c r="J177" s="217" t="s">
        <v>2525</v>
      </c>
      <c r="K177" s="217" t="s">
        <v>2653</v>
      </c>
      <c r="L177" s="217" t="s">
        <v>2654</v>
      </c>
      <c r="M177" s="217" t="s">
        <v>2654</v>
      </c>
      <c r="N177" s="217" t="s">
        <v>2654</v>
      </c>
      <c r="O177" s="217" t="s">
        <v>2654</v>
      </c>
      <c r="P177" s="217" t="s">
        <v>2654</v>
      </c>
      <c r="Q177" s="217" t="s">
        <v>2654</v>
      </c>
      <c r="R177" s="217" t="s">
        <v>2654</v>
      </c>
      <c r="S177" s="217" t="s">
        <v>2654</v>
      </c>
      <c r="T177" s="217" t="s">
        <v>2654</v>
      </c>
      <c r="U177" s="217" t="s">
        <v>2654</v>
      </c>
      <c r="V177" s="217" t="s">
        <v>2654</v>
      </c>
      <c r="W177" s="217" t="s">
        <v>2654</v>
      </c>
      <c r="X177" s="217" t="s">
        <v>2654</v>
      </c>
      <c r="Y177" s="217" t="s">
        <v>2654</v>
      </c>
      <c r="Z177" s="217" t="s">
        <v>2654</v>
      </c>
      <c r="AA177" s="217" t="s">
        <v>2654</v>
      </c>
      <c r="AB177" s="217" t="str">
        <f t="shared" si="59"/>
        <v>NO</v>
      </c>
      <c r="AC177" s="217" t="str">
        <f t="shared" si="60"/>
        <v>NO</v>
      </c>
      <c r="AD177" s="217" t="str">
        <f t="shared" si="61"/>
        <v>NO</v>
      </c>
      <c r="AE177" s="217" t="str">
        <f t="shared" si="62"/>
        <v>NO</v>
      </c>
      <c r="AF177" s="217" t="str">
        <f t="shared" si="63"/>
        <v>NO</v>
      </c>
      <c r="AG177" s="217" t="str">
        <f t="shared" si="64"/>
        <v>NO</v>
      </c>
      <c r="AH177" s="217" t="str">
        <f t="shared" si="65"/>
        <v>NO</v>
      </c>
      <c r="AI177" s="217" t="str">
        <f t="shared" si="66"/>
        <v>NO</v>
      </c>
      <c r="AJ177" s="217" t="str">
        <f t="shared" si="50"/>
        <v>NO</v>
      </c>
      <c r="AK177" s="217" t="str">
        <f t="shared" si="51"/>
        <v>NO</v>
      </c>
      <c r="AL177" s="217" t="str">
        <f t="shared" si="52"/>
        <v>NO</v>
      </c>
      <c r="AM177" s="217" t="str">
        <f t="shared" si="53"/>
        <v>NO</v>
      </c>
      <c r="AN177" s="217" t="str">
        <f t="shared" si="54"/>
        <v>NO</v>
      </c>
      <c r="AO177" s="217" t="str">
        <f t="shared" si="54"/>
        <v>NO</v>
      </c>
      <c r="AP177" s="217" t="str">
        <f>IF(AND(Inputs!$E$16=TRUE,K177="YES"),"YES","NO")</f>
        <v>NO</v>
      </c>
      <c r="AQ177" s="217" t="str">
        <f t="shared" si="55"/>
        <v>NO</v>
      </c>
      <c r="AR177" s="217" t="str">
        <f t="shared" si="57"/>
        <v>NO</v>
      </c>
      <c r="AS177" s="216">
        <v>24</v>
      </c>
      <c r="AT177" s="221">
        <f t="shared" si="49"/>
        <v>43528</v>
      </c>
      <c r="AU177" s="217" t="str">
        <f t="shared" si="56"/>
        <v>PO+24W</v>
      </c>
    </row>
    <row r="178" spans="1:47" s="9" customFormat="1" hidden="1" x14ac:dyDescent="0.25">
      <c r="A178" s="218"/>
      <c r="B178" s="217" t="s">
        <v>2644</v>
      </c>
      <c r="C178" s="217">
        <v>400</v>
      </c>
      <c r="D178" s="225">
        <v>401</v>
      </c>
      <c r="E178" s="205" t="s">
        <v>2102</v>
      </c>
      <c r="F178" s="205" t="str">
        <f t="shared" si="58"/>
        <v>0000-FE-401</v>
      </c>
      <c r="G178" s="205" t="s">
        <v>2742</v>
      </c>
      <c r="H178" s="9" t="s">
        <v>2663</v>
      </c>
      <c r="I178" s="9" t="str">
        <f>VLOOKUP(J178,Auxiliary!B:C,2,0)</f>
        <v>FINN</v>
      </c>
      <c r="J178" s="217" t="s">
        <v>2525</v>
      </c>
      <c r="K178" s="217" t="s">
        <v>2653</v>
      </c>
      <c r="L178" s="217" t="s">
        <v>2654</v>
      </c>
      <c r="M178" s="217" t="s">
        <v>2654</v>
      </c>
      <c r="N178" s="217" t="s">
        <v>2654</v>
      </c>
      <c r="O178" s="217" t="s">
        <v>2654</v>
      </c>
      <c r="P178" s="217" t="s">
        <v>2654</v>
      </c>
      <c r="Q178" s="217" t="s">
        <v>2654</v>
      </c>
      <c r="R178" s="217" t="s">
        <v>2654</v>
      </c>
      <c r="S178" s="217" t="s">
        <v>2654</v>
      </c>
      <c r="T178" s="217" t="s">
        <v>2654</v>
      </c>
      <c r="U178" s="217" t="s">
        <v>2654</v>
      </c>
      <c r="V178" s="217" t="s">
        <v>2654</v>
      </c>
      <c r="W178" s="217" t="s">
        <v>2654</v>
      </c>
      <c r="X178" s="217" t="s">
        <v>2654</v>
      </c>
      <c r="Y178" s="217" t="s">
        <v>2654</v>
      </c>
      <c r="Z178" s="217" t="s">
        <v>2654</v>
      </c>
      <c r="AA178" s="217" t="s">
        <v>2654</v>
      </c>
      <c r="AB178" s="217" t="str">
        <f t="shared" si="59"/>
        <v>NO</v>
      </c>
      <c r="AC178" s="217" t="str">
        <f t="shared" si="60"/>
        <v>NO</v>
      </c>
      <c r="AD178" s="217" t="str">
        <f t="shared" si="61"/>
        <v>NO</v>
      </c>
      <c r="AE178" s="217" t="str">
        <f t="shared" si="62"/>
        <v>NO</v>
      </c>
      <c r="AF178" s="217" t="str">
        <f t="shared" si="63"/>
        <v>NO</v>
      </c>
      <c r="AG178" s="217" t="str">
        <f t="shared" si="64"/>
        <v>NO</v>
      </c>
      <c r="AH178" s="217" t="str">
        <f t="shared" si="65"/>
        <v>NO</v>
      </c>
      <c r="AI178" s="217" t="str">
        <f t="shared" si="66"/>
        <v>NO</v>
      </c>
      <c r="AJ178" s="217" t="str">
        <f t="shared" si="50"/>
        <v>NO</v>
      </c>
      <c r="AK178" s="217" t="str">
        <f t="shared" si="51"/>
        <v>NO</v>
      </c>
      <c r="AL178" s="217" t="str">
        <f t="shared" si="52"/>
        <v>NO</v>
      </c>
      <c r="AM178" s="217" t="str">
        <f t="shared" si="53"/>
        <v>NO</v>
      </c>
      <c r="AN178" s="217" t="str">
        <f t="shared" si="54"/>
        <v>NO</v>
      </c>
      <c r="AO178" s="217" t="str">
        <f t="shared" si="54"/>
        <v>NO</v>
      </c>
      <c r="AP178" s="217" t="str">
        <f>IF(AND(Inputs!$E$16=TRUE,K178="YES"),"YES","NO")</f>
        <v>NO</v>
      </c>
      <c r="AQ178" s="217" t="str">
        <f t="shared" si="55"/>
        <v>NO</v>
      </c>
      <c r="AR178" s="217" t="str">
        <f t="shared" si="57"/>
        <v>NO</v>
      </c>
      <c r="AS178" s="216">
        <v>24</v>
      </c>
      <c r="AT178" s="221">
        <f t="shared" si="49"/>
        <v>43528</v>
      </c>
      <c r="AU178" s="217" t="str">
        <f t="shared" si="56"/>
        <v>PO+24W</v>
      </c>
    </row>
    <row r="179" spans="1:47" s="9" customFormat="1" hidden="1" x14ac:dyDescent="0.25">
      <c r="A179" s="218"/>
      <c r="B179" s="217" t="s">
        <v>2644</v>
      </c>
      <c r="C179" s="217">
        <v>400</v>
      </c>
      <c r="D179" s="225">
        <v>402</v>
      </c>
      <c r="E179" s="205" t="s">
        <v>2103</v>
      </c>
      <c r="F179" s="205" t="str">
        <f t="shared" si="58"/>
        <v>0000-FE-402</v>
      </c>
      <c r="G179" s="205" t="s">
        <v>2742</v>
      </c>
      <c r="H179" s="9" t="s">
        <v>2663</v>
      </c>
      <c r="I179" s="9" t="str">
        <f>VLOOKUP(J179,Auxiliary!B:C,2,0)</f>
        <v>FINN</v>
      </c>
      <c r="J179" s="217" t="s">
        <v>2525</v>
      </c>
      <c r="K179" s="217" t="s">
        <v>2653</v>
      </c>
      <c r="L179" s="217" t="s">
        <v>2654</v>
      </c>
      <c r="M179" s="217" t="s">
        <v>2654</v>
      </c>
      <c r="N179" s="217" t="s">
        <v>2654</v>
      </c>
      <c r="O179" s="217" t="s">
        <v>2654</v>
      </c>
      <c r="P179" s="217" t="s">
        <v>2654</v>
      </c>
      <c r="Q179" s="217" t="s">
        <v>2654</v>
      </c>
      <c r="R179" s="217" t="s">
        <v>2654</v>
      </c>
      <c r="S179" s="217" t="s">
        <v>2654</v>
      </c>
      <c r="T179" s="217" t="s">
        <v>2654</v>
      </c>
      <c r="U179" s="217" t="s">
        <v>2654</v>
      </c>
      <c r="V179" s="217" t="s">
        <v>2654</v>
      </c>
      <c r="W179" s="217" t="s">
        <v>2654</v>
      </c>
      <c r="X179" s="217" t="s">
        <v>2654</v>
      </c>
      <c r="Y179" s="217" t="s">
        <v>2654</v>
      </c>
      <c r="Z179" s="217" t="s">
        <v>2654</v>
      </c>
      <c r="AA179" s="217" t="s">
        <v>2654</v>
      </c>
      <c r="AB179" s="217" t="str">
        <f t="shared" si="59"/>
        <v>NO</v>
      </c>
      <c r="AC179" s="217" t="str">
        <f t="shared" si="60"/>
        <v>NO</v>
      </c>
      <c r="AD179" s="217" t="str">
        <f t="shared" si="61"/>
        <v>NO</v>
      </c>
      <c r="AE179" s="217" t="str">
        <f t="shared" si="62"/>
        <v>NO</v>
      </c>
      <c r="AF179" s="217" t="str">
        <f t="shared" si="63"/>
        <v>NO</v>
      </c>
      <c r="AG179" s="217" t="str">
        <f t="shared" si="64"/>
        <v>NO</v>
      </c>
      <c r="AH179" s="217" t="str">
        <f t="shared" si="65"/>
        <v>NO</v>
      </c>
      <c r="AI179" s="217" t="str">
        <f t="shared" si="66"/>
        <v>NO</v>
      </c>
      <c r="AJ179" s="217" t="str">
        <f t="shared" si="50"/>
        <v>NO</v>
      </c>
      <c r="AK179" s="217" t="str">
        <f t="shared" si="51"/>
        <v>NO</v>
      </c>
      <c r="AL179" s="217" t="str">
        <f t="shared" si="52"/>
        <v>NO</v>
      </c>
      <c r="AM179" s="217" t="str">
        <f t="shared" si="53"/>
        <v>NO</v>
      </c>
      <c r="AN179" s="217" t="str">
        <f t="shared" si="54"/>
        <v>NO</v>
      </c>
      <c r="AO179" s="217" t="str">
        <f t="shared" si="54"/>
        <v>NO</v>
      </c>
      <c r="AP179" s="217" t="str">
        <f>IF(AND(Inputs!$E$16=TRUE,K179="YES"),"YES","NO")</f>
        <v>NO</v>
      </c>
      <c r="AQ179" s="217" t="str">
        <f t="shared" si="55"/>
        <v>NO</v>
      </c>
      <c r="AR179" s="217" t="str">
        <f t="shared" si="57"/>
        <v>NO</v>
      </c>
      <c r="AS179" s="216">
        <v>24</v>
      </c>
      <c r="AT179" s="221">
        <f t="shared" si="49"/>
        <v>43528</v>
      </c>
      <c r="AU179" s="217" t="str">
        <f t="shared" si="56"/>
        <v>PO+24W</v>
      </c>
    </row>
    <row r="180" spans="1:47" s="9" customFormat="1" x14ac:dyDescent="0.25">
      <c r="A180" s="218"/>
      <c r="B180" s="217" t="s">
        <v>2644</v>
      </c>
      <c r="C180" s="217">
        <v>400</v>
      </c>
      <c r="D180" s="225">
        <v>403</v>
      </c>
      <c r="E180" s="205" t="s">
        <v>2104</v>
      </c>
      <c r="F180" s="205" t="str">
        <f t="shared" si="58"/>
        <v>0000-FE-403</v>
      </c>
      <c r="G180" s="205" t="s">
        <v>2742</v>
      </c>
      <c r="H180" s="9" t="s">
        <v>2663</v>
      </c>
      <c r="I180" s="9" t="str">
        <f>VLOOKUP(J180,Auxiliary!B:C,2,0)</f>
        <v>FINN</v>
      </c>
      <c r="J180" s="217" t="s">
        <v>2525</v>
      </c>
      <c r="K180" s="217" t="s">
        <v>2653</v>
      </c>
      <c r="L180" s="217" t="s">
        <v>2654</v>
      </c>
      <c r="M180" s="217" t="s">
        <v>2654</v>
      </c>
      <c r="N180" s="217" t="s">
        <v>2654</v>
      </c>
      <c r="O180" s="217" t="s">
        <v>2654</v>
      </c>
      <c r="P180" s="217" t="s">
        <v>2654</v>
      </c>
      <c r="Q180" s="217" t="s">
        <v>2654</v>
      </c>
      <c r="R180" s="217" t="s">
        <v>2654</v>
      </c>
      <c r="S180" s="217" t="s">
        <v>2654</v>
      </c>
      <c r="T180" s="217" t="s">
        <v>2654</v>
      </c>
      <c r="U180" s="217" t="s">
        <v>2654</v>
      </c>
      <c r="V180" s="217" t="s">
        <v>2654</v>
      </c>
      <c r="W180" s="217" t="s">
        <v>2654</v>
      </c>
      <c r="X180" s="217" t="s">
        <v>2654</v>
      </c>
      <c r="Y180" s="217" t="s">
        <v>2654</v>
      </c>
      <c r="Z180" s="217" t="s">
        <v>2654</v>
      </c>
      <c r="AA180" s="217" t="s">
        <v>2654</v>
      </c>
      <c r="AB180" s="217" t="str">
        <f t="shared" si="59"/>
        <v>NO</v>
      </c>
      <c r="AC180" s="217" t="str">
        <f t="shared" si="60"/>
        <v>NO</v>
      </c>
      <c r="AD180" s="217" t="str">
        <f t="shared" si="61"/>
        <v>NO</v>
      </c>
      <c r="AE180" s="217" t="str">
        <f t="shared" si="62"/>
        <v>NO</v>
      </c>
      <c r="AF180" s="217" t="str">
        <f t="shared" si="63"/>
        <v>NO</v>
      </c>
      <c r="AG180" s="217" t="str">
        <f t="shared" si="64"/>
        <v>NO</v>
      </c>
      <c r="AH180" s="217" t="str">
        <f t="shared" si="65"/>
        <v>NO</v>
      </c>
      <c r="AI180" s="217" t="str">
        <f t="shared" si="66"/>
        <v>NO</v>
      </c>
      <c r="AJ180" s="217" t="str">
        <f t="shared" si="50"/>
        <v>NO</v>
      </c>
      <c r="AK180" s="217" t="str">
        <f t="shared" si="51"/>
        <v>NO</v>
      </c>
      <c r="AL180" s="217" t="str">
        <f t="shared" si="52"/>
        <v>NO</v>
      </c>
      <c r="AM180" s="217" t="str">
        <f t="shared" si="53"/>
        <v>NO</v>
      </c>
      <c r="AN180" s="217" t="str">
        <f t="shared" si="54"/>
        <v>NO</v>
      </c>
      <c r="AO180" s="217" t="str">
        <f t="shared" si="54"/>
        <v>NO</v>
      </c>
      <c r="AP180" s="217" t="str">
        <f>IF(AND(Inputs!$E$16=TRUE,K180="YES"),"YES","NO")</f>
        <v>NO</v>
      </c>
      <c r="AQ180" s="217" t="str">
        <f t="shared" si="55"/>
        <v>NO</v>
      </c>
      <c r="AR180" s="217" t="str">
        <f t="shared" si="57"/>
        <v>NO</v>
      </c>
      <c r="AS180" s="216">
        <v>24</v>
      </c>
      <c r="AT180" s="221">
        <f t="shared" si="49"/>
        <v>43528</v>
      </c>
      <c r="AU180" s="217" t="str">
        <f t="shared" si="56"/>
        <v>PO+24W</v>
      </c>
    </row>
    <row r="181" spans="1:47" s="9" customFormat="1" hidden="1" x14ac:dyDescent="0.25">
      <c r="A181" s="218"/>
      <c r="B181" s="217" t="s">
        <v>2644</v>
      </c>
      <c r="C181" s="217">
        <v>400</v>
      </c>
      <c r="D181" s="225">
        <v>404</v>
      </c>
      <c r="E181" s="205" t="s">
        <v>2848</v>
      </c>
      <c r="F181" s="205" t="str">
        <f t="shared" si="58"/>
        <v>0000-FE-404</v>
      </c>
      <c r="G181" s="205" t="s">
        <v>2742</v>
      </c>
      <c r="H181" s="9" t="s">
        <v>2663</v>
      </c>
      <c r="I181" s="9" t="str">
        <f>VLOOKUP(J181,Auxiliary!B:C,2,0)</f>
        <v>FINN</v>
      </c>
      <c r="J181" s="217" t="s">
        <v>2525</v>
      </c>
      <c r="K181" s="217" t="s">
        <v>2653</v>
      </c>
      <c r="L181" s="217" t="s">
        <v>2654</v>
      </c>
      <c r="M181" s="217" t="s">
        <v>2654</v>
      </c>
      <c r="N181" s="217" t="s">
        <v>2654</v>
      </c>
      <c r="O181" s="217" t="s">
        <v>2654</v>
      </c>
      <c r="P181" s="217" t="s">
        <v>2654</v>
      </c>
      <c r="Q181" s="217" t="s">
        <v>2654</v>
      </c>
      <c r="R181" s="217" t="s">
        <v>2654</v>
      </c>
      <c r="S181" s="217" t="s">
        <v>2654</v>
      </c>
      <c r="T181" s="217" t="s">
        <v>2654</v>
      </c>
      <c r="U181" s="217" t="s">
        <v>2654</v>
      </c>
      <c r="V181" s="217" t="s">
        <v>2654</v>
      </c>
      <c r="W181" s="217" t="s">
        <v>2654</v>
      </c>
      <c r="X181" s="217" t="s">
        <v>2654</v>
      </c>
      <c r="Y181" s="217" t="s">
        <v>2654</v>
      </c>
      <c r="Z181" s="217" t="s">
        <v>2654</v>
      </c>
      <c r="AA181" s="217" t="s">
        <v>2654</v>
      </c>
      <c r="AB181" s="217" t="str">
        <f t="shared" si="59"/>
        <v>NO</v>
      </c>
      <c r="AC181" s="217" t="str">
        <f t="shared" si="60"/>
        <v>NO</v>
      </c>
      <c r="AD181" s="217" t="str">
        <f t="shared" si="61"/>
        <v>NO</v>
      </c>
      <c r="AE181" s="217" t="str">
        <f t="shared" si="62"/>
        <v>NO</v>
      </c>
      <c r="AF181" s="217" t="str">
        <f t="shared" si="63"/>
        <v>NO</v>
      </c>
      <c r="AG181" s="217" t="str">
        <f t="shared" si="64"/>
        <v>NO</v>
      </c>
      <c r="AH181" s="217" t="str">
        <f t="shared" si="65"/>
        <v>NO</v>
      </c>
      <c r="AI181" s="217" t="str">
        <f t="shared" si="66"/>
        <v>NO</v>
      </c>
      <c r="AJ181" s="217" t="str">
        <f t="shared" si="50"/>
        <v>NO</v>
      </c>
      <c r="AK181" s="217" t="str">
        <f t="shared" si="51"/>
        <v>NO</v>
      </c>
      <c r="AL181" s="217" t="str">
        <f t="shared" si="52"/>
        <v>NO</v>
      </c>
      <c r="AM181" s="217" t="str">
        <f t="shared" si="53"/>
        <v>NO</v>
      </c>
      <c r="AN181" s="217" t="str">
        <f t="shared" si="54"/>
        <v>NO</v>
      </c>
      <c r="AO181" s="217" t="str">
        <f t="shared" si="54"/>
        <v>NO</v>
      </c>
      <c r="AP181" s="217" t="str">
        <f>IF(AND(Inputs!$E$16=TRUE,K181="YES"),"YES","NO")</f>
        <v>NO</v>
      </c>
      <c r="AQ181" s="217" t="str">
        <f t="shared" si="55"/>
        <v>NO</v>
      </c>
      <c r="AR181" s="217" t="str">
        <f t="shared" si="57"/>
        <v>NO</v>
      </c>
      <c r="AS181" s="216">
        <v>24</v>
      </c>
      <c r="AT181" s="221">
        <f t="shared" si="49"/>
        <v>43528</v>
      </c>
      <c r="AU181" s="217" t="str">
        <f t="shared" si="56"/>
        <v>PO+24W</v>
      </c>
    </row>
    <row r="182" spans="1:47" s="9" customFormat="1" hidden="1" x14ac:dyDescent="0.25">
      <c r="A182" s="218"/>
      <c r="B182" s="217" t="s">
        <v>2644</v>
      </c>
      <c r="C182" s="217">
        <v>400</v>
      </c>
      <c r="D182" s="225">
        <v>405</v>
      </c>
      <c r="E182" s="205" t="s">
        <v>2105</v>
      </c>
      <c r="F182" s="205" t="str">
        <f t="shared" si="58"/>
        <v>0000-FE-405</v>
      </c>
      <c r="G182" s="205" t="s">
        <v>2742</v>
      </c>
      <c r="H182" s="9" t="s">
        <v>2663</v>
      </c>
      <c r="I182" s="9" t="str">
        <f>VLOOKUP(J182,Auxiliary!B:C,2,0)</f>
        <v>FINN</v>
      </c>
      <c r="J182" s="217" t="s">
        <v>2525</v>
      </c>
      <c r="K182" s="217" t="s">
        <v>2653</v>
      </c>
      <c r="L182" s="217" t="s">
        <v>2654</v>
      </c>
      <c r="M182" s="217" t="s">
        <v>2654</v>
      </c>
      <c r="N182" s="217" t="s">
        <v>2654</v>
      </c>
      <c r="O182" s="217" t="s">
        <v>2654</v>
      </c>
      <c r="P182" s="217" t="s">
        <v>2654</v>
      </c>
      <c r="Q182" s="217" t="s">
        <v>2654</v>
      </c>
      <c r="R182" s="217" t="s">
        <v>2654</v>
      </c>
      <c r="S182" s="217" t="s">
        <v>2654</v>
      </c>
      <c r="T182" s="217" t="s">
        <v>2654</v>
      </c>
      <c r="U182" s="217" t="s">
        <v>2654</v>
      </c>
      <c r="V182" s="217" t="s">
        <v>2654</v>
      </c>
      <c r="W182" s="217" t="s">
        <v>2654</v>
      </c>
      <c r="X182" s="217" t="s">
        <v>2654</v>
      </c>
      <c r="Y182" s="217" t="s">
        <v>2654</v>
      </c>
      <c r="Z182" s="217" t="s">
        <v>2654</v>
      </c>
      <c r="AA182" s="217" t="s">
        <v>2654</v>
      </c>
      <c r="AB182" s="217" t="str">
        <f t="shared" si="59"/>
        <v>NO</v>
      </c>
      <c r="AC182" s="217" t="str">
        <f t="shared" si="60"/>
        <v>NO</v>
      </c>
      <c r="AD182" s="217" t="str">
        <f t="shared" si="61"/>
        <v>NO</v>
      </c>
      <c r="AE182" s="217" t="str">
        <f t="shared" si="62"/>
        <v>NO</v>
      </c>
      <c r="AF182" s="217" t="str">
        <f t="shared" si="63"/>
        <v>NO</v>
      </c>
      <c r="AG182" s="217" t="str">
        <f t="shared" si="64"/>
        <v>NO</v>
      </c>
      <c r="AH182" s="217" t="str">
        <f t="shared" si="65"/>
        <v>NO</v>
      </c>
      <c r="AI182" s="217" t="str">
        <f t="shared" si="66"/>
        <v>NO</v>
      </c>
      <c r="AJ182" s="217" t="str">
        <f t="shared" si="50"/>
        <v>NO</v>
      </c>
      <c r="AK182" s="217" t="str">
        <f t="shared" si="51"/>
        <v>NO</v>
      </c>
      <c r="AL182" s="217" t="str">
        <f t="shared" si="52"/>
        <v>NO</v>
      </c>
      <c r="AM182" s="217" t="str">
        <f t="shared" si="53"/>
        <v>NO</v>
      </c>
      <c r="AN182" s="217" t="str">
        <f t="shared" si="54"/>
        <v>NO</v>
      </c>
      <c r="AO182" s="217" t="str">
        <f t="shared" si="54"/>
        <v>NO</v>
      </c>
      <c r="AP182" s="217" t="str">
        <f>IF(AND(Inputs!$E$16=TRUE,K182="YES"),"YES","NO")</f>
        <v>NO</v>
      </c>
      <c r="AQ182" s="217" t="str">
        <f t="shared" si="55"/>
        <v>NO</v>
      </c>
      <c r="AR182" s="217" t="str">
        <f t="shared" si="57"/>
        <v>NO</v>
      </c>
      <c r="AS182" s="216">
        <v>24</v>
      </c>
      <c r="AT182" s="221">
        <f t="shared" si="49"/>
        <v>43528</v>
      </c>
      <c r="AU182" s="217" t="str">
        <f t="shared" si="56"/>
        <v>PO+24W</v>
      </c>
    </row>
    <row r="183" spans="1:47" s="9" customFormat="1" hidden="1" x14ac:dyDescent="0.25">
      <c r="A183" s="218"/>
      <c r="B183" s="217" t="s">
        <v>2644</v>
      </c>
      <c r="C183" s="217">
        <v>400</v>
      </c>
      <c r="D183" s="225">
        <v>406</v>
      </c>
      <c r="E183" s="205" t="s">
        <v>2106</v>
      </c>
      <c r="F183" s="205" t="str">
        <f t="shared" si="58"/>
        <v>0000-FE-406</v>
      </c>
      <c r="G183" s="205" t="s">
        <v>2742</v>
      </c>
      <c r="H183" s="9" t="s">
        <v>2663</v>
      </c>
      <c r="I183" s="9" t="str">
        <f>VLOOKUP(J183,Auxiliary!B:C,2,0)</f>
        <v>FINN</v>
      </c>
      <c r="J183" s="217" t="s">
        <v>2525</v>
      </c>
      <c r="K183" s="217" t="s">
        <v>2653</v>
      </c>
      <c r="L183" s="217" t="s">
        <v>2654</v>
      </c>
      <c r="M183" s="217" t="s">
        <v>2654</v>
      </c>
      <c r="N183" s="217" t="s">
        <v>2654</v>
      </c>
      <c r="O183" s="217" t="s">
        <v>2654</v>
      </c>
      <c r="P183" s="217" t="s">
        <v>2654</v>
      </c>
      <c r="Q183" s="217" t="s">
        <v>2654</v>
      </c>
      <c r="R183" s="217" t="s">
        <v>2654</v>
      </c>
      <c r="S183" s="217" t="s">
        <v>2654</v>
      </c>
      <c r="T183" s="217" t="s">
        <v>2654</v>
      </c>
      <c r="U183" s="217" t="s">
        <v>2654</v>
      </c>
      <c r="V183" s="217" t="s">
        <v>2654</v>
      </c>
      <c r="W183" s="217" t="s">
        <v>2654</v>
      </c>
      <c r="X183" s="217" t="s">
        <v>2654</v>
      </c>
      <c r="Y183" s="217" t="s">
        <v>2654</v>
      </c>
      <c r="Z183" s="217" t="s">
        <v>2654</v>
      </c>
      <c r="AA183" s="217" t="s">
        <v>2654</v>
      </c>
      <c r="AB183" s="217" t="str">
        <f t="shared" si="59"/>
        <v>NO</v>
      </c>
      <c r="AC183" s="217" t="str">
        <f t="shared" si="60"/>
        <v>NO</v>
      </c>
      <c r="AD183" s="217" t="str">
        <f t="shared" si="61"/>
        <v>NO</v>
      </c>
      <c r="AE183" s="217" t="str">
        <f t="shared" si="62"/>
        <v>NO</v>
      </c>
      <c r="AF183" s="217" t="str">
        <f t="shared" si="63"/>
        <v>NO</v>
      </c>
      <c r="AG183" s="217" t="str">
        <f t="shared" si="64"/>
        <v>NO</v>
      </c>
      <c r="AH183" s="217" t="str">
        <f t="shared" si="65"/>
        <v>NO</v>
      </c>
      <c r="AI183" s="217" t="str">
        <f t="shared" si="66"/>
        <v>NO</v>
      </c>
      <c r="AJ183" s="217" t="str">
        <f t="shared" si="50"/>
        <v>NO</v>
      </c>
      <c r="AK183" s="217" t="str">
        <f t="shared" si="51"/>
        <v>NO</v>
      </c>
      <c r="AL183" s="217" t="str">
        <f t="shared" si="52"/>
        <v>NO</v>
      </c>
      <c r="AM183" s="217" t="str">
        <f t="shared" si="53"/>
        <v>NO</v>
      </c>
      <c r="AN183" s="217" t="str">
        <f t="shared" si="54"/>
        <v>NO</v>
      </c>
      <c r="AO183" s="217" t="str">
        <f t="shared" si="54"/>
        <v>NO</v>
      </c>
      <c r="AP183" s="217" t="str">
        <f>IF(AND(Inputs!$E$16=TRUE,K183="YES"),"YES","NO")</f>
        <v>NO</v>
      </c>
      <c r="AQ183" s="217" t="str">
        <f t="shared" si="55"/>
        <v>NO</v>
      </c>
      <c r="AR183" s="217" t="str">
        <f t="shared" si="57"/>
        <v>NO</v>
      </c>
      <c r="AS183" s="216">
        <v>24</v>
      </c>
      <c r="AT183" s="221">
        <f t="shared" si="49"/>
        <v>43528</v>
      </c>
      <c r="AU183" s="217" t="str">
        <f t="shared" si="56"/>
        <v>PO+24W</v>
      </c>
    </row>
    <row r="184" spans="1:47" s="9" customFormat="1" hidden="1" x14ac:dyDescent="0.25">
      <c r="A184" s="218"/>
      <c r="B184" s="217" t="s">
        <v>2644</v>
      </c>
      <c r="C184" s="217">
        <v>400</v>
      </c>
      <c r="D184" s="225">
        <v>407</v>
      </c>
      <c r="E184" s="205" t="s">
        <v>2107</v>
      </c>
      <c r="F184" s="205" t="str">
        <f t="shared" si="58"/>
        <v>0000-FE-407</v>
      </c>
      <c r="G184" s="205" t="s">
        <v>2742</v>
      </c>
      <c r="H184" s="9" t="s">
        <v>2663</v>
      </c>
      <c r="I184" s="9" t="str">
        <f>VLOOKUP(J184,Auxiliary!B:C,2,0)</f>
        <v>FINN</v>
      </c>
      <c r="J184" s="217" t="s">
        <v>2525</v>
      </c>
      <c r="K184" s="217" t="s">
        <v>2653</v>
      </c>
      <c r="L184" s="217" t="s">
        <v>2654</v>
      </c>
      <c r="M184" s="217" t="s">
        <v>2654</v>
      </c>
      <c r="N184" s="217" t="s">
        <v>2654</v>
      </c>
      <c r="O184" s="217" t="s">
        <v>2654</v>
      </c>
      <c r="P184" s="217" t="s">
        <v>2654</v>
      </c>
      <c r="Q184" s="217" t="s">
        <v>2654</v>
      </c>
      <c r="R184" s="217" t="s">
        <v>2654</v>
      </c>
      <c r="S184" s="217" t="s">
        <v>2654</v>
      </c>
      <c r="T184" s="217" t="s">
        <v>2654</v>
      </c>
      <c r="U184" s="217" t="s">
        <v>2654</v>
      </c>
      <c r="V184" s="217" t="s">
        <v>2654</v>
      </c>
      <c r="W184" s="217" t="s">
        <v>2654</v>
      </c>
      <c r="X184" s="217" t="s">
        <v>2654</v>
      </c>
      <c r="Y184" s="217" t="s">
        <v>2654</v>
      </c>
      <c r="Z184" s="217" t="s">
        <v>2654</v>
      </c>
      <c r="AA184" s="217" t="s">
        <v>2654</v>
      </c>
      <c r="AB184" s="217" t="str">
        <f t="shared" si="59"/>
        <v>NO</v>
      </c>
      <c r="AC184" s="217" t="str">
        <f t="shared" si="60"/>
        <v>NO</v>
      </c>
      <c r="AD184" s="217" t="str">
        <f t="shared" si="61"/>
        <v>NO</v>
      </c>
      <c r="AE184" s="217" t="str">
        <f t="shared" si="62"/>
        <v>NO</v>
      </c>
      <c r="AF184" s="217" t="str">
        <f t="shared" si="63"/>
        <v>NO</v>
      </c>
      <c r="AG184" s="217" t="str">
        <f t="shared" si="64"/>
        <v>NO</v>
      </c>
      <c r="AH184" s="217" t="str">
        <f t="shared" si="65"/>
        <v>NO</v>
      </c>
      <c r="AI184" s="217" t="str">
        <f t="shared" si="66"/>
        <v>NO</v>
      </c>
      <c r="AJ184" s="217" t="str">
        <f t="shared" si="50"/>
        <v>NO</v>
      </c>
      <c r="AK184" s="217" t="str">
        <f t="shared" si="51"/>
        <v>NO</v>
      </c>
      <c r="AL184" s="217" t="str">
        <f t="shared" si="52"/>
        <v>NO</v>
      </c>
      <c r="AM184" s="217" t="str">
        <f t="shared" si="53"/>
        <v>NO</v>
      </c>
      <c r="AN184" s="217" t="str">
        <f t="shared" si="54"/>
        <v>NO</v>
      </c>
      <c r="AO184" s="217" t="str">
        <f t="shared" si="54"/>
        <v>NO</v>
      </c>
      <c r="AP184" s="217" t="str">
        <f>IF(AND(Inputs!$E$16=TRUE,K184="YES"),"YES","NO")</f>
        <v>NO</v>
      </c>
      <c r="AQ184" s="217" t="str">
        <f t="shared" si="55"/>
        <v>NO</v>
      </c>
      <c r="AR184" s="217" t="str">
        <f t="shared" si="57"/>
        <v>NO</v>
      </c>
      <c r="AS184" s="216">
        <v>24</v>
      </c>
      <c r="AT184" s="221">
        <f t="shared" si="49"/>
        <v>43528</v>
      </c>
      <c r="AU184" s="217" t="str">
        <f t="shared" si="56"/>
        <v>PO+24W</v>
      </c>
    </row>
    <row r="185" spans="1:47" s="9" customFormat="1" hidden="1" x14ac:dyDescent="0.25">
      <c r="A185" s="218"/>
      <c r="B185" s="217" t="s">
        <v>2644</v>
      </c>
      <c r="C185" s="217">
        <v>400</v>
      </c>
      <c r="D185" s="225">
        <v>408</v>
      </c>
      <c r="E185" s="205" t="s">
        <v>2108</v>
      </c>
      <c r="F185" s="205" t="str">
        <f t="shared" si="58"/>
        <v>0000-FE-408</v>
      </c>
      <c r="G185" s="205" t="s">
        <v>2742</v>
      </c>
      <c r="H185" s="9" t="s">
        <v>2663</v>
      </c>
      <c r="I185" s="9" t="str">
        <f>VLOOKUP(J185,Auxiliary!B:C,2,0)</f>
        <v>FINN</v>
      </c>
      <c r="J185" s="217" t="s">
        <v>2525</v>
      </c>
      <c r="K185" s="217" t="s">
        <v>2653</v>
      </c>
      <c r="L185" s="217" t="s">
        <v>2654</v>
      </c>
      <c r="M185" s="217" t="s">
        <v>2654</v>
      </c>
      <c r="N185" s="217" t="s">
        <v>2654</v>
      </c>
      <c r="O185" s="217" t="s">
        <v>2654</v>
      </c>
      <c r="P185" s="217" t="s">
        <v>2654</v>
      </c>
      <c r="Q185" s="217" t="s">
        <v>2654</v>
      </c>
      <c r="R185" s="217" t="s">
        <v>2654</v>
      </c>
      <c r="S185" s="217" t="s">
        <v>2654</v>
      </c>
      <c r="T185" s="217" t="s">
        <v>2654</v>
      </c>
      <c r="U185" s="217" t="s">
        <v>2654</v>
      </c>
      <c r="V185" s="217" t="s">
        <v>2654</v>
      </c>
      <c r="W185" s="217" t="s">
        <v>2654</v>
      </c>
      <c r="X185" s="217" t="s">
        <v>2654</v>
      </c>
      <c r="Y185" s="217" t="s">
        <v>2654</v>
      </c>
      <c r="Z185" s="217" t="s">
        <v>2654</v>
      </c>
      <c r="AA185" s="217" t="s">
        <v>2654</v>
      </c>
      <c r="AB185" s="217" t="str">
        <f t="shared" si="59"/>
        <v>NO</v>
      </c>
      <c r="AC185" s="217" t="str">
        <f t="shared" si="60"/>
        <v>NO</v>
      </c>
      <c r="AD185" s="217" t="str">
        <f t="shared" si="61"/>
        <v>NO</v>
      </c>
      <c r="AE185" s="217" t="str">
        <f t="shared" si="62"/>
        <v>NO</v>
      </c>
      <c r="AF185" s="217" t="str">
        <f t="shared" si="63"/>
        <v>NO</v>
      </c>
      <c r="AG185" s="217" t="str">
        <f t="shared" si="64"/>
        <v>NO</v>
      </c>
      <c r="AH185" s="217" t="str">
        <f t="shared" si="65"/>
        <v>NO</v>
      </c>
      <c r="AI185" s="217" t="str">
        <f t="shared" si="66"/>
        <v>NO</v>
      </c>
      <c r="AJ185" s="217" t="str">
        <f t="shared" si="50"/>
        <v>NO</v>
      </c>
      <c r="AK185" s="217" t="str">
        <f t="shared" si="51"/>
        <v>NO</v>
      </c>
      <c r="AL185" s="217" t="str">
        <f t="shared" si="52"/>
        <v>NO</v>
      </c>
      <c r="AM185" s="217" t="str">
        <f t="shared" si="53"/>
        <v>NO</v>
      </c>
      <c r="AN185" s="217" t="str">
        <f t="shared" si="54"/>
        <v>NO</v>
      </c>
      <c r="AO185" s="217" t="str">
        <f t="shared" si="54"/>
        <v>NO</v>
      </c>
      <c r="AP185" s="217" t="str">
        <f>IF(AND(Inputs!$E$16=TRUE,K185="YES"),"YES","NO")</f>
        <v>NO</v>
      </c>
      <c r="AQ185" s="217" t="str">
        <f t="shared" si="55"/>
        <v>NO</v>
      </c>
      <c r="AR185" s="217" t="str">
        <f t="shared" si="57"/>
        <v>NO</v>
      </c>
      <c r="AS185" s="216">
        <v>24</v>
      </c>
      <c r="AT185" s="221">
        <f t="shared" si="49"/>
        <v>43528</v>
      </c>
      <c r="AU185" s="217" t="str">
        <f t="shared" si="56"/>
        <v>PO+24W</v>
      </c>
    </row>
    <row r="186" spans="1:47" s="9" customFormat="1" hidden="1" x14ac:dyDescent="0.25">
      <c r="A186" s="218"/>
      <c r="B186" s="217" t="s">
        <v>2644</v>
      </c>
      <c r="C186" s="217">
        <v>400</v>
      </c>
      <c r="D186" s="225">
        <v>409</v>
      </c>
      <c r="E186" s="205" t="s">
        <v>2109</v>
      </c>
      <c r="F186" s="205" t="str">
        <f t="shared" si="58"/>
        <v>0000-FE-409</v>
      </c>
      <c r="G186" s="205" t="s">
        <v>2742</v>
      </c>
      <c r="H186" s="9" t="s">
        <v>2663</v>
      </c>
      <c r="I186" s="9" t="str">
        <f>VLOOKUP(J186,Auxiliary!B:C,2,0)</f>
        <v>FINN</v>
      </c>
      <c r="J186" s="217" t="s">
        <v>2525</v>
      </c>
      <c r="K186" s="217" t="s">
        <v>2653</v>
      </c>
      <c r="L186" s="217" t="s">
        <v>2654</v>
      </c>
      <c r="M186" s="217" t="s">
        <v>2654</v>
      </c>
      <c r="N186" s="217" t="s">
        <v>2654</v>
      </c>
      <c r="O186" s="217" t="s">
        <v>2654</v>
      </c>
      <c r="P186" s="217" t="s">
        <v>2654</v>
      </c>
      <c r="Q186" s="217" t="s">
        <v>2654</v>
      </c>
      <c r="R186" s="217" t="s">
        <v>2654</v>
      </c>
      <c r="S186" s="217" t="s">
        <v>2654</v>
      </c>
      <c r="T186" s="217" t="s">
        <v>2654</v>
      </c>
      <c r="U186" s="217" t="s">
        <v>2654</v>
      </c>
      <c r="V186" s="217" t="s">
        <v>2654</v>
      </c>
      <c r="W186" s="217" t="s">
        <v>2654</v>
      </c>
      <c r="X186" s="217" t="s">
        <v>2654</v>
      </c>
      <c r="Y186" s="217" t="s">
        <v>2654</v>
      </c>
      <c r="Z186" s="217" t="s">
        <v>2654</v>
      </c>
      <c r="AA186" s="217" t="s">
        <v>2654</v>
      </c>
      <c r="AB186" s="217" t="str">
        <f t="shared" si="59"/>
        <v>NO</v>
      </c>
      <c r="AC186" s="217" t="str">
        <f t="shared" si="60"/>
        <v>NO</v>
      </c>
      <c r="AD186" s="217" t="str">
        <f t="shared" si="61"/>
        <v>NO</v>
      </c>
      <c r="AE186" s="217" t="str">
        <f t="shared" si="62"/>
        <v>NO</v>
      </c>
      <c r="AF186" s="217" t="str">
        <f t="shared" si="63"/>
        <v>NO</v>
      </c>
      <c r="AG186" s="217" t="str">
        <f t="shared" si="64"/>
        <v>NO</v>
      </c>
      <c r="AH186" s="217" t="str">
        <f t="shared" si="65"/>
        <v>NO</v>
      </c>
      <c r="AI186" s="217" t="str">
        <f t="shared" si="66"/>
        <v>NO</v>
      </c>
      <c r="AJ186" s="217" t="str">
        <f t="shared" si="50"/>
        <v>NO</v>
      </c>
      <c r="AK186" s="217" t="str">
        <f t="shared" si="51"/>
        <v>NO</v>
      </c>
      <c r="AL186" s="217" t="str">
        <f t="shared" si="52"/>
        <v>NO</v>
      </c>
      <c r="AM186" s="217" t="str">
        <f t="shared" si="53"/>
        <v>NO</v>
      </c>
      <c r="AN186" s="217" t="str">
        <f t="shared" si="54"/>
        <v>NO</v>
      </c>
      <c r="AO186" s="217" t="str">
        <f t="shared" si="54"/>
        <v>NO</v>
      </c>
      <c r="AP186" s="217" t="str">
        <f>IF(AND(Inputs!$E$16=TRUE,K186="YES"),"YES","NO")</f>
        <v>NO</v>
      </c>
      <c r="AQ186" s="217" t="str">
        <f t="shared" si="55"/>
        <v>NO</v>
      </c>
      <c r="AR186" s="217" t="str">
        <f t="shared" si="57"/>
        <v>NO</v>
      </c>
      <c r="AS186" s="216">
        <v>24</v>
      </c>
      <c r="AT186" s="221">
        <f t="shared" si="49"/>
        <v>43528</v>
      </c>
      <c r="AU186" s="217" t="str">
        <f t="shared" si="56"/>
        <v>PO+24W</v>
      </c>
    </row>
    <row r="187" spans="1:47" s="9" customFormat="1" hidden="1" x14ac:dyDescent="0.25">
      <c r="A187" s="218"/>
      <c r="B187" s="217" t="s">
        <v>2644</v>
      </c>
      <c r="C187" s="217">
        <v>400</v>
      </c>
      <c r="D187" s="225">
        <v>410</v>
      </c>
      <c r="E187" s="205" t="s">
        <v>2110</v>
      </c>
      <c r="F187" s="205" t="str">
        <f t="shared" si="58"/>
        <v>0000-FE-410</v>
      </c>
      <c r="G187" s="205" t="s">
        <v>2742</v>
      </c>
      <c r="H187" s="9" t="s">
        <v>2663</v>
      </c>
      <c r="I187" s="9" t="str">
        <f>VLOOKUP(J187,Auxiliary!B:C,2,0)</f>
        <v>FINN</v>
      </c>
      <c r="J187" s="217" t="s">
        <v>2525</v>
      </c>
      <c r="K187" s="217" t="s">
        <v>2653</v>
      </c>
      <c r="L187" s="217" t="s">
        <v>2654</v>
      </c>
      <c r="M187" s="217" t="s">
        <v>2654</v>
      </c>
      <c r="N187" s="217" t="s">
        <v>2654</v>
      </c>
      <c r="O187" s="217" t="s">
        <v>2654</v>
      </c>
      <c r="P187" s="217" t="s">
        <v>2654</v>
      </c>
      <c r="Q187" s="217" t="s">
        <v>2654</v>
      </c>
      <c r="R187" s="217" t="s">
        <v>2654</v>
      </c>
      <c r="S187" s="217" t="s">
        <v>2654</v>
      </c>
      <c r="T187" s="217" t="s">
        <v>2654</v>
      </c>
      <c r="U187" s="217" t="s">
        <v>2654</v>
      </c>
      <c r="V187" s="217" t="s">
        <v>2654</v>
      </c>
      <c r="W187" s="217" t="s">
        <v>2654</v>
      </c>
      <c r="X187" s="217" t="s">
        <v>2654</v>
      </c>
      <c r="Y187" s="217" t="s">
        <v>2654</v>
      </c>
      <c r="Z187" s="217" t="s">
        <v>2654</v>
      </c>
      <c r="AA187" s="217" t="s">
        <v>2654</v>
      </c>
      <c r="AB187" s="217" t="str">
        <f t="shared" si="59"/>
        <v>NO</v>
      </c>
      <c r="AC187" s="217" t="str">
        <f t="shared" si="60"/>
        <v>NO</v>
      </c>
      <c r="AD187" s="217" t="str">
        <f t="shared" si="61"/>
        <v>NO</v>
      </c>
      <c r="AE187" s="217" t="str">
        <f t="shared" si="62"/>
        <v>NO</v>
      </c>
      <c r="AF187" s="217" t="str">
        <f t="shared" si="63"/>
        <v>NO</v>
      </c>
      <c r="AG187" s="217" t="str">
        <f t="shared" si="64"/>
        <v>NO</v>
      </c>
      <c r="AH187" s="217" t="str">
        <f t="shared" si="65"/>
        <v>NO</v>
      </c>
      <c r="AI187" s="217" t="str">
        <f t="shared" si="66"/>
        <v>NO</v>
      </c>
      <c r="AJ187" s="217" t="str">
        <f t="shared" si="50"/>
        <v>NO</v>
      </c>
      <c r="AK187" s="217" t="str">
        <f t="shared" si="51"/>
        <v>NO</v>
      </c>
      <c r="AL187" s="217" t="str">
        <f t="shared" si="52"/>
        <v>NO</v>
      </c>
      <c r="AM187" s="217" t="str">
        <f t="shared" si="53"/>
        <v>NO</v>
      </c>
      <c r="AN187" s="217" t="str">
        <f t="shared" si="54"/>
        <v>NO</v>
      </c>
      <c r="AO187" s="217" t="str">
        <f t="shared" si="54"/>
        <v>NO</v>
      </c>
      <c r="AP187" s="217" t="str">
        <f>IF(AND(Inputs!$E$16=TRUE,K187="YES"),"YES","NO")</f>
        <v>NO</v>
      </c>
      <c r="AQ187" s="217" t="str">
        <f t="shared" si="55"/>
        <v>NO</v>
      </c>
      <c r="AR187" s="217" t="str">
        <f t="shared" si="57"/>
        <v>NO</v>
      </c>
      <c r="AS187" s="216">
        <v>24</v>
      </c>
      <c r="AT187" s="221">
        <f t="shared" si="49"/>
        <v>43528</v>
      </c>
      <c r="AU187" s="217" t="str">
        <f t="shared" si="56"/>
        <v>PO+24W</v>
      </c>
    </row>
    <row r="188" spans="1:47" s="9" customFormat="1" hidden="1" x14ac:dyDescent="0.25">
      <c r="A188" s="218"/>
      <c r="B188" s="217" t="s">
        <v>2644</v>
      </c>
      <c r="C188" s="217">
        <v>400</v>
      </c>
      <c r="D188" s="225">
        <v>411</v>
      </c>
      <c r="E188" s="205" t="s">
        <v>2849</v>
      </c>
      <c r="F188" s="205" t="str">
        <f t="shared" si="58"/>
        <v>0000-FE-411</v>
      </c>
      <c r="G188" s="205" t="s">
        <v>2742</v>
      </c>
      <c r="H188" s="9" t="s">
        <v>2663</v>
      </c>
      <c r="I188" s="9" t="str">
        <f>VLOOKUP(J188,Auxiliary!B:C,2,0)</f>
        <v>FINN</v>
      </c>
      <c r="J188" s="217" t="s">
        <v>2525</v>
      </c>
      <c r="K188" s="217" t="s">
        <v>2653</v>
      </c>
      <c r="L188" s="217" t="s">
        <v>2654</v>
      </c>
      <c r="M188" s="217" t="s">
        <v>2654</v>
      </c>
      <c r="N188" s="217" t="s">
        <v>2654</v>
      </c>
      <c r="O188" s="217" t="s">
        <v>2654</v>
      </c>
      <c r="P188" s="217" t="s">
        <v>2654</v>
      </c>
      <c r="Q188" s="217" t="s">
        <v>2654</v>
      </c>
      <c r="R188" s="217" t="s">
        <v>2654</v>
      </c>
      <c r="S188" s="217" t="s">
        <v>2654</v>
      </c>
      <c r="T188" s="217" t="s">
        <v>2654</v>
      </c>
      <c r="U188" s="217" t="s">
        <v>2654</v>
      </c>
      <c r="V188" s="217" t="s">
        <v>2654</v>
      </c>
      <c r="W188" s="217" t="s">
        <v>2654</v>
      </c>
      <c r="X188" s="217" t="s">
        <v>2654</v>
      </c>
      <c r="Y188" s="217" t="s">
        <v>2654</v>
      </c>
      <c r="Z188" s="217" t="s">
        <v>2654</v>
      </c>
      <c r="AA188" s="217" t="s">
        <v>2654</v>
      </c>
      <c r="AB188" s="217" t="str">
        <f t="shared" si="59"/>
        <v>NO</v>
      </c>
      <c r="AC188" s="217" t="str">
        <f t="shared" si="60"/>
        <v>NO</v>
      </c>
      <c r="AD188" s="217" t="str">
        <f t="shared" si="61"/>
        <v>NO</v>
      </c>
      <c r="AE188" s="217" t="str">
        <f t="shared" si="62"/>
        <v>NO</v>
      </c>
      <c r="AF188" s="217" t="str">
        <f t="shared" si="63"/>
        <v>NO</v>
      </c>
      <c r="AG188" s="217" t="str">
        <f t="shared" si="64"/>
        <v>NO</v>
      </c>
      <c r="AH188" s="217" t="str">
        <f t="shared" si="65"/>
        <v>NO</v>
      </c>
      <c r="AI188" s="217" t="str">
        <f t="shared" si="66"/>
        <v>NO</v>
      </c>
      <c r="AJ188" s="217" t="str">
        <f t="shared" si="50"/>
        <v>NO</v>
      </c>
      <c r="AK188" s="217" t="str">
        <f t="shared" si="51"/>
        <v>NO</v>
      </c>
      <c r="AL188" s="217" t="str">
        <f t="shared" si="52"/>
        <v>NO</v>
      </c>
      <c r="AM188" s="217" t="str">
        <f t="shared" si="53"/>
        <v>NO</v>
      </c>
      <c r="AN188" s="217" t="str">
        <f t="shared" si="54"/>
        <v>NO</v>
      </c>
      <c r="AO188" s="217" t="str">
        <f t="shared" si="54"/>
        <v>NO</v>
      </c>
      <c r="AP188" s="217" t="str">
        <f>IF(AND(Inputs!$E$16=TRUE,K188="YES"),"YES","NO")</f>
        <v>NO</v>
      </c>
      <c r="AQ188" s="217" t="str">
        <f t="shared" si="55"/>
        <v>NO</v>
      </c>
      <c r="AR188" s="217" t="str">
        <f t="shared" si="57"/>
        <v>NO</v>
      </c>
      <c r="AS188" s="216">
        <v>24</v>
      </c>
      <c r="AT188" s="221">
        <f t="shared" ref="AT188:AT250" si="67">IF(AS188=0,"",IF(WEEKDAY(IF(AS188=0,"",SDATE+AS188*7),1)=1,IF(AS188=0,"",SDATE+AS188*7)+1,IF(WEEKDAY(IF(AS188=0,"",SDATE+AS188*7),1)=7,IF(AS188=0,"",SDATE+AS188*7)+2,IF(AS188=0,"",SDATE+AS188*7))))</f>
        <v>43528</v>
      </c>
      <c r="AU188" s="217" t="str">
        <f t="shared" si="56"/>
        <v>PO+24W</v>
      </c>
    </row>
    <row r="189" spans="1:47" s="9" customFormat="1" hidden="1" x14ac:dyDescent="0.25">
      <c r="A189" s="218"/>
      <c r="B189" s="217" t="s">
        <v>2644</v>
      </c>
      <c r="C189" s="217">
        <v>400</v>
      </c>
      <c r="D189" s="225">
        <v>413</v>
      </c>
      <c r="E189" s="205" t="s">
        <v>1972</v>
      </c>
      <c r="F189" s="205" t="str">
        <f t="shared" si="58"/>
        <v>0000-FE-413</v>
      </c>
      <c r="G189" s="205" t="s">
        <v>2742</v>
      </c>
      <c r="H189" s="9" t="s">
        <v>2663</v>
      </c>
      <c r="I189" s="9" t="str">
        <f>VLOOKUP(J189,Auxiliary!B:C,2,0)</f>
        <v>FINN</v>
      </c>
      <c r="J189" s="217" t="s">
        <v>2525</v>
      </c>
      <c r="K189" s="217" t="s">
        <v>2653</v>
      </c>
      <c r="L189" s="217" t="s">
        <v>2654</v>
      </c>
      <c r="M189" s="217" t="s">
        <v>2654</v>
      </c>
      <c r="N189" s="217" t="s">
        <v>2654</v>
      </c>
      <c r="O189" s="217" t="s">
        <v>2654</v>
      </c>
      <c r="P189" s="217" t="s">
        <v>2654</v>
      </c>
      <c r="Q189" s="217" t="s">
        <v>2654</v>
      </c>
      <c r="R189" s="217" t="s">
        <v>2654</v>
      </c>
      <c r="S189" s="217" t="s">
        <v>2654</v>
      </c>
      <c r="T189" s="217" t="s">
        <v>2654</v>
      </c>
      <c r="U189" s="217" t="s">
        <v>2654</v>
      </c>
      <c r="V189" s="217" t="s">
        <v>2654</v>
      </c>
      <c r="W189" s="217" t="s">
        <v>2654</v>
      </c>
      <c r="X189" s="217" t="s">
        <v>2654</v>
      </c>
      <c r="Y189" s="217" t="s">
        <v>2654</v>
      </c>
      <c r="Z189" s="217" t="s">
        <v>2654</v>
      </c>
      <c r="AA189" s="217" t="s">
        <v>2654</v>
      </c>
      <c r="AB189" s="217" t="str">
        <f t="shared" si="59"/>
        <v>NO</v>
      </c>
      <c r="AC189" s="217" t="str">
        <f t="shared" si="60"/>
        <v>NO</v>
      </c>
      <c r="AD189" s="217" t="str">
        <f t="shared" si="61"/>
        <v>NO</v>
      </c>
      <c r="AE189" s="217" t="str">
        <f t="shared" si="62"/>
        <v>NO</v>
      </c>
      <c r="AF189" s="217" t="str">
        <f t="shared" si="63"/>
        <v>NO</v>
      </c>
      <c r="AG189" s="217" t="str">
        <f t="shared" si="64"/>
        <v>NO</v>
      </c>
      <c r="AH189" s="217" t="str">
        <f t="shared" si="65"/>
        <v>NO</v>
      </c>
      <c r="AI189" s="217" t="str">
        <f t="shared" si="66"/>
        <v>NO</v>
      </c>
      <c r="AJ189" s="217" t="str">
        <f t="shared" si="50"/>
        <v>NO</v>
      </c>
      <c r="AK189" s="217" t="str">
        <f t="shared" si="51"/>
        <v>NO</v>
      </c>
      <c r="AL189" s="217" t="str">
        <f t="shared" si="52"/>
        <v>NO</v>
      </c>
      <c r="AM189" s="217" t="str">
        <f t="shared" si="53"/>
        <v>NO</v>
      </c>
      <c r="AN189" s="217" t="str">
        <f t="shared" si="54"/>
        <v>NO</v>
      </c>
      <c r="AO189" s="217" t="str">
        <f t="shared" si="54"/>
        <v>NO</v>
      </c>
      <c r="AP189" s="217" t="str">
        <f>IF(AND(Inputs!$E$16=TRUE,K189="YES"),"YES","NO")</f>
        <v>NO</v>
      </c>
      <c r="AQ189" s="217" t="str">
        <f t="shared" si="55"/>
        <v>NO</v>
      </c>
      <c r="AR189" s="217" t="str">
        <f t="shared" si="57"/>
        <v>NO</v>
      </c>
      <c r="AS189" s="216">
        <v>40</v>
      </c>
      <c r="AT189" s="221">
        <f t="shared" si="67"/>
        <v>43640</v>
      </c>
      <c r="AU189" s="217" t="str">
        <f t="shared" si="56"/>
        <v>PO+40W</v>
      </c>
    </row>
    <row r="190" spans="1:47" s="9" customFormat="1" hidden="1" x14ac:dyDescent="0.25">
      <c r="A190" s="218"/>
      <c r="B190" s="217" t="s">
        <v>2644</v>
      </c>
      <c r="C190" s="217">
        <v>400</v>
      </c>
      <c r="D190" s="225">
        <v>414</v>
      </c>
      <c r="E190" s="205" t="s">
        <v>2111</v>
      </c>
      <c r="F190" s="205" t="str">
        <f t="shared" si="58"/>
        <v>0000-FE-414</v>
      </c>
      <c r="G190" s="205" t="s">
        <v>2742</v>
      </c>
      <c r="H190" s="9" t="s">
        <v>2663</v>
      </c>
      <c r="I190" s="9" t="str">
        <f>VLOOKUP(J190,Auxiliary!B:C,2,0)</f>
        <v>FINN</v>
      </c>
      <c r="J190" s="217" t="s">
        <v>2525</v>
      </c>
      <c r="K190" s="217" t="s">
        <v>2653</v>
      </c>
      <c r="L190" s="217" t="s">
        <v>2654</v>
      </c>
      <c r="M190" s="217" t="s">
        <v>2654</v>
      </c>
      <c r="N190" s="217" t="s">
        <v>2654</v>
      </c>
      <c r="O190" s="217" t="s">
        <v>2654</v>
      </c>
      <c r="P190" s="217" t="s">
        <v>2654</v>
      </c>
      <c r="Q190" s="217" t="s">
        <v>2654</v>
      </c>
      <c r="R190" s="217" t="s">
        <v>2654</v>
      </c>
      <c r="S190" s="217" t="s">
        <v>2654</v>
      </c>
      <c r="T190" s="217" t="s">
        <v>2654</v>
      </c>
      <c r="U190" s="217" t="s">
        <v>2654</v>
      </c>
      <c r="V190" s="217" t="s">
        <v>2654</v>
      </c>
      <c r="W190" s="217" t="s">
        <v>2654</v>
      </c>
      <c r="X190" s="217" t="s">
        <v>2654</v>
      </c>
      <c r="Y190" s="217" t="s">
        <v>2654</v>
      </c>
      <c r="Z190" s="217" t="s">
        <v>2654</v>
      </c>
      <c r="AA190" s="217" t="s">
        <v>2654</v>
      </c>
      <c r="AB190" s="217" t="str">
        <f t="shared" si="59"/>
        <v>NO</v>
      </c>
      <c r="AC190" s="217" t="str">
        <f t="shared" si="60"/>
        <v>NO</v>
      </c>
      <c r="AD190" s="217" t="str">
        <f t="shared" si="61"/>
        <v>NO</v>
      </c>
      <c r="AE190" s="217" t="str">
        <f t="shared" si="62"/>
        <v>NO</v>
      </c>
      <c r="AF190" s="217" t="str">
        <f t="shared" si="63"/>
        <v>NO</v>
      </c>
      <c r="AG190" s="217" t="str">
        <f t="shared" si="64"/>
        <v>NO</v>
      </c>
      <c r="AH190" s="217" t="str">
        <f t="shared" si="65"/>
        <v>NO</v>
      </c>
      <c r="AI190" s="217" t="str">
        <f t="shared" si="66"/>
        <v>NO</v>
      </c>
      <c r="AJ190" s="217" t="str">
        <f t="shared" si="50"/>
        <v>NO</v>
      </c>
      <c r="AK190" s="217" t="str">
        <f t="shared" si="51"/>
        <v>NO</v>
      </c>
      <c r="AL190" s="217" t="str">
        <f t="shared" si="52"/>
        <v>NO</v>
      </c>
      <c r="AM190" s="217" t="str">
        <f t="shared" si="53"/>
        <v>NO</v>
      </c>
      <c r="AN190" s="217" t="str">
        <f t="shared" si="54"/>
        <v>NO</v>
      </c>
      <c r="AO190" s="217" t="str">
        <f t="shared" si="54"/>
        <v>NO</v>
      </c>
      <c r="AP190" s="217" t="str">
        <f>IF(AND(Inputs!$E$16=TRUE,K190="YES"),"YES","NO")</f>
        <v>NO</v>
      </c>
      <c r="AQ190" s="217" t="str">
        <f t="shared" si="55"/>
        <v>NO</v>
      </c>
      <c r="AR190" s="217" t="str">
        <f t="shared" si="57"/>
        <v>NO</v>
      </c>
      <c r="AS190" s="216">
        <v>24</v>
      </c>
      <c r="AT190" s="221">
        <f t="shared" si="67"/>
        <v>43528</v>
      </c>
      <c r="AU190" s="217" t="str">
        <f t="shared" si="56"/>
        <v>PO+24W</v>
      </c>
    </row>
    <row r="191" spans="1:47" s="9" customFormat="1" hidden="1" x14ac:dyDescent="0.25">
      <c r="A191" s="218"/>
      <c r="B191" s="217" t="s">
        <v>2644</v>
      </c>
      <c r="C191" s="217">
        <v>400</v>
      </c>
      <c r="D191" s="225">
        <v>415</v>
      </c>
      <c r="E191" s="205" t="s">
        <v>2112</v>
      </c>
      <c r="F191" s="205" t="str">
        <f t="shared" si="58"/>
        <v>0000-FE-415</v>
      </c>
      <c r="G191" s="205" t="s">
        <v>2742</v>
      </c>
      <c r="H191" s="9" t="s">
        <v>2663</v>
      </c>
      <c r="I191" s="9" t="str">
        <f>VLOOKUP(J191,Auxiliary!B:C,2,0)</f>
        <v>FINN</v>
      </c>
      <c r="J191" s="217" t="s">
        <v>2525</v>
      </c>
      <c r="K191" s="217" t="s">
        <v>2653</v>
      </c>
      <c r="L191" s="217" t="s">
        <v>2654</v>
      </c>
      <c r="M191" s="217" t="s">
        <v>2654</v>
      </c>
      <c r="N191" s="217" t="s">
        <v>2654</v>
      </c>
      <c r="O191" s="217" t="s">
        <v>2654</v>
      </c>
      <c r="P191" s="217" t="s">
        <v>2654</v>
      </c>
      <c r="Q191" s="217" t="s">
        <v>2654</v>
      </c>
      <c r="R191" s="217" t="s">
        <v>2654</v>
      </c>
      <c r="S191" s="217" t="s">
        <v>2654</v>
      </c>
      <c r="T191" s="217" t="s">
        <v>2654</v>
      </c>
      <c r="U191" s="217" t="s">
        <v>2654</v>
      </c>
      <c r="V191" s="217" t="s">
        <v>2654</v>
      </c>
      <c r="W191" s="217" t="s">
        <v>2654</v>
      </c>
      <c r="X191" s="217" t="s">
        <v>2654</v>
      </c>
      <c r="Y191" s="217" t="s">
        <v>2654</v>
      </c>
      <c r="Z191" s="217" t="s">
        <v>2654</v>
      </c>
      <c r="AA191" s="217" t="s">
        <v>2654</v>
      </c>
      <c r="AB191" s="217" t="str">
        <f t="shared" si="59"/>
        <v>NO</v>
      </c>
      <c r="AC191" s="217" t="str">
        <f t="shared" si="60"/>
        <v>NO</v>
      </c>
      <c r="AD191" s="217" t="str">
        <f t="shared" si="61"/>
        <v>NO</v>
      </c>
      <c r="AE191" s="217" t="str">
        <f t="shared" si="62"/>
        <v>NO</v>
      </c>
      <c r="AF191" s="217" t="str">
        <f t="shared" si="63"/>
        <v>NO</v>
      </c>
      <c r="AG191" s="217" t="str">
        <f t="shared" si="64"/>
        <v>NO</v>
      </c>
      <c r="AH191" s="217" t="str">
        <f t="shared" si="65"/>
        <v>NO</v>
      </c>
      <c r="AI191" s="217" t="str">
        <f t="shared" si="66"/>
        <v>NO</v>
      </c>
      <c r="AJ191" s="217" t="str">
        <f t="shared" si="50"/>
        <v>NO</v>
      </c>
      <c r="AK191" s="217" t="str">
        <f t="shared" si="51"/>
        <v>NO</v>
      </c>
      <c r="AL191" s="217" t="str">
        <f t="shared" si="52"/>
        <v>NO</v>
      </c>
      <c r="AM191" s="217" t="str">
        <f t="shared" si="53"/>
        <v>NO</v>
      </c>
      <c r="AN191" s="217" t="str">
        <f t="shared" si="54"/>
        <v>NO</v>
      </c>
      <c r="AO191" s="217" t="str">
        <f t="shared" si="54"/>
        <v>NO</v>
      </c>
      <c r="AP191" s="217" t="str">
        <f>IF(AND(Inputs!$E$16=TRUE,K191="YES"),"YES","NO")</f>
        <v>NO</v>
      </c>
      <c r="AQ191" s="217" t="str">
        <f t="shared" si="55"/>
        <v>NO</v>
      </c>
      <c r="AR191" s="217" t="str">
        <f t="shared" si="57"/>
        <v>NO</v>
      </c>
      <c r="AS191" s="216">
        <v>24</v>
      </c>
      <c r="AT191" s="221">
        <f t="shared" si="67"/>
        <v>43528</v>
      </c>
      <c r="AU191" s="217" t="str">
        <f t="shared" si="56"/>
        <v>PO+24W</v>
      </c>
    </row>
    <row r="192" spans="1:47" s="9" customFormat="1" hidden="1" x14ac:dyDescent="0.25">
      <c r="A192" s="218"/>
      <c r="B192" s="217" t="s">
        <v>2644</v>
      </c>
      <c r="C192" s="217">
        <v>400</v>
      </c>
      <c r="D192" s="225">
        <v>416</v>
      </c>
      <c r="E192" s="205" t="s">
        <v>2113</v>
      </c>
      <c r="F192" s="205" t="str">
        <f t="shared" si="58"/>
        <v>0000-FE-416</v>
      </c>
      <c r="G192" s="205" t="s">
        <v>2742</v>
      </c>
      <c r="H192" s="9" t="s">
        <v>2663</v>
      </c>
      <c r="I192" s="9" t="str">
        <f>VLOOKUP(J192,Auxiliary!B:C,2,0)</f>
        <v>FINN</v>
      </c>
      <c r="J192" s="217" t="s">
        <v>2525</v>
      </c>
      <c r="K192" s="217" t="s">
        <v>2653</v>
      </c>
      <c r="L192" s="217" t="s">
        <v>2654</v>
      </c>
      <c r="M192" s="217" t="s">
        <v>2654</v>
      </c>
      <c r="N192" s="217" t="s">
        <v>2654</v>
      </c>
      <c r="O192" s="217" t="s">
        <v>2654</v>
      </c>
      <c r="P192" s="217" t="s">
        <v>2654</v>
      </c>
      <c r="Q192" s="217" t="s">
        <v>2654</v>
      </c>
      <c r="R192" s="217" t="s">
        <v>2654</v>
      </c>
      <c r="S192" s="217" t="s">
        <v>2654</v>
      </c>
      <c r="T192" s="217" t="s">
        <v>2654</v>
      </c>
      <c r="U192" s="217" t="s">
        <v>2654</v>
      </c>
      <c r="V192" s="217" t="s">
        <v>2654</v>
      </c>
      <c r="W192" s="217" t="s">
        <v>2654</v>
      </c>
      <c r="X192" s="217" t="s">
        <v>2654</v>
      </c>
      <c r="Y192" s="217" t="s">
        <v>2654</v>
      </c>
      <c r="Z192" s="217" t="s">
        <v>2654</v>
      </c>
      <c r="AA192" s="217" t="s">
        <v>2654</v>
      </c>
      <c r="AB192" s="217" t="str">
        <f t="shared" si="59"/>
        <v>NO</v>
      </c>
      <c r="AC192" s="217" t="str">
        <f t="shared" si="60"/>
        <v>NO</v>
      </c>
      <c r="AD192" s="217" t="str">
        <f t="shared" si="61"/>
        <v>NO</v>
      </c>
      <c r="AE192" s="217" t="str">
        <f t="shared" si="62"/>
        <v>NO</v>
      </c>
      <c r="AF192" s="217" t="str">
        <f t="shared" si="63"/>
        <v>NO</v>
      </c>
      <c r="AG192" s="217" t="str">
        <f t="shared" si="64"/>
        <v>NO</v>
      </c>
      <c r="AH192" s="217" t="str">
        <f t="shared" si="65"/>
        <v>NO</v>
      </c>
      <c r="AI192" s="217" t="str">
        <f t="shared" si="66"/>
        <v>NO</v>
      </c>
      <c r="AJ192" s="217" t="str">
        <f t="shared" si="50"/>
        <v>NO</v>
      </c>
      <c r="AK192" s="217" t="str">
        <f t="shared" si="51"/>
        <v>NO</v>
      </c>
      <c r="AL192" s="217" t="str">
        <f t="shared" si="52"/>
        <v>NO</v>
      </c>
      <c r="AM192" s="217" t="str">
        <f t="shared" si="53"/>
        <v>NO</v>
      </c>
      <c r="AN192" s="217" t="str">
        <f t="shared" si="54"/>
        <v>NO</v>
      </c>
      <c r="AO192" s="217" t="str">
        <f t="shared" si="54"/>
        <v>NO</v>
      </c>
      <c r="AP192" s="217" t="str">
        <f>IF(AND(Inputs!$E$16=TRUE,K192="YES"),"YES","NO")</f>
        <v>NO</v>
      </c>
      <c r="AQ192" s="217" t="str">
        <f t="shared" si="55"/>
        <v>NO</v>
      </c>
      <c r="AR192" s="217" t="str">
        <f t="shared" si="57"/>
        <v>NO</v>
      </c>
      <c r="AS192" s="216">
        <v>24</v>
      </c>
      <c r="AT192" s="221">
        <f t="shared" si="67"/>
        <v>43528</v>
      </c>
      <c r="AU192" s="217" t="str">
        <f t="shared" si="56"/>
        <v>PO+24W</v>
      </c>
    </row>
    <row r="193" spans="1:47" s="9" customFormat="1" hidden="1" x14ac:dyDescent="0.25">
      <c r="A193" s="218"/>
      <c r="B193" s="217" t="s">
        <v>2644</v>
      </c>
      <c r="C193" s="217">
        <v>400</v>
      </c>
      <c r="D193" s="225">
        <v>417</v>
      </c>
      <c r="E193" s="205" t="s">
        <v>2850</v>
      </c>
      <c r="F193" s="205" t="str">
        <f t="shared" si="58"/>
        <v>0000-FE-417</v>
      </c>
      <c r="G193" s="205" t="s">
        <v>2742</v>
      </c>
      <c r="H193" s="9" t="s">
        <v>2663</v>
      </c>
      <c r="I193" s="9" t="str">
        <f>VLOOKUP(J193,Auxiliary!B:C,2,0)</f>
        <v>FINN</v>
      </c>
      <c r="J193" s="217" t="s">
        <v>2525</v>
      </c>
      <c r="K193" s="217" t="s">
        <v>2653</v>
      </c>
      <c r="L193" s="217" t="s">
        <v>2654</v>
      </c>
      <c r="M193" s="217" t="s">
        <v>2654</v>
      </c>
      <c r="N193" s="217" t="s">
        <v>2654</v>
      </c>
      <c r="O193" s="217" t="s">
        <v>2654</v>
      </c>
      <c r="P193" s="217" t="s">
        <v>2654</v>
      </c>
      <c r="Q193" s="217" t="s">
        <v>2654</v>
      </c>
      <c r="R193" s="217" t="s">
        <v>2654</v>
      </c>
      <c r="S193" s="217" t="s">
        <v>2654</v>
      </c>
      <c r="T193" s="217" t="s">
        <v>2654</v>
      </c>
      <c r="U193" s="217" t="s">
        <v>2654</v>
      </c>
      <c r="V193" s="217" t="s">
        <v>2654</v>
      </c>
      <c r="W193" s="217" t="s">
        <v>2654</v>
      </c>
      <c r="X193" s="217" t="s">
        <v>2654</v>
      </c>
      <c r="Y193" s="217" t="s">
        <v>2654</v>
      </c>
      <c r="Z193" s="217" t="s">
        <v>2654</v>
      </c>
      <c r="AA193" s="217" t="s">
        <v>2654</v>
      </c>
      <c r="AB193" s="217" t="str">
        <f t="shared" si="59"/>
        <v>NO</v>
      </c>
      <c r="AC193" s="217" t="str">
        <f t="shared" si="60"/>
        <v>NO</v>
      </c>
      <c r="AD193" s="217" t="str">
        <f t="shared" si="61"/>
        <v>NO</v>
      </c>
      <c r="AE193" s="217" t="str">
        <f t="shared" si="62"/>
        <v>NO</v>
      </c>
      <c r="AF193" s="217" t="str">
        <f t="shared" si="63"/>
        <v>NO</v>
      </c>
      <c r="AG193" s="217" t="str">
        <f t="shared" si="64"/>
        <v>NO</v>
      </c>
      <c r="AH193" s="217" t="str">
        <f t="shared" si="65"/>
        <v>NO</v>
      </c>
      <c r="AI193" s="217" t="str">
        <f t="shared" si="66"/>
        <v>NO</v>
      </c>
      <c r="AJ193" s="217" t="str">
        <f t="shared" si="50"/>
        <v>NO</v>
      </c>
      <c r="AK193" s="217" t="str">
        <f t="shared" si="51"/>
        <v>NO</v>
      </c>
      <c r="AL193" s="217" t="str">
        <f t="shared" si="52"/>
        <v>NO</v>
      </c>
      <c r="AM193" s="217" t="str">
        <f t="shared" si="53"/>
        <v>NO</v>
      </c>
      <c r="AN193" s="217" t="str">
        <f t="shared" si="54"/>
        <v>NO</v>
      </c>
      <c r="AO193" s="217" t="str">
        <f t="shared" si="54"/>
        <v>NO</v>
      </c>
      <c r="AP193" s="217" t="str">
        <f>IF(AND(Inputs!$E$16=TRUE,K193="YES"),"YES","NO")</f>
        <v>NO</v>
      </c>
      <c r="AQ193" s="217" t="str">
        <f t="shared" si="55"/>
        <v>NO</v>
      </c>
      <c r="AR193" s="217" t="str">
        <f t="shared" si="57"/>
        <v>NO</v>
      </c>
      <c r="AS193" s="216">
        <v>40</v>
      </c>
      <c r="AT193" s="221">
        <f t="shared" si="67"/>
        <v>43640</v>
      </c>
      <c r="AU193" s="217" t="str">
        <f t="shared" si="56"/>
        <v>PO+40W</v>
      </c>
    </row>
    <row r="194" spans="1:47" s="9" customFormat="1" hidden="1" x14ac:dyDescent="0.25">
      <c r="A194" s="218"/>
      <c r="B194" s="217" t="s">
        <v>2644</v>
      </c>
      <c r="C194" s="217">
        <v>400</v>
      </c>
      <c r="D194" s="225">
        <v>418</v>
      </c>
      <c r="E194" s="205" t="s">
        <v>2114</v>
      </c>
      <c r="F194" s="205" t="str">
        <f t="shared" si="58"/>
        <v>0000-FE-418</v>
      </c>
      <c r="G194" s="205" t="s">
        <v>2742</v>
      </c>
      <c r="H194" s="9" t="s">
        <v>2663</v>
      </c>
      <c r="I194" s="9" t="str">
        <f>VLOOKUP(J194,Auxiliary!B:C,2,0)</f>
        <v>FINN</v>
      </c>
      <c r="J194" s="217" t="s">
        <v>2525</v>
      </c>
      <c r="K194" s="217" t="s">
        <v>2653</v>
      </c>
      <c r="L194" s="217" t="s">
        <v>2654</v>
      </c>
      <c r="M194" s="217" t="s">
        <v>2654</v>
      </c>
      <c r="N194" s="217" t="s">
        <v>2654</v>
      </c>
      <c r="O194" s="217" t="s">
        <v>2654</v>
      </c>
      <c r="P194" s="217" t="s">
        <v>2654</v>
      </c>
      <c r="Q194" s="217" t="s">
        <v>2654</v>
      </c>
      <c r="R194" s="217" t="s">
        <v>2654</v>
      </c>
      <c r="S194" s="217" t="s">
        <v>2654</v>
      </c>
      <c r="T194" s="217" t="s">
        <v>2654</v>
      </c>
      <c r="U194" s="217" t="s">
        <v>2654</v>
      </c>
      <c r="V194" s="217" t="s">
        <v>2654</v>
      </c>
      <c r="W194" s="217" t="s">
        <v>2654</v>
      </c>
      <c r="X194" s="217" t="s">
        <v>2654</v>
      </c>
      <c r="Y194" s="217" t="s">
        <v>2654</v>
      </c>
      <c r="Z194" s="217" t="s">
        <v>2654</v>
      </c>
      <c r="AA194" s="217" t="s">
        <v>2654</v>
      </c>
      <c r="AB194" s="217" t="str">
        <f t="shared" si="59"/>
        <v>NO</v>
      </c>
      <c r="AC194" s="217" t="str">
        <f t="shared" si="60"/>
        <v>NO</v>
      </c>
      <c r="AD194" s="217" t="str">
        <f t="shared" si="61"/>
        <v>NO</v>
      </c>
      <c r="AE194" s="217" t="str">
        <f t="shared" si="62"/>
        <v>NO</v>
      </c>
      <c r="AF194" s="217" t="str">
        <f t="shared" si="63"/>
        <v>NO</v>
      </c>
      <c r="AG194" s="217" t="str">
        <f t="shared" si="64"/>
        <v>NO</v>
      </c>
      <c r="AH194" s="217" t="str">
        <f t="shared" si="65"/>
        <v>NO</v>
      </c>
      <c r="AI194" s="217" t="str">
        <f t="shared" si="66"/>
        <v>NO</v>
      </c>
      <c r="AJ194" s="217" t="str">
        <f t="shared" si="50"/>
        <v>NO</v>
      </c>
      <c r="AK194" s="217" t="str">
        <f t="shared" si="51"/>
        <v>NO</v>
      </c>
      <c r="AL194" s="217" t="str">
        <f t="shared" si="52"/>
        <v>NO</v>
      </c>
      <c r="AM194" s="217" t="str">
        <f t="shared" si="53"/>
        <v>NO</v>
      </c>
      <c r="AN194" s="217" t="str">
        <f t="shared" si="54"/>
        <v>NO</v>
      </c>
      <c r="AO194" s="217" t="str">
        <f t="shared" si="54"/>
        <v>NO</v>
      </c>
      <c r="AP194" s="217" t="str">
        <f>IF(AND(Inputs!$E$16=TRUE,K194="YES"),"YES","NO")</f>
        <v>NO</v>
      </c>
      <c r="AQ194" s="217" t="str">
        <f t="shared" si="55"/>
        <v>NO</v>
      </c>
      <c r="AR194" s="217" t="str">
        <f t="shared" si="57"/>
        <v>NO</v>
      </c>
      <c r="AS194" s="216">
        <v>24</v>
      </c>
      <c r="AT194" s="221">
        <f t="shared" si="67"/>
        <v>43528</v>
      </c>
      <c r="AU194" s="217" t="str">
        <f t="shared" si="56"/>
        <v>PO+24W</v>
      </c>
    </row>
    <row r="195" spans="1:47" s="9" customFormat="1" hidden="1" x14ac:dyDescent="0.25">
      <c r="A195" s="218"/>
      <c r="B195" s="217" t="s">
        <v>2644</v>
      </c>
      <c r="C195" s="217">
        <v>400</v>
      </c>
      <c r="D195" s="225">
        <v>419</v>
      </c>
      <c r="E195" s="205" t="s">
        <v>2115</v>
      </c>
      <c r="F195" s="205" t="str">
        <f t="shared" si="58"/>
        <v>0000-FE-419</v>
      </c>
      <c r="G195" s="205" t="s">
        <v>2742</v>
      </c>
      <c r="H195" s="9" t="s">
        <v>2663</v>
      </c>
      <c r="I195" s="9" t="str">
        <f>VLOOKUP(J195,Auxiliary!B:C,2,0)</f>
        <v>FINN</v>
      </c>
      <c r="J195" s="217" t="s">
        <v>2525</v>
      </c>
      <c r="K195" s="217" t="s">
        <v>2653</v>
      </c>
      <c r="L195" s="217" t="s">
        <v>2654</v>
      </c>
      <c r="M195" s="217" t="s">
        <v>2654</v>
      </c>
      <c r="N195" s="217" t="s">
        <v>2654</v>
      </c>
      <c r="O195" s="217" t="s">
        <v>2654</v>
      </c>
      <c r="P195" s="217" t="s">
        <v>2654</v>
      </c>
      <c r="Q195" s="217" t="s">
        <v>2654</v>
      </c>
      <c r="R195" s="217" t="s">
        <v>2654</v>
      </c>
      <c r="S195" s="217" t="s">
        <v>2654</v>
      </c>
      <c r="T195" s="217" t="s">
        <v>2654</v>
      </c>
      <c r="U195" s="217" t="s">
        <v>2654</v>
      </c>
      <c r="V195" s="217" t="s">
        <v>2654</v>
      </c>
      <c r="W195" s="217" t="s">
        <v>2654</v>
      </c>
      <c r="X195" s="217" t="s">
        <v>2654</v>
      </c>
      <c r="Y195" s="217" t="s">
        <v>2654</v>
      </c>
      <c r="Z195" s="217" t="s">
        <v>2654</v>
      </c>
      <c r="AA195" s="217" t="s">
        <v>2654</v>
      </c>
      <c r="AB195" s="217" t="str">
        <f t="shared" si="59"/>
        <v>NO</v>
      </c>
      <c r="AC195" s="217" t="str">
        <f t="shared" si="60"/>
        <v>NO</v>
      </c>
      <c r="AD195" s="217" t="str">
        <f t="shared" si="61"/>
        <v>NO</v>
      </c>
      <c r="AE195" s="217" t="str">
        <f t="shared" si="62"/>
        <v>NO</v>
      </c>
      <c r="AF195" s="217" t="str">
        <f t="shared" si="63"/>
        <v>NO</v>
      </c>
      <c r="AG195" s="217" t="str">
        <f t="shared" si="64"/>
        <v>NO</v>
      </c>
      <c r="AH195" s="217" t="str">
        <f t="shared" si="65"/>
        <v>NO</v>
      </c>
      <c r="AI195" s="217" t="str">
        <f t="shared" si="66"/>
        <v>NO</v>
      </c>
      <c r="AJ195" s="217" t="str">
        <f t="shared" si="50"/>
        <v>NO</v>
      </c>
      <c r="AK195" s="217" t="str">
        <f t="shared" si="51"/>
        <v>NO</v>
      </c>
      <c r="AL195" s="217" t="str">
        <f t="shared" si="52"/>
        <v>NO</v>
      </c>
      <c r="AM195" s="217" t="str">
        <f t="shared" si="53"/>
        <v>NO</v>
      </c>
      <c r="AN195" s="217" t="str">
        <f t="shared" si="54"/>
        <v>NO</v>
      </c>
      <c r="AO195" s="217" t="str">
        <f t="shared" si="54"/>
        <v>NO</v>
      </c>
      <c r="AP195" s="217" t="str">
        <f>IF(AND(Inputs!$E$16=TRUE,K195="YES"),"YES","NO")</f>
        <v>NO</v>
      </c>
      <c r="AQ195" s="217" t="str">
        <f t="shared" si="55"/>
        <v>NO</v>
      </c>
      <c r="AR195" s="217" t="str">
        <f t="shared" si="57"/>
        <v>NO</v>
      </c>
      <c r="AS195" s="216">
        <v>40</v>
      </c>
      <c r="AT195" s="221">
        <f t="shared" si="67"/>
        <v>43640</v>
      </c>
      <c r="AU195" s="217" t="str">
        <f t="shared" si="56"/>
        <v>PO+40W</v>
      </c>
    </row>
    <row r="196" spans="1:47" s="9" customFormat="1" hidden="1" x14ac:dyDescent="0.25">
      <c r="A196" s="218"/>
      <c r="B196" s="217" t="s">
        <v>2644</v>
      </c>
      <c r="C196" s="217">
        <v>500</v>
      </c>
      <c r="D196" s="225">
        <v>500</v>
      </c>
      <c r="E196" s="205" t="s">
        <v>2116</v>
      </c>
      <c r="F196" s="205" t="str">
        <f t="shared" si="58"/>
        <v>0000-FE-500</v>
      </c>
      <c r="G196" s="205" t="s">
        <v>2742</v>
      </c>
      <c r="H196" s="9" t="s">
        <v>2663</v>
      </c>
      <c r="I196" s="9" t="str">
        <f>VLOOKUP(J196,Auxiliary!B:C,2,0)</f>
        <v>INSU</v>
      </c>
      <c r="J196" s="217" t="s">
        <v>728</v>
      </c>
      <c r="K196" s="217" t="s">
        <v>2653</v>
      </c>
      <c r="L196" s="217" t="s">
        <v>2654</v>
      </c>
      <c r="M196" s="217" t="s">
        <v>2654</v>
      </c>
      <c r="N196" s="217" t="s">
        <v>2654</v>
      </c>
      <c r="O196" s="217" t="s">
        <v>2654</v>
      </c>
      <c r="P196" s="217" t="s">
        <v>2654</v>
      </c>
      <c r="Q196" s="217" t="s">
        <v>2654</v>
      </c>
      <c r="R196" s="217" t="s">
        <v>2654</v>
      </c>
      <c r="S196" s="217" t="s">
        <v>2654</v>
      </c>
      <c r="T196" s="217" t="s">
        <v>2654</v>
      </c>
      <c r="U196" s="217" t="s">
        <v>2654</v>
      </c>
      <c r="V196" s="217" t="s">
        <v>2654</v>
      </c>
      <c r="W196" s="217" t="s">
        <v>2654</v>
      </c>
      <c r="X196" s="217" t="s">
        <v>2654</v>
      </c>
      <c r="Y196" s="217" t="s">
        <v>2654</v>
      </c>
      <c r="Z196" s="217" t="s">
        <v>2654</v>
      </c>
      <c r="AA196" s="217" t="s">
        <v>2654</v>
      </c>
      <c r="AB196" s="217" t="str">
        <f t="shared" si="59"/>
        <v>NO</v>
      </c>
      <c r="AC196" s="217" t="str">
        <f t="shared" si="60"/>
        <v>NO</v>
      </c>
      <c r="AD196" s="217" t="str">
        <f t="shared" si="61"/>
        <v>NO</v>
      </c>
      <c r="AE196" s="217" t="str">
        <f t="shared" si="62"/>
        <v>NO</v>
      </c>
      <c r="AF196" s="217" t="str">
        <f t="shared" si="63"/>
        <v>NO</v>
      </c>
      <c r="AG196" s="217" t="str">
        <f t="shared" si="64"/>
        <v>NO</v>
      </c>
      <c r="AH196" s="217" t="str">
        <f t="shared" si="65"/>
        <v>NO</v>
      </c>
      <c r="AI196" s="217" t="str">
        <f t="shared" si="66"/>
        <v>NO</v>
      </c>
      <c r="AJ196" s="217" t="str">
        <f t="shared" si="50"/>
        <v>NO</v>
      </c>
      <c r="AK196" s="217" t="str">
        <f t="shared" si="51"/>
        <v>NO</v>
      </c>
      <c r="AL196" s="217" t="str">
        <f t="shared" si="52"/>
        <v>NO</v>
      </c>
      <c r="AM196" s="217" t="str">
        <f t="shared" si="53"/>
        <v>NO</v>
      </c>
      <c r="AN196" s="217" t="str">
        <f t="shared" si="54"/>
        <v>NO</v>
      </c>
      <c r="AO196" s="217" t="str">
        <f t="shared" si="54"/>
        <v>NO</v>
      </c>
      <c r="AP196" s="217" t="str">
        <f>IF(AND(Inputs!$E$16=TRUE,K196="YES"),"YES","NO")</f>
        <v>NO</v>
      </c>
      <c r="AQ196" s="217" t="str">
        <f t="shared" si="55"/>
        <v>NO</v>
      </c>
      <c r="AR196" s="217" t="str">
        <f t="shared" si="57"/>
        <v>NO</v>
      </c>
      <c r="AS196" s="216">
        <v>24</v>
      </c>
      <c r="AT196" s="221">
        <f t="shared" si="67"/>
        <v>43528</v>
      </c>
      <c r="AU196" s="217" t="str">
        <f t="shared" si="56"/>
        <v>PO+24W</v>
      </c>
    </row>
    <row r="197" spans="1:47" s="9" customFormat="1" hidden="1" x14ac:dyDescent="0.25">
      <c r="A197" s="218"/>
      <c r="B197" s="217" t="s">
        <v>2644</v>
      </c>
      <c r="C197" s="217">
        <v>500</v>
      </c>
      <c r="D197" s="225">
        <v>501</v>
      </c>
      <c r="E197" s="205" t="s">
        <v>2117</v>
      </c>
      <c r="F197" s="205" t="str">
        <f t="shared" si="58"/>
        <v>0000-FE-501</v>
      </c>
      <c r="G197" s="205" t="s">
        <v>2742</v>
      </c>
      <c r="H197" s="9" t="s">
        <v>2663</v>
      </c>
      <c r="I197" s="9" t="str">
        <f>VLOOKUP(J197,Auxiliary!B:C,2,0)</f>
        <v>INSU</v>
      </c>
      <c r="J197" s="217" t="s">
        <v>728</v>
      </c>
      <c r="K197" s="217" t="s">
        <v>2653</v>
      </c>
      <c r="L197" s="217" t="s">
        <v>2654</v>
      </c>
      <c r="M197" s="217" t="s">
        <v>2654</v>
      </c>
      <c r="N197" s="217" t="s">
        <v>2654</v>
      </c>
      <c r="O197" s="217" t="s">
        <v>2654</v>
      </c>
      <c r="P197" s="217" t="s">
        <v>2654</v>
      </c>
      <c r="Q197" s="217" t="s">
        <v>2654</v>
      </c>
      <c r="R197" s="217" t="s">
        <v>2654</v>
      </c>
      <c r="S197" s="217" t="s">
        <v>2654</v>
      </c>
      <c r="T197" s="217" t="s">
        <v>2654</v>
      </c>
      <c r="U197" s="217" t="s">
        <v>2654</v>
      </c>
      <c r="V197" s="217" t="s">
        <v>2654</v>
      </c>
      <c r="W197" s="217" t="s">
        <v>2654</v>
      </c>
      <c r="X197" s="217" t="s">
        <v>2654</v>
      </c>
      <c r="Y197" s="217" t="s">
        <v>2654</v>
      </c>
      <c r="Z197" s="217" t="s">
        <v>2654</v>
      </c>
      <c r="AA197" s="217" t="s">
        <v>2654</v>
      </c>
      <c r="AB197" s="217" t="str">
        <f t="shared" si="59"/>
        <v>NO</v>
      </c>
      <c r="AC197" s="217" t="str">
        <f t="shared" si="60"/>
        <v>NO</v>
      </c>
      <c r="AD197" s="217" t="str">
        <f t="shared" si="61"/>
        <v>NO</v>
      </c>
      <c r="AE197" s="217" t="str">
        <f t="shared" si="62"/>
        <v>NO</v>
      </c>
      <c r="AF197" s="217" t="str">
        <f t="shared" si="63"/>
        <v>NO</v>
      </c>
      <c r="AG197" s="217" t="str">
        <f t="shared" si="64"/>
        <v>NO</v>
      </c>
      <c r="AH197" s="217" t="str">
        <f t="shared" si="65"/>
        <v>NO</v>
      </c>
      <c r="AI197" s="217" t="str">
        <f t="shared" si="66"/>
        <v>NO</v>
      </c>
      <c r="AJ197" s="217" t="str">
        <f t="shared" si="50"/>
        <v>NO</v>
      </c>
      <c r="AK197" s="217" t="str">
        <f t="shared" si="51"/>
        <v>NO</v>
      </c>
      <c r="AL197" s="217" t="str">
        <f t="shared" si="52"/>
        <v>NO</v>
      </c>
      <c r="AM197" s="217" t="str">
        <f t="shared" si="53"/>
        <v>NO</v>
      </c>
      <c r="AN197" s="217" t="str">
        <f t="shared" si="54"/>
        <v>NO</v>
      </c>
      <c r="AO197" s="217" t="str">
        <f t="shared" si="54"/>
        <v>NO</v>
      </c>
      <c r="AP197" s="217" t="str">
        <f>IF(AND(Inputs!$E$16=TRUE,K197="YES"),"YES","NO")</f>
        <v>NO</v>
      </c>
      <c r="AQ197" s="217" t="str">
        <f t="shared" si="55"/>
        <v>NO</v>
      </c>
      <c r="AR197" s="217" t="str">
        <f t="shared" si="57"/>
        <v>NO</v>
      </c>
      <c r="AS197" s="216">
        <v>24</v>
      </c>
      <c r="AT197" s="221">
        <f t="shared" si="67"/>
        <v>43528</v>
      </c>
      <c r="AU197" s="217" t="str">
        <f t="shared" si="56"/>
        <v>PO+24W</v>
      </c>
    </row>
    <row r="198" spans="1:47" s="9" customFormat="1" hidden="1" x14ac:dyDescent="0.25">
      <c r="A198" s="218"/>
      <c r="B198" s="217" t="s">
        <v>2644</v>
      </c>
      <c r="C198" s="217">
        <v>500</v>
      </c>
      <c r="D198" s="225">
        <v>502</v>
      </c>
      <c r="E198" s="205" t="s">
        <v>2118</v>
      </c>
      <c r="F198" s="205" t="str">
        <f t="shared" si="58"/>
        <v>0000-FE-502</v>
      </c>
      <c r="G198" s="205" t="s">
        <v>2742</v>
      </c>
      <c r="H198" s="9" t="s">
        <v>2663</v>
      </c>
      <c r="I198" s="9" t="str">
        <f>VLOOKUP(J198,Auxiliary!B:C,2,0)</f>
        <v>INSU</v>
      </c>
      <c r="J198" s="217" t="s">
        <v>728</v>
      </c>
      <c r="K198" s="217" t="s">
        <v>2653</v>
      </c>
      <c r="L198" s="217" t="s">
        <v>2654</v>
      </c>
      <c r="M198" s="217" t="s">
        <v>2654</v>
      </c>
      <c r="N198" s="217" t="s">
        <v>2654</v>
      </c>
      <c r="O198" s="217" t="s">
        <v>2654</v>
      </c>
      <c r="P198" s="217" t="s">
        <v>2654</v>
      </c>
      <c r="Q198" s="217" t="s">
        <v>2654</v>
      </c>
      <c r="R198" s="217" t="s">
        <v>2654</v>
      </c>
      <c r="S198" s="217" t="s">
        <v>2654</v>
      </c>
      <c r="T198" s="217" t="s">
        <v>2654</v>
      </c>
      <c r="U198" s="217" t="s">
        <v>2654</v>
      </c>
      <c r="V198" s="217" t="s">
        <v>2654</v>
      </c>
      <c r="W198" s="217" t="s">
        <v>2654</v>
      </c>
      <c r="X198" s="217" t="s">
        <v>2654</v>
      </c>
      <c r="Y198" s="217" t="s">
        <v>2654</v>
      </c>
      <c r="Z198" s="217" t="s">
        <v>2654</v>
      </c>
      <c r="AA198" s="217" t="s">
        <v>2654</v>
      </c>
      <c r="AB198" s="217" t="str">
        <f t="shared" si="59"/>
        <v>NO</v>
      </c>
      <c r="AC198" s="217" t="str">
        <f t="shared" si="60"/>
        <v>NO</v>
      </c>
      <c r="AD198" s="217" t="str">
        <f t="shared" si="61"/>
        <v>NO</v>
      </c>
      <c r="AE198" s="217" t="str">
        <f t="shared" si="62"/>
        <v>NO</v>
      </c>
      <c r="AF198" s="217" t="str">
        <f t="shared" si="63"/>
        <v>NO</v>
      </c>
      <c r="AG198" s="217" t="str">
        <f t="shared" si="64"/>
        <v>NO</v>
      </c>
      <c r="AH198" s="217" t="str">
        <f t="shared" si="65"/>
        <v>NO</v>
      </c>
      <c r="AI198" s="217" t="str">
        <f t="shared" si="66"/>
        <v>NO</v>
      </c>
      <c r="AJ198" s="217" t="str">
        <f t="shared" si="50"/>
        <v>NO</v>
      </c>
      <c r="AK198" s="217" t="str">
        <f t="shared" si="51"/>
        <v>NO</v>
      </c>
      <c r="AL198" s="217" t="str">
        <f t="shared" si="52"/>
        <v>NO</v>
      </c>
      <c r="AM198" s="217" t="str">
        <f t="shared" si="53"/>
        <v>NO</v>
      </c>
      <c r="AN198" s="217" t="str">
        <f t="shared" si="54"/>
        <v>NO</v>
      </c>
      <c r="AO198" s="217" t="str">
        <f t="shared" si="54"/>
        <v>NO</v>
      </c>
      <c r="AP198" s="217" t="str">
        <f>IF(AND(Inputs!$E$16=TRUE,K198="YES"),"YES","NO")</f>
        <v>NO</v>
      </c>
      <c r="AQ198" s="217" t="str">
        <f t="shared" si="55"/>
        <v>NO</v>
      </c>
      <c r="AR198" s="217" t="str">
        <f t="shared" si="57"/>
        <v>NO</v>
      </c>
      <c r="AS198" s="216">
        <v>24</v>
      </c>
      <c r="AT198" s="221">
        <f t="shared" si="67"/>
        <v>43528</v>
      </c>
      <c r="AU198" s="217" t="str">
        <f t="shared" si="56"/>
        <v>PO+24W</v>
      </c>
    </row>
    <row r="199" spans="1:47" s="9" customFormat="1" x14ac:dyDescent="0.25">
      <c r="A199" s="218"/>
      <c r="B199" s="217" t="s">
        <v>2644</v>
      </c>
      <c r="C199" s="217">
        <v>500</v>
      </c>
      <c r="D199" s="225">
        <v>503</v>
      </c>
      <c r="E199" s="205" t="s">
        <v>1973</v>
      </c>
      <c r="F199" s="205" t="str">
        <f t="shared" si="58"/>
        <v>0000-FE-503</v>
      </c>
      <c r="G199" s="205" t="s">
        <v>2742</v>
      </c>
      <c r="H199" s="9" t="s">
        <v>2663</v>
      </c>
      <c r="I199" s="9" t="str">
        <f>VLOOKUP(J199,Auxiliary!B:C,2,0)</f>
        <v>INSU</v>
      </c>
      <c r="J199" s="217" t="s">
        <v>728</v>
      </c>
      <c r="K199" s="217" t="s">
        <v>2653</v>
      </c>
      <c r="L199" s="217" t="s">
        <v>2654</v>
      </c>
      <c r="M199" s="217" t="s">
        <v>2654</v>
      </c>
      <c r="N199" s="217" t="s">
        <v>2654</v>
      </c>
      <c r="O199" s="217" t="s">
        <v>2654</v>
      </c>
      <c r="P199" s="217" t="s">
        <v>2654</v>
      </c>
      <c r="Q199" s="217" t="s">
        <v>2654</v>
      </c>
      <c r="R199" s="217" t="s">
        <v>2654</v>
      </c>
      <c r="S199" s="217" t="s">
        <v>2654</v>
      </c>
      <c r="T199" s="217" t="s">
        <v>2654</v>
      </c>
      <c r="U199" s="217" t="s">
        <v>2654</v>
      </c>
      <c r="V199" s="217" t="s">
        <v>2654</v>
      </c>
      <c r="W199" s="217" t="s">
        <v>2654</v>
      </c>
      <c r="X199" s="217" t="s">
        <v>2654</v>
      </c>
      <c r="Y199" s="217" t="s">
        <v>2654</v>
      </c>
      <c r="Z199" s="217" t="s">
        <v>2654</v>
      </c>
      <c r="AA199" s="217" t="s">
        <v>2654</v>
      </c>
      <c r="AB199" s="217" t="str">
        <f t="shared" si="59"/>
        <v>NO</v>
      </c>
      <c r="AC199" s="217" t="str">
        <f t="shared" si="60"/>
        <v>NO</v>
      </c>
      <c r="AD199" s="217" t="str">
        <f t="shared" si="61"/>
        <v>NO</v>
      </c>
      <c r="AE199" s="217" t="str">
        <f t="shared" si="62"/>
        <v>NO</v>
      </c>
      <c r="AF199" s="217" t="str">
        <f t="shared" si="63"/>
        <v>NO</v>
      </c>
      <c r="AG199" s="217" t="str">
        <f t="shared" si="64"/>
        <v>NO</v>
      </c>
      <c r="AH199" s="217" t="str">
        <f t="shared" si="65"/>
        <v>NO</v>
      </c>
      <c r="AI199" s="217" t="str">
        <f t="shared" si="66"/>
        <v>NO</v>
      </c>
      <c r="AJ199" s="217" t="str">
        <f t="shared" si="50"/>
        <v>NO</v>
      </c>
      <c r="AK199" s="217" t="str">
        <f t="shared" si="51"/>
        <v>NO</v>
      </c>
      <c r="AL199" s="217" t="str">
        <f t="shared" si="52"/>
        <v>NO</v>
      </c>
      <c r="AM199" s="217" t="str">
        <f t="shared" si="53"/>
        <v>NO</v>
      </c>
      <c r="AN199" s="217" t="str">
        <f t="shared" si="54"/>
        <v>NO</v>
      </c>
      <c r="AO199" s="217" t="str">
        <f t="shared" si="54"/>
        <v>NO</v>
      </c>
      <c r="AP199" s="217" t="str">
        <f>IF(AND(Inputs!$E$16=TRUE,K199="YES"),"YES","NO")</f>
        <v>NO</v>
      </c>
      <c r="AQ199" s="217" t="str">
        <f t="shared" si="55"/>
        <v>NO</v>
      </c>
      <c r="AR199" s="217" t="str">
        <f t="shared" si="57"/>
        <v>NO</v>
      </c>
      <c r="AS199" s="216">
        <v>24</v>
      </c>
      <c r="AT199" s="221">
        <f t="shared" si="67"/>
        <v>43528</v>
      </c>
      <c r="AU199" s="217" t="str">
        <f t="shared" si="56"/>
        <v>PO+24W</v>
      </c>
    </row>
    <row r="200" spans="1:47" s="9" customFormat="1" hidden="1" x14ac:dyDescent="0.25">
      <c r="A200" s="218"/>
      <c r="B200" s="217" t="s">
        <v>2644</v>
      </c>
      <c r="C200" s="217">
        <v>500</v>
      </c>
      <c r="D200" s="225">
        <v>504</v>
      </c>
      <c r="E200" s="205" t="s">
        <v>2851</v>
      </c>
      <c r="F200" s="205" t="str">
        <f t="shared" si="58"/>
        <v>0000-FE-504</v>
      </c>
      <c r="G200" s="205" t="s">
        <v>2742</v>
      </c>
      <c r="H200" s="9" t="s">
        <v>2663</v>
      </c>
      <c r="I200" s="9" t="str">
        <f>VLOOKUP(J200,Auxiliary!B:C,2,0)</f>
        <v>INSU</v>
      </c>
      <c r="J200" s="217" t="s">
        <v>728</v>
      </c>
      <c r="K200" s="217" t="s">
        <v>2653</v>
      </c>
      <c r="L200" s="217" t="s">
        <v>2654</v>
      </c>
      <c r="M200" s="217" t="s">
        <v>2654</v>
      </c>
      <c r="N200" s="217" t="s">
        <v>2654</v>
      </c>
      <c r="O200" s="217" t="s">
        <v>2654</v>
      </c>
      <c r="P200" s="217" t="s">
        <v>2654</v>
      </c>
      <c r="Q200" s="217" t="s">
        <v>2654</v>
      </c>
      <c r="R200" s="217" t="s">
        <v>2654</v>
      </c>
      <c r="S200" s="217" t="s">
        <v>2654</v>
      </c>
      <c r="T200" s="217" t="s">
        <v>2654</v>
      </c>
      <c r="U200" s="217" t="s">
        <v>2654</v>
      </c>
      <c r="V200" s="217" t="s">
        <v>2654</v>
      </c>
      <c r="W200" s="217" t="s">
        <v>2654</v>
      </c>
      <c r="X200" s="217" t="s">
        <v>2654</v>
      </c>
      <c r="Y200" s="217" t="s">
        <v>2654</v>
      </c>
      <c r="Z200" s="217" t="s">
        <v>2654</v>
      </c>
      <c r="AA200" s="217" t="s">
        <v>2654</v>
      </c>
      <c r="AB200" s="217" t="str">
        <f t="shared" si="59"/>
        <v>NO</v>
      </c>
      <c r="AC200" s="217" t="str">
        <f t="shared" si="60"/>
        <v>NO</v>
      </c>
      <c r="AD200" s="217" t="str">
        <f t="shared" si="61"/>
        <v>NO</v>
      </c>
      <c r="AE200" s="217" t="str">
        <f t="shared" si="62"/>
        <v>NO</v>
      </c>
      <c r="AF200" s="217" t="str">
        <f t="shared" si="63"/>
        <v>NO</v>
      </c>
      <c r="AG200" s="217" t="str">
        <f t="shared" si="64"/>
        <v>NO</v>
      </c>
      <c r="AH200" s="217" t="str">
        <f t="shared" si="65"/>
        <v>NO</v>
      </c>
      <c r="AI200" s="217" t="str">
        <f t="shared" si="66"/>
        <v>NO</v>
      </c>
      <c r="AJ200" s="217" t="str">
        <f t="shared" si="50"/>
        <v>NO</v>
      </c>
      <c r="AK200" s="217" t="str">
        <f t="shared" si="51"/>
        <v>NO</v>
      </c>
      <c r="AL200" s="217" t="str">
        <f t="shared" si="52"/>
        <v>NO</v>
      </c>
      <c r="AM200" s="217" t="str">
        <f t="shared" si="53"/>
        <v>NO</v>
      </c>
      <c r="AN200" s="217" t="str">
        <f t="shared" si="54"/>
        <v>NO</v>
      </c>
      <c r="AO200" s="217" t="str">
        <f t="shared" si="54"/>
        <v>NO</v>
      </c>
      <c r="AP200" s="217" t="str">
        <f>IF(AND(Inputs!$E$16=TRUE,K200="YES"),"YES","NO")</f>
        <v>NO</v>
      </c>
      <c r="AQ200" s="217" t="str">
        <f t="shared" si="55"/>
        <v>NO</v>
      </c>
      <c r="AR200" s="217" t="str">
        <f t="shared" si="57"/>
        <v>NO</v>
      </c>
      <c r="AS200" s="216">
        <v>24</v>
      </c>
      <c r="AT200" s="221">
        <f t="shared" si="67"/>
        <v>43528</v>
      </c>
      <c r="AU200" s="217" t="str">
        <f t="shared" si="56"/>
        <v>PO+24W</v>
      </c>
    </row>
    <row r="201" spans="1:47" s="9" customFormat="1" hidden="1" x14ac:dyDescent="0.25">
      <c r="A201" s="218"/>
      <c r="B201" s="217" t="s">
        <v>2644</v>
      </c>
      <c r="C201" s="217">
        <v>500</v>
      </c>
      <c r="D201" s="225">
        <v>505</v>
      </c>
      <c r="E201" s="205" t="s">
        <v>2119</v>
      </c>
      <c r="F201" s="205" t="str">
        <f t="shared" si="58"/>
        <v>0000-FE-505</v>
      </c>
      <c r="G201" s="205" t="s">
        <v>2742</v>
      </c>
      <c r="H201" s="9" t="s">
        <v>2663</v>
      </c>
      <c r="I201" s="9" t="str">
        <f>VLOOKUP(J201,Auxiliary!B:C,2,0)</f>
        <v>INSU</v>
      </c>
      <c r="J201" s="217" t="s">
        <v>728</v>
      </c>
      <c r="K201" s="217" t="s">
        <v>2653</v>
      </c>
      <c r="L201" s="217" t="s">
        <v>2654</v>
      </c>
      <c r="M201" s="217" t="s">
        <v>2654</v>
      </c>
      <c r="N201" s="217" t="s">
        <v>2654</v>
      </c>
      <c r="O201" s="217" t="s">
        <v>2654</v>
      </c>
      <c r="P201" s="217" t="s">
        <v>2654</v>
      </c>
      <c r="Q201" s="217" t="s">
        <v>2654</v>
      </c>
      <c r="R201" s="217" t="s">
        <v>2654</v>
      </c>
      <c r="S201" s="217" t="s">
        <v>2654</v>
      </c>
      <c r="T201" s="217" t="s">
        <v>2654</v>
      </c>
      <c r="U201" s="217" t="s">
        <v>2654</v>
      </c>
      <c r="V201" s="217" t="s">
        <v>2654</v>
      </c>
      <c r="W201" s="217" t="s">
        <v>2654</v>
      </c>
      <c r="X201" s="217" t="s">
        <v>2654</v>
      </c>
      <c r="Y201" s="217" t="s">
        <v>2654</v>
      </c>
      <c r="Z201" s="217" t="s">
        <v>2654</v>
      </c>
      <c r="AA201" s="217" t="s">
        <v>2654</v>
      </c>
      <c r="AB201" s="217" t="str">
        <f t="shared" si="59"/>
        <v>NO</v>
      </c>
      <c r="AC201" s="217" t="str">
        <f t="shared" si="60"/>
        <v>NO</v>
      </c>
      <c r="AD201" s="217" t="str">
        <f t="shared" si="61"/>
        <v>NO</v>
      </c>
      <c r="AE201" s="217" t="str">
        <f t="shared" si="62"/>
        <v>NO</v>
      </c>
      <c r="AF201" s="217" t="str">
        <f t="shared" si="63"/>
        <v>NO</v>
      </c>
      <c r="AG201" s="217" t="str">
        <f t="shared" si="64"/>
        <v>NO</v>
      </c>
      <c r="AH201" s="217" t="str">
        <f t="shared" si="65"/>
        <v>NO</v>
      </c>
      <c r="AI201" s="217" t="str">
        <f t="shared" si="66"/>
        <v>NO</v>
      </c>
      <c r="AJ201" s="217" t="str">
        <f t="shared" ref="AJ201:AJ264" si="68">IF(AND(V$6="X",V201="YES"),"YES","NO")</f>
        <v>NO</v>
      </c>
      <c r="AK201" s="217" t="str">
        <f t="shared" ref="AK201:AK264" si="69">IF(AND(W$6="X",W201="YES"),"YES","NO")</f>
        <v>NO</v>
      </c>
      <c r="AL201" s="217" t="str">
        <f t="shared" ref="AL201:AL264" si="70">IF(AND(X$6="X",X201="YES"),"YES","NO")</f>
        <v>NO</v>
      </c>
      <c r="AM201" s="217" t="str">
        <f t="shared" ref="AM201:AM264" si="71">IF(AND(Y$6="X",Y201="YES"),"YES","NO")</f>
        <v>NO</v>
      </c>
      <c r="AN201" s="217" t="str">
        <f t="shared" ref="AN201:AO264" si="72">IF(AND(Z$6="X",Z201="YES"),"YES","NO")</f>
        <v>NO</v>
      </c>
      <c r="AO201" s="217" t="str">
        <f t="shared" si="72"/>
        <v>NO</v>
      </c>
      <c r="AP201" s="217" t="str">
        <f>IF(AND(Inputs!$E$16=TRUE,K201="YES"),"YES","NO")</f>
        <v>NO</v>
      </c>
      <c r="AQ201" s="217" t="str">
        <f t="shared" ref="AQ201:AQ264" si="73">IF(OR(M201="YES",AB201="YES",AC201="YES",AD201="YES",AE201="YES",AF201="YES",AG201="YES",AH201="YES",AI201="YES",AJ201="YES",AK201="YES",AL201="YES",AM201="YES",AN201="YES",AO201="YES"),"YES","NO")</f>
        <v>NO</v>
      </c>
      <c r="AR201" s="217" t="str">
        <f t="shared" si="57"/>
        <v>NO</v>
      </c>
      <c r="AS201" s="216">
        <v>24</v>
      </c>
      <c r="AT201" s="221">
        <f t="shared" si="67"/>
        <v>43528</v>
      </c>
      <c r="AU201" s="217" t="str">
        <f t="shared" ref="AU201:AU264" si="74">"PO+"&amp;AS201&amp;"W"</f>
        <v>PO+24W</v>
      </c>
    </row>
    <row r="202" spans="1:47" s="9" customFormat="1" hidden="1" x14ac:dyDescent="0.25">
      <c r="A202" s="218"/>
      <c r="B202" s="217" t="s">
        <v>2644</v>
      </c>
      <c r="C202" s="217">
        <v>500</v>
      </c>
      <c r="D202" s="225">
        <v>506</v>
      </c>
      <c r="E202" s="205" t="s">
        <v>2120</v>
      </c>
      <c r="F202" s="205" t="str">
        <f t="shared" si="58"/>
        <v>0000-FE-506</v>
      </c>
      <c r="G202" s="205" t="s">
        <v>2742</v>
      </c>
      <c r="H202" s="9" t="s">
        <v>2663</v>
      </c>
      <c r="I202" s="9" t="str">
        <f>VLOOKUP(J202,Auxiliary!B:C,2,0)</f>
        <v>INSU</v>
      </c>
      <c r="J202" s="217" t="s">
        <v>728</v>
      </c>
      <c r="K202" s="217" t="s">
        <v>2653</v>
      </c>
      <c r="L202" s="217" t="s">
        <v>2654</v>
      </c>
      <c r="M202" s="217" t="s">
        <v>2654</v>
      </c>
      <c r="N202" s="217" t="s">
        <v>2654</v>
      </c>
      <c r="O202" s="217" t="s">
        <v>2654</v>
      </c>
      <c r="P202" s="217" t="s">
        <v>2654</v>
      </c>
      <c r="Q202" s="217" t="s">
        <v>2654</v>
      </c>
      <c r="R202" s="217" t="s">
        <v>2654</v>
      </c>
      <c r="S202" s="217" t="s">
        <v>2654</v>
      </c>
      <c r="T202" s="217" t="s">
        <v>2654</v>
      </c>
      <c r="U202" s="217" t="s">
        <v>2654</v>
      </c>
      <c r="V202" s="217" t="s">
        <v>2654</v>
      </c>
      <c r="W202" s="217" t="s">
        <v>2654</v>
      </c>
      <c r="X202" s="217" t="s">
        <v>2654</v>
      </c>
      <c r="Y202" s="217" t="s">
        <v>2654</v>
      </c>
      <c r="Z202" s="217" t="s">
        <v>2654</v>
      </c>
      <c r="AA202" s="217" t="s">
        <v>2654</v>
      </c>
      <c r="AB202" s="217" t="str">
        <f t="shared" si="59"/>
        <v>NO</v>
      </c>
      <c r="AC202" s="217" t="str">
        <f t="shared" si="60"/>
        <v>NO</v>
      </c>
      <c r="AD202" s="217" t="str">
        <f t="shared" si="61"/>
        <v>NO</v>
      </c>
      <c r="AE202" s="217" t="str">
        <f t="shared" si="62"/>
        <v>NO</v>
      </c>
      <c r="AF202" s="217" t="str">
        <f t="shared" si="63"/>
        <v>NO</v>
      </c>
      <c r="AG202" s="217" t="str">
        <f t="shared" si="64"/>
        <v>NO</v>
      </c>
      <c r="AH202" s="217" t="str">
        <f t="shared" si="65"/>
        <v>NO</v>
      </c>
      <c r="AI202" s="217" t="str">
        <f t="shared" si="66"/>
        <v>NO</v>
      </c>
      <c r="AJ202" s="217" t="str">
        <f t="shared" si="68"/>
        <v>NO</v>
      </c>
      <c r="AK202" s="217" t="str">
        <f t="shared" si="69"/>
        <v>NO</v>
      </c>
      <c r="AL202" s="217" t="str">
        <f t="shared" si="70"/>
        <v>NO</v>
      </c>
      <c r="AM202" s="217" t="str">
        <f t="shared" si="71"/>
        <v>NO</v>
      </c>
      <c r="AN202" s="217" t="str">
        <f t="shared" si="72"/>
        <v>NO</v>
      </c>
      <c r="AO202" s="217" t="str">
        <f t="shared" si="72"/>
        <v>NO</v>
      </c>
      <c r="AP202" s="217" t="str">
        <f>IF(AND(Inputs!$E$16=TRUE,K202="YES"),"YES","NO")</f>
        <v>NO</v>
      </c>
      <c r="AQ202" s="217" t="str">
        <f t="shared" si="73"/>
        <v>NO</v>
      </c>
      <c r="AR202" s="217" t="str">
        <f t="shared" si="57"/>
        <v>NO</v>
      </c>
      <c r="AS202" s="216">
        <v>24</v>
      </c>
      <c r="AT202" s="221">
        <f t="shared" si="67"/>
        <v>43528</v>
      </c>
      <c r="AU202" s="217" t="str">
        <f t="shared" si="74"/>
        <v>PO+24W</v>
      </c>
    </row>
    <row r="203" spans="1:47" s="9" customFormat="1" hidden="1" x14ac:dyDescent="0.25">
      <c r="A203" s="218"/>
      <c r="B203" s="217" t="s">
        <v>2644</v>
      </c>
      <c r="C203" s="217">
        <v>500</v>
      </c>
      <c r="D203" s="225">
        <v>507</v>
      </c>
      <c r="E203" s="205" t="s">
        <v>2121</v>
      </c>
      <c r="F203" s="205" t="str">
        <f t="shared" si="58"/>
        <v>0000-FE-507</v>
      </c>
      <c r="G203" s="205" t="s">
        <v>2742</v>
      </c>
      <c r="H203" s="9" t="s">
        <v>2663</v>
      </c>
      <c r="I203" s="9" t="str">
        <f>VLOOKUP(J203,Auxiliary!B:C,2,0)</f>
        <v>INSU</v>
      </c>
      <c r="J203" s="217" t="s">
        <v>728</v>
      </c>
      <c r="K203" s="217" t="s">
        <v>2653</v>
      </c>
      <c r="L203" s="217" t="s">
        <v>2654</v>
      </c>
      <c r="M203" s="217" t="s">
        <v>2654</v>
      </c>
      <c r="N203" s="217" t="s">
        <v>2654</v>
      </c>
      <c r="O203" s="217" t="s">
        <v>2654</v>
      </c>
      <c r="P203" s="217" t="s">
        <v>2654</v>
      </c>
      <c r="Q203" s="217" t="s">
        <v>2654</v>
      </c>
      <c r="R203" s="217" t="s">
        <v>2654</v>
      </c>
      <c r="S203" s="217" t="s">
        <v>2654</v>
      </c>
      <c r="T203" s="217" t="s">
        <v>2654</v>
      </c>
      <c r="U203" s="217" t="s">
        <v>2654</v>
      </c>
      <c r="V203" s="217" t="s">
        <v>2654</v>
      </c>
      <c r="W203" s="217" t="s">
        <v>2654</v>
      </c>
      <c r="X203" s="217" t="s">
        <v>2654</v>
      </c>
      <c r="Y203" s="217" t="s">
        <v>2654</v>
      </c>
      <c r="Z203" s="217" t="s">
        <v>2654</v>
      </c>
      <c r="AA203" s="217" t="s">
        <v>2654</v>
      </c>
      <c r="AB203" s="217" t="str">
        <f t="shared" si="59"/>
        <v>NO</v>
      </c>
      <c r="AC203" s="217" t="str">
        <f t="shared" si="60"/>
        <v>NO</v>
      </c>
      <c r="AD203" s="217" t="str">
        <f t="shared" si="61"/>
        <v>NO</v>
      </c>
      <c r="AE203" s="217" t="str">
        <f t="shared" si="62"/>
        <v>NO</v>
      </c>
      <c r="AF203" s="217" t="str">
        <f t="shared" si="63"/>
        <v>NO</v>
      </c>
      <c r="AG203" s="217" t="str">
        <f t="shared" si="64"/>
        <v>NO</v>
      </c>
      <c r="AH203" s="217" t="str">
        <f t="shared" si="65"/>
        <v>NO</v>
      </c>
      <c r="AI203" s="217" t="str">
        <f t="shared" si="66"/>
        <v>NO</v>
      </c>
      <c r="AJ203" s="217" t="str">
        <f t="shared" si="68"/>
        <v>NO</v>
      </c>
      <c r="AK203" s="217" t="str">
        <f t="shared" si="69"/>
        <v>NO</v>
      </c>
      <c r="AL203" s="217" t="str">
        <f t="shared" si="70"/>
        <v>NO</v>
      </c>
      <c r="AM203" s="217" t="str">
        <f t="shared" si="71"/>
        <v>NO</v>
      </c>
      <c r="AN203" s="217" t="str">
        <f t="shared" si="72"/>
        <v>NO</v>
      </c>
      <c r="AO203" s="217" t="str">
        <f t="shared" si="72"/>
        <v>NO</v>
      </c>
      <c r="AP203" s="217" t="str">
        <f>IF(AND(Inputs!$E$16=TRUE,K203="YES"),"YES","NO")</f>
        <v>NO</v>
      </c>
      <c r="AQ203" s="217" t="str">
        <f t="shared" si="73"/>
        <v>NO</v>
      </c>
      <c r="AR203" s="217" t="str">
        <f t="shared" si="57"/>
        <v>NO</v>
      </c>
      <c r="AS203" s="216">
        <v>24</v>
      </c>
      <c r="AT203" s="221">
        <f t="shared" si="67"/>
        <v>43528</v>
      </c>
      <c r="AU203" s="217" t="str">
        <f t="shared" si="74"/>
        <v>PO+24W</v>
      </c>
    </row>
    <row r="204" spans="1:47" s="9" customFormat="1" hidden="1" x14ac:dyDescent="0.25">
      <c r="A204" s="218"/>
      <c r="B204" s="217" t="s">
        <v>2644</v>
      </c>
      <c r="C204" s="217">
        <v>500</v>
      </c>
      <c r="D204" s="225">
        <v>508</v>
      </c>
      <c r="E204" s="205" t="s">
        <v>2852</v>
      </c>
      <c r="F204" s="205" t="str">
        <f t="shared" si="58"/>
        <v>0000-FE-508</v>
      </c>
      <c r="G204" s="205" t="s">
        <v>2742</v>
      </c>
      <c r="H204" s="9" t="s">
        <v>2663</v>
      </c>
      <c r="I204" s="9" t="str">
        <f>VLOOKUP(J204,Auxiliary!B:C,2,0)</f>
        <v>INSU</v>
      </c>
      <c r="J204" s="217" t="s">
        <v>728</v>
      </c>
      <c r="K204" s="217" t="s">
        <v>2653</v>
      </c>
      <c r="L204" s="217" t="s">
        <v>2654</v>
      </c>
      <c r="M204" s="217" t="s">
        <v>2654</v>
      </c>
      <c r="N204" s="217" t="s">
        <v>2654</v>
      </c>
      <c r="O204" s="217" t="s">
        <v>2654</v>
      </c>
      <c r="P204" s="217" t="s">
        <v>2654</v>
      </c>
      <c r="Q204" s="217" t="s">
        <v>2654</v>
      </c>
      <c r="R204" s="217" t="s">
        <v>2654</v>
      </c>
      <c r="S204" s="217" t="s">
        <v>2654</v>
      </c>
      <c r="T204" s="217" t="s">
        <v>2654</v>
      </c>
      <c r="U204" s="217" t="s">
        <v>2654</v>
      </c>
      <c r="V204" s="217" t="s">
        <v>2654</v>
      </c>
      <c r="W204" s="217" t="s">
        <v>2654</v>
      </c>
      <c r="X204" s="217" t="s">
        <v>2654</v>
      </c>
      <c r="Y204" s="217" t="s">
        <v>2654</v>
      </c>
      <c r="Z204" s="217" t="s">
        <v>2654</v>
      </c>
      <c r="AA204" s="217" t="s">
        <v>2654</v>
      </c>
      <c r="AB204" s="217" t="str">
        <f t="shared" si="59"/>
        <v>NO</v>
      </c>
      <c r="AC204" s="217" t="str">
        <f t="shared" si="60"/>
        <v>NO</v>
      </c>
      <c r="AD204" s="217" t="str">
        <f t="shared" si="61"/>
        <v>NO</v>
      </c>
      <c r="AE204" s="217" t="str">
        <f t="shared" si="62"/>
        <v>NO</v>
      </c>
      <c r="AF204" s="217" t="str">
        <f t="shared" si="63"/>
        <v>NO</v>
      </c>
      <c r="AG204" s="217" t="str">
        <f t="shared" si="64"/>
        <v>NO</v>
      </c>
      <c r="AH204" s="217" t="str">
        <f t="shared" si="65"/>
        <v>NO</v>
      </c>
      <c r="AI204" s="217" t="str">
        <f t="shared" si="66"/>
        <v>NO</v>
      </c>
      <c r="AJ204" s="217" t="str">
        <f t="shared" si="68"/>
        <v>NO</v>
      </c>
      <c r="AK204" s="217" t="str">
        <f t="shared" si="69"/>
        <v>NO</v>
      </c>
      <c r="AL204" s="217" t="str">
        <f t="shared" si="70"/>
        <v>NO</v>
      </c>
      <c r="AM204" s="217" t="str">
        <f t="shared" si="71"/>
        <v>NO</v>
      </c>
      <c r="AN204" s="217" t="str">
        <f t="shared" si="72"/>
        <v>NO</v>
      </c>
      <c r="AO204" s="217" t="str">
        <f t="shared" si="72"/>
        <v>NO</v>
      </c>
      <c r="AP204" s="217" t="str">
        <f>IF(AND(Inputs!$E$16=TRUE,K204="YES"),"YES","NO")</f>
        <v>NO</v>
      </c>
      <c r="AQ204" s="217" t="str">
        <f t="shared" si="73"/>
        <v>NO</v>
      </c>
      <c r="AR204" s="217" t="str">
        <f t="shared" si="57"/>
        <v>NO</v>
      </c>
      <c r="AS204" s="216">
        <v>24</v>
      </c>
      <c r="AT204" s="221">
        <f t="shared" si="67"/>
        <v>43528</v>
      </c>
      <c r="AU204" s="217" t="str">
        <f t="shared" si="74"/>
        <v>PO+24W</v>
      </c>
    </row>
    <row r="205" spans="1:47" s="9" customFormat="1" hidden="1" x14ac:dyDescent="0.25">
      <c r="A205" s="218"/>
      <c r="B205" s="217" t="s">
        <v>2644</v>
      </c>
      <c r="C205" s="217">
        <v>500</v>
      </c>
      <c r="D205" s="225">
        <v>509</v>
      </c>
      <c r="E205" s="205" t="s">
        <v>2853</v>
      </c>
      <c r="F205" s="205" t="str">
        <f t="shared" si="58"/>
        <v>0000-FE-509</v>
      </c>
      <c r="G205" s="205" t="s">
        <v>2742</v>
      </c>
      <c r="H205" s="9" t="s">
        <v>2663</v>
      </c>
      <c r="I205" s="9" t="str">
        <f>VLOOKUP(J205,Auxiliary!B:C,2,0)</f>
        <v>INSU</v>
      </c>
      <c r="J205" s="217" t="s">
        <v>728</v>
      </c>
      <c r="K205" s="217" t="s">
        <v>2653</v>
      </c>
      <c r="L205" s="217" t="s">
        <v>2654</v>
      </c>
      <c r="M205" s="217" t="s">
        <v>2654</v>
      </c>
      <c r="N205" s="217" t="s">
        <v>2654</v>
      </c>
      <c r="O205" s="217" t="s">
        <v>2654</v>
      </c>
      <c r="P205" s="217" t="s">
        <v>2654</v>
      </c>
      <c r="Q205" s="217" t="s">
        <v>2654</v>
      </c>
      <c r="R205" s="217" t="s">
        <v>2654</v>
      </c>
      <c r="S205" s="217" t="s">
        <v>2654</v>
      </c>
      <c r="T205" s="217" t="s">
        <v>2654</v>
      </c>
      <c r="U205" s="217" t="s">
        <v>2654</v>
      </c>
      <c r="V205" s="217" t="s">
        <v>2654</v>
      </c>
      <c r="W205" s="217" t="s">
        <v>2654</v>
      </c>
      <c r="X205" s="217" t="s">
        <v>2654</v>
      </c>
      <c r="Y205" s="217" t="s">
        <v>2654</v>
      </c>
      <c r="Z205" s="217" t="s">
        <v>2654</v>
      </c>
      <c r="AA205" s="217" t="s">
        <v>2654</v>
      </c>
      <c r="AB205" s="217" t="str">
        <f t="shared" si="59"/>
        <v>NO</v>
      </c>
      <c r="AC205" s="217" t="str">
        <f t="shared" si="60"/>
        <v>NO</v>
      </c>
      <c r="AD205" s="217" t="str">
        <f t="shared" si="61"/>
        <v>NO</v>
      </c>
      <c r="AE205" s="217" t="str">
        <f t="shared" si="62"/>
        <v>NO</v>
      </c>
      <c r="AF205" s="217" t="str">
        <f t="shared" si="63"/>
        <v>NO</v>
      </c>
      <c r="AG205" s="217" t="str">
        <f t="shared" si="64"/>
        <v>NO</v>
      </c>
      <c r="AH205" s="217" t="str">
        <f t="shared" si="65"/>
        <v>NO</v>
      </c>
      <c r="AI205" s="217" t="str">
        <f t="shared" si="66"/>
        <v>NO</v>
      </c>
      <c r="AJ205" s="217" t="str">
        <f t="shared" si="68"/>
        <v>NO</v>
      </c>
      <c r="AK205" s="217" t="str">
        <f t="shared" si="69"/>
        <v>NO</v>
      </c>
      <c r="AL205" s="217" t="str">
        <f t="shared" si="70"/>
        <v>NO</v>
      </c>
      <c r="AM205" s="217" t="str">
        <f t="shared" si="71"/>
        <v>NO</v>
      </c>
      <c r="AN205" s="217" t="str">
        <f t="shared" si="72"/>
        <v>NO</v>
      </c>
      <c r="AO205" s="217" t="str">
        <f t="shared" si="72"/>
        <v>NO</v>
      </c>
      <c r="AP205" s="217" t="str">
        <f>IF(AND(Inputs!$E$16=TRUE,K205="YES"),"YES","NO")</f>
        <v>NO</v>
      </c>
      <c r="AQ205" s="217" t="str">
        <f t="shared" si="73"/>
        <v>NO</v>
      </c>
      <c r="AR205" s="217" t="str">
        <f t="shared" si="57"/>
        <v>NO</v>
      </c>
      <c r="AS205" s="216">
        <v>24</v>
      </c>
      <c r="AT205" s="221">
        <f t="shared" si="67"/>
        <v>43528</v>
      </c>
      <c r="AU205" s="217" t="str">
        <f t="shared" si="74"/>
        <v>PO+24W</v>
      </c>
    </row>
    <row r="206" spans="1:47" s="9" customFormat="1" hidden="1" x14ac:dyDescent="0.25">
      <c r="A206" s="218"/>
      <c r="B206" s="217" t="s">
        <v>2644</v>
      </c>
      <c r="C206" s="217">
        <v>500</v>
      </c>
      <c r="D206" s="225">
        <v>510</v>
      </c>
      <c r="E206" s="205" t="s">
        <v>2122</v>
      </c>
      <c r="F206" s="205" t="str">
        <f t="shared" si="58"/>
        <v>0000-FE-510</v>
      </c>
      <c r="G206" s="205" t="s">
        <v>2742</v>
      </c>
      <c r="H206" s="9" t="s">
        <v>2663</v>
      </c>
      <c r="I206" s="9" t="str">
        <f>VLOOKUP(J206,Auxiliary!B:C,2,0)</f>
        <v>INSU</v>
      </c>
      <c r="J206" s="217" t="s">
        <v>728</v>
      </c>
      <c r="K206" s="217" t="s">
        <v>2653</v>
      </c>
      <c r="L206" s="217" t="s">
        <v>2654</v>
      </c>
      <c r="M206" s="217" t="s">
        <v>2654</v>
      </c>
      <c r="N206" s="217" t="s">
        <v>2654</v>
      </c>
      <c r="O206" s="217" t="s">
        <v>2654</v>
      </c>
      <c r="P206" s="217" t="s">
        <v>2654</v>
      </c>
      <c r="Q206" s="217" t="s">
        <v>2654</v>
      </c>
      <c r="R206" s="217" t="s">
        <v>2654</v>
      </c>
      <c r="S206" s="217" t="s">
        <v>2654</v>
      </c>
      <c r="T206" s="217" t="s">
        <v>2654</v>
      </c>
      <c r="U206" s="217" t="s">
        <v>2654</v>
      </c>
      <c r="V206" s="217" t="s">
        <v>2654</v>
      </c>
      <c r="W206" s="217" t="s">
        <v>2654</v>
      </c>
      <c r="X206" s="217" t="s">
        <v>2654</v>
      </c>
      <c r="Y206" s="217" t="s">
        <v>2654</v>
      </c>
      <c r="Z206" s="217" t="s">
        <v>2654</v>
      </c>
      <c r="AA206" s="217" t="s">
        <v>2654</v>
      </c>
      <c r="AB206" s="217" t="str">
        <f t="shared" si="59"/>
        <v>NO</v>
      </c>
      <c r="AC206" s="217" t="str">
        <f t="shared" si="60"/>
        <v>NO</v>
      </c>
      <c r="AD206" s="217" t="str">
        <f t="shared" si="61"/>
        <v>NO</v>
      </c>
      <c r="AE206" s="217" t="str">
        <f t="shared" si="62"/>
        <v>NO</v>
      </c>
      <c r="AF206" s="217" t="str">
        <f t="shared" si="63"/>
        <v>NO</v>
      </c>
      <c r="AG206" s="217" t="str">
        <f t="shared" si="64"/>
        <v>NO</v>
      </c>
      <c r="AH206" s="217" t="str">
        <f t="shared" si="65"/>
        <v>NO</v>
      </c>
      <c r="AI206" s="217" t="str">
        <f t="shared" si="66"/>
        <v>NO</v>
      </c>
      <c r="AJ206" s="217" t="str">
        <f t="shared" si="68"/>
        <v>NO</v>
      </c>
      <c r="AK206" s="217" t="str">
        <f t="shared" si="69"/>
        <v>NO</v>
      </c>
      <c r="AL206" s="217" t="str">
        <f t="shared" si="70"/>
        <v>NO</v>
      </c>
      <c r="AM206" s="217" t="str">
        <f t="shared" si="71"/>
        <v>NO</v>
      </c>
      <c r="AN206" s="217" t="str">
        <f t="shared" si="72"/>
        <v>NO</v>
      </c>
      <c r="AO206" s="217" t="str">
        <f t="shared" si="72"/>
        <v>NO</v>
      </c>
      <c r="AP206" s="217" t="str">
        <f>IF(AND(Inputs!$E$16=TRUE,K206="YES"),"YES","NO")</f>
        <v>NO</v>
      </c>
      <c r="AQ206" s="217" t="str">
        <f t="shared" si="73"/>
        <v>NO</v>
      </c>
      <c r="AR206" s="217" t="str">
        <f t="shared" si="57"/>
        <v>NO</v>
      </c>
      <c r="AS206" s="216">
        <v>24</v>
      </c>
      <c r="AT206" s="221">
        <f t="shared" si="67"/>
        <v>43528</v>
      </c>
      <c r="AU206" s="217" t="str">
        <f t="shared" si="74"/>
        <v>PO+24W</v>
      </c>
    </row>
    <row r="207" spans="1:47" s="9" customFormat="1" hidden="1" x14ac:dyDescent="0.25">
      <c r="A207" s="218"/>
      <c r="B207" s="217" t="s">
        <v>2644</v>
      </c>
      <c r="C207" s="217">
        <v>500</v>
      </c>
      <c r="D207" s="225">
        <v>511</v>
      </c>
      <c r="E207" s="205" t="s">
        <v>2123</v>
      </c>
      <c r="F207" s="205" t="str">
        <f t="shared" si="58"/>
        <v>0000-FE-511</v>
      </c>
      <c r="G207" s="205" t="s">
        <v>2742</v>
      </c>
      <c r="H207" s="9" t="s">
        <v>2663</v>
      </c>
      <c r="I207" s="9" t="str">
        <f>VLOOKUP(J207,Auxiliary!B:C,2,0)</f>
        <v>INSU</v>
      </c>
      <c r="J207" s="217" t="s">
        <v>728</v>
      </c>
      <c r="K207" s="217" t="s">
        <v>2653</v>
      </c>
      <c r="L207" s="217" t="s">
        <v>2654</v>
      </c>
      <c r="M207" s="217" t="s">
        <v>2654</v>
      </c>
      <c r="N207" s="217" t="s">
        <v>2654</v>
      </c>
      <c r="O207" s="217" t="s">
        <v>2654</v>
      </c>
      <c r="P207" s="217" t="s">
        <v>2654</v>
      </c>
      <c r="Q207" s="217" t="s">
        <v>2654</v>
      </c>
      <c r="R207" s="217" t="s">
        <v>2654</v>
      </c>
      <c r="S207" s="217" t="s">
        <v>2654</v>
      </c>
      <c r="T207" s="217" t="s">
        <v>2654</v>
      </c>
      <c r="U207" s="217" t="s">
        <v>2654</v>
      </c>
      <c r="V207" s="217" t="s">
        <v>2654</v>
      </c>
      <c r="W207" s="217" t="s">
        <v>2654</v>
      </c>
      <c r="X207" s="217" t="s">
        <v>2654</v>
      </c>
      <c r="Y207" s="217" t="s">
        <v>2654</v>
      </c>
      <c r="Z207" s="217" t="s">
        <v>2654</v>
      </c>
      <c r="AA207" s="217" t="s">
        <v>2654</v>
      </c>
      <c r="AB207" s="217" t="str">
        <f t="shared" si="59"/>
        <v>NO</v>
      </c>
      <c r="AC207" s="217" t="str">
        <f t="shared" si="60"/>
        <v>NO</v>
      </c>
      <c r="AD207" s="217" t="str">
        <f t="shared" si="61"/>
        <v>NO</v>
      </c>
      <c r="AE207" s="217" t="str">
        <f t="shared" si="62"/>
        <v>NO</v>
      </c>
      <c r="AF207" s="217" t="str">
        <f t="shared" si="63"/>
        <v>NO</v>
      </c>
      <c r="AG207" s="217" t="str">
        <f t="shared" si="64"/>
        <v>NO</v>
      </c>
      <c r="AH207" s="217" t="str">
        <f t="shared" si="65"/>
        <v>NO</v>
      </c>
      <c r="AI207" s="217" t="str">
        <f t="shared" si="66"/>
        <v>NO</v>
      </c>
      <c r="AJ207" s="217" t="str">
        <f t="shared" si="68"/>
        <v>NO</v>
      </c>
      <c r="AK207" s="217" t="str">
        <f t="shared" si="69"/>
        <v>NO</v>
      </c>
      <c r="AL207" s="217" t="str">
        <f t="shared" si="70"/>
        <v>NO</v>
      </c>
      <c r="AM207" s="217" t="str">
        <f t="shared" si="71"/>
        <v>NO</v>
      </c>
      <c r="AN207" s="217" t="str">
        <f t="shared" si="72"/>
        <v>NO</v>
      </c>
      <c r="AO207" s="217" t="str">
        <f t="shared" si="72"/>
        <v>NO</v>
      </c>
      <c r="AP207" s="217" t="str">
        <f>IF(AND(Inputs!$E$16=TRUE,K207="YES"),"YES","NO")</f>
        <v>NO</v>
      </c>
      <c r="AQ207" s="217" t="str">
        <f t="shared" si="73"/>
        <v>NO</v>
      </c>
      <c r="AR207" s="217" t="str">
        <f t="shared" si="57"/>
        <v>NO</v>
      </c>
      <c r="AS207" s="216">
        <v>24</v>
      </c>
      <c r="AT207" s="221">
        <f t="shared" si="67"/>
        <v>43528</v>
      </c>
      <c r="AU207" s="217" t="str">
        <f t="shared" si="74"/>
        <v>PO+24W</v>
      </c>
    </row>
    <row r="208" spans="1:47" s="9" customFormat="1" hidden="1" x14ac:dyDescent="0.25">
      <c r="A208" s="218"/>
      <c r="B208" s="217" t="s">
        <v>2644</v>
      </c>
      <c r="C208" s="217">
        <v>500</v>
      </c>
      <c r="D208" s="225">
        <v>512</v>
      </c>
      <c r="E208" s="205" t="s">
        <v>2124</v>
      </c>
      <c r="F208" s="205" t="str">
        <f t="shared" si="58"/>
        <v>0000-FE-512</v>
      </c>
      <c r="G208" s="205" t="s">
        <v>2742</v>
      </c>
      <c r="H208" s="9" t="s">
        <v>2663</v>
      </c>
      <c r="I208" s="9" t="str">
        <f>VLOOKUP(J208,Auxiliary!B:C,2,0)</f>
        <v>INSU</v>
      </c>
      <c r="J208" s="217" t="s">
        <v>728</v>
      </c>
      <c r="K208" s="217" t="s">
        <v>2653</v>
      </c>
      <c r="L208" s="217" t="s">
        <v>2654</v>
      </c>
      <c r="M208" s="217" t="s">
        <v>2654</v>
      </c>
      <c r="N208" s="217" t="s">
        <v>2654</v>
      </c>
      <c r="O208" s="217" t="s">
        <v>2654</v>
      </c>
      <c r="P208" s="217" t="s">
        <v>2654</v>
      </c>
      <c r="Q208" s="217" t="s">
        <v>2654</v>
      </c>
      <c r="R208" s="217" t="s">
        <v>2654</v>
      </c>
      <c r="S208" s="217" t="s">
        <v>2654</v>
      </c>
      <c r="T208" s="217" t="s">
        <v>2654</v>
      </c>
      <c r="U208" s="217" t="s">
        <v>2654</v>
      </c>
      <c r="V208" s="217" t="s">
        <v>2654</v>
      </c>
      <c r="W208" s="217" t="s">
        <v>2654</v>
      </c>
      <c r="X208" s="217" t="s">
        <v>2654</v>
      </c>
      <c r="Y208" s="217" t="s">
        <v>2654</v>
      </c>
      <c r="Z208" s="217" t="s">
        <v>2654</v>
      </c>
      <c r="AA208" s="217" t="s">
        <v>2654</v>
      </c>
      <c r="AB208" s="217" t="str">
        <f t="shared" si="59"/>
        <v>NO</v>
      </c>
      <c r="AC208" s="217" t="str">
        <f t="shared" si="60"/>
        <v>NO</v>
      </c>
      <c r="AD208" s="217" t="str">
        <f t="shared" si="61"/>
        <v>NO</v>
      </c>
      <c r="AE208" s="217" t="str">
        <f t="shared" si="62"/>
        <v>NO</v>
      </c>
      <c r="AF208" s="217" t="str">
        <f t="shared" si="63"/>
        <v>NO</v>
      </c>
      <c r="AG208" s="217" t="str">
        <f t="shared" si="64"/>
        <v>NO</v>
      </c>
      <c r="AH208" s="217" t="str">
        <f t="shared" si="65"/>
        <v>NO</v>
      </c>
      <c r="AI208" s="217" t="str">
        <f t="shared" si="66"/>
        <v>NO</v>
      </c>
      <c r="AJ208" s="217" t="str">
        <f t="shared" si="68"/>
        <v>NO</v>
      </c>
      <c r="AK208" s="217" t="str">
        <f t="shared" si="69"/>
        <v>NO</v>
      </c>
      <c r="AL208" s="217" t="str">
        <f t="shared" si="70"/>
        <v>NO</v>
      </c>
      <c r="AM208" s="217" t="str">
        <f t="shared" si="71"/>
        <v>NO</v>
      </c>
      <c r="AN208" s="217" t="str">
        <f t="shared" si="72"/>
        <v>NO</v>
      </c>
      <c r="AO208" s="217" t="str">
        <f t="shared" si="72"/>
        <v>NO</v>
      </c>
      <c r="AP208" s="217" t="str">
        <f>IF(AND(Inputs!$E$16=TRUE,K208="YES"),"YES","NO")</f>
        <v>NO</v>
      </c>
      <c r="AQ208" s="217" t="str">
        <f t="shared" si="73"/>
        <v>NO</v>
      </c>
      <c r="AR208" s="217" t="str">
        <f t="shared" si="57"/>
        <v>NO</v>
      </c>
      <c r="AS208" s="216">
        <v>24</v>
      </c>
      <c r="AT208" s="221">
        <f t="shared" si="67"/>
        <v>43528</v>
      </c>
      <c r="AU208" s="217" t="str">
        <f t="shared" si="74"/>
        <v>PO+24W</v>
      </c>
    </row>
    <row r="209" spans="1:47" s="9" customFormat="1" hidden="1" x14ac:dyDescent="0.25">
      <c r="A209" s="218"/>
      <c r="B209" s="217" t="s">
        <v>2644</v>
      </c>
      <c r="C209" s="217">
        <v>500</v>
      </c>
      <c r="D209" s="225">
        <v>513</v>
      </c>
      <c r="E209" s="205" t="s">
        <v>2125</v>
      </c>
      <c r="F209" s="205" t="str">
        <f t="shared" si="58"/>
        <v>0000-FE-513</v>
      </c>
      <c r="G209" s="205" t="s">
        <v>2742</v>
      </c>
      <c r="H209" s="9" t="s">
        <v>2663</v>
      </c>
      <c r="I209" s="9" t="str">
        <f>VLOOKUP(J209,Auxiliary!B:C,2,0)</f>
        <v>INSU</v>
      </c>
      <c r="J209" s="217" t="s">
        <v>728</v>
      </c>
      <c r="K209" s="217" t="s">
        <v>2653</v>
      </c>
      <c r="L209" s="217" t="s">
        <v>2654</v>
      </c>
      <c r="M209" s="217" t="s">
        <v>2654</v>
      </c>
      <c r="N209" s="217" t="s">
        <v>2654</v>
      </c>
      <c r="O209" s="217" t="s">
        <v>2654</v>
      </c>
      <c r="P209" s="217" t="s">
        <v>2654</v>
      </c>
      <c r="Q209" s="217" t="s">
        <v>2654</v>
      </c>
      <c r="R209" s="217" t="s">
        <v>2654</v>
      </c>
      <c r="S209" s="217" t="s">
        <v>2654</v>
      </c>
      <c r="T209" s="217" t="s">
        <v>2654</v>
      </c>
      <c r="U209" s="217" t="s">
        <v>2654</v>
      </c>
      <c r="V209" s="217" t="s">
        <v>2654</v>
      </c>
      <c r="W209" s="217" t="s">
        <v>2654</v>
      </c>
      <c r="X209" s="217" t="s">
        <v>2654</v>
      </c>
      <c r="Y209" s="217" t="s">
        <v>2654</v>
      </c>
      <c r="Z209" s="217" t="s">
        <v>2654</v>
      </c>
      <c r="AA209" s="217" t="s">
        <v>2654</v>
      </c>
      <c r="AB209" s="217" t="str">
        <f t="shared" si="59"/>
        <v>NO</v>
      </c>
      <c r="AC209" s="217" t="str">
        <f t="shared" si="60"/>
        <v>NO</v>
      </c>
      <c r="AD209" s="217" t="str">
        <f t="shared" si="61"/>
        <v>NO</v>
      </c>
      <c r="AE209" s="217" t="str">
        <f t="shared" si="62"/>
        <v>NO</v>
      </c>
      <c r="AF209" s="217" t="str">
        <f t="shared" si="63"/>
        <v>NO</v>
      </c>
      <c r="AG209" s="217" t="str">
        <f t="shared" si="64"/>
        <v>NO</v>
      </c>
      <c r="AH209" s="217" t="str">
        <f t="shared" si="65"/>
        <v>NO</v>
      </c>
      <c r="AI209" s="217" t="str">
        <f t="shared" si="66"/>
        <v>NO</v>
      </c>
      <c r="AJ209" s="217" t="str">
        <f t="shared" si="68"/>
        <v>NO</v>
      </c>
      <c r="AK209" s="217" t="str">
        <f t="shared" si="69"/>
        <v>NO</v>
      </c>
      <c r="AL209" s="217" t="str">
        <f t="shared" si="70"/>
        <v>NO</v>
      </c>
      <c r="AM209" s="217" t="str">
        <f t="shared" si="71"/>
        <v>NO</v>
      </c>
      <c r="AN209" s="217" t="str">
        <f t="shared" si="72"/>
        <v>NO</v>
      </c>
      <c r="AO209" s="217" t="str">
        <f t="shared" si="72"/>
        <v>NO</v>
      </c>
      <c r="AP209" s="217" t="str">
        <f>IF(AND(Inputs!$E$16=TRUE,K209="YES"),"YES","NO")</f>
        <v>NO</v>
      </c>
      <c r="AQ209" s="217" t="str">
        <f t="shared" si="73"/>
        <v>NO</v>
      </c>
      <c r="AR209" s="217" t="str">
        <f t="shared" si="57"/>
        <v>NO</v>
      </c>
      <c r="AS209" s="216">
        <v>24</v>
      </c>
      <c r="AT209" s="221">
        <f t="shared" si="67"/>
        <v>43528</v>
      </c>
      <c r="AU209" s="217" t="str">
        <f t="shared" si="74"/>
        <v>PO+24W</v>
      </c>
    </row>
    <row r="210" spans="1:47" s="9" customFormat="1" hidden="1" x14ac:dyDescent="0.25">
      <c r="A210" s="218"/>
      <c r="B210" s="217" t="s">
        <v>2644</v>
      </c>
      <c r="C210" s="217">
        <v>500</v>
      </c>
      <c r="D210" s="225">
        <v>514</v>
      </c>
      <c r="E210" s="205" t="s">
        <v>2126</v>
      </c>
      <c r="F210" s="205" t="str">
        <f t="shared" si="58"/>
        <v>0000-FE-514</v>
      </c>
      <c r="G210" s="205" t="s">
        <v>2742</v>
      </c>
      <c r="H210" s="9" t="s">
        <v>2663</v>
      </c>
      <c r="I210" s="9" t="str">
        <f>VLOOKUP(J210,Auxiliary!B:C,2,0)</f>
        <v>INSU</v>
      </c>
      <c r="J210" s="217" t="s">
        <v>728</v>
      </c>
      <c r="K210" s="217" t="s">
        <v>2653</v>
      </c>
      <c r="L210" s="217" t="s">
        <v>2654</v>
      </c>
      <c r="M210" s="217" t="s">
        <v>2654</v>
      </c>
      <c r="N210" s="217" t="s">
        <v>2654</v>
      </c>
      <c r="O210" s="217" t="s">
        <v>2654</v>
      </c>
      <c r="P210" s="217" t="s">
        <v>2654</v>
      </c>
      <c r="Q210" s="217" t="s">
        <v>2654</v>
      </c>
      <c r="R210" s="217" t="s">
        <v>2654</v>
      </c>
      <c r="S210" s="217" t="s">
        <v>2654</v>
      </c>
      <c r="T210" s="217" t="s">
        <v>2654</v>
      </c>
      <c r="U210" s="217" t="s">
        <v>2654</v>
      </c>
      <c r="V210" s="217" t="s">
        <v>2654</v>
      </c>
      <c r="W210" s="217" t="s">
        <v>2654</v>
      </c>
      <c r="X210" s="217" t="s">
        <v>2654</v>
      </c>
      <c r="Y210" s="217" t="s">
        <v>2654</v>
      </c>
      <c r="Z210" s="217" t="s">
        <v>2654</v>
      </c>
      <c r="AA210" s="217" t="s">
        <v>2654</v>
      </c>
      <c r="AB210" s="217" t="str">
        <f t="shared" si="59"/>
        <v>NO</v>
      </c>
      <c r="AC210" s="217" t="str">
        <f t="shared" si="60"/>
        <v>NO</v>
      </c>
      <c r="AD210" s="217" t="str">
        <f t="shared" si="61"/>
        <v>NO</v>
      </c>
      <c r="AE210" s="217" t="str">
        <f t="shared" si="62"/>
        <v>NO</v>
      </c>
      <c r="AF210" s="217" t="str">
        <f t="shared" si="63"/>
        <v>NO</v>
      </c>
      <c r="AG210" s="217" t="str">
        <f t="shared" si="64"/>
        <v>NO</v>
      </c>
      <c r="AH210" s="217" t="str">
        <f t="shared" si="65"/>
        <v>NO</v>
      </c>
      <c r="AI210" s="217" t="str">
        <f t="shared" si="66"/>
        <v>NO</v>
      </c>
      <c r="AJ210" s="217" t="str">
        <f t="shared" si="68"/>
        <v>NO</v>
      </c>
      <c r="AK210" s="217" t="str">
        <f t="shared" si="69"/>
        <v>NO</v>
      </c>
      <c r="AL210" s="217" t="str">
        <f t="shared" si="70"/>
        <v>NO</v>
      </c>
      <c r="AM210" s="217" t="str">
        <f t="shared" si="71"/>
        <v>NO</v>
      </c>
      <c r="AN210" s="217" t="str">
        <f t="shared" si="72"/>
        <v>NO</v>
      </c>
      <c r="AO210" s="217" t="str">
        <f t="shared" si="72"/>
        <v>NO</v>
      </c>
      <c r="AP210" s="217" t="str">
        <f>IF(AND(Inputs!$E$16=TRUE,K210="YES"),"YES","NO")</f>
        <v>NO</v>
      </c>
      <c r="AQ210" s="217" t="str">
        <f t="shared" si="73"/>
        <v>NO</v>
      </c>
      <c r="AR210" s="217" t="str">
        <f t="shared" si="57"/>
        <v>NO</v>
      </c>
      <c r="AS210" s="216">
        <v>24</v>
      </c>
      <c r="AT210" s="221">
        <f t="shared" si="67"/>
        <v>43528</v>
      </c>
      <c r="AU210" s="217" t="str">
        <f t="shared" si="74"/>
        <v>PO+24W</v>
      </c>
    </row>
    <row r="211" spans="1:47" s="9" customFormat="1" hidden="1" x14ac:dyDescent="0.25">
      <c r="A211" s="218"/>
      <c r="B211" s="217" t="s">
        <v>2644</v>
      </c>
      <c r="C211" s="217">
        <v>500</v>
      </c>
      <c r="D211" s="225">
        <v>515</v>
      </c>
      <c r="E211" s="205" t="s">
        <v>2854</v>
      </c>
      <c r="F211" s="205" t="str">
        <f t="shared" si="58"/>
        <v>0000-FE-515</v>
      </c>
      <c r="G211" s="205" t="s">
        <v>2742</v>
      </c>
      <c r="H211" s="9" t="s">
        <v>2663</v>
      </c>
      <c r="I211" s="9" t="str">
        <f>VLOOKUP(J211,Auxiliary!B:C,2,0)</f>
        <v>INSU</v>
      </c>
      <c r="J211" s="217" t="s">
        <v>728</v>
      </c>
      <c r="K211" s="217" t="s">
        <v>2653</v>
      </c>
      <c r="L211" s="217" t="s">
        <v>2654</v>
      </c>
      <c r="M211" s="217" t="s">
        <v>2654</v>
      </c>
      <c r="N211" s="217" t="s">
        <v>2654</v>
      </c>
      <c r="O211" s="217" t="s">
        <v>2654</v>
      </c>
      <c r="P211" s="217" t="s">
        <v>2654</v>
      </c>
      <c r="Q211" s="217" t="s">
        <v>2654</v>
      </c>
      <c r="R211" s="217" t="s">
        <v>2654</v>
      </c>
      <c r="S211" s="217" t="s">
        <v>2654</v>
      </c>
      <c r="T211" s="217" t="s">
        <v>2654</v>
      </c>
      <c r="U211" s="217" t="s">
        <v>2654</v>
      </c>
      <c r="V211" s="217" t="s">
        <v>2654</v>
      </c>
      <c r="W211" s="217" t="s">
        <v>2654</v>
      </c>
      <c r="X211" s="217" t="s">
        <v>2654</v>
      </c>
      <c r="Y211" s="217" t="s">
        <v>2654</v>
      </c>
      <c r="Z211" s="217" t="s">
        <v>2654</v>
      </c>
      <c r="AA211" s="217" t="s">
        <v>2654</v>
      </c>
      <c r="AB211" s="217" t="str">
        <f t="shared" si="59"/>
        <v>NO</v>
      </c>
      <c r="AC211" s="217" t="str">
        <f t="shared" si="60"/>
        <v>NO</v>
      </c>
      <c r="AD211" s="217" t="str">
        <f t="shared" si="61"/>
        <v>NO</v>
      </c>
      <c r="AE211" s="217" t="str">
        <f t="shared" si="62"/>
        <v>NO</v>
      </c>
      <c r="AF211" s="217" t="str">
        <f t="shared" si="63"/>
        <v>NO</v>
      </c>
      <c r="AG211" s="217" t="str">
        <f t="shared" si="64"/>
        <v>NO</v>
      </c>
      <c r="AH211" s="217" t="str">
        <f t="shared" si="65"/>
        <v>NO</v>
      </c>
      <c r="AI211" s="217" t="str">
        <f t="shared" si="66"/>
        <v>NO</v>
      </c>
      <c r="AJ211" s="217" t="str">
        <f t="shared" si="68"/>
        <v>NO</v>
      </c>
      <c r="AK211" s="217" t="str">
        <f t="shared" si="69"/>
        <v>NO</v>
      </c>
      <c r="AL211" s="217" t="str">
        <f t="shared" si="70"/>
        <v>NO</v>
      </c>
      <c r="AM211" s="217" t="str">
        <f t="shared" si="71"/>
        <v>NO</v>
      </c>
      <c r="AN211" s="217" t="str">
        <f t="shared" si="72"/>
        <v>NO</v>
      </c>
      <c r="AO211" s="217" t="str">
        <f t="shared" si="72"/>
        <v>NO</v>
      </c>
      <c r="AP211" s="217" t="str">
        <f>IF(AND(Inputs!$E$16=TRUE,K211="YES"),"YES","NO")</f>
        <v>NO</v>
      </c>
      <c r="AQ211" s="217" t="str">
        <f t="shared" si="73"/>
        <v>NO</v>
      </c>
      <c r="AR211" s="217" t="str">
        <f t="shared" ref="AR211:AR274" si="75">IF(K211="NO",AQ211,IF(AND(K211="YES",AQ211="YES",AP211="YES"),"YES",IF(AND(K211="YES",AQ211="NO",AP211="NO"),"NO",IF(AND(K211="YES",AP211="YES",AQ211="NO"),"NO","NO"))))</f>
        <v>NO</v>
      </c>
      <c r="AS211" s="216">
        <v>24</v>
      </c>
      <c r="AT211" s="221">
        <f t="shared" si="67"/>
        <v>43528</v>
      </c>
      <c r="AU211" s="217" t="str">
        <f t="shared" si="74"/>
        <v>PO+24W</v>
      </c>
    </row>
    <row r="212" spans="1:47" s="9" customFormat="1" hidden="1" x14ac:dyDescent="0.25">
      <c r="A212" s="218"/>
      <c r="B212" s="217" t="s">
        <v>2644</v>
      </c>
      <c r="C212" s="217">
        <v>500</v>
      </c>
      <c r="D212" s="225">
        <v>516</v>
      </c>
      <c r="E212" s="205" t="s">
        <v>2127</v>
      </c>
      <c r="F212" s="205" t="str">
        <f t="shared" si="58"/>
        <v>0000-FE-516</v>
      </c>
      <c r="G212" s="205" t="s">
        <v>2742</v>
      </c>
      <c r="H212" s="9" t="s">
        <v>2663</v>
      </c>
      <c r="I212" s="9" t="str">
        <f>VLOOKUP(J212,Auxiliary!B:C,2,0)</f>
        <v>INSU</v>
      </c>
      <c r="J212" s="217" t="s">
        <v>728</v>
      </c>
      <c r="K212" s="217" t="s">
        <v>2653</v>
      </c>
      <c r="L212" s="217" t="s">
        <v>2654</v>
      </c>
      <c r="M212" s="217" t="s">
        <v>2654</v>
      </c>
      <c r="N212" s="217" t="s">
        <v>2654</v>
      </c>
      <c r="O212" s="217" t="s">
        <v>2654</v>
      </c>
      <c r="P212" s="217" t="s">
        <v>2654</v>
      </c>
      <c r="Q212" s="217" t="s">
        <v>2654</v>
      </c>
      <c r="R212" s="217" t="s">
        <v>2654</v>
      </c>
      <c r="S212" s="217" t="s">
        <v>2654</v>
      </c>
      <c r="T212" s="217" t="s">
        <v>2654</v>
      </c>
      <c r="U212" s="217" t="s">
        <v>2654</v>
      </c>
      <c r="V212" s="217" t="s">
        <v>2654</v>
      </c>
      <c r="W212" s="217" t="s">
        <v>2654</v>
      </c>
      <c r="X212" s="217" t="s">
        <v>2654</v>
      </c>
      <c r="Y212" s="217" t="s">
        <v>2654</v>
      </c>
      <c r="Z212" s="217" t="s">
        <v>2654</v>
      </c>
      <c r="AA212" s="217" t="s">
        <v>2654</v>
      </c>
      <c r="AB212" s="217" t="str">
        <f t="shared" si="59"/>
        <v>NO</v>
      </c>
      <c r="AC212" s="217" t="str">
        <f t="shared" si="60"/>
        <v>NO</v>
      </c>
      <c r="AD212" s="217" t="str">
        <f t="shared" si="61"/>
        <v>NO</v>
      </c>
      <c r="AE212" s="217" t="str">
        <f t="shared" si="62"/>
        <v>NO</v>
      </c>
      <c r="AF212" s="217" t="str">
        <f t="shared" si="63"/>
        <v>NO</v>
      </c>
      <c r="AG212" s="217" t="str">
        <f t="shared" si="64"/>
        <v>NO</v>
      </c>
      <c r="AH212" s="217" t="str">
        <f t="shared" si="65"/>
        <v>NO</v>
      </c>
      <c r="AI212" s="217" t="str">
        <f t="shared" si="66"/>
        <v>NO</v>
      </c>
      <c r="AJ212" s="217" t="str">
        <f t="shared" si="68"/>
        <v>NO</v>
      </c>
      <c r="AK212" s="217" t="str">
        <f t="shared" si="69"/>
        <v>NO</v>
      </c>
      <c r="AL212" s="217" t="str">
        <f t="shared" si="70"/>
        <v>NO</v>
      </c>
      <c r="AM212" s="217" t="str">
        <f t="shared" si="71"/>
        <v>NO</v>
      </c>
      <c r="AN212" s="217" t="str">
        <f t="shared" si="72"/>
        <v>NO</v>
      </c>
      <c r="AO212" s="217" t="str">
        <f t="shared" si="72"/>
        <v>NO</v>
      </c>
      <c r="AP212" s="217" t="str">
        <f>IF(AND(Inputs!$E$16=TRUE,K212="YES"),"YES","NO")</f>
        <v>NO</v>
      </c>
      <c r="AQ212" s="217" t="str">
        <f t="shared" si="73"/>
        <v>NO</v>
      </c>
      <c r="AR212" s="217" t="str">
        <f t="shared" si="75"/>
        <v>NO</v>
      </c>
      <c r="AS212" s="216">
        <v>24</v>
      </c>
      <c r="AT212" s="221">
        <f t="shared" si="67"/>
        <v>43528</v>
      </c>
      <c r="AU212" s="217" t="str">
        <f t="shared" si="74"/>
        <v>PO+24W</v>
      </c>
    </row>
    <row r="213" spans="1:47" s="9" customFormat="1" hidden="1" x14ac:dyDescent="0.25">
      <c r="A213" s="218"/>
      <c r="B213" s="217" t="s">
        <v>2644</v>
      </c>
      <c r="C213" s="217">
        <v>500</v>
      </c>
      <c r="D213" s="225">
        <v>517</v>
      </c>
      <c r="E213" s="205" t="s">
        <v>2128</v>
      </c>
      <c r="F213" s="205" t="str">
        <f t="shared" ref="F213:F276" si="76">"0000-"&amp;B213&amp;"-"&amp;TEXT(D213,"00#")</f>
        <v>0000-FE-517</v>
      </c>
      <c r="G213" s="205" t="s">
        <v>2742</v>
      </c>
      <c r="H213" s="9" t="s">
        <v>2663</v>
      </c>
      <c r="I213" s="9" t="str">
        <f>VLOOKUP(J213,Auxiliary!B:C,2,0)</f>
        <v>INSU</v>
      </c>
      <c r="J213" s="217" t="s">
        <v>728</v>
      </c>
      <c r="K213" s="217" t="s">
        <v>2653</v>
      </c>
      <c r="L213" s="217" t="s">
        <v>2654</v>
      </c>
      <c r="M213" s="217" t="s">
        <v>2654</v>
      </c>
      <c r="N213" s="217" t="s">
        <v>2654</v>
      </c>
      <c r="O213" s="217" t="s">
        <v>2654</v>
      </c>
      <c r="P213" s="217" t="s">
        <v>2654</v>
      </c>
      <c r="Q213" s="217" t="s">
        <v>2654</v>
      </c>
      <c r="R213" s="217" t="s">
        <v>2654</v>
      </c>
      <c r="S213" s="217" t="s">
        <v>2654</v>
      </c>
      <c r="T213" s="217" t="s">
        <v>2654</v>
      </c>
      <c r="U213" s="217" t="s">
        <v>2654</v>
      </c>
      <c r="V213" s="217" t="s">
        <v>2654</v>
      </c>
      <c r="W213" s="217" t="s">
        <v>2654</v>
      </c>
      <c r="X213" s="217" t="s">
        <v>2654</v>
      </c>
      <c r="Y213" s="217" t="s">
        <v>2654</v>
      </c>
      <c r="Z213" s="217" t="s">
        <v>2654</v>
      </c>
      <c r="AA213" s="217" t="s">
        <v>2654</v>
      </c>
      <c r="AB213" s="217" t="str">
        <f t="shared" ref="AB213:AB276" si="77">IF(AND(N$6="X",N213="YES"),"YES","NO")</f>
        <v>NO</v>
      </c>
      <c r="AC213" s="217" t="str">
        <f t="shared" ref="AC213:AC276" si="78">IF(AND(O$6="X",O213="YES"),"YES","NO")</f>
        <v>NO</v>
      </c>
      <c r="AD213" s="217" t="str">
        <f t="shared" ref="AD213:AD276" si="79">IF(AND(P$6="X",P213="YES"),"YES","NO")</f>
        <v>NO</v>
      </c>
      <c r="AE213" s="217" t="str">
        <f t="shared" ref="AE213:AE276" si="80">IF(AND(Q$6="X",Q213="YES"),"YES","NO")</f>
        <v>NO</v>
      </c>
      <c r="AF213" s="217" t="str">
        <f t="shared" ref="AF213:AF276" si="81">IF(AND(R$6="X",R213="YES"),"YES","NO")</f>
        <v>NO</v>
      </c>
      <c r="AG213" s="217" t="str">
        <f t="shared" ref="AG213:AG276" si="82">IF(AND(S$6="X",S213="YES"),"YES","NO")</f>
        <v>NO</v>
      </c>
      <c r="AH213" s="217" t="str">
        <f t="shared" si="65"/>
        <v>NO</v>
      </c>
      <c r="AI213" s="217" t="str">
        <f t="shared" si="66"/>
        <v>NO</v>
      </c>
      <c r="AJ213" s="217" t="str">
        <f t="shared" si="68"/>
        <v>NO</v>
      </c>
      <c r="AK213" s="217" t="str">
        <f t="shared" si="69"/>
        <v>NO</v>
      </c>
      <c r="AL213" s="217" t="str">
        <f t="shared" si="70"/>
        <v>NO</v>
      </c>
      <c r="AM213" s="217" t="str">
        <f t="shared" si="71"/>
        <v>NO</v>
      </c>
      <c r="AN213" s="217" t="str">
        <f t="shared" si="72"/>
        <v>NO</v>
      </c>
      <c r="AO213" s="217" t="str">
        <f t="shared" si="72"/>
        <v>NO</v>
      </c>
      <c r="AP213" s="217" t="str">
        <f>IF(AND(Inputs!$E$16=TRUE,K213="YES"),"YES","NO")</f>
        <v>NO</v>
      </c>
      <c r="AQ213" s="217" t="str">
        <f t="shared" si="73"/>
        <v>NO</v>
      </c>
      <c r="AR213" s="217" t="str">
        <f t="shared" si="75"/>
        <v>NO</v>
      </c>
      <c r="AS213" s="216">
        <v>24</v>
      </c>
      <c r="AT213" s="221">
        <f t="shared" si="67"/>
        <v>43528</v>
      </c>
      <c r="AU213" s="217" t="str">
        <f t="shared" si="74"/>
        <v>PO+24W</v>
      </c>
    </row>
    <row r="214" spans="1:47" s="9" customFormat="1" hidden="1" x14ac:dyDescent="0.25">
      <c r="A214" s="218"/>
      <c r="B214" s="217" t="s">
        <v>2644</v>
      </c>
      <c r="C214" s="217">
        <v>500</v>
      </c>
      <c r="D214" s="225">
        <v>518</v>
      </c>
      <c r="E214" s="205" t="s">
        <v>2855</v>
      </c>
      <c r="F214" s="205" t="str">
        <f t="shared" si="76"/>
        <v>0000-FE-518</v>
      </c>
      <c r="G214" s="205" t="s">
        <v>2742</v>
      </c>
      <c r="H214" s="9" t="s">
        <v>2663</v>
      </c>
      <c r="I214" s="9" t="str">
        <f>VLOOKUP(J214,Auxiliary!B:C,2,0)</f>
        <v>INSU</v>
      </c>
      <c r="J214" s="217" t="s">
        <v>728</v>
      </c>
      <c r="K214" s="217" t="s">
        <v>2653</v>
      </c>
      <c r="L214" s="217" t="s">
        <v>2654</v>
      </c>
      <c r="M214" s="217" t="s">
        <v>2654</v>
      </c>
      <c r="N214" s="217" t="s">
        <v>2654</v>
      </c>
      <c r="O214" s="217" t="s">
        <v>2654</v>
      </c>
      <c r="P214" s="217" t="s">
        <v>2654</v>
      </c>
      <c r="Q214" s="217" t="s">
        <v>2654</v>
      </c>
      <c r="R214" s="217" t="s">
        <v>2654</v>
      </c>
      <c r="S214" s="217" t="s">
        <v>2654</v>
      </c>
      <c r="T214" s="217" t="s">
        <v>2654</v>
      </c>
      <c r="U214" s="217" t="s">
        <v>2654</v>
      </c>
      <c r="V214" s="217" t="s">
        <v>2654</v>
      </c>
      <c r="W214" s="217" t="s">
        <v>2654</v>
      </c>
      <c r="X214" s="217" t="s">
        <v>2654</v>
      </c>
      <c r="Y214" s="217" t="s">
        <v>2654</v>
      </c>
      <c r="Z214" s="217" t="s">
        <v>2654</v>
      </c>
      <c r="AA214" s="217" t="s">
        <v>2654</v>
      </c>
      <c r="AB214" s="217" t="str">
        <f t="shared" si="77"/>
        <v>NO</v>
      </c>
      <c r="AC214" s="217" t="str">
        <f t="shared" si="78"/>
        <v>NO</v>
      </c>
      <c r="AD214" s="217" t="str">
        <f t="shared" si="79"/>
        <v>NO</v>
      </c>
      <c r="AE214" s="217" t="str">
        <f t="shared" si="80"/>
        <v>NO</v>
      </c>
      <c r="AF214" s="217" t="str">
        <f t="shared" si="81"/>
        <v>NO</v>
      </c>
      <c r="AG214" s="217" t="str">
        <f t="shared" si="82"/>
        <v>NO</v>
      </c>
      <c r="AH214" s="217" t="str">
        <f t="shared" si="65"/>
        <v>NO</v>
      </c>
      <c r="AI214" s="217" t="str">
        <f t="shared" si="66"/>
        <v>NO</v>
      </c>
      <c r="AJ214" s="217" t="str">
        <f t="shared" si="68"/>
        <v>NO</v>
      </c>
      <c r="AK214" s="217" t="str">
        <f t="shared" si="69"/>
        <v>NO</v>
      </c>
      <c r="AL214" s="217" t="str">
        <f t="shared" si="70"/>
        <v>NO</v>
      </c>
      <c r="AM214" s="217" t="str">
        <f t="shared" si="71"/>
        <v>NO</v>
      </c>
      <c r="AN214" s="217" t="str">
        <f t="shared" si="72"/>
        <v>NO</v>
      </c>
      <c r="AO214" s="217" t="str">
        <f t="shared" si="72"/>
        <v>NO</v>
      </c>
      <c r="AP214" s="217" t="str">
        <f>IF(AND(Inputs!$E$16=TRUE,K214="YES"),"YES","NO")</f>
        <v>NO</v>
      </c>
      <c r="AQ214" s="217" t="str">
        <f t="shared" si="73"/>
        <v>NO</v>
      </c>
      <c r="AR214" s="217" t="str">
        <f t="shared" si="75"/>
        <v>NO</v>
      </c>
      <c r="AS214" s="216">
        <v>40</v>
      </c>
      <c r="AT214" s="221">
        <f t="shared" si="67"/>
        <v>43640</v>
      </c>
      <c r="AU214" s="217" t="str">
        <f t="shared" si="74"/>
        <v>PO+40W</v>
      </c>
    </row>
    <row r="215" spans="1:47" s="9" customFormat="1" hidden="1" x14ac:dyDescent="0.25">
      <c r="A215" s="218"/>
      <c r="B215" s="217" t="s">
        <v>2644</v>
      </c>
      <c r="C215" s="217">
        <v>500</v>
      </c>
      <c r="D215" s="225">
        <v>519</v>
      </c>
      <c r="E215" s="205" t="s">
        <v>2129</v>
      </c>
      <c r="F215" s="205" t="str">
        <f t="shared" si="76"/>
        <v>0000-FE-519</v>
      </c>
      <c r="G215" s="205" t="s">
        <v>2742</v>
      </c>
      <c r="H215" s="9" t="s">
        <v>2663</v>
      </c>
      <c r="I215" s="9" t="str">
        <f>VLOOKUP(J215,Auxiliary!B:C,2,0)</f>
        <v>INSU</v>
      </c>
      <c r="J215" s="217" t="s">
        <v>728</v>
      </c>
      <c r="K215" s="217" t="s">
        <v>2653</v>
      </c>
      <c r="L215" s="217" t="s">
        <v>2654</v>
      </c>
      <c r="M215" s="217" t="s">
        <v>2654</v>
      </c>
      <c r="N215" s="217" t="s">
        <v>2654</v>
      </c>
      <c r="O215" s="217" t="s">
        <v>2654</v>
      </c>
      <c r="P215" s="217" t="s">
        <v>2654</v>
      </c>
      <c r="Q215" s="217" t="s">
        <v>2654</v>
      </c>
      <c r="R215" s="217" t="s">
        <v>2654</v>
      </c>
      <c r="S215" s="217" t="s">
        <v>2654</v>
      </c>
      <c r="T215" s="217" t="s">
        <v>2654</v>
      </c>
      <c r="U215" s="217" t="s">
        <v>2654</v>
      </c>
      <c r="V215" s="217" t="s">
        <v>2654</v>
      </c>
      <c r="W215" s="217" t="s">
        <v>2654</v>
      </c>
      <c r="X215" s="217" t="s">
        <v>2654</v>
      </c>
      <c r="Y215" s="217" t="s">
        <v>2654</v>
      </c>
      <c r="Z215" s="217" t="s">
        <v>2654</v>
      </c>
      <c r="AA215" s="217" t="s">
        <v>2654</v>
      </c>
      <c r="AB215" s="217" t="str">
        <f t="shared" si="77"/>
        <v>NO</v>
      </c>
      <c r="AC215" s="217" t="str">
        <f t="shared" si="78"/>
        <v>NO</v>
      </c>
      <c r="AD215" s="217" t="str">
        <f t="shared" si="79"/>
        <v>NO</v>
      </c>
      <c r="AE215" s="217" t="str">
        <f t="shared" si="80"/>
        <v>NO</v>
      </c>
      <c r="AF215" s="217" t="str">
        <f t="shared" si="81"/>
        <v>NO</v>
      </c>
      <c r="AG215" s="217" t="str">
        <f t="shared" si="82"/>
        <v>NO</v>
      </c>
      <c r="AH215" s="217" t="str">
        <f t="shared" si="65"/>
        <v>NO</v>
      </c>
      <c r="AI215" s="217" t="str">
        <f t="shared" si="66"/>
        <v>NO</v>
      </c>
      <c r="AJ215" s="217" t="str">
        <f t="shared" si="68"/>
        <v>NO</v>
      </c>
      <c r="AK215" s="217" t="str">
        <f t="shared" si="69"/>
        <v>NO</v>
      </c>
      <c r="AL215" s="217" t="str">
        <f t="shared" si="70"/>
        <v>NO</v>
      </c>
      <c r="AM215" s="217" t="str">
        <f t="shared" si="71"/>
        <v>NO</v>
      </c>
      <c r="AN215" s="217" t="str">
        <f t="shared" si="72"/>
        <v>NO</v>
      </c>
      <c r="AO215" s="217" t="str">
        <f t="shared" si="72"/>
        <v>NO</v>
      </c>
      <c r="AP215" s="217" t="str">
        <f>IF(AND(Inputs!$E$16=TRUE,K215="YES"),"YES","NO")</f>
        <v>NO</v>
      </c>
      <c r="AQ215" s="217" t="str">
        <f t="shared" si="73"/>
        <v>NO</v>
      </c>
      <c r="AR215" s="217" t="str">
        <f t="shared" si="75"/>
        <v>NO</v>
      </c>
      <c r="AS215" s="216">
        <v>24</v>
      </c>
      <c r="AT215" s="221">
        <f t="shared" si="67"/>
        <v>43528</v>
      </c>
      <c r="AU215" s="217" t="str">
        <f t="shared" si="74"/>
        <v>PO+24W</v>
      </c>
    </row>
    <row r="216" spans="1:47" s="9" customFormat="1" hidden="1" x14ac:dyDescent="0.25">
      <c r="A216" s="218"/>
      <c r="B216" s="217" t="s">
        <v>2644</v>
      </c>
      <c r="C216" s="217">
        <v>500</v>
      </c>
      <c r="D216" s="225">
        <v>520</v>
      </c>
      <c r="E216" s="205" t="s">
        <v>2130</v>
      </c>
      <c r="F216" s="205" t="str">
        <f t="shared" si="76"/>
        <v>0000-FE-520</v>
      </c>
      <c r="G216" s="205" t="s">
        <v>2742</v>
      </c>
      <c r="H216" s="9" t="s">
        <v>2663</v>
      </c>
      <c r="I216" s="9" t="str">
        <f>VLOOKUP(J216,Auxiliary!B:C,2,0)</f>
        <v>INSU</v>
      </c>
      <c r="J216" s="217" t="s">
        <v>728</v>
      </c>
      <c r="K216" s="217" t="s">
        <v>2653</v>
      </c>
      <c r="L216" s="217" t="s">
        <v>2654</v>
      </c>
      <c r="M216" s="217" t="s">
        <v>2654</v>
      </c>
      <c r="N216" s="217" t="s">
        <v>2654</v>
      </c>
      <c r="O216" s="217" t="s">
        <v>2654</v>
      </c>
      <c r="P216" s="217" t="s">
        <v>2654</v>
      </c>
      <c r="Q216" s="217" t="s">
        <v>2654</v>
      </c>
      <c r="R216" s="217" t="s">
        <v>2654</v>
      </c>
      <c r="S216" s="217" t="s">
        <v>2654</v>
      </c>
      <c r="T216" s="217" t="s">
        <v>2654</v>
      </c>
      <c r="U216" s="217" t="s">
        <v>2654</v>
      </c>
      <c r="V216" s="217" t="s">
        <v>2654</v>
      </c>
      <c r="W216" s="217" t="s">
        <v>2654</v>
      </c>
      <c r="X216" s="217" t="s">
        <v>2654</v>
      </c>
      <c r="Y216" s="217" t="s">
        <v>2654</v>
      </c>
      <c r="Z216" s="217" t="s">
        <v>2654</v>
      </c>
      <c r="AA216" s="217" t="s">
        <v>2654</v>
      </c>
      <c r="AB216" s="217" t="str">
        <f t="shared" si="77"/>
        <v>NO</v>
      </c>
      <c r="AC216" s="217" t="str">
        <f t="shared" si="78"/>
        <v>NO</v>
      </c>
      <c r="AD216" s="217" t="str">
        <f t="shared" si="79"/>
        <v>NO</v>
      </c>
      <c r="AE216" s="217" t="str">
        <f t="shared" si="80"/>
        <v>NO</v>
      </c>
      <c r="AF216" s="217" t="str">
        <f t="shared" si="81"/>
        <v>NO</v>
      </c>
      <c r="AG216" s="217" t="str">
        <f t="shared" si="82"/>
        <v>NO</v>
      </c>
      <c r="AH216" s="217" t="str">
        <f t="shared" si="65"/>
        <v>NO</v>
      </c>
      <c r="AI216" s="217" t="str">
        <f t="shared" si="66"/>
        <v>NO</v>
      </c>
      <c r="AJ216" s="217" t="str">
        <f t="shared" si="68"/>
        <v>NO</v>
      </c>
      <c r="AK216" s="217" t="str">
        <f t="shared" si="69"/>
        <v>NO</v>
      </c>
      <c r="AL216" s="217" t="str">
        <f t="shared" si="70"/>
        <v>NO</v>
      </c>
      <c r="AM216" s="217" t="str">
        <f t="shared" si="71"/>
        <v>NO</v>
      </c>
      <c r="AN216" s="217" t="str">
        <f t="shared" si="72"/>
        <v>NO</v>
      </c>
      <c r="AO216" s="217" t="str">
        <f t="shared" si="72"/>
        <v>NO</v>
      </c>
      <c r="AP216" s="217" t="str">
        <f>IF(AND(Inputs!$E$16=TRUE,K216="YES"),"YES","NO")</f>
        <v>NO</v>
      </c>
      <c r="AQ216" s="217" t="str">
        <f t="shared" si="73"/>
        <v>NO</v>
      </c>
      <c r="AR216" s="217" t="str">
        <f t="shared" si="75"/>
        <v>NO</v>
      </c>
      <c r="AS216" s="216">
        <v>40</v>
      </c>
      <c r="AT216" s="221">
        <f t="shared" si="67"/>
        <v>43640</v>
      </c>
      <c r="AU216" s="217" t="str">
        <f t="shared" si="74"/>
        <v>PO+40W</v>
      </c>
    </row>
    <row r="217" spans="1:47" s="9" customFormat="1" hidden="1" x14ac:dyDescent="0.25">
      <c r="A217" s="218"/>
      <c r="B217" s="217" t="s">
        <v>2644</v>
      </c>
      <c r="C217" s="217">
        <v>600</v>
      </c>
      <c r="D217" s="225">
        <v>600</v>
      </c>
      <c r="E217" s="205" t="s">
        <v>2131</v>
      </c>
      <c r="F217" s="205" t="str">
        <f t="shared" si="76"/>
        <v>0000-FE-600</v>
      </c>
      <c r="G217" s="205" t="s">
        <v>2742</v>
      </c>
      <c r="H217" s="9" t="s">
        <v>2663</v>
      </c>
      <c r="I217" s="9" t="str">
        <f>VLOOKUP(J217,Auxiliary!B:C,2,0)</f>
        <v>CAST</v>
      </c>
      <c r="J217" s="217" t="s">
        <v>448</v>
      </c>
      <c r="K217" s="217" t="s">
        <v>2653</v>
      </c>
      <c r="L217" s="217" t="s">
        <v>2654</v>
      </c>
      <c r="M217" s="217" t="s">
        <v>2654</v>
      </c>
      <c r="N217" s="217" t="s">
        <v>2654</v>
      </c>
      <c r="O217" s="217" t="s">
        <v>2654</v>
      </c>
      <c r="P217" s="217" t="s">
        <v>2654</v>
      </c>
      <c r="Q217" s="217" t="s">
        <v>2654</v>
      </c>
      <c r="R217" s="217" t="s">
        <v>2654</v>
      </c>
      <c r="S217" s="217" t="s">
        <v>2654</v>
      </c>
      <c r="T217" s="217" t="s">
        <v>2654</v>
      </c>
      <c r="U217" s="217" t="s">
        <v>2654</v>
      </c>
      <c r="V217" s="217" t="s">
        <v>2654</v>
      </c>
      <c r="W217" s="217" t="s">
        <v>2654</v>
      </c>
      <c r="X217" s="217" t="s">
        <v>2654</v>
      </c>
      <c r="Y217" s="217" t="s">
        <v>2654</v>
      </c>
      <c r="Z217" s="217" t="s">
        <v>2654</v>
      </c>
      <c r="AA217" s="217" t="s">
        <v>2654</v>
      </c>
      <c r="AB217" s="217" t="str">
        <f t="shared" si="77"/>
        <v>NO</v>
      </c>
      <c r="AC217" s="217" t="str">
        <f t="shared" si="78"/>
        <v>NO</v>
      </c>
      <c r="AD217" s="217" t="str">
        <f t="shared" si="79"/>
        <v>NO</v>
      </c>
      <c r="AE217" s="217" t="str">
        <f t="shared" si="80"/>
        <v>NO</v>
      </c>
      <c r="AF217" s="217" t="str">
        <f t="shared" si="81"/>
        <v>NO</v>
      </c>
      <c r="AG217" s="217" t="str">
        <f t="shared" si="82"/>
        <v>NO</v>
      </c>
      <c r="AH217" s="217" t="str">
        <f t="shared" si="65"/>
        <v>NO</v>
      </c>
      <c r="AI217" s="217" t="str">
        <f t="shared" si="66"/>
        <v>NO</v>
      </c>
      <c r="AJ217" s="217" t="str">
        <f t="shared" si="68"/>
        <v>NO</v>
      </c>
      <c r="AK217" s="217" t="str">
        <f t="shared" si="69"/>
        <v>NO</v>
      </c>
      <c r="AL217" s="217" t="str">
        <f t="shared" si="70"/>
        <v>NO</v>
      </c>
      <c r="AM217" s="217" t="str">
        <f t="shared" si="71"/>
        <v>NO</v>
      </c>
      <c r="AN217" s="217" t="str">
        <f t="shared" si="72"/>
        <v>NO</v>
      </c>
      <c r="AO217" s="217" t="str">
        <f t="shared" si="72"/>
        <v>NO</v>
      </c>
      <c r="AP217" s="217" t="str">
        <f>IF(AND(Inputs!$E$16=TRUE,K217="YES"),"YES","NO")</f>
        <v>NO</v>
      </c>
      <c r="AQ217" s="217" t="str">
        <f t="shared" si="73"/>
        <v>NO</v>
      </c>
      <c r="AR217" s="217" t="str">
        <f t="shared" si="75"/>
        <v>NO</v>
      </c>
      <c r="AS217" s="216">
        <v>24</v>
      </c>
      <c r="AT217" s="221">
        <f t="shared" si="67"/>
        <v>43528</v>
      </c>
      <c r="AU217" s="217" t="str">
        <f t="shared" si="74"/>
        <v>PO+24W</v>
      </c>
    </row>
    <row r="218" spans="1:47" s="9" customFormat="1" hidden="1" x14ac:dyDescent="0.25">
      <c r="A218" s="218"/>
      <c r="B218" s="217" t="s">
        <v>2644</v>
      </c>
      <c r="C218" s="217">
        <v>600</v>
      </c>
      <c r="D218" s="225">
        <v>601</v>
      </c>
      <c r="E218" s="205" t="s">
        <v>2132</v>
      </c>
      <c r="F218" s="205" t="str">
        <f t="shared" si="76"/>
        <v>0000-FE-601</v>
      </c>
      <c r="G218" s="205" t="s">
        <v>2742</v>
      </c>
      <c r="H218" s="9" t="s">
        <v>2663</v>
      </c>
      <c r="I218" s="9" t="str">
        <f>VLOOKUP(J218,Auxiliary!B:C,2,0)</f>
        <v>CAST</v>
      </c>
      <c r="J218" s="217" t="s">
        <v>448</v>
      </c>
      <c r="K218" s="217" t="s">
        <v>2653</v>
      </c>
      <c r="L218" s="217" t="s">
        <v>2654</v>
      </c>
      <c r="M218" s="217" t="s">
        <v>2654</v>
      </c>
      <c r="N218" s="217" t="s">
        <v>2654</v>
      </c>
      <c r="O218" s="217" t="s">
        <v>2654</v>
      </c>
      <c r="P218" s="217" t="s">
        <v>2654</v>
      </c>
      <c r="Q218" s="217" t="s">
        <v>2654</v>
      </c>
      <c r="R218" s="217" t="s">
        <v>2654</v>
      </c>
      <c r="S218" s="217" t="s">
        <v>2654</v>
      </c>
      <c r="T218" s="217" t="s">
        <v>2654</v>
      </c>
      <c r="U218" s="217" t="s">
        <v>2654</v>
      </c>
      <c r="V218" s="217" t="s">
        <v>2654</v>
      </c>
      <c r="W218" s="217" t="s">
        <v>2654</v>
      </c>
      <c r="X218" s="217" t="s">
        <v>2654</v>
      </c>
      <c r="Y218" s="217" t="s">
        <v>2654</v>
      </c>
      <c r="Z218" s="217" t="s">
        <v>2654</v>
      </c>
      <c r="AA218" s="217" t="s">
        <v>2654</v>
      </c>
      <c r="AB218" s="217" t="str">
        <f t="shared" si="77"/>
        <v>NO</v>
      </c>
      <c r="AC218" s="217" t="str">
        <f t="shared" si="78"/>
        <v>NO</v>
      </c>
      <c r="AD218" s="217" t="str">
        <f t="shared" si="79"/>
        <v>NO</v>
      </c>
      <c r="AE218" s="217" t="str">
        <f t="shared" si="80"/>
        <v>NO</v>
      </c>
      <c r="AF218" s="217" t="str">
        <f t="shared" si="81"/>
        <v>NO</v>
      </c>
      <c r="AG218" s="217" t="str">
        <f t="shared" si="82"/>
        <v>NO</v>
      </c>
      <c r="AH218" s="217" t="str">
        <f t="shared" ref="AH218:AH281" si="83">IF(AND(T$6="X",T218="YES"),"YES","NO")</f>
        <v>NO</v>
      </c>
      <c r="AI218" s="217" t="str">
        <f t="shared" ref="AI218:AI281" si="84">IF(AND(U$6="X",U218="YES"),"YES","NO")</f>
        <v>NO</v>
      </c>
      <c r="AJ218" s="217" t="str">
        <f t="shared" si="68"/>
        <v>NO</v>
      </c>
      <c r="AK218" s="217" t="str">
        <f t="shared" si="69"/>
        <v>NO</v>
      </c>
      <c r="AL218" s="217" t="str">
        <f t="shared" si="70"/>
        <v>NO</v>
      </c>
      <c r="AM218" s="217" t="str">
        <f t="shared" si="71"/>
        <v>NO</v>
      </c>
      <c r="AN218" s="217" t="str">
        <f t="shared" si="72"/>
        <v>NO</v>
      </c>
      <c r="AO218" s="217" t="str">
        <f t="shared" si="72"/>
        <v>NO</v>
      </c>
      <c r="AP218" s="217" t="str">
        <f>IF(AND(Inputs!$E$16=TRUE,K218="YES"),"YES","NO")</f>
        <v>NO</v>
      </c>
      <c r="AQ218" s="217" t="str">
        <f t="shared" si="73"/>
        <v>NO</v>
      </c>
      <c r="AR218" s="217" t="str">
        <f t="shared" si="75"/>
        <v>NO</v>
      </c>
      <c r="AS218" s="216">
        <v>24</v>
      </c>
      <c r="AT218" s="221">
        <f t="shared" si="67"/>
        <v>43528</v>
      </c>
      <c r="AU218" s="217" t="str">
        <f t="shared" si="74"/>
        <v>PO+24W</v>
      </c>
    </row>
    <row r="219" spans="1:47" s="9" customFormat="1" hidden="1" x14ac:dyDescent="0.25">
      <c r="A219" s="218"/>
      <c r="B219" s="217" t="s">
        <v>2644</v>
      </c>
      <c r="C219" s="217">
        <v>600</v>
      </c>
      <c r="D219" s="225">
        <v>602</v>
      </c>
      <c r="E219" s="205" t="s">
        <v>2133</v>
      </c>
      <c r="F219" s="205" t="str">
        <f t="shared" si="76"/>
        <v>0000-FE-602</v>
      </c>
      <c r="G219" s="205" t="s">
        <v>2742</v>
      </c>
      <c r="H219" s="9" t="s">
        <v>2663</v>
      </c>
      <c r="I219" s="9" t="str">
        <f>VLOOKUP(J219,Auxiliary!B:C,2,0)</f>
        <v>CAST</v>
      </c>
      <c r="J219" s="217" t="s">
        <v>448</v>
      </c>
      <c r="K219" s="217" t="s">
        <v>2653</v>
      </c>
      <c r="L219" s="217" t="s">
        <v>2654</v>
      </c>
      <c r="M219" s="217" t="s">
        <v>2654</v>
      </c>
      <c r="N219" s="217" t="s">
        <v>2654</v>
      </c>
      <c r="O219" s="217" t="s">
        <v>2654</v>
      </c>
      <c r="P219" s="217" t="s">
        <v>2654</v>
      </c>
      <c r="Q219" s="217" t="s">
        <v>2654</v>
      </c>
      <c r="R219" s="217" t="s">
        <v>2654</v>
      </c>
      <c r="S219" s="217" t="s">
        <v>2654</v>
      </c>
      <c r="T219" s="217" t="s">
        <v>2654</v>
      </c>
      <c r="U219" s="217" t="s">
        <v>2654</v>
      </c>
      <c r="V219" s="217" t="s">
        <v>2654</v>
      </c>
      <c r="W219" s="217" t="s">
        <v>2654</v>
      </c>
      <c r="X219" s="217" t="s">
        <v>2654</v>
      </c>
      <c r="Y219" s="217" t="s">
        <v>2654</v>
      </c>
      <c r="Z219" s="217" t="s">
        <v>2654</v>
      </c>
      <c r="AA219" s="217" t="s">
        <v>2654</v>
      </c>
      <c r="AB219" s="217" t="str">
        <f t="shared" si="77"/>
        <v>NO</v>
      </c>
      <c r="AC219" s="217" t="str">
        <f t="shared" si="78"/>
        <v>NO</v>
      </c>
      <c r="AD219" s="217" t="str">
        <f t="shared" si="79"/>
        <v>NO</v>
      </c>
      <c r="AE219" s="217" t="str">
        <f t="shared" si="80"/>
        <v>NO</v>
      </c>
      <c r="AF219" s="217" t="str">
        <f t="shared" si="81"/>
        <v>NO</v>
      </c>
      <c r="AG219" s="217" t="str">
        <f t="shared" si="82"/>
        <v>NO</v>
      </c>
      <c r="AH219" s="217" t="str">
        <f t="shared" si="83"/>
        <v>NO</v>
      </c>
      <c r="AI219" s="217" t="str">
        <f t="shared" si="84"/>
        <v>NO</v>
      </c>
      <c r="AJ219" s="217" t="str">
        <f t="shared" si="68"/>
        <v>NO</v>
      </c>
      <c r="AK219" s="217" t="str">
        <f t="shared" si="69"/>
        <v>NO</v>
      </c>
      <c r="AL219" s="217" t="str">
        <f t="shared" si="70"/>
        <v>NO</v>
      </c>
      <c r="AM219" s="217" t="str">
        <f t="shared" si="71"/>
        <v>NO</v>
      </c>
      <c r="AN219" s="217" t="str">
        <f t="shared" si="72"/>
        <v>NO</v>
      </c>
      <c r="AO219" s="217" t="str">
        <f t="shared" si="72"/>
        <v>NO</v>
      </c>
      <c r="AP219" s="217" t="str">
        <f>IF(AND(Inputs!$E$16=TRUE,K219="YES"),"YES","NO")</f>
        <v>NO</v>
      </c>
      <c r="AQ219" s="217" t="str">
        <f t="shared" si="73"/>
        <v>NO</v>
      </c>
      <c r="AR219" s="217" t="str">
        <f t="shared" si="75"/>
        <v>NO</v>
      </c>
      <c r="AS219" s="216">
        <v>24</v>
      </c>
      <c r="AT219" s="221">
        <f t="shared" si="67"/>
        <v>43528</v>
      </c>
      <c r="AU219" s="217" t="str">
        <f t="shared" si="74"/>
        <v>PO+24W</v>
      </c>
    </row>
    <row r="220" spans="1:47" s="9" customFormat="1" x14ac:dyDescent="0.25">
      <c r="A220" s="218"/>
      <c r="B220" s="217" t="s">
        <v>2644</v>
      </c>
      <c r="C220" s="217">
        <v>600</v>
      </c>
      <c r="D220" s="225">
        <v>603</v>
      </c>
      <c r="E220" s="205" t="s">
        <v>1974</v>
      </c>
      <c r="F220" s="205" t="str">
        <f t="shared" si="76"/>
        <v>0000-FE-603</v>
      </c>
      <c r="G220" s="205" t="s">
        <v>2742</v>
      </c>
      <c r="H220" s="9" t="s">
        <v>2663</v>
      </c>
      <c r="I220" s="9" t="str">
        <f>VLOOKUP(J220,Auxiliary!B:C,2,0)</f>
        <v>CAST</v>
      </c>
      <c r="J220" s="217" t="s">
        <v>448</v>
      </c>
      <c r="K220" s="217" t="s">
        <v>2653</v>
      </c>
      <c r="L220" s="217" t="s">
        <v>2654</v>
      </c>
      <c r="M220" s="217" t="s">
        <v>2654</v>
      </c>
      <c r="N220" s="217" t="s">
        <v>2654</v>
      </c>
      <c r="O220" s="217" t="s">
        <v>2654</v>
      </c>
      <c r="P220" s="217" t="s">
        <v>2654</v>
      </c>
      <c r="Q220" s="217" t="s">
        <v>2654</v>
      </c>
      <c r="R220" s="217" t="s">
        <v>2654</v>
      </c>
      <c r="S220" s="217" t="s">
        <v>2654</v>
      </c>
      <c r="T220" s="217" t="s">
        <v>2654</v>
      </c>
      <c r="U220" s="217" t="s">
        <v>2654</v>
      </c>
      <c r="V220" s="217" t="s">
        <v>2654</v>
      </c>
      <c r="W220" s="217" t="s">
        <v>2654</v>
      </c>
      <c r="X220" s="217" t="s">
        <v>2654</v>
      </c>
      <c r="Y220" s="217" t="s">
        <v>2654</v>
      </c>
      <c r="Z220" s="217" t="s">
        <v>2654</v>
      </c>
      <c r="AA220" s="217" t="s">
        <v>2654</v>
      </c>
      <c r="AB220" s="217" t="str">
        <f t="shared" si="77"/>
        <v>NO</v>
      </c>
      <c r="AC220" s="217" t="str">
        <f t="shared" si="78"/>
        <v>NO</v>
      </c>
      <c r="AD220" s="217" t="str">
        <f t="shared" si="79"/>
        <v>NO</v>
      </c>
      <c r="AE220" s="217" t="str">
        <f t="shared" si="80"/>
        <v>NO</v>
      </c>
      <c r="AF220" s="217" t="str">
        <f t="shared" si="81"/>
        <v>NO</v>
      </c>
      <c r="AG220" s="217" t="str">
        <f t="shared" si="82"/>
        <v>NO</v>
      </c>
      <c r="AH220" s="217" t="str">
        <f t="shared" si="83"/>
        <v>NO</v>
      </c>
      <c r="AI220" s="217" t="str">
        <f t="shared" si="84"/>
        <v>NO</v>
      </c>
      <c r="AJ220" s="217" t="str">
        <f t="shared" si="68"/>
        <v>NO</v>
      </c>
      <c r="AK220" s="217" t="str">
        <f t="shared" si="69"/>
        <v>NO</v>
      </c>
      <c r="AL220" s="217" t="str">
        <f t="shared" si="70"/>
        <v>NO</v>
      </c>
      <c r="AM220" s="217" t="str">
        <f t="shared" si="71"/>
        <v>NO</v>
      </c>
      <c r="AN220" s="217" t="str">
        <f t="shared" si="72"/>
        <v>NO</v>
      </c>
      <c r="AO220" s="217" t="str">
        <f t="shared" si="72"/>
        <v>NO</v>
      </c>
      <c r="AP220" s="217" t="str">
        <f>IF(AND(Inputs!$E$16=TRUE,K220="YES"),"YES","NO")</f>
        <v>NO</v>
      </c>
      <c r="AQ220" s="217" t="str">
        <f t="shared" si="73"/>
        <v>NO</v>
      </c>
      <c r="AR220" s="217" t="str">
        <f t="shared" si="75"/>
        <v>NO</v>
      </c>
      <c r="AS220" s="216">
        <v>24</v>
      </c>
      <c r="AT220" s="221">
        <f t="shared" si="67"/>
        <v>43528</v>
      </c>
      <c r="AU220" s="217" t="str">
        <f t="shared" si="74"/>
        <v>PO+24W</v>
      </c>
    </row>
    <row r="221" spans="1:47" s="9" customFormat="1" hidden="1" x14ac:dyDescent="0.25">
      <c r="A221" s="218"/>
      <c r="B221" s="217" t="s">
        <v>2644</v>
      </c>
      <c r="C221" s="217">
        <v>600</v>
      </c>
      <c r="D221" s="225">
        <v>604</v>
      </c>
      <c r="E221" s="205" t="s">
        <v>2856</v>
      </c>
      <c r="F221" s="205" t="str">
        <f t="shared" si="76"/>
        <v>0000-FE-604</v>
      </c>
      <c r="G221" s="205" t="s">
        <v>2742</v>
      </c>
      <c r="H221" s="9" t="s">
        <v>2663</v>
      </c>
      <c r="I221" s="9" t="str">
        <f>VLOOKUP(J221,Auxiliary!B:C,2,0)</f>
        <v>CAST</v>
      </c>
      <c r="J221" s="217" t="s">
        <v>448</v>
      </c>
      <c r="K221" s="217" t="s">
        <v>2653</v>
      </c>
      <c r="L221" s="217" t="s">
        <v>2654</v>
      </c>
      <c r="M221" s="217" t="s">
        <v>2654</v>
      </c>
      <c r="N221" s="217" t="s">
        <v>2654</v>
      </c>
      <c r="O221" s="217" t="s">
        <v>2654</v>
      </c>
      <c r="P221" s="217" t="s">
        <v>2654</v>
      </c>
      <c r="Q221" s="217" t="s">
        <v>2654</v>
      </c>
      <c r="R221" s="217" t="s">
        <v>2654</v>
      </c>
      <c r="S221" s="217" t="s">
        <v>2654</v>
      </c>
      <c r="T221" s="217" t="s">
        <v>2654</v>
      </c>
      <c r="U221" s="217" t="s">
        <v>2654</v>
      </c>
      <c r="V221" s="217" t="s">
        <v>2654</v>
      </c>
      <c r="W221" s="217" t="s">
        <v>2654</v>
      </c>
      <c r="X221" s="217" t="s">
        <v>2654</v>
      </c>
      <c r="Y221" s="217" t="s">
        <v>2654</v>
      </c>
      <c r="Z221" s="217" t="s">
        <v>2654</v>
      </c>
      <c r="AA221" s="217" t="s">
        <v>2654</v>
      </c>
      <c r="AB221" s="217" t="str">
        <f t="shared" si="77"/>
        <v>NO</v>
      </c>
      <c r="AC221" s="217" t="str">
        <f t="shared" si="78"/>
        <v>NO</v>
      </c>
      <c r="AD221" s="217" t="str">
        <f t="shared" si="79"/>
        <v>NO</v>
      </c>
      <c r="AE221" s="217" t="str">
        <f t="shared" si="80"/>
        <v>NO</v>
      </c>
      <c r="AF221" s="217" t="str">
        <f t="shared" si="81"/>
        <v>NO</v>
      </c>
      <c r="AG221" s="217" t="str">
        <f t="shared" si="82"/>
        <v>NO</v>
      </c>
      <c r="AH221" s="217" t="str">
        <f t="shared" si="83"/>
        <v>NO</v>
      </c>
      <c r="AI221" s="217" t="str">
        <f t="shared" si="84"/>
        <v>NO</v>
      </c>
      <c r="AJ221" s="217" t="str">
        <f t="shared" si="68"/>
        <v>NO</v>
      </c>
      <c r="AK221" s="217" t="str">
        <f t="shared" si="69"/>
        <v>NO</v>
      </c>
      <c r="AL221" s="217" t="str">
        <f t="shared" si="70"/>
        <v>NO</v>
      </c>
      <c r="AM221" s="217" t="str">
        <f t="shared" si="71"/>
        <v>NO</v>
      </c>
      <c r="AN221" s="217" t="str">
        <f t="shared" si="72"/>
        <v>NO</v>
      </c>
      <c r="AO221" s="217" t="str">
        <f t="shared" si="72"/>
        <v>NO</v>
      </c>
      <c r="AP221" s="217" t="str">
        <f>IF(AND(Inputs!$E$16=TRUE,K221="YES"),"YES","NO")</f>
        <v>NO</v>
      </c>
      <c r="AQ221" s="217" t="str">
        <f t="shared" si="73"/>
        <v>NO</v>
      </c>
      <c r="AR221" s="217" t="str">
        <f t="shared" si="75"/>
        <v>NO</v>
      </c>
      <c r="AS221" s="216">
        <v>24</v>
      </c>
      <c r="AT221" s="221">
        <f t="shared" si="67"/>
        <v>43528</v>
      </c>
      <c r="AU221" s="217" t="str">
        <f t="shared" si="74"/>
        <v>PO+24W</v>
      </c>
    </row>
    <row r="222" spans="1:47" s="9" customFormat="1" hidden="1" x14ac:dyDescent="0.25">
      <c r="A222" s="218"/>
      <c r="B222" s="217" t="s">
        <v>2644</v>
      </c>
      <c r="C222" s="217">
        <v>600</v>
      </c>
      <c r="D222" s="225">
        <v>605</v>
      </c>
      <c r="E222" s="212" t="s">
        <v>2134</v>
      </c>
      <c r="F222" s="205" t="str">
        <f t="shared" si="76"/>
        <v>0000-FE-605</v>
      </c>
      <c r="G222" s="205" t="s">
        <v>2742</v>
      </c>
      <c r="H222" s="9" t="s">
        <v>2663</v>
      </c>
      <c r="I222" s="9" t="str">
        <f>VLOOKUP(J222,Auxiliary!B:C,2,0)</f>
        <v>CAST</v>
      </c>
      <c r="J222" s="217" t="s">
        <v>448</v>
      </c>
      <c r="K222" s="217" t="s">
        <v>2653</v>
      </c>
      <c r="L222" s="217" t="s">
        <v>2654</v>
      </c>
      <c r="M222" s="217" t="s">
        <v>2654</v>
      </c>
      <c r="N222" s="217" t="s">
        <v>2654</v>
      </c>
      <c r="O222" s="217" t="s">
        <v>2654</v>
      </c>
      <c r="P222" s="217" t="s">
        <v>2654</v>
      </c>
      <c r="Q222" s="217" t="s">
        <v>2654</v>
      </c>
      <c r="R222" s="217" t="s">
        <v>2654</v>
      </c>
      <c r="S222" s="217" t="s">
        <v>2654</v>
      </c>
      <c r="T222" s="217" t="s">
        <v>2654</v>
      </c>
      <c r="U222" s="217" t="s">
        <v>2654</v>
      </c>
      <c r="V222" s="217" t="s">
        <v>2654</v>
      </c>
      <c r="W222" s="217" t="s">
        <v>2654</v>
      </c>
      <c r="X222" s="217" t="s">
        <v>2654</v>
      </c>
      <c r="Y222" s="217" t="s">
        <v>2654</v>
      </c>
      <c r="Z222" s="217" t="s">
        <v>2654</v>
      </c>
      <c r="AA222" s="217" t="s">
        <v>2654</v>
      </c>
      <c r="AB222" s="217" t="str">
        <f t="shared" si="77"/>
        <v>NO</v>
      </c>
      <c r="AC222" s="217" t="str">
        <f t="shared" si="78"/>
        <v>NO</v>
      </c>
      <c r="AD222" s="217" t="str">
        <f t="shared" si="79"/>
        <v>NO</v>
      </c>
      <c r="AE222" s="217" t="str">
        <f t="shared" si="80"/>
        <v>NO</v>
      </c>
      <c r="AF222" s="217" t="str">
        <f t="shared" si="81"/>
        <v>NO</v>
      </c>
      <c r="AG222" s="217" t="str">
        <f t="shared" si="82"/>
        <v>NO</v>
      </c>
      <c r="AH222" s="217" t="str">
        <f t="shared" si="83"/>
        <v>NO</v>
      </c>
      <c r="AI222" s="217" t="str">
        <f t="shared" si="84"/>
        <v>NO</v>
      </c>
      <c r="AJ222" s="217" t="str">
        <f t="shared" si="68"/>
        <v>NO</v>
      </c>
      <c r="AK222" s="217" t="str">
        <f t="shared" si="69"/>
        <v>NO</v>
      </c>
      <c r="AL222" s="217" t="str">
        <f t="shared" si="70"/>
        <v>NO</v>
      </c>
      <c r="AM222" s="217" t="str">
        <f t="shared" si="71"/>
        <v>NO</v>
      </c>
      <c r="AN222" s="217" t="str">
        <f t="shared" si="72"/>
        <v>NO</v>
      </c>
      <c r="AO222" s="217" t="str">
        <f t="shared" si="72"/>
        <v>NO</v>
      </c>
      <c r="AP222" s="217" t="str">
        <f>IF(AND(Inputs!$E$16=TRUE,K222="YES"),"YES","NO")</f>
        <v>NO</v>
      </c>
      <c r="AQ222" s="217" t="str">
        <f t="shared" si="73"/>
        <v>NO</v>
      </c>
      <c r="AR222" s="217" t="str">
        <f t="shared" si="75"/>
        <v>NO</v>
      </c>
      <c r="AS222" s="216">
        <v>24</v>
      </c>
      <c r="AT222" s="221">
        <f t="shared" si="67"/>
        <v>43528</v>
      </c>
      <c r="AU222" s="217" t="str">
        <f t="shared" si="74"/>
        <v>PO+24W</v>
      </c>
    </row>
    <row r="223" spans="1:47" s="9" customFormat="1" hidden="1" x14ac:dyDescent="0.25">
      <c r="A223" s="218"/>
      <c r="B223" s="217" t="s">
        <v>2644</v>
      </c>
      <c r="C223" s="217">
        <v>600</v>
      </c>
      <c r="D223" s="225">
        <v>606</v>
      </c>
      <c r="E223" s="205" t="s">
        <v>2135</v>
      </c>
      <c r="F223" s="205" t="str">
        <f t="shared" si="76"/>
        <v>0000-FE-606</v>
      </c>
      <c r="G223" s="205" t="s">
        <v>2742</v>
      </c>
      <c r="H223" s="9" t="s">
        <v>2663</v>
      </c>
      <c r="I223" s="9" t="str">
        <f>VLOOKUP(J223,Auxiliary!B:C,2,0)</f>
        <v>CAST</v>
      </c>
      <c r="J223" s="217" t="s">
        <v>448</v>
      </c>
      <c r="K223" s="217" t="s">
        <v>2653</v>
      </c>
      <c r="L223" s="217" t="s">
        <v>2654</v>
      </c>
      <c r="M223" s="217" t="s">
        <v>2654</v>
      </c>
      <c r="N223" s="217" t="s">
        <v>2654</v>
      </c>
      <c r="O223" s="217" t="s">
        <v>2654</v>
      </c>
      <c r="P223" s="217" t="s">
        <v>2654</v>
      </c>
      <c r="Q223" s="217" t="s">
        <v>2654</v>
      </c>
      <c r="R223" s="217" t="s">
        <v>2654</v>
      </c>
      <c r="S223" s="217" t="s">
        <v>2654</v>
      </c>
      <c r="T223" s="217" t="s">
        <v>2654</v>
      </c>
      <c r="U223" s="217" t="s">
        <v>2654</v>
      </c>
      <c r="V223" s="217" t="s">
        <v>2654</v>
      </c>
      <c r="W223" s="217" t="s">
        <v>2654</v>
      </c>
      <c r="X223" s="217" t="s">
        <v>2654</v>
      </c>
      <c r="Y223" s="217" t="s">
        <v>2654</v>
      </c>
      <c r="Z223" s="217" t="s">
        <v>2654</v>
      </c>
      <c r="AA223" s="217" t="s">
        <v>2654</v>
      </c>
      <c r="AB223" s="217" t="str">
        <f t="shared" si="77"/>
        <v>NO</v>
      </c>
      <c r="AC223" s="217" t="str">
        <f t="shared" si="78"/>
        <v>NO</v>
      </c>
      <c r="AD223" s="217" t="str">
        <f t="shared" si="79"/>
        <v>NO</v>
      </c>
      <c r="AE223" s="217" t="str">
        <f t="shared" si="80"/>
        <v>NO</v>
      </c>
      <c r="AF223" s="217" t="str">
        <f t="shared" si="81"/>
        <v>NO</v>
      </c>
      <c r="AG223" s="217" t="str">
        <f t="shared" si="82"/>
        <v>NO</v>
      </c>
      <c r="AH223" s="217" t="str">
        <f t="shared" si="83"/>
        <v>NO</v>
      </c>
      <c r="AI223" s="217" t="str">
        <f t="shared" si="84"/>
        <v>NO</v>
      </c>
      <c r="AJ223" s="217" t="str">
        <f t="shared" si="68"/>
        <v>NO</v>
      </c>
      <c r="AK223" s="217" t="str">
        <f t="shared" si="69"/>
        <v>NO</v>
      </c>
      <c r="AL223" s="217" t="str">
        <f t="shared" si="70"/>
        <v>NO</v>
      </c>
      <c r="AM223" s="217" t="str">
        <f t="shared" si="71"/>
        <v>NO</v>
      </c>
      <c r="AN223" s="217" t="str">
        <f t="shared" si="72"/>
        <v>NO</v>
      </c>
      <c r="AO223" s="217" t="str">
        <f t="shared" si="72"/>
        <v>NO</v>
      </c>
      <c r="AP223" s="217" t="str">
        <f>IF(AND(Inputs!$E$16=TRUE,K223="YES"),"YES","NO")</f>
        <v>NO</v>
      </c>
      <c r="AQ223" s="217" t="str">
        <f t="shared" si="73"/>
        <v>NO</v>
      </c>
      <c r="AR223" s="217" t="str">
        <f t="shared" si="75"/>
        <v>NO</v>
      </c>
      <c r="AS223" s="216">
        <v>24</v>
      </c>
      <c r="AT223" s="221">
        <f t="shared" si="67"/>
        <v>43528</v>
      </c>
      <c r="AU223" s="217" t="str">
        <f t="shared" si="74"/>
        <v>PO+24W</v>
      </c>
    </row>
    <row r="224" spans="1:47" s="9" customFormat="1" hidden="1" x14ac:dyDescent="0.25">
      <c r="A224" s="218"/>
      <c r="B224" s="217" t="s">
        <v>2644</v>
      </c>
      <c r="C224" s="217">
        <v>600</v>
      </c>
      <c r="D224" s="225">
        <v>607</v>
      </c>
      <c r="E224" s="205" t="s">
        <v>2136</v>
      </c>
      <c r="F224" s="205" t="str">
        <f t="shared" si="76"/>
        <v>0000-FE-607</v>
      </c>
      <c r="G224" s="205" t="s">
        <v>2742</v>
      </c>
      <c r="H224" s="9" t="s">
        <v>2663</v>
      </c>
      <c r="I224" s="9" t="str">
        <f>VLOOKUP(J224,Auxiliary!B:C,2,0)</f>
        <v>CAST</v>
      </c>
      <c r="J224" s="217" t="s">
        <v>448</v>
      </c>
      <c r="K224" s="217" t="s">
        <v>2653</v>
      </c>
      <c r="L224" s="217" t="s">
        <v>2654</v>
      </c>
      <c r="M224" s="217" t="s">
        <v>2654</v>
      </c>
      <c r="N224" s="217" t="s">
        <v>2654</v>
      </c>
      <c r="O224" s="217" t="s">
        <v>2654</v>
      </c>
      <c r="P224" s="217" t="s">
        <v>2654</v>
      </c>
      <c r="Q224" s="217" t="s">
        <v>2654</v>
      </c>
      <c r="R224" s="217" t="s">
        <v>2654</v>
      </c>
      <c r="S224" s="217" t="s">
        <v>2654</v>
      </c>
      <c r="T224" s="217" t="s">
        <v>2654</v>
      </c>
      <c r="U224" s="217" t="s">
        <v>2654</v>
      </c>
      <c r="V224" s="217" t="s">
        <v>2654</v>
      </c>
      <c r="W224" s="217" t="s">
        <v>2654</v>
      </c>
      <c r="X224" s="217" t="s">
        <v>2654</v>
      </c>
      <c r="Y224" s="217" t="s">
        <v>2654</v>
      </c>
      <c r="Z224" s="217" t="s">
        <v>2654</v>
      </c>
      <c r="AA224" s="217" t="s">
        <v>2654</v>
      </c>
      <c r="AB224" s="217" t="str">
        <f t="shared" si="77"/>
        <v>NO</v>
      </c>
      <c r="AC224" s="217" t="str">
        <f t="shared" si="78"/>
        <v>NO</v>
      </c>
      <c r="AD224" s="217" t="str">
        <f t="shared" si="79"/>
        <v>NO</v>
      </c>
      <c r="AE224" s="217" t="str">
        <f t="shared" si="80"/>
        <v>NO</v>
      </c>
      <c r="AF224" s="217" t="str">
        <f t="shared" si="81"/>
        <v>NO</v>
      </c>
      <c r="AG224" s="217" t="str">
        <f t="shared" si="82"/>
        <v>NO</v>
      </c>
      <c r="AH224" s="217" t="str">
        <f t="shared" si="83"/>
        <v>NO</v>
      </c>
      <c r="AI224" s="217" t="str">
        <f t="shared" si="84"/>
        <v>NO</v>
      </c>
      <c r="AJ224" s="217" t="str">
        <f t="shared" si="68"/>
        <v>NO</v>
      </c>
      <c r="AK224" s="217" t="str">
        <f t="shared" si="69"/>
        <v>NO</v>
      </c>
      <c r="AL224" s="217" t="str">
        <f t="shared" si="70"/>
        <v>NO</v>
      </c>
      <c r="AM224" s="217" t="str">
        <f t="shared" si="71"/>
        <v>NO</v>
      </c>
      <c r="AN224" s="217" t="str">
        <f t="shared" si="72"/>
        <v>NO</v>
      </c>
      <c r="AO224" s="217" t="str">
        <f t="shared" si="72"/>
        <v>NO</v>
      </c>
      <c r="AP224" s="217" t="str">
        <f>IF(AND(Inputs!$E$16=TRUE,K224="YES"),"YES","NO")</f>
        <v>NO</v>
      </c>
      <c r="AQ224" s="217" t="str">
        <f t="shared" si="73"/>
        <v>NO</v>
      </c>
      <c r="AR224" s="217" t="str">
        <f t="shared" si="75"/>
        <v>NO</v>
      </c>
      <c r="AS224" s="216">
        <v>24</v>
      </c>
      <c r="AT224" s="221">
        <f t="shared" si="67"/>
        <v>43528</v>
      </c>
      <c r="AU224" s="217" t="str">
        <f t="shared" si="74"/>
        <v>PO+24W</v>
      </c>
    </row>
    <row r="225" spans="1:47" s="213" customFormat="1" hidden="1" x14ac:dyDescent="0.25">
      <c r="A225" s="218"/>
      <c r="B225" s="217" t="s">
        <v>2644</v>
      </c>
      <c r="C225" s="217">
        <v>600</v>
      </c>
      <c r="D225" s="225">
        <v>608</v>
      </c>
      <c r="E225" s="205" t="s">
        <v>2857</v>
      </c>
      <c r="F225" s="205" t="str">
        <f t="shared" si="76"/>
        <v>0000-FE-608</v>
      </c>
      <c r="G225" s="205" t="s">
        <v>2742</v>
      </c>
      <c r="H225" s="9" t="s">
        <v>2663</v>
      </c>
      <c r="I225" s="9" t="str">
        <f>VLOOKUP(J225,Auxiliary!B:C,2,0)</f>
        <v>CAST</v>
      </c>
      <c r="J225" s="217" t="s">
        <v>448</v>
      </c>
      <c r="K225" s="217" t="s">
        <v>2653</v>
      </c>
      <c r="L225" s="217" t="s">
        <v>2654</v>
      </c>
      <c r="M225" s="217" t="s">
        <v>2654</v>
      </c>
      <c r="N225" s="217" t="s">
        <v>2654</v>
      </c>
      <c r="O225" s="217" t="s">
        <v>2654</v>
      </c>
      <c r="P225" s="217" t="s">
        <v>2654</v>
      </c>
      <c r="Q225" s="217" t="s">
        <v>2654</v>
      </c>
      <c r="R225" s="217" t="s">
        <v>2654</v>
      </c>
      <c r="S225" s="217" t="s">
        <v>2654</v>
      </c>
      <c r="T225" s="217" t="s">
        <v>2654</v>
      </c>
      <c r="U225" s="217" t="s">
        <v>2654</v>
      </c>
      <c r="V225" s="217" t="s">
        <v>2654</v>
      </c>
      <c r="W225" s="217" t="s">
        <v>2654</v>
      </c>
      <c r="X225" s="217" t="s">
        <v>2654</v>
      </c>
      <c r="Y225" s="217" t="s">
        <v>2654</v>
      </c>
      <c r="Z225" s="217" t="s">
        <v>2654</v>
      </c>
      <c r="AA225" s="217" t="s">
        <v>2654</v>
      </c>
      <c r="AB225" s="217" t="str">
        <f t="shared" si="77"/>
        <v>NO</v>
      </c>
      <c r="AC225" s="217" t="str">
        <f t="shared" si="78"/>
        <v>NO</v>
      </c>
      <c r="AD225" s="217" t="str">
        <f t="shared" si="79"/>
        <v>NO</v>
      </c>
      <c r="AE225" s="217" t="str">
        <f t="shared" si="80"/>
        <v>NO</v>
      </c>
      <c r="AF225" s="217" t="str">
        <f t="shared" si="81"/>
        <v>NO</v>
      </c>
      <c r="AG225" s="217" t="str">
        <f t="shared" si="82"/>
        <v>NO</v>
      </c>
      <c r="AH225" s="217" t="str">
        <f t="shared" si="83"/>
        <v>NO</v>
      </c>
      <c r="AI225" s="217" t="str">
        <f t="shared" si="84"/>
        <v>NO</v>
      </c>
      <c r="AJ225" s="217" t="str">
        <f t="shared" si="68"/>
        <v>NO</v>
      </c>
      <c r="AK225" s="217" t="str">
        <f t="shared" si="69"/>
        <v>NO</v>
      </c>
      <c r="AL225" s="217" t="str">
        <f t="shared" si="70"/>
        <v>NO</v>
      </c>
      <c r="AM225" s="217" t="str">
        <f t="shared" si="71"/>
        <v>NO</v>
      </c>
      <c r="AN225" s="217" t="str">
        <f t="shared" si="72"/>
        <v>NO</v>
      </c>
      <c r="AO225" s="217" t="str">
        <f t="shared" si="72"/>
        <v>NO</v>
      </c>
      <c r="AP225" s="217" t="str">
        <f>IF(AND(Inputs!$E$16=TRUE,K225="YES"),"YES","NO")</f>
        <v>NO</v>
      </c>
      <c r="AQ225" s="217" t="str">
        <f t="shared" si="73"/>
        <v>NO</v>
      </c>
      <c r="AR225" s="217" t="str">
        <f t="shared" si="75"/>
        <v>NO</v>
      </c>
      <c r="AS225" s="216">
        <v>24</v>
      </c>
      <c r="AT225" s="221">
        <f t="shared" si="67"/>
        <v>43528</v>
      </c>
      <c r="AU225" s="217" t="str">
        <f t="shared" si="74"/>
        <v>PO+24W</v>
      </c>
    </row>
    <row r="226" spans="1:47" s="9" customFormat="1" hidden="1" x14ac:dyDescent="0.25">
      <c r="A226" s="218"/>
      <c r="B226" s="217" t="s">
        <v>2644</v>
      </c>
      <c r="C226" s="217">
        <v>600</v>
      </c>
      <c r="D226" s="225">
        <v>609</v>
      </c>
      <c r="E226" s="205" t="s">
        <v>2137</v>
      </c>
      <c r="F226" s="205" t="str">
        <f t="shared" si="76"/>
        <v>0000-FE-609</v>
      </c>
      <c r="G226" s="205" t="s">
        <v>2742</v>
      </c>
      <c r="H226" s="9" t="s">
        <v>2663</v>
      </c>
      <c r="I226" s="9" t="str">
        <f>VLOOKUP(J226,Auxiliary!B:C,2,0)</f>
        <v>CAST</v>
      </c>
      <c r="J226" s="217" t="s">
        <v>448</v>
      </c>
      <c r="K226" s="217" t="s">
        <v>2653</v>
      </c>
      <c r="L226" s="217" t="s">
        <v>2654</v>
      </c>
      <c r="M226" s="217" t="s">
        <v>2654</v>
      </c>
      <c r="N226" s="217" t="s">
        <v>2654</v>
      </c>
      <c r="O226" s="217" t="s">
        <v>2654</v>
      </c>
      <c r="P226" s="217" t="s">
        <v>2654</v>
      </c>
      <c r="Q226" s="217" t="s">
        <v>2654</v>
      </c>
      <c r="R226" s="217" t="s">
        <v>2654</v>
      </c>
      <c r="S226" s="217" t="s">
        <v>2654</v>
      </c>
      <c r="T226" s="217" t="s">
        <v>2654</v>
      </c>
      <c r="U226" s="217" t="s">
        <v>2654</v>
      </c>
      <c r="V226" s="217" t="s">
        <v>2654</v>
      </c>
      <c r="W226" s="217" t="s">
        <v>2654</v>
      </c>
      <c r="X226" s="217" t="s">
        <v>2654</v>
      </c>
      <c r="Y226" s="217" t="s">
        <v>2654</v>
      </c>
      <c r="Z226" s="217" t="s">
        <v>2654</v>
      </c>
      <c r="AA226" s="217" t="s">
        <v>2654</v>
      </c>
      <c r="AB226" s="217" t="str">
        <f t="shared" si="77"/>
        <v>NO</v>
      </c>
      <c r="AC226" s="217" t="str">
        <f t="shared" si="78"/>
        <v>NO</v>
      </c>
      <c r="AD226" s="217" t="str">
        <f t="shared" si="79"/>
        <v>NO</v>
      </c>
      <c r="AE226" s="217" t="str">
        <f t="shared" si="80"/>
        <v>NO</v>
      </c>
      <c r="AF226" s="217" t="str">
        <f t="shared" si="81"/>
        <v>NO</v>
      </c>
      <c r="AG226" s="217" t="str">
        <f t="shared" si="82"/>
        <v>NO</v>
      </c>
      <c r="AH226" s="217" t="str">
        <f t="shared" si="83"/>
        <v>NO</v>
      </c>
      <c r="AI226" s="217" t="str">
        <f t="shared" si="84"/>
        <v>NO</v>
      </c>
      <c r="AJ226" s="217" t="str">
        <f t="shared" si="68"/>
        <v>NO</v>
      </c>
      <c r="AK226" s="217" t="str">
        <f t="shared" si="69"/>
        <v>NO</v>
      </c>
      <c r="AL226" s="217" t="str">
        <f t="shared" si="70"/>
        <v>NO</v>
      </c>
      <c r="AM226" s="217" t="str">
        <f t="shared" si="71"/>
        <v>NO</v>
      </c>
      <c r="AN226" s="217" t="str">
        <f t="shared" si="72"/>
        <v>NO</v>
      </c>
      <c r="AO226" s="217" t="str">
        <f t="shared" si="72"/>
        <v>NO</v>
      </c>
      <c r="AP226" s="217" t="str">
        <f>IF(AND(Inputs!$E$16=TRUE,K226="YES"),"YES","NO")</f>
        <v>NO</v>
      </c>
      <c r="AQ226" s="217" t="str">
        <f t="shared" si="73"/>
        <v>NO</v>
      </c>
      <c r="AR226" s="217" t="str">
        <f t="shared" si="75"/>
        <v>NO</v>
      </c>
      <c r="AS226" s="216">
        <v>24</v>
      </c>
      <c r="AT226" s="221">
        <f t="shared" si="67"/>
        <v>43528</v>
      </c>
      <c r="AU226" s="217" t="str">
        <f t="shared" si="74"/>
        <v>PO+24W</v>
      </c>
    </row>
    <row r="227" spans="1:47" s="9" customFormat="1" hidden="1" x14ac:dyDescent="0.25">
      <c r="A227" s="218"/>
      <c r="B227" s="217" t="s">
        <v>2644</v>
      </c>
      <c r="C227" s="217">
        <v>600</v>
      </c>
      <c r="D227" s="225">
        <v>610</v>
      </c>
      <c r="E227" s="205" t="s">
        <v>2138</v>
      </c>
      <c r="F227" s="205" t="str">
        <f t="shared" si="76"/>
        <v>0000-FE-610</v>
      </c>
      <c r="G227" s="205" t="s">
        <v>2742</v>
      </c>
      <c r="H227" s="9" t="s">
        <v>2663</v>
      </c>
      <c r="I227" s="9" t="str">
        <f>VLOOKUP(J227,Auxiliary!B:C,2,0)</f>
        <v>CAST</v>
      </c>
      <c r="J227" s="217" t="s">
        <v>448</v>
      </c>
      <c r="K227" s="217" t="s">
        <v>2653</v>
      </c>
      <c r="L227" s="217" t="s">
        <v>2654</v>
      </c>
      <c r="M227" s="217" t="s">
        <v>2654</v>
      </c>
      <c r="N227" s="217" t="s">
        <v>2654</v>
      </c>
      <c r="O227" s="217" t="s">
        <v>2654</v>
      </c>
      <c r="P227" s="217" t="s">
        <v>2654</v>
      </c>
      <c r="Q227" s="217" t="s">
        <v>2654</v>
      </c>
      <c r="R227" s="217" t="s">
        <v>2654</v>
      </c>
      <c r="S227" s="217" t="s">
        <v>2654</v>
      </c>
      <c r="T227" s="217" t="s">
        <v>2654</v>
      </c>
      <c r="U227" s="217" t="s">
        <v>2654</v>
      </c>
      <c r="V227" s="217" t="s">
        <v>2654</v>
      </c>
      <c r="W227" s="217" t="s">
        <v>2654</v>
      </c>
      <c r="X227" s="217" t="s">
        <v>2654</v>
      </c>
      <c r="Y227" s="217" t="s">
        <v>2654</v>
      </c>
      <c r="Z227" s="217" t="s">
        <v>2654</v>
      </c>
      <c r="AA227" s="217" t="s">
        <v>2654</v>
      </c>
      <c r="AB227" s="217" t="str">
        <f t="shared" si="77"/>
        <v>NO</v>
      </c>
      <c r="AC227" s="217" t="str">
        <f t="shared" si="78"/>
        <v>NO</v>
      </c>
      <c r="AD227" s="217" t="str">
        <f t="shared" si="79"/>
        <v>NO</v>
      </c>
      <c r="AE227" s="217" t="str">
        <f t="shared" si="80"/>
        <v>NO</v>
      </c>
      <c r="AF227" s="217" t="str">
        <f t="shared" si="81"/>
        <v>NO</v>
      </c>
      <c r="AG227" s="217" t="str">
        <f t="shared" si="82"/>
        <v>NO</v>
      </c>
      <c r="AH227" s="217" t="str">
        <f t="shared" si="83"/>
        <v>NO</v>
      </c>
      <c r="AI227" s="217" t="str">
        <f t="shared" si="84"/>
        <v>NO</v>
      </c>
      <c r="AJ227" s="217" t="str">
        <f t="shared" si="68"/>
        <v>NO</v>
      </c>
      <c r="AK227" s="217" t="str">
        <f t="shared" si="69"/>
        <v>NO</v>
      </c>
      <c r="AL227" s="217" t="str">
        <f t="shared" si="70"/>
        <v>NO</v>
      </c>
      <c r="AM227" s="217" t="str">
        <f t="shared" si="71"/>
        <v>NO</v>
      </c>
      <c r="AN227" s="217" t="str">
        <f t="shared" si="72"/>
        <v>NO</v>
      </c>
      <c r="AO227" s="217" t="str">
        <f t="shared" si="72"/>
        <v>NO</v>
      </c>
      <c r="AP227" s="217" t="str">
        <f>IF(AND(Inputs!$E$16=TRUE,K227="YES"),"YES","NO")</f>
        <v>NO</v>
      </c>
      <c r="AQ227" s="217" t="str">
        <f t="shared" si="73"/>
        <v>NO</v>
      </c>
      <c r="AR227" s="217" t="str">
        <f t="shared" si="75"/>
        <v>NO</v>
      </c>
      <c r="AS227" s="216">
        <v>24</v>
      </c>
      <c r="AT227" s="221">
        <f t="shared" si="67"/>
        <v>43528</v>
      </c>
      <c r="AU227" s="217" t="str">
        <f t="shared" si="74"/>
        <v>PO+24W</v>
      </c>
    </row>
    <row r="228" spans="1:47" s="9" customFormat="1" hidden="1" x14ac:dyDescent="0.25">
      <c r="A228" s="218"/>
      <c r="B228" s="217" t="s">
        <v>2644</v>
      </c>
      <c r="C228" s="217">
        <v>600</v>
      </c>
      <c r="D228" s="225">
        <v>611</v>
      </c>
      <c r="E228" s="205" t="s">
        <v>2139</v>
      </c>
      <c r="F228" s="205" t="str">
        <f t="shared" si="76"/>
        <v>0000-FE-611</v>
      </c>
      <c r="G228" s="205" t="s">
        <v>2742</v>
      </c>
      <c r="H228" s="9" t="s">
        <v>2663</v>
      </c>
      <c r="I228" s="9" t="str">
        <f>VLOOKUP(J228,Auxiliary!B:C,2,0)</f>
        <v>CAST</v>
      </c>
      <c r="J228" s="217" t="s">
        <v>448</v>
      </c>
      <c r="K228" s="217" t="s">
        <v>2653</v>
      </c>
      <c r="L228" s="217" t="s">
        <v>2654</v>
      </c>
      <c r="M228" s="217" t="s">
        <v>2654</v>
      </c>
      <c r="N228" s="217" t="s">
        <v>2654</v>
      </c>
      <c r="O228" s="217" t="s">
        <v>2654</v>
      </c>
      <c r="P228" s="217" t="s">
        <v>2654</v>
      </c>
      <c r="Q228" s="217" t="s">
        <v>2654</v>
      </c>
      <c r="R228" s="217" t="s">
        <v>2654</v>
      </c>
      <c r="S228" s="217" t="s">
        <v>2654</v>
      </c>
      <c r="T228" s="217" t="s">
        <v>2654</v>
      </c>
      <c r="U228" s="217" t="s">
        <v>2654</v>
      </c>
      <c r="V228" s="217" t="s">
        <v>2654</v>
      </c>
      <c r="W228" s="217" t="s">
        <v>2654</v>
      </c>
      <c r="X228" s="217" t="s">
        <v>2654</v>
      </c>
      <c r="Y228" s="217" t="s">
        <v>2654</v>
      </c>
      <c r="Z228" s="217" t="s">
        <v>2654</v>
      </c>
      <c r="AA228" s="217" t="s">
        <v>2654</v>
      </c>
      <c r="AB228" s="217" t="str">
        <f t="shared" si="77"/>
        <v>NO</v>
      </c>
      <c r="AC228" s="217" t="str">
        <f t="shared" si="78"/>
        <v>NO</v>
      </c>
      <c r="AD228" s="217" t="str">
        <f t="shared" si="79"/>
        <v>NO</v>
      </c>
      <c r="AE228" s="217" t="str">
        <f t="shared" si="80"/>
        <v>NO</v>
      </c>
      <c r="AF228" s="217" t="str">
        <f t="shared" si="81"/>
        <v>NO</v>
      </c>
      <c r="AG228" s="217" t="str">
        <f t="shared" si="82"/>
        <v>NO</v>
      </c>
      <c r="AH228" s="217" t="str">
        <f t="shared" si="83"/>
        <v>NO</v>
      </c>
      <c r="AI228" s="217" t="str">
        <f t="shared" si="84"/>
        <v>NO</v>
      </c>
      <c r="AJ228" s="217" t="str">
        <f t="shared" si="68"/>
        <v>NO</v>
      </c>
      <c r="AK228" s="217" t="str">
        <f t="shared" si="69"/>
        <v>NO</v>
      </c>
      <c r="AL228" s="217" t="str">
        <f t="shared" si="70"/>
        <v>NO</v>
      </c>
      <c r="AM228" s="217" t="str">
        <f t="shared" si="71"/>
        <v>NO</v>
      </c>
      <c r="AN228" s="217" t="str">
        <f t="shared" si="72"/>
        <v>NO</v>
      </c>
      <c r="AO228" s="217" t="str">
        <f t="shared" si="72"/>
        <v>NO</v>
      </c>
      <c r="AP228" s="217" t="str">
        <f>IF(AND(Inputs!$E$16=TRUE,K228="YES"),"YES","NO")</f>
        <v>NO</v>
      </c>
      <c r="AQ228" s="217" t="str">
        <f t="shared" si="73"/>
        <v>NO</v>
      </c>
      <c r="AR228" s="217" t="str">
        <f t="shared" si="75"/>
        <v>NO</v>
      </c>
      <c r="AS228" s="216">
        <v>24</v>
      </c>
      <c r="AT228" s="221">
        <f t="shared" si="67"/>
        <v>43528</v>
      </c>
      <c r="AU228" s="217" t="str">
        <f t="shared" si="74"/>
        <v>PO+24W</v>
      </c>
    </row>
    <row r="229" spans="1:47" s="9" customFormat="1" hidden="1" x14ac:dyDescent="0.25">
      <c r="A229" s="218"/>
      <c r="B229" s="217" t="s">
        <v>2644</v>
      </c>
      <c r="C229" s="217">
        <v>600</v>
      </c>
      <c r="D229" s="225">
        <v>612</v>
      </c>
      <c r="E229" s="205" t="s">
        <v>2140</v>
      </c>
      <c r="F229" s="205" t="str">
        <f t="shared" si="76"/>
        <v>0000-FE-612</v>
      </c>
      <c r="G229" s="205" t="s">
        <v>2742</v>
      </c>
      <c r="H229" s="9" t="s">
        <v>2663</v>
      </c>
      <c r="I229" s="9" t="str">
        <f>VLOOKUP(J229,Auxiliary!B:C,2,0)</f>
        <v>CAST</v>
      </c>
      <c r="J229" s="217" t="s">
        <v>448</v>
      </c>
      <c r="K229" s="217" t="s">
        <v>2653</v>
      </c>
      <c r="L229" s="217" t="s">
        <v>2654</v>
      </c>
      <c r="M229" s="217" t="s">
        <v>2654</v>
      </c>
      <c r="N229" s="217" t="s">
        <v>2654</v>
      </c>
      <c r="O229" s="217" t="s">
        <v>2654</v>
      </c>
      <c r="P229" s="217" t="s">
        <v>2654</v>
      </c>
      <c r="Q229" s="217" t="s">
        <v>2654</v>
      </c>
      <c r="R229" s="217" t="s">
        <v>2654</v>
      </c>
      <c r="S229" s="217" t="s">
        <v>2654</v>
      </c>
      <c r="T229" s="217" t="s">
        <v>2654</v>
      </c>
      <c r="U229" s="217" t="s">
        <v>2654</v>
      </c>
      <c r="V229" s="217" t="s">
        <v>2654</v>
      </c>
      <c r="W229" s="217" t="s">
        <v>2654</v>
      </c>
      <c r="X229" s="217" t="s">
        <v>2654</v>
      </c>
      <c r="Y229" s="217" t="s">
        <v>2654</v>
      </c>
      <c r="Z229" s="217" t="s">
        <v>2654</v>
      </c>
      <c r="AA229" s="217" t="s">
        <v>2654</v>
      </c>
      <c r="AB229" s="217" t="str">
        <f t="shared" si="77"/>
        <v>NO</v>
      </c>
      <c r="AC229" s="217" t="str">
        <f t="shared" si="78"/>
        <v>NO</v>
      </c>
      <c r="AD229" s="217" t="str">
        <f t="shared" si="79"/>
        <v>NO</v>
      </c>
      <c r="AE229" s="217" t="str">
        <f t="shared" si="80"/>
        <v>NO</v>
      </c>
      <c r="AF229" s="217" t="str">
        <f t="shared" si="81"/>
        <v>NO</v>
      </c>
      <c r="AG229" s="217" t="str">
        <f t="shared" si="82"/>
        <v>NO</v>
      </c>
      <c r="AH229" s="217" t="str">
        <f t="shared" si="83"/>
        <v>NO</v>
      </c>
      <c r="AI229" s="217" t="str">
        <f t="shared" si="84"/>
        <v>NO</v>
      </c>
      <c r="AJ229" s="217" t="str">
        <f t="shared" si="68"/>
        <v>NO</v>
      </c>
      <c r="AK229" s="217" t="str">
        <f t="shared" si="69"/>
        <v>NO</v>
      </c>
      <c r="AL229" s="217" t="str">
        <f t="shared" si="70"/>
        <v>NO</v>
      </c>
      <c r="AM229" s="217" t="str">
        <f t="shared" si="71"/>
        <v>NO</v>
      </c>
      <c r="AN229" s="217" t="str">
        <f t="shared" si="72"/>
        <v>NO</v>
      </c>
      <c r="AO229" s="217" t="str">
        <f t="shared" si="72"/>
        <v>NO</v>
      </c>
      <c r="AP229" s="217" t="str">
        <f>IF(AND(Inputs!$E$16=TRUE,K229="YES"),"YES","NO")</f>
        <v>NO</v>
      </c>
      <c r="AQ229" s="217" t="str">
        <f t="shared" si="73"/>
        <v>NO</v>
      </c>
      <c r="AR229" s="217" t="str">
        <f t="shared" si="75"/>
        <v>NO</v>
      </c>
      <c r="AS229" s="216">
        <v>24</v>
      </c>
      <c r="AT229" s="221">
        <f t="shared" si="67"/>
        <v>43528</v>
      </c>
      <c r="AU229" s="217" t="str">
        <f t="shared" si="74"/>
        <v>PO+24W</v>
      </c>
    </row>
    <row r="230" spans="1:47" s="9" customFormat="1" hidden="1" x14ac:dyDescent="0.25">
      <c r="A230" s="218"/>
      <c r="B230" s="217" t="s">
        <v>2644</v>
      </c>
      <c r="C230" s="217">
        <v>600</v>
      </c>
      <c r="D230" s="225">
        <v>613</v>
      </c>
      <c r="E230" s="205" t="s">
        <v>2141</v>
      </c>
      <c r="F230" s="205" t="str">
        <f t="shared" si="76"/>
        <v>0000-FE-613</v>
      </c>
      <c r="G230" s="205" t="s">
        <v>2742</v>
      </c>
      <c r="H230" s="9" t="s">
        <v>2663</v>
      </c>
      <c r="I230" s="9" t="str">
        <f>VLOOKUP(J230,Auxiliary!B:C,2,0)</f>
        <v>CAST</v>
      </c>
      <c r="J230" s="217" t="s">
        <v>448</v>
      </c>
      <c r="K230" s="217" t="s">
        <v>2653</v>
      </c>
      <c r="L230" s="217" t="s">
        <v>2654</v>
      </c>
      <c r="M230" s="217" t="s">
        <v>2654</v>
      </c>
      <c r="N230" s="217" t="s">
        <v>2654</v>
      </c>
      <c r="O230" s="217" t="s">
        <v>2654</v>
      </c>
      <c r="P230" s="217" t="s">
        <v>2654</v>
      </c>
      <c r="Q230" s="217" t="s">
        <v>2654</v>
      </c>
      <c r="R230" s="217" t="s">
        <v>2654</v>
      </c>
      <c r="S230" s="217" t="s">
        <v>2654</v>
      </c>
      <c r="T230" s="217" t="s">
        <v>2654</v>
      </c>
      <c r="U230" s="217" t="s">
        <v>2654</v>
      </c>
      <c r="V230" s="217" t="s">
        <v>2654</v>
      </c>
      <c r="W230" s="217" t="s">
        <v>2654</v>
      </c>
      <c r="X230" s="217" t="s">
        <v>2654</v>
      </c>
      <c r="Y230" s="217" t="s">
        <v>2654</v>
      </c>
      <c r="Z230" s="217" t="s">
        <v>2654</v>
      </c>
      <c r="AA230" s="217" t="s">
        <v>2654</v>
      </c>
      <c r="AB230" s="217" t="str">
        <f t="shared" si="77"/>
        <v>NO</v>
      </c>
      <c r="AC230" s="217" t="str">
        <f t="shared" si="78"/>
        <v>NO</v>
      </c>
      <c r="AD230" s="217" t="str">
        <f t="shared" si="79"/>
        <v>NO</v>
      </c>
      <c r="AE230" s="217" t="str">
        <f t="shared" si="80"/>
        <v>NO</v>
      </c>
      <c r="AF230" s="217" t="str">
        <f t="shared" si="81"/>
        <v>NO</v>
      </c>
      <c r="AG230" s="217" t="str">
        <f t="shared" si="82"/>
        <v>NO</v>
      </c>
      <c r="AH230" s="217" t="str">
        <f t="shared" si="83"/>
        <v>NO</v>
      </c>
      <c r="AI230" s="217" t="str">
        <f t="shared" si="84"/>
        <v>NO</v>
      </c>
      <c r="AJ230" s="217" t="str">
        <f t="shared" si="68"/>
        <v>NO</v>
      </c>
      <c r="AK230" s="217" t="str">
        <f t="shared" si="69"/>
        <v>NO</v>
      </c>
      <c r="AL230" s="217" t="str">
        <f t="shared" si="70"/>
        <v>NO</v>
      </c>
      <c r="AM230" s="217" t="str">
        <f t="shared" si="71"/>
        <v>NO</v>
      </c>
      <c r="AN230" s="217" t="str">
        <f t="shared" si="72"/>
        <v>NO</v>
      </c>
      <c r="AO230" s="217" t="str">
        <f t="shared" si="72"/>
        <v>NO</v>
      </c>
      <c r="AP230" s="217" t="str">
        <f>IF(AND(Inputs!$E$16=TRUE,K230="YES"),"YES","NO")</f>
        <v>NO</v>
      </c>
      <c r="AQ230" s="217" t="str">
        <f t="shared" si="73"/>
        <v>NO</v>
      </c>
      <c r="AR230" s="217" t="str">
        <f t="shared" si="75"/>
        <v>NO</v>
      </c>
      <c r="AS230" s="216">
        <v>24</v>
      </c>
      <c r="AT230" s="221">
        <f t="shared" si="67"/>
        <v>43528</v>
      </c>
      <c r="AU230" s="217" t="str">
        <f t="shared" si="74"/>
        <v>PO+24W</v>
      </c>
    </row>
    <row r="231" spans="1:47" s="9" customFormat="1" hidden="1" x14ac:dyDescent="0.25">
      <c r="A231" s="218"/>
      <c r="B231" s="217" t="s">
        <v>2644</v>
      </c>
      <c r="C231" s="217">
        <v>600</v>
      </c>
      <c r="D231" s="225">
        <v>614</v>
      </c>
      <c r="E231" s="205" t="s">
        <v>2142</v>
      </c>
      <c r="F231" s="205" t="str">
        <f t="shared" si="76"/>
        <v>0000-FE-614</v>
      </c>
      <c r="G231" s="205" t="s">
        <v>2742</v>
      </c>
      <c r="H231" s="9" t="s">
        <v>2663</v>
      </c>
      <c r="I231" s="9" t="str">
        <f>VLOOKUP(J231,Auxiliary!B:C,2,0)</f>
        <v>CAST</v>
      </c>
      <c r="J231" s="217" t="s">
        <v>448</v>
      </c>
      <c r="K231" s="217" t="s">
        <v>2653</v>
      </c>
      <c r="L231" s="217" t="s">
        <v>2654</v>
      </c>
      <c r="M231" s="217" t="s">
        <v>2654</v>
      </c>
      <c r="N231" s="217" t="s">
        <v>2654</v>
      </c>
      <c r="O231" s="217" t="s">
        <v>2654</v>
      </c>
      <c r="P231" s="217" t="s">
        <v>2654</v>
      </c>
      <c r="Q231" s="217" t="s">
        <v>2654</v>
      </c>
      <c r="R231" s="217" t="s">
        <v>2654</v>
      </c>
      <c r="S231" s="217" t="s">
        <v>2654</v>
      </c>
      <c r="T231" s="217" t="s">
        <v>2654</v>
      </c>
      <c r="U231" s="217" t="s">
        <v>2654</v>
      </c>
      <c r="V231" s="217" t="s">
        <v>2654</v>
      </c>
      <c r="W231" s="217" t="s">
        <v>2654</v>
      </c>
      <c r="X231" s="217" t="s">
        <v>2654</v>
      </c>
      <c r="Y231" s="217" t="s">
        <v>2654</v>
      </c>
      <c r="Z231" s="217" t="s">
        <v>2654</v>
      </c>
      <c r="AA231" s="217" t="s">
        <v>2654</v>
      </c>
      <c r="AB231" s="217" t="str">
        <f t="shared" si="77"/>
        <v>NO</v>
      </c>
      <c r="AC231" s="217" t="str">
        <f t="shared" si="78"/>
        <v>NO</v>
      </c>
      <c r="AD231" s="217" t="str">
        <f t="shared" si="79"/>
        <v>NO</v>
      </c>
      <c r="AE231" s="217" t="str">
        <f t="shared" si="80"/>
        <v>NO</v>
      </c>
      <c r="AF231" s="217" t="str">
        <f t="shared" si="81"/>
        <v>NO</v>
      </c>
      <c r="AG231" s="217" t="str">
        <f t="shared" si="82"/>
        <v>NO</v>
      </c>
      <c r="AH231" s="217" t="str">
        <f t="shared" si="83"/>
        <v>NO</v>
      </c>
      <c r="AI231" s="217" t="str">
        <f t="shared" si="84"/>
        <v>NO</v>
      </c>
      <c r="AJ231" s="217" t="str">
        <f t="shared" si="68"/>
        <v>NO</v>
      </c>
      <c r="AK231" s="217" t="str">
        <f t="shared" si="69"/>
        <v>NO</v>
      </c>
      <c r="AL231" s="217" t="str">
        <f t="shared" si="70"/>
        <v>NO</v>
      </c>
      <c r="AM231" s="217" t="str">
        <f t="shared" si="71"/>
        <v>NO</v>
      </c>
      <c r="AN231" s="217" t="str">
        <f t="shared" si="72"/>
        <v>NO</v>
      </c>
      <c r="AO231" s="217" t="str">
        <f t="shared" si="72"/>
        <v>NO</v>
      </c>
      <c r="AP231" s="217" t="str">
        <f>IF(AND(Inputs!$E$16=TRUE,K231="YES"),"YES","NO")</f>
        <v>NO</v>
      </c>
      <c r="AQ231" s="217" t="str">
        <f t="shared" si="73"/>
        <v>NO</v>
      </c>
      <c r="AR231" s="217" t="str">
        <f t="shared" si="75"/>
        <v>NO</v>
      </c>
      <c r="AS231" s="216">
        <v>24</v>
      </c>
      <c r="AT231" s="221">
        <f t="shared" si="67"/>
        <v>43528</v>
      </c>
      <c r="AU231" s="217" t="str">
        <f t="shared" si="74"/>
        <v>PO+24W</v>
      </c>
    </row>
    <row r="232" spans="1:47" s="9" customFormat="1" hidden="1" x14ac:dyDescent="0.25">
      <c r="A232" s="218"/>
      <c r="B232" s="217" t="s">
        <v>2644</v>
      </c>
      <c r="C232" s="217">
        <v>600</v>
      </c>
      <c r="D232" s="225">
        <v>615</v>
      </c>
      <c r="E232" s="205" t="s">
        <v>2143</v>
      </c>
      <c r="F232" s="205" t="str">
        <f t="shared" si="76"/>
        <v>0000-FE-615</v>
      </c>
      <c r="G232" s="205" t="s">
        <v>2742</v>
      </c>
      <c r="H232" s="9" t="s">
        <v>2663</v>
      </c>
      <c r="I232" s="9" t="str">
        <f>VLOOKUP(J232,Auxiliary!B:C,2,0)</f>
        <v>CAST</v>
      </c>
      <c r="J232" s="217" t="s">
        <v>448</v>
      </c>
      <c r="K232" s="217" t="s">
        <v>2653</v>
      </c>
      <c r="L232" s="217" t="s">
        <v>2654</v>
      </c>
      <c r="M232" s="217" t="s">
        <v>2654</v>
      </c>
      <c r="N232" s="217" t="s">
        <v>2654</v>
      </c>
      <c r="O232" s="217" t="s">
        <v>2654</v>
      </c>
      <c r="P232" s="217" t="s">
        <v>2654</v>
      </c>
      <c r="Q232" s="217" t="s">
        <v>2654</v>
      </c>
      <c r="R232" s="217" t="s">
        <v>2654</v>
      </c>
      <c r="S232" s="217" t="s">
        <v>2654</v>
      </c>
      <c r="T232" s="217" t="s">
        <v>2654</v>
      </c>
      <c r="U232" s="217" t="s">
        <v>2654</v>
      </c>
      <c r="V232" s="217" t="s">
        <v>2654</v>
      </c>
      <c r="W232" s="217" t="s">
        <v>2654</v>
      </c>
      <c r="X232" s="217" t="s">
        <v>2654</v>
      </c>
      <c r="Y232" s="217" t="s">
        <v>2654</v>
      </c>
      <c r="Z232" s="217" t="s">
        <v>2654</v>
      </c>
      <c r="AA232" s="217" t="s">
        <v>2654</v>
      </c>
      <c r="AB232" s="217" t="str">
        <f t="shared" si="77"/>
        <v>NO</v>
      </c>
      <c r="AC232" s="217" t="str">
        <f t="shared" si="78"/>
        <v>NO</v>
      </c>
      <c r="AD232" s="217" t="str">
        <f t="shared" si="79"/>
        <v>NO</v>
      </c>
      <c r="AE232" s="217" t="str">
        <f t="shared" si="80"/>
        <v>NO</v>
      </c>
      <c r="AF232" s="217" t="str">
        <f t="shared" si="81"/>
        <v>NO</v>
      </c>
      <c r="AG232" s="217" t="str">
        <f t="shared" si="82"/>
        <v>NO</v>
      </c>
      <c r="AH232" s="217" t="str">
        <f t="shared" si="83"/>
        <v>NO</v>
      </c>
      <c r="AI232" s="217" t="str">
        <f t="shared" si="84"/>
        <v>NO</v>
      </c>
      <c r="AJ232" s="217" t="str">
        <f t="shared" si="68"/>
        <v>NO</v>
      </c>
      <c r="AK232" s="217" t="str">
        <f t="shared" si="69"/>
        <v>NO</v>
      </c>
      <c r="AL232" s="217" t="str">
        <f t="shared" si="70"/>
        <v>NO</v>
      </c>
      <c r="AM232" s="217" t="str">
        <f t="shared" si="71"/>
        <v>NO</v>
      </c>
      <c r="AN232" s="217" t="str">
        <f t="shared" si="72"/>
        <v>NO</v>
      </c>
      <c r="AO232" s="217" t="str">
        <f t="shared" si="72"/>
        <v>NO</v>
      </c>
      <c r="AP232" s="217" t="str">
        <f>IF(AND(Inputs!$E$16=TRUE,K232="YES"),"YES","NO")</f>
        <v>NO</v>
      </c>
      <c r="AQ232" s="217" t="str">
        <f t="shared" si="73"/>
        <v>NO</v>
      </c>
      <c r="AR232" s="217" t="str">
        <f t="shared" si="75"/>
        <v>NO</v>
      </c>
      <c r="AS232" s="216">
        <v>24</v>
      </c>
      <c r="AT232" s="221">
        <f t="shared" si="67"/>
        <v>43528</v>
      </c>
      <c r="AU232" s="217" t="str">
        <f t="shared" si="74"/>
        <v>PO+24W</v>
      </c>
    </row>
    <row r="233" spans="1:47" s="9" customFormat="1" hidden="1" x14ac:dyDescent="0.25">
      <c r="A233" s="218"/>
      <c r="B233" s="217" t="s">
        <v>2644</v>
      </c>
      <c r="C233" s="217">
        <v>600</v>
      </c>
      <c r="D233" s="225">
        <v>616</v>
      </c>
      <c r="E233" s="205" t="s">
        <v>2144</v>
      </c>
      <c r="F233" s="205" t="str">
        <f t="shared" si="76"/>
        <v>0000-FE-616</v>
      </c>
      <c r="G233" s="205" t="s">
        <v>2742</v>
      </c>
      <c r="H233" s="9" t="s">
        <v>2663</v>
      </c>
      <c r="I233" s="9" t="str">
        <f>VLOOKUP(J233,Auxiliary!B:C,2,0)</f>
        <v>CAST</v>
      </c>
      <c r="J233" s="217" t="s">
        <v>448</v>
      </c>
      <c r="K233" s="217" t="s">
        <v>2653</v>
      </c>
      <c r="L233" s="217" t="s">
        <v>2654</v>
      </c>
      <c r="M233" s="217" t="s">
        <v>2654</v>
      </c>
      <c r="N233" s="217" t="s">
        <v>2654</v>
      </c>
      <c r="O233" s="217" t="s">
        <v>2654</v>
      </c>
      <c r="P233" s="217" t="s">
        <v>2654</v>
      </c>
      <c r="Q233" s="217" t="s">
        <v>2654</v>
      </c>
      <c r="R233" s="217" t="s">
        <v>2654</v>
      </c>
      <c r="S233" s="217" t="s">
        <v>2654</v>
      </c>
      <c r="T233" s="217" t="s">
        <v>2654</v>
      </c>
      <c r="U233" s="217" t="s">
        <v>2654</v>
      </c>
      <c r="V233" s="217" t="s">
        <v>2654</v>
      </c>
      <c r="W233" s="217" t="s">
        <v>2654</v>
      </c>
      <c r="X233" s="217" t="s">
        <v>2654</v>
      </c>
      <c r="Y233" s="217" t="s">
        <v>2654</v>
      </c>
      <c r="Z233" s="217" t="s">
        <v>2654</v>
      </c>
      <c r="AA233" s="217" t="s">
        <v>2654</v>
      </c>
      <c r="AB233" s="217" t="str">
        <f t="shared" si="77"/>
        <v>NO</v>
      </c>
      <c r="AC233" s="217" t="str">
        <f t="shared" si="78"/>
        <v>NO</v>
      </c>
      <c r="AD233" s="217" t="str">
        <f t="shared" si="79"/>
        <v>NO</v>
      </c>
      <c r="AE233" s="217" t="str">
        <f t="shared" si="80"/>
        <v>NO</v>
      </c>
      <c r="AF233" s="217" t="str">
        <f t="shared" si="81"/>
        <v>NO</v>
      </c>
      <c r="AG233" s="217" t="str">
        <f t="shared" si="82"/>
        <v>NO</v>
      </c>
      <c r="AH233" s="217" t="str">
        <f t="shared" si="83"/>
        <v>NO</v>
      </c>
      <c r="AI233" s="217" t="str">
        <f t="shared" si="84"/>
        <v>NO</v>
      </c>
      <c r="AJ233" s="217" t="str">
        <f t="shared" si="68"/>
        <v>NO</v>
      </c>
      <c r="AK233" s="217" t="str">
        <f t="shared" si="69"/>
        <v>NO</v>
      </c>
      <c r="AL233" s="217" t="str">
        <f t="shared" si="70"/>
        <v>NO</v>
      </c>
      <c r="AM233" s="217" t="str">
        <f t="shared" si="71"/>
        <v>NO</v>
      </c>
      <c r="AN233" s="217" t="str">
        <f t="shared" si="72"/>
        <v>NO</v>
      </c>
      <c r="AO233" s="217" t="str">
        <f t="shared" si="72"/>
        <v>NO</v>
      </c>
      <c r="AP233" s="217" t="str">
        <f>IF(AND(Inputs!$E$16=TRUE,K233="YES"),"YES","NO")</f>
        <v>NO</v>
      </c>
      <c r="AQ233" s="217" t="str">
        <f t="shared" si="73"/>
        <v>NO</v>
      </c>
      <c r="AR233" s="217" t="str">
        <f t="shared" si="75"/>
        <v>NO</v>
      </c>
      <c r="AS233" s="216">
        <v>40</v>
      </c>
      <c r="AT233" s="221">
        <f t="shared" si="67"/>
        <v>43640</v>
      </c>
      <c r="AU233" s="217" t="str">
        <f t="shared" si="74"/>
        <v>PO+40W</v>
      </c>
    </row>
    <row r="234" spans="1:47" s="9" customFormat="1" hidden="1" x14ac:dyDescent="0.25">
      <c r="A234" s="218"/>
      <c r="B234" s="217" t="s">
        <v>2644</v>
      </c>
      <c r="C234" s="217">
        <v>600</v>
      </c>
      <c r="D234" s="225">
        <v>617</v>
      </c>
      <c r="E234" s="205" t="s">
        <v>2858</v>
      </c>
      <c r="F234" s="205" t="str">
        <f t="shared" si="76"/>
        <v>0000-FE-617</v>
      </c>
      <c r="G234" s="205" t="s">
        <v>2742</v>
      </c>
      <c r="H234" s="9" t="s">
        <v>2663</v>
      </c>
      <c r="I234" s="9" t="str">
        <f>VLOOKUP(J234,Auxiliary!B:C,2,0)</f>
        <v>CAST</v>
      </c>
      <c r="J234" s="217" t="s">
        <v>448</v>
      </c>
      <c r="K234" s="217" t="s">
        <v>2653</v>
      </c>
      <c r="L234" s="217" t="s">
        <v>2654</v>
      </c>
      <c r="M234" s="217" t="s">
        <v>2654</v>
      </c>
      <c r="N234" s="217" t="s">
        <v>2654</v>
      </c>
      <c r="O234" s="217" t="s">
        <v>2654</v>
      </c>
      <c r="P234" s="217" t="s">
        <v>2654</v>
      </c>
      <c r="Q234" s="217" t="s">
        <v>2654</v>
      </c>
      <c r="R234" s="217" t="s">
        <v>2654</v>
      </c>
      <c r="S234" s="217" t="s">
        <v>2654</v>
      </c>
      <c r="T234" s="217" t="s">
        <v>2654</v>
      </c>
      <c r="U234" s="217" t="s">
        <v>2654</v>
      </c>
      <c r="V234" s="217" t="s">
        <v>2654</v>
      </c>
      <c r="W234" s="217" t="s">
        <v>2654</v>
      </c>
      <c r="X234" s="217" t="s">
        <v>2654</v>
      </c>
      <c r="Y234" s="217" t="s">
        <v>2654</v>
      </c>
      <c r="Z234" s="217" t="s">
        <v>2654</v>
      </c>
      <c r="AA234" s="217" t="s">
        <v>2654</v>
      </c>
      <c r="AB234" s="217" t="str">
        <f t="shared" si="77"/>
        <v>NO</v>
      </c>
      <c r="AC234" s="217" t="str">
        <f t="shared" si="78"/>
        <v>NO</v>
      </c>
      <c r="AD234" s="217" t="str">
        <f t="shared" si="79"/>
        <v>NO</v>
      </c>
      <c r="AE234" s="217" t="str">
        <f t="shared" si="80"/>
        <v>NO</v>
      </c>
      <c r="AF234" s="217" t="str">
        <f t="shared" si="81"/>
        <v>NO</v>
      </c>
      <c r="AG234" s="217" t="str">
        <f t="shared" si="82"/>
        <v>NO</v>
      </c>
      <c r="AH234" s="217" t="str">
        <f t="shared" si="83"/>
        <v>NO</v>
      </c>
      <c r="AI234" s="217" t="str">
        <f t="shared" si="84"/>
        <v>NO</v>
      </c>
      <c r="AJ234" s="217" t="str">
        <f t="shared" si="68"/>
        <v>NO</v>
      </c>
      <c r="AK234" s="217" t="str">
        <f t="shared" si="69"/>
        <v>NO</v>
      </c>
      <c r="AL234" s="217" t="str">
        <f t="shared" si="70"/>
        <v>NO</v>
      </c>
      <c r="AM234" s="217" t="str">
        <f t="shared" si="71"/>
        <v>NO</v>
      </c>
      <c r="AN234" s="217" t="str">
        <f t="shared" si="72"/>
        <v>NO</v>
      </c>
      <c r="AO234" s="217" t="str">
        <f t="shared" si="72"/>
        <v>NO</v>
      </c>
      <c r="AP234" s="217" t="str">
        <f>IF(AND(Inputs!$E$16=TRUE,K234="YES"),"YES","NO")</f>
        <v>NO</v>
      </c>
      <c r="AQ234" s="217" t="str">
        <f t="shared" si="73"/>
        <v>NO</v>
      </c>
      <c r="AR234" s="217" t="str">
        <f t="shared" si="75"/>
        <v>NO</v>
      </c>
      <c r="AS234" s="216">
        <v>24</v>
      </c>
      <c r="AT234" s="221">
        <f t="shared" si="67"/>
        <v>43528</v>
      </c>
      <c r="AU234" s="217" t="str">
        <f t="shared" si="74"/>
        <v>PO+24W</v>
      </c>
    </row>
    <row r="235" spans="1:47" s="9" customFormat="1" hidden="1" x14ac:dyDescent="0.25">
      <c r="A235" s="218"/>
      <c r="B235" s="217" t="s">
        <v>2644</v>
      </c>
      <c r="C235" s="217">
        <v>600</v>
      </c>
      <c r="D235" s="225">
        <v>618</v>
      </c>
      <c r="E235" s="205" t="s">
        <v>2145</v>
      </c>
      <c r="F235" s="205" t="str">
        <f t="shared" si="76"/>
        <v>0000-FE-618</v>
      </c>
      <c r="G235" s="205" t="s">
        <v>2742</v>
      </c>
      <c r="H235" s="9" t="s">
        <v>2663</v>
      </c>
      <c r="I235" s="9" t="str">
        <f>VLOOKUP(J235,Auxiliary!B:C,2,0)</f>
        <v>CAST</v>
      </c>
      <c r="J235" s="217" t="s">
        <v>448</v>
      </c>
      <c r="K235" s="217" t="s">
        <v>2653</v>
      </c>
      <c r="L235" s="217" t="s">
        <v>2654</v>
      </c>
      <c r="M235" s="217" t="s">
        <v>2654</v>
      </c>
      <c r="N235" s="217" t="s">
        <v>2654</v>
      </c>
      <c r="O235" s="217" t="s">
        <v>2654</v>
      </c>
      <c r="P235" s="217" t="s">
        <v>2654</v>
      </c>
      <c r="Q235" s="217" t="s">
        <v>2654</v>
      </c>
      <c r="R235" s="217" t="s">
        <v>2654</v>
      </c>
      <c r="S235" s="217" t="s">
        <v>2654</v>
      </c>
      <c r="T235" s="217" t="s">
        <v>2654</v>
      </c>
      <c r="U235" s="217" t="s">
        <v>2654</v>
      </c>
      <c r="V235" s="217" t="s">
        <v>2654</v>
      </c>
      <c r="W235" s="217" t="s">
        <v>2654</v>
      </c>
      <c r="X235" s="217" t="s">
        <v>2654</v>
      </c>
      <c r="Y235" s="217" t="s">
        <v>2654</v>
      </c>
      <c r="Z235" s="217" t="s">
        <v>2654</v>
      </c>
      <c r="AA235" s="217" t="s">
        <v>2654</v>
      </c>
      <c r="AB235" s="217" t="str">
        <f t="shared" si="77"/>
        <v>NO</v>
      </c>
      <c r="AC235" s="217" t="str">
        <f t="shared" si="78"/>
        <v>NO</v>
      </c>
      <c r="AD235" s="217" t="str">
        <f t="shared" si="79"/>
        <v>NO</v>
      </c>
      <c r="AE235" s="217" t="str">
        <f t="shared" si="80"/>
        <v>NO</v>
      </c>
      <c r="AF235" s="217" t="str">
        <f t="shared" si="81"/>
        <v>NO</v>
      </c>
      <c r="AG235" s="217" t="str">
        <f t="shared" si="82"/>
        <v>NO</v>
      </c>
      <c r="AH235" s="217" t="str">
        <f t="shared" si="83"/>
        <v>NO</v>
      </c>
      <c r="AI235" s="217" t="str">
        <f t="shared" si="84"/>
        <v>NO</v>
      </c>
      <c r="AJ235" s="217" t="str">
        <f t="shared" si="68"/>
        <v>NO</v>
      </c>
      <c r="AK235" s="217" t="str">
        <f t="shared" si="69"/>
        <v>NO</v>
      </c>
      <c r="AL235" s="217" t="str">
        <f t="shared" si="70"/>
        <v>NO</v>
      </c>
      <c r="AM235" s="217" t="str">
        <f t="shared" si="71"/>
        <v>NO</v>
      </c>
      <c r="AN235" s="217" t="str">
        <f t="shared" si="72"/>
        <v>NO</v>
      </c>
      <c r="AO235" s="217" t="str">
        <f t="shared" si="72"/>
        <v>NO</v>
      </c>
      <c r="AP235" s="217" t="str">
        <f>IF(AND(Inputs!$E$16=TRUE,K235="YES"),"YES","NO")</f>
        <v>NO</v>
      </c>
      <c r="AQ235" s="217" t="str">
        <f t="shared" si="73"/>
        <v>NO</v>
      </c>
      <c r="AR235" s="217" t="str">
        <f t="shared" si="75"/>
        <v>NO</v>
      </c>
      <c r="AS235" s="216">
        <v>24</v>
      </c>
      <c r="AT235" s="221">
        <f t="shared" si="67"/>
        <v>43528</v>
      </c>
      <c r="AU235" s="217" t="str">
        <f t="shared" si="74"/>
        <v>PO+24W</v>
      </c>
    </row>
    <row r="236" spans="1:47" s="9" customFormat="1" hidden="1" x14ac:dyDescent="0.25">
      <c r="A236" s="218"/>
      <c r="B236" s="217" t="s">
        <v>2644</v>
      </c>
      <c r="C236" s="217">
        <v>600</v>
      </c>
      <c r="D236" s="225">
        <v>619</v>
      </c>
      <c r="E236" s="205" t="s">
        <v>2146</v>
      </c>
      <c r="F236" s="205" t="str">
        <f t="shared" si="76"/>
        <v>0000-FE-619</v>
      </c>
      <c r="G236" s="205" t="s">
        <v>2742</v>
      </c>
      <c r="H236" s="9" t="s">
        <v>2663</v>
      </c>
      <c r="I236" s="9" t="str">
        <f>VLOOKUP(J236,Auxiliary!B:C,2,0)</f>
        <v>CAST</v>
      </c>
      <c r="J236" s="217" t="s">
        <v>448</v>
      </c>
      <c r="K236" s="217" t="s">
        <v>2653</v>
      </c>
      <c r="L236" s="217" t="s">
        <v>2654</v>
      </c>
      <c r="M236" s="217" t="s">
        <v>2654</v>
      </c>
      <c r="N236" s="217" t="s">
        <v>2654</v>
      </c>
      <c r="O236" s="217" t="s">
        <v>2654</v>
      </c>
      <c r="P236" s="217" t="s">
        <v>2654</v>
      </c>
      <c r="Q236" s="217" t="s">
        <v>2654</v>
      </c>
      <c r="R236" s="217" t="s">
        <v>2654</v>
      </c>
      <c r="S236" s="217" t="s">
        <v>2654</v>
      </c>
      <c r="T236" s="217" t="s">
        <v>2654</v>
      </c>
      <c r="U236" s="217" t="s">
        <v>2654</v>
      </c>
      <c r="V236" s="217" t="s">
        <v>2654</v>
      </c>
      <c r="W236" s="217" t="s">
        <v>2654</v>
      </c>
      <c r="X236" s="217" t="s">
        <v>2654</v>
      </c>
      <c r="Y236" s="217" t="s">
        <v>2654</v>
      </c>
      <c r="Z236" s="217" t="s">
        <v>2654</v>
      </c>
      <c r="AA236" s="217" t="s">
        <v>2654</v>
      </c>
      <c r="AB236" s="217" t="str">
        <f t="shared" si="77"/>
        <v>NO</v>
      </c>
      <c r="AC236" s="217" t="str">
        <f t="shared" si="78"/>
        <v>NO</v>
      </c>
      <c r="AD236" s="217" t="str">
        <f t="shared" si="79"/>
        <v>NO</v>
      </c>
      <c r="AE236" s="217" t="str">
        <f t="shared" si="80"/>
        <v>NO</v>
      </c>
      <c r="AF236" s="217" t="str">
        <f t="shared" si="81"/>
        <v>NO</v>
      </c>
      <c r="AG236" s="217" t="str">
        <f t="shared" si="82"/>
        <v>NO</v>
      </c>
      <c r="AH236" s="217" t="str">
        <f t="shared" si="83"/>
        <v>NO</v>
      </c>
      <c r="AI236" s="217" t="str">
        <f t="shared" si="84"/>
        <v>NO</v>
      </c>
      <c r="AJ236" s="217" t="str">
        <f t="shared" si="68"/>
        <v>NO</v>
      </c>
      <c r="AK236" s="217" t="str">
        <f t="shared" si="69"/>
        <v>NO</v>
      </c>
      <c r="AL236" s="217" t="str">
        <f t="shared" si="70"/>
        <v>NO</v>
      </c>
      <c r="AM236" s="217" t="str">
        <f t="shared" si="71"/>
        <v>NO</v>
      </c>
      <c r="AN236" s="217" t="str">
        <f t="shared" si="72"/>
        <v>NO</v>
      </c>
      <c r="AO236" s="217" t="str">
        <f t="shared" si="72"/>
        <v>NO</v>
      </c>
      <c r="AP236" s="217" t="str">
        <f>IF(AND(Inputs!$E$16=TRUE,K236="YES"),"YES","NO")</f>
        <v>NO</v>
      </c>
      <c r="AQ236" s="217" t="str">
        <f t="shared" si="73"/>
        <v>NO</v>
      </c>
      <c r="AR236" s="217" t="str">
        <f t="shared" si="75"/>
        <v>NO</v>
      </c>
      <c r="AS236" s="216">
        <v>24</v>
      </c>
      <c r="AT236" s="221">
        <f t="shared" si="67"/>
        <v>43528</v>
      </c>
      <c r="AU236" s="217" t="str">
        <f t="shared" si="74"/>
        <v>PO+24W</v>
      </c>
    </row>
    <row r="237" spans="1:47" s="9" customFormat="1" hidden="1" x14ac:dyDescent="0.25">
      <c r="A237" s="218"/>
      <c r="B237" s="217" t="s">
        <v>2644</v>
      </c>
      <c r="C237" s="217">
        <v>600</v>
      </c>
      <c r="D237" s="225">
        <v>620</v>
      </c>
      <c r="E237" s="205" t="s">
        <v>2859</v>
      </c>
      <c r="F237" s="205" t="str">
        <f t="shared" si="76"/>
        <v>0000-FE-620</v>
      </c>
      <c r="G237" s="205" t="s">
        <v>2742</v>
      </c>
      <c r="H237" s="9" t="s">
        <v>2663</v>
      </c>
      <c r="I237" s="9" t="str">
        <f>VLOOKUP(J237,Auxiliary!B:C,2,0)</f>
        <v>CAST</v>
      </c>
      <c r="J237" s="217" t="s">
        <v>448</v>
      </c>
      <c r="K237" s="217" t="s">
        <v>2653</v>
      </c>
      <c r="L237" s="217" t="s">
        <v>2654</v>
      </c>
      <c r="M237" s="217" t="s">
        <v>2654</v>
      </c>
      <c r="N237" s="217" t="s">
        <v>2654</v>
      </c>
      <c r="O237" s="217" t="s">
        <v>2654</v>
      </c>
      <c r="P237" s="217" t="s">
        <v>2654</v>
      </c>
      <c r="Q237" s="217" t="s">
        <v>2654</v>
      </c>
      <c r="R237" s="217" t="s">
        <v>2654</v>
      </c>
      <c r="S237" s="217" t="s">
        <v>2654</v>
      </c>
      <c r="T237" s="217" t="s">
        <v>2654</v>
      </c>
      <c r="U237" s="217" t="s">
        <v>2654</v>
      </c>
      <c r="V237" s="217" t="s">
        <v>2654</v>
      </c>
      <c r="W237" s="217" t="s">
        <v>2654</v>
      </c>
      <c r="X237" s="217" t="s">
        <v>2654</v>
      </c>
      <c r="Y237" s="217" t="s">
        <v>2654</v>
      </c>
      <c r="Z237" s="217" t="s">
        <v>2654</v>
      </c>
      <c r="AA237" s="217" t="s">
        <v>2654</v>
      </c>
      <c r="AB237" s="217" t="str">
        <f t="shared" si="77"/>
        <v>NO</v>
      </c>
      <c r="AC237" s="217" t="str">
        <f t="shared" si="78"/>
        <v>NO</v>
      </c>
      <c r="AD237" s="217" t="str">
        <f t="shared" si="79"/>
        <v>NO</v>
      </c>
      <c r="AE237" s="217" t="str">
        <f t="shared" si="80"/>
        <v>NO</v>
      </c>
      <c r="AF237" s="217" t="str">
        <f t="shared" si="81"/>
        <v>NO</v>
      </c>
      <c r="AG237" s="217" t="str">
        <f t="shared" si="82"/>
        <v>NO</v>
      </c>
      <c r="AH237" s="217" t="str">
        <f t="shared" si="83"/>
        <v>NO</v>
      </c>
      <c r="AI237" s="217" t="str">
        <f t="shared" si="84"/>
        <v>NO</v>
      </c>
      <c r="AJ237" s="217" t="str">
        <f t="shared" si="68"/>
        <v>NO</v>
      </c>
      <c r="AK237" s="217" t="str">
        <f t="shared" si="69"/>
        <v>NO</v>
      </c>
      <c r="AL237" s="217" t="str">
        <f t="shared" si="70"/>
        <v>NO</v>
      </c>
      <c r="AM237" s="217" t="str">
        <f t="shared" si="71"/>
        <v>NO</v>
      </c>
      <c r="AN237" s="217" t="str">
        <f t="shared" si="72"/>
        <v>NO</v>
      </c>
      <c r="AO237" s="217" t="str">
        <f t="shared" si="72"/>
        <v>NO</v>
      </c>
      <c r="AP237" s="217" t="str">
        <f>IF(AND(Inputs!$E$16=TRUE,K237="YES"),"YES","NO")</f>
        <v>NO</v>
      </c>
      <c r="AQ237" s="217" t="str">
        <f t="shared" si="73"/>
        <v>NO</v>
      </c>
      <c r="AR237" s="217" t="str">
        <f t="shared" si="75"/>
        <v>NO</v>
      </c>
      <c r="AS237" s="216">
        <v>40</v>
      </c>
      <c r="AT237" s="221">
        <f t="shared" si="67"/>
        <v>43640</v>
      </c>
      <c r="AU237" s="217" t="str">
        <f t="shared" si="74"/>
        <v>PO+40W</v>
      </c>
    </row>
    <row r="238" spans="1:47" s="9" customFormat="1" hidden="1" x14ac:dyDescent="0.25">
      <c r="A238" s="218"/>
      <c r="B238" s="217" t="s">
        <v>2644</v>
      </c>
      <c r="C238" s="217">
        <v>600</v>
      </c>
      <c r="D238" s="225">
        <v>621</v>
      </c>
      <c r="E238" s="205" t="s">
        <v>2147</v>
      </c>
      <c r="F238" s="205" t="str">
        <f t="shared" si="76"/>
        <v>0000-FE-621</v>
      </c>
      <c r="G238" s="205" t="s">
        <v>2742</v>
      </c>
      <c r="H238" s="9" t="s">
        <v>2663</v>
      </c>
      <c r="I238" s="9" t="str">
        <f>VLOOKUP(J238,Auxiliary!B:C,2,0)</f>
        <v>CAST</v>
      </c>
      <c r="J238" s="217" t="s">
        <v>448</v>
      </c>
      <c r="K238" s="217" t="s">
        <v>2653</v>
      </c>
      <c r="L238" s="217" t="s">
        <v>2654</v>
      </c>
      <c r="M238" s="217" t="s">
        <v>2654</v>
      </c>
      <c r="N238" s="217" t="s">
        <v>2654</v>
      </c>
      <c r="O238" s="217" t="s">
        <v>2654</v>
      </c>
      <c r="P238" s="217" t="s">
        <v>2654</v>
      </c>
      <c r="Q238" s="217" t="s">
        <v>2654</v>
      </c>
      <c r="R238" s="217" t="s">
        <v>2654</v>
      </c>
      <c r="S238" s="217" t="s">
        <v>2654</v>
      </c>
      <c r="T238" s="217" t="s">
        <v>2654</v>
      </c>
      <c r="U238" s="217" t="s">
        <v>2654</v>
      </c>
      <c r="V238" s="217" t="s">
        <v>2654</v>
      </c>
      <c r="W238" s="217" t="s">
        <v>2654</v>
      </c>
      <c r="X238" s="217" t="s">
        <v>2654</v>
      </c>
      <c r="Y238" s="217" t="s">
        <v>2654</v>
      </c>
      <c r="Z238" s="217" t="s">
        <v>2654</v>
      </c>
      <c r="AA238" s="217" t="s">
        <v>2654</v>
      </c>
      <c r="AB238" s="217" t="str">
        <f t="shared" si="77"/>
        <v>NO</v>
      </c>
      <c r="AC238" s="217" t="str">
        <f t="shared" si="78"/>
        <v>NO</v>
      </c>
      <c r="AD238" s="217" t="str">
        <f t="shared" si="79"/>
        <v>NO</v>
      </c>
      <c r="AE238" s="217" t="str">
        <f t="shared" si="80"/>
        <v>NO</v>
      </c>
      <c r="AF238" s="217" t="str">
        <f t="shared" si="81"/>
        <v>NO</v>
      </c>
      <c r="AG238" s="217" t="str">
        <f t="shared" si="82"/>
        <v>NO</v>
      </c>
      <c r="AH238" s="217" t="str">
        <f t="shared" si="83"/>
        <v>NO</v>
      </c>
      <c r="AI238" s="217" t="str">
        <f t="shared" si="84"/>
        <v>NO</v>
      </c>
      <c r="AJ238" s="217" t="str">
        <f t="shared" si="68"/>
        <v>NO</v>
      </c>
      <c r="AK238" s="217" t="str">
        <f t="shared" si="69"/>
        <v>NO</v>
      </c>
      <c r="AL238" s="217" t="str">
        <f t="shared" si="70"/>
        <v>NO</v>
      </c>
      <c r="AM238" s="217" t="str">
        <f t="shared" si="71"/>
        <v>NO</v>
      </c>
      <c r="AN238" s="217" t="str">
        <f t="shared" si="72"/>
        <v>NO</v>
      </c>
      <c r="AO238" s="217" t="str">
        <f t="shared" si="72"/>
        <v>NO</v>
      </c>
      <c r="AP238" s="217" t="str">
        <f>IF(AND(Inputs!$E$16=TRUE,K238="YES"),"YES","NO")</f>
        <v>NO</v>
      </c>
      <c r="AQ238" s="217" t="str">
        <f t="shared" si="73"/>
        <v>NO</v>
      </c>
      <c r="AR238" s="217" t="str">
        <f t="shared" si="75"/>
        <v>NO</v>
      </c>
      <c r="AS238" s="216">
        <v>24</v>
      </c>
      <c r="AT238" s="221">
        <f t="shared" si="67"/>
        <v>43528</v>
      </c>
      <c r="AU238" s="217" t="str">
        <f t="shared" si="74"/>
        <v>PO+24W</v>
      </c>
    </row>
    <row r="239" spans="1:47" s="9" customFormat="1" hidden="1" x14ac:dyDescent="0.25">
      <c r="A239" s="218"/>
      <c r="B239" s="217" t="s">
        <v>2644</v>
      </c>
      <c r="C239" s="217">
        <v>600</v>
      </c>
      <c r="D239" s="225">
        <v>622</v>
      </c>
      <c r="E239" s="205" t="s">
        <v>2148</v>
      </c>
      <c r="F239" s="205" t="str">
        <f t="shared" si="76"/>
        <v>0000-FE-622</v>
      </c>
      <c r="G239" s="205" t="s">
        <v>2742</v>
      </c>
      <c r="H239" s="9" t="s">
        <v>2663</v>
      </c>
      <c r="I239" s="9" t="str">
        <f>VLOOKUP(J239,Auxiliary!B:C,2,0)</f>
        <v>CAST</v>
      </c>
      <c r="J239" s="217" t="s">
        <v>448</v>
      </c>
      <c r="K239" s="217" t="s">
        <v>2653</v>
      </c>
      <c r="L239" s="217" t="s">
        <v>2654</v>
      </c>
      <c r="M239" s="217" t="s">
        <v>2654</v>
      </c>
      <c r="N239" s="217" t="s">
        <v>2654</v>
      </c>
      <c r="O239" s="217" t="s">
        <v>2654</v>
      </c>
      <c r="P239" s="217" t="s">
        <v>2654</v>
      </c>
      <c r="Q239" s="217" t="s">
        <v>2654</v>
      </c>
      <c r="R239" s="217" t="s">
        <v>2654</v>
      </c>
      <c r="S239" s="217" t="s">
        <v>2654</v>
      </c>
      <c r="T239" s="217" t="s">
        <v>2654</v>
      </c>
      <c r="U239" s="217" t="s">
        <v>2654</v>
      </c>
      <c r="V239" s="217" t="s">
        <v>2654</v>
      </c>
      <c r="W239" s="217" t="s">
        <v>2654</v>
      </c>
      <c r="X239" s="217" t="s">
        <v>2654</v>
      </c>
      <c r="Y239" s="217" t="s">
        <v>2654</v>
      </c>
      <c r="Z239" s="217" t="s">
        <v>2654</v>
      </c>
      <c r="AA239" s="217" t="s">
        <v>2654</v>
      </c>
      <c r="AB239" s="217" t="str">
        <f t="shared" si="77"/>
        <v>NO</v>
      </c>
      <c r="AC239" s="217" t="str">
        <f t="shared" si="78"/>
        <v>NO</v>
      </c>
      <c r="AD239" s="217" t="str">
        <f t="shared" si="79"/>
        <v>NO</v>
      </c>
      <c r="AE239" s="217" t="str">
        <f t="shared" si="80"/>
        <v>NO</v>
      </c>
      <c r="AF239" s="217" t="str">
        <f t="shared" si="81"/>
        <v>NO</v>
      </c>
      <c r="AG239" s="217" t="str">
        <f t="shared" si="82"/>
        <v>NO</v>
      </c>
      <c r="AH239" s="217" t="str">
        <f t="shared" si="83"/>
        <v>NO</v>
      </c>
      <c r="AI239" s="217" t="str">
        <f t="shared" si="84"/>
        <v>NO</v>
      </c>
      <c r="AJ239" s="217" t="str">
        <f t="shared" si="68"/>
        <v>NO</v>
      </c>
      <c r="AK239" s="217" t="str">
        <f t="shared" si="69"/>
        <v>NO</v>
      </c>
      <c r="AL239" s="217" t="str">
        <f t="shared" si="70"/>
        <v>NO</v>
      </c>
      <c r="AM239" s="217" t="str">
        <f t="shared" si="71"/>
        <v>NO</v>
      </c>
      <c r="AN239" s="217" t="str">
        <f t="shared" si="72"/>
        <v>NO</v>
      </c>
      <c r="AO239" s="217" t="str">
        <f t="shared" si="72"/>
        <v>NO</v>
      </c>
      <c r="AP239" s="217" t="str">
        <f>IF(AND(Inputs!$E$16=TRUE,K239="YES"),"YES","NO")</f>
        <v>NO</v>
      </c>
      <c r="AQ239" s="217" t="str">
        <f t="shared" si="73"/>
        <v>NO</v>
      </c>
      <c r="AR239" s="217" t="str">
        <f t="shared" si="75"/>
        <v>NO</v>
      </c>
      <c r="AS239" s="216">
        <v>40</v>
      </c>
      <c r="AT239" s="221">
        <f t="shared" si="67"/>
        <v>43640</v>
      </c>
      <c r="AU239" s="217" t="str">
        <f t="shared" si="74"/>
        <v>PO+40W</v>
      </c>
    </row>
    <row r="240" spans="1:47" s="9" customFormat="1" hidden="1" x14ac:dyDescent="0.25">
      <c r="A240" s="218"/>
      <c r="B240" s="217" t="s">
        <v>2644</v>
      </c>
      <c r="C240" s="217">
        <v>7100</v>
      </c>
      <c r="D240" s="225">
        <v>7100</v>
      </c>
      <c r="E240" s="205" t="s">
        <v>2149</v>
      </c>
      <c r="F240" s="205" t="str">
        <f t="shared" si="76"/>
        <v>0000-FE-7100</v>
      </c>
      <c r="G240" s="205" t="s">
        <v>2742</v>
      </c>
      <c r="H240" s="9" t="s">
        <v>2663</v>
      </c>
      <c r="I240" s="9" t="str">
        <f>VLOOKUP(J240,Auxiliary!B:C,2,0)</f>
        <v>FANS</v>
      </c>
      <c r="J240" s="217" t="s">
        <v>2526</v>
      </c>
      <c r="K240" s="217" t="s">
        <v>2653</v>
      </c>
      <c r="L240" s="217" t="s">
        <v>2654</v>
      </c>
      <c r="M240" s="217" t="s">
        <v>2654</v>
      </c>
      <c r="N240" s="217" t="s">
        <v>2654</v>
      </c>
      <c r="O240" s="217" t="s">
        <v>2654</v>
      </c>
      <c r="P240" s="217" t="s">
        <v>2653</v>
      </c>
      <c r="Q240" s="217" t="s">
        <v>2654</v>
      </c>
      <c r="R240" s="217" t="s">
        <v>2654</v>
      </c>
      <c r="S240" s="217" t="s">
        <v>2654</v>
      </c>
      <c r="T240" s="217" t="s">
        <v>2654</v>
      </c>
      <c r="U240" s="217" t="s">
        <v>2654</v>
      </c>
      <c r="V240" s="217" t="s">
        <v>2654</v>
      </c>
      <c r="W240" s="217" t="s">
        <v>2654</v>
      </c>
      <c r="X240" s="217" t="s">
        <v>2654</v>
      </c>
      <c r="Y240" s="217" t="s">
        <v>2654</v>
      </c>
      <c r="Z240" s="217" t="s">
        <v>2654</v>
      </c>
      <c r="AA240" s="217" t="s">
        <v>2654</v>
      </c>
      <c r="AB240" s="217" t="str">
        <f t="shared" si="77"/>
        <v>NO</v>
      </c>
      <c r="AC240" s="217" t="str">
        <f t="shared" si="78"/>
        <v>NO</v>
      </c>
      <c r="AD240" s="217" t="str">
        <f t="shared" si="79"/>
        <v>YES</v>
      </c>
      <c r="AE240" s="217" t="str">
        <f t="shared" si="80"/>
        <v>NO</v>
      </c>
      <c r="AF240" s="217" t="str">
        <f t="shared" si="81"/>
        <v>NO</v>
      </c>
      <c r="AG240" s="217" t="str">
        <f t="shared" si="82"/>
        <v>NO</v>
      </c>
      <c r="AH240" s="217" t="str">
        <f t="shared" si="83"/>
        <v>NO</v>
      </c>
      <c r="AI240" s="217" t="str">
        <f t="shared" si="84"/>
        <v>NO</v>
      </c>
      <c r="AJ240" s="217" t="str">
        <f t="shared" si="68"/>
        <v>NO</v>
      </c>
      <c r="AK240" s="217" t="str">
        <f t="shared" si="69"/>
        <v>NO</v>
      </c>
      <c r="AL240" s="217" t="str">
        <f t="shared" si="70"/>
        <v>NO</v>
      </c>
      <c r="AM240" s="217" t="str">
        <f t="shared" si="71"/>
        <v>NO</v>
      </c>
      <c r="AN240" s="217" t="str">
        <f t="shared" si="72"/>
        <v>NO</v>
      </c>
      <c r="AO240" s="217" t="str">
        <f t="shared" si="72"/>
        <v>NO</v>
      </c>
      <c r="AP240" s="217" t="str">
        <f>IF(AND(Inputs!$E$16=TRUE,K240="YES"),"YES","NO")</f>
        <v>NO</v>
      </c>
      <c r="AQ240" s="217" t="str">
        <f t="shared" si="73"/>
        <v>YES</v>
      </c>
      <c r="AR240" s="217" t="str">
        <f t="shared" si="75"/>
        <v>NO</v>
      </c>
      <c r="AS240" s="216">
        <v>24</v>
      </c>
      <c r="AT240" s="221">
        <f t="shared" si="67"/>
        <v>43528</v>
      </c>
      <c r="AU240" s="217" t="str">
        <f t="shared" si="74"/>
        <v>PO+24W</v>
      </c>
    </row>
    <row r="241" spans="1:47" s="9" customFormat="1" hidden="1" x14ac:dyDescent="0.25">
      <c r="A241" s="218"/>
      <c r="B241" s="217" t="s">
        <v>2644</v>
      </c>
      <c r="C241" s="217">
        <v>7100</v>
      </c>
      <c r="D241" s="225">
        <v>7101</v>
      </c>
      <c r="E241" s="205" t="s">
        <v>2150</v>
      </c>
      <c r="F241" s="205" t="str">
        <f t="shared" si="76"/>
        <v>0000-FE-7101</v>
      </c>
      <c r="G241" s="205" t="s">
        <v>2742</v>
      </c>
      <c r="H241" s="9" t="s">
        <v>2663</v>
      </c>
      <c r="I241" s="9" t="str">
        <f>VLOOKUP(J241,Auxiliary!B:C,2,0)</f>
        <v>FANS</v>
      </c>
      <c r="J241" s="217" t="s">
        <v>2526</v>
      </c>
      <c r="K241" s="217" t="s">
        <v>2653</v>
      </c>
      <c r="L241" s="217" t="s">
        <v>2654</v>
      </c>
      <c r="M241" s="217" t="s">
        <v>2654</v>
      </c>
      <c r="N241" s="217" t="s">
        <v>2654</v>
      </c>
      <c r="O241" s="217" t="s">
        <v>2654</v>
      </c>
      <c r="P241" s="217" t="s">
        <v>2653</v>
      </c>
      <c r="Q241" s="217" t="s">
        <v>2654</v>
      </c>
      <c r="R241" s="217" t="s">
        <v>2654</v>
      </c>
      <c r="S241" s="217" t="s">
        <v>2654</v>
      </c>
      <c r="T241" s="217" t="s">
        <v>2654</v>
      </c>
      <c r="U241" s="217" t="s">
        <v>2654</v>
      </c>
      <c r="V241" s="217" t="s">
        <v>2654</v>
      </c>
      <c r="W241" s="217" t="s">
        <v>2654</v>
      </c>
      <c r="X241" s="217" t="s">
        <v>2654</v>
      </c>
      <c r="Y241" s="217" t="s">
        <v>2654</v>
      </c>
      <c r="Z241" s="217" t="s">
        <v>2654</v>
      </c>
      <c r="AA241" s="217" t="s">
        <v>2654</v>
      </c>
      <c r="AB241" s="217" t="str">
        <f t="shared" si="77"/>
        <v>NO</v>
      </c>
      <c r="AC241" s="217" t="str">
        <f t="shared" si="78"/>
        <v>NO</v>
      </c>
      <c r="AD241" s="217" t="str">
        <f t="shared" si="79"/>
        <v>YES</v>
      </c>
      <c r="AE241" s="217" t="str">
        <f t="shared" si="80"/>
        <v>NO</v>
      </c>
      <c r="AF241" s="217" t="str">
        <f t="shared" si="81"/>
        <v>NO</v>
      </c>
      <c r="AG241" s="217" t="str">
        <f t="shared" si="82"/>
        <v>NO</v>
      </c>
      <c r="AH241" s="217" t="str">
        <f t="shared" si="83"/>
        <v>NO</v>
      </c>
      <c r="AI241" s="217" t="str">
        <f t="shared" si="84"/>
        <v>NO</v>
      </c>
      <c r="AJ241" s="217" t="str">
        <f t="shared" si="68"/>
        <v>NO</v>
      </c>
      <c r="AK241" s="217" t="str">
        <f t="shared" si="69"/>
        <v>NO</v>
      </c>
      <c r="AL241" s="217" t="str">
        <f t="shared" si="70"/>
        <v>NO</v>
      </c>
      <c r="AM241" s="217" t="str">
        <f t="shared" si="71"/>
        <v>NO</v>
      </c>
      <c r="AN241" s="217" t="str">
        <f t="shared" si="72"/>
        <v>NO</v>
      </c>
      <c r="AO241" s="217" t="str">
        <f t="shared" si="72"/>
        <v>NO</v>
      </c>
      <c r="AP241" s="217" t="str">
        <f>IF(AND(Inputs!$E$16=TRUE,K241="YES"),"YES","NO")</f>
        <v>NO</v>
      </c>
      <c r="AQ241" s="217" t="str">
        <f t="shared" si="73"/>
        <v>YES</v>
      </c>
      <c r="AR241" s="217" t="str">
        <f t="shared" si="75"/>
        <v>NO</v>
      </c>
      <c r="AS241" s="216">
        <v>24</v>
      </c>
      <c r="AT241" s="221">
        <f t="shared" si="67"/>
        <v>43528</v>
      </c>
      <c r="AU241" s="217" t="str">
        <f t="shared" si="74"/>
        <v>PO+24W</v>
      </c>
    </row>
    <row r="242" spans="1:47" s="9" customFormat="1" hidden="1" x14ac:dyDescent="0.25">
      <c r="A242" s="218"/>
      <c r="B242" s="217" t="s">
        <v>2644</v>
      </c>
      <c r="C242" s="217">
        <v>7100</v>
      </c>
      <c r="D242" s="225">
        <v>7102</v>
      </c>
      <c r="E242" s="205" t="s">
        <v>2151</v>
      </c>
      <c r="F242" s="205" t="str">
        <f t="shared" si="76"/>
        <v>0000-FE-7102</v>
      </c>
      <c r="G242" s="205" t="s">
        <v>2742</v>
      </c>
      <c r="H242" s="9" t="s">
        <v>2663</v>
      </c>
      <c r="I242" s="9" t="str">
        <f>VLOOKUP(J242,Auxiliary!B:C,2,0)</f>
        <v>FANS</v>
      </c>
      <c r="J242" s="217" t="s">
        <v>2526</v>
      </c>
      <c r="K242" s="217" t="s">
        <v>2653</v>
      </c>
      <c r="L242" s="217" t="s">
        <v>2654</v>
      </c>
      <c r="M242" s="217" t="s">
        <v>2654</v>
      </c>
      <c r="N242" s="217" t="s">
        <v>2654</v>
      </c>
      <c r="O242" s="217" t="s">
        <v>2654</v>
      </c>
      <c r="P242" s="217" t="s">
        <v>2653</v>
      </c>
      <c r="Q242" s="217" t="s">
        <v>2654</v>
      </c>
      <c r="R242" s="217" t="s">
        <v>2654</v>
      </c>
      <c r="S242" s="217" t="s">
        <v>2654</v>
      </c>
      <c r="T242" s="217" t="s">
        <v>2654</v>
      </c>
      <c r="U242" s="217" t="s">
        <v>2654</v>
      </c>
      <c r="V242" s="217" t="s">
        <v>2654</v>
      </c>
      <c r="W242" s="217" t="s">
        <v>2654</v>
      </c>
      <c r="X242" s="217" t="s">
        <v>2654</v>
      </c>
      <c r="Y242" s="217" t="s">
        <v>2654</v>
      </c>
      <c r="Z242" s="217" t="s">
        <v>2654</v>
      </c>
      <c r="AA242" s="217" t="s">
        <v>2654</v>
      </c>
      <c r="AB242" s="217" t="str">
        <f t="shared" si="77"/>
        <v>NO</v>
      </c>
      <c r="AC242" s="217" t="str">
        <f t="shared" si="78"/>
        <v>NO</v>
      </c>
      <c r="AD242" s="217" t="str">
        <f t="shared" si="79"/>
        <v>YES</v>
      </c>
      <c r="AE242" s="217" t="str">
        <f t="shared" si="80"/>
        <v>NO</v>
      </c>
      <c r="AF242" s="217" t="str">
        <f t="shared" si="81"/>
        <v>NO</v>
      </c>
      <c r="AG242" s="217" t="str">
        <f t="shared" si="82"/>
        <v>NO</v>
      </c>
      <c r="AH242" s="217" t="str">
        <f t="shared" si="83"/>
        <v>NO</v>
      </c>
      <c r="AI242" s="217" t="str">
        <f t="shared" si="84"/>
        <v>NO</v>
      </c>
      <c r="AJ242" s="217" t="str">
        <f t="shared" si="68"/>
        <v>NO</v>
      </c>
      <c r="AK242" s="217" t="str">
        <f t="shared" si="69"/>
        <v>NO</v>
      </c>
      <c r="AL242" s="217" t="str">
        <f t="shared" si="70"/>
        <v>NO</v>
      </c>
      <c r="AM242" s="217" t="str">
        <f t="shared" si="71"/>
        <v>NO</v>
      </c>
      <c r="AN242" s="217" t="str">
        <f t="shared" si="72"/>
        <v>NO</v>
      </c>
      <c r="AO242" s="217" t="str">
        <f t="shared" si="72"/>
        <v>NO</v>
      </c>
      <c r="AP242" s="217" t="str">
        <f>IF(AND(Inputs!$E$16=TRUE,K242="YES"),"YES","NO")</f>
        <v>NO</v>
      </c>
      <c r="AQ242" s="217" t="str">
        <f t="shared" si="73"/>
        <v>YES</v>
      </c>
      <c r="AR242" s="217" t="str">
        <f t="shared" si="75"/>
        <v>NO</v>
      </c>
      <c r="AS242" s="216">
        <v>24</v>
      </c>
      <c r="AT242" s="221">
        <f t="shared" si="67"/>
        <v>43528</v>
      </c>
      <c r="AU242" s="217" t="str">
        <f t="shared" si="74"/>
        <v>PO+24W</v>
      </c>
    </row>
    <row r="243" spans="1:47" s="9" customFormat="1" x14ac:dyDescent="0.25">
      <c r="A243" s="218"/>
      <c r="B243" s="217" t="s">
        <v>2644</v>
      </c>
      <c r="C243" s="217">
        <v>7100</v>
      </c>
      <c r="D243" s="225">
        <v>7103</v>
      </c>
      <c r="E243" s="205" t="s">
        <v>1975</v>
      </c>
      <c r="F243" s="205" t="str">
        <f t="shared" si="76"/>
        <v>0000-FE-7103</v>
      </c>
      <c r="G243" s="205" t="s">
        <v>2742</v>
      </c>
      <c r="H243" s="9" t="s">
        <v>2663</v>
      </c>
      <c r="I243" s="9" t="str">
        <f>VLOOKUP(J243,Auxiliary!B:C,2,0)</f>
        <v>FANS</v>
      </c>
      <c r="J243" s="217" t="s">
        <v>2526</v>
      </c>
      <c r="K243" s="217" t="s">
        <v>2653</v>
      </c>
      <c r="L243" s="217" t="s">
        <v>2654</v>
      </c>
      <c r="M243" s="217" t="s">
        <v>2654</v>
      </c>
      <c r="N243" s="217" t="s">
        <v>2654</v>
      </c>
      <c r="O243" s="217" t="s">
        <v>2654</v>
      </c>
      <c r="P243" s="217" t="s">
        <v>2653</v>
      </c>
      <c r="Q243" s="217" t="s">
        <v>2654</v>
      </c>
      <c r="R243" s="217" t="s">
        <v>2654</v>
      </c>
      <c r="S243" s="217" t="s">
        <v>2654</v>
      </c>
      <c r="T243" s="217" t="s">
        <v>2654</v>
      </c>
      <c r="U243" s="217" t="s">
        <v>2654</v>
      </c>
      <c r="V243" s="217" t="s">
        <v>2654</v>
      </c>
      <c r="W243" s="217" t="s">
        <v>2654</v>
      </c>
      <c r="X243" s="217" t="s">
        <v>2654</v>
      </c>
      <c r="Y243" s="217" t="s">
        <v>2654</v>
      </c>
      <c r="Z243" s="217" t="s">
        <v>2654</v>
      </c>
      <c r="AA243" s="217" t="s">
        <v>2654</v>
      </c>
      <c r="AB243" s="217" t="str">
        <f t="shared" si="77"/>
        <v>NO</v>
      </c>
      <c r="AC243" s="217" t="str">
        <f t="shared" si="78"/>
        <v>NO</v>
      </c>
      <c r="AD243" s="217" t="str">
        <f t="shared" si="79"/>
        <v>YES</v>
      </c>
      <c r="AE243" s="217" t="str">
        <f t="shared" si="80"/>
        <v>NO</v>
      </c>
      <c r="AF243" s="217" t="str">
        <f t="shared" si="81"/>
        <v>NO</v>
      </c>
      <c r="AG243" s="217" t="str">
        <f t="shared" si="82"/>
        <v>NO</v>
      </c>
      <c r="AH243" s="217" t="str">
        <f t="shared" si="83"/>
        <v>NO</v>
      </c>
      <c r="AI243" s="217" t="str">
        <f t="shared" si="84"/>
        <v>NO</v>
      </c>
      <c r="AJ243" s="217" t="str">
        <f t="shared" si="68"/>
        <v>NO</v>
      </c>
      <c r="AK243" s="217" t="str">
        <f t="shared" si="69"/>
        <v>NO</v>
      </c>
      <c r="AL243" s="217" t="str">
        <f t="shared" si="70"/>
        <v>NO</v>
      </c>
      <c r="AM243" s="217" t="str">
        <f t="shared" si="71"/>
        <v>NO</v>
      </c>
      <c r="AN243" s="217" t="str">
        <f t="shared" si="72"/>
        <v>NO</v>
      </c>
      <c r="AO243" s="217" t="str">
        <f t="shared" si="72"/>
        <v>NO</v>
      </c>
      <c r="AP243" s="217" t="str">
        <f>IF(AND(Inputs!$E$16=TRUE,K243="YES"),"YES","NO")</f>
        <v>NO</v>
      </c>
      <c r="AQ243" s="217" t="str">
        <f t="shared" si="73"/>
        <v>YES</v>
      </c>
      <c r="AR243" s="217" t="str">
        <f t="shared" si="75"/>
        <v>NO</v>
      </c>
      <c r="AS243" s="216">
        <v>24</v>
      </c>
      <c r="AT243" s="221">
        <f t="shared" si="67"/>
        <v>43528</v>
      </c>
      <c r="AU243" s="217" t="str">
        <f t="shared" si="74"/>
        <v>PO+24W</v>
      </c>
    </row>
    <row r="244" spans="1:47" s="9" customFormat="1" x14ac:dyDescent="0.25">
      <c r="A244" s="218"/>
      <c r="B244" s="217" t="s">
        <v>2644</v>
      </c>
      <c r="C244" s="217">
        <v>7100</v>
      </c>
      <c r="D244" s="225">
        <v>7104</v>
      </c>
      <c r="E244" s="205" t="s">
        <v>1976</v>
      </c>
      <c r="F244" s="205" t="str">
        <f t="shared" si="76"/>
        <v>0000-FE-7104</v>
      </c>
      <c r="G244" s="205" t="s">
        <v>2742</v>
      </c>
      <c r="H244" s="9" t="s">
        <v>2663</v>
      </c>
      <c r="I244" s="9" t="str">
        <f>VLOOKUP(J244,Auxiliary!B:C,2,0)</f>
        <v>FANS</v>
      </c>
      <c r="J244" s="217" t="s">
        <v>2526</v>
      </c>
      <c r="K244" s="217" t="s">
        <v>2653</v>
      </c>
      <c r="L244" s="217" t="s">
        <v>2654</v>
      </c>
      <c r="M244" s="217" t="s">
        <v>2654</v>
      </c>
      <c r="N244" s="217" t="s">
        <v>2654</v>
      </c>
      <c r="O244" s="217" t="s">
        <v>2654</v>
      </c>
      <c r="P244" s="217" t="s">
        <v>2653</v>
      </c>
      <c r="Q244" s="217" t="s">
        <v>2654</v>
      </c>
      <c r="R244" s="217" t="s">
        <v>2654</v>
      </c>
      <c r="S244" s="217" t="s">
        <v>2654</v>
      </c>
      <c r="T244" s="217" t="s">
        <v>2654</v>
      </c>
      <c r="U244" s="217" t="s">
        <v>2654</v>
      </c>
      <c r="V244" s="217" t="s">
        <v>2654</v>
      </c>
      <c r="W244" s="217" t="s">
        <v>2654</v>
      </c>
      <c r="X244" s="217" t="s">
        <v>2654</v>
      </c>
      <c r="Y244" s="217" t="s">
        <v>2654</v>
      </c>
      <c r="Z244" s="217" t="s">
        <v>2654</v>
      </c>
      <c r="AA244" s="217" t="s">
        <v>2654</v>
      </c>
      <c r="AB244" s="217" t="str">
        <f t="shared" si="77"/>
        <v>NO</v>
      </c>
      <c r="AC244" s="217" t="str">
        <f t="shared" si="78"/>
        <v>NO</v>
      </c>
      <c r="AD244" s="217" t="str">
        <f t="shared" si="79"/>
        <v>YES</v>
      </c>
      <c r="AE244" s="217" t="str">
        <f t="shared" si="80"/>
        <v>NO</v>
      </c>
      <c r="AF244" s="217" t="str">
        <f t="shared" si="81"/>
        <v>NO</v>
      </c>
      <c r="AG244" s="217" t="str">
        <f t="shared" si="82"/>
        <v>NO</v>
      </c>
      <c r="AH244" s="217" t="str">
        <f t="shared" si="83"/>
        <v>NO</v>
      </c>
      <c r="AI244" s="217" t="str">
        <f t="shared" si="84"/>
        <v>NO</v>
      </c>
      <c r="AJ244" s="217" t="str">
        <f t="shared" si="68"/>
        <v>NO</v>
      </c>
      <c r="AK244" s="217" t="str">
        <f t="shared" si="69"/>
        <v>NO</v>
      </c>
      <c r="AL244" s="217" t="str">
        <f t="shared" si="70"/>
        <v>NO</v>
      </c>
      <c r="AM244" s="217" t="str">
        <f t="shared" si="71"/>
        <v>NO</v>
      </c>
      <c r="AN244" s="217" t="str">
        <f t="shared" si="72"/>
        <v>NO</v>
      </c>
      <c r="AO244" s="217" t="str">
        <f t="shared" si="72"/>
        <v>NO</v>
      </c>
      <c r="AP244" s="217" t="str">
        <f>IF(AND(Inputs!$E$16=TRUE,K244="YES"),"YES","NO")</f>
        <v>NO</v>
      </c>
      <c r="AQ244" s="217" t="str">
        <f t="shared" si="73"/>
        <v>YES</v>
      </c>
      <c r="AR244" s="217" t="str">
        <f t="shared" si="75"/>
        <v>NO</v>
      </c>
      <c r="AS244" s="216">
        <v>24</v>
      </c>
      <c r="AT244" s="221">
        <f t="shared" si="67"/>
        <v>43528</v>
      </c>
      <c r="AU244" s="217" t="str">
        <f t="shared" si="74"/>
        <v>PO+24W</v>
      </c>
    </row>
    <row r="245" spans="1:47" s="9" customFormat="1" hidden="1" x14ac:dyDescent="0.25">
      <c r="A245" s="218"/>
      <c r="B245" s="217" t="s">
        <v>2644</v>
      </c>
      <c r="C245" s="217">
        <v>7100</v>
      </c>
      <c r="D245" s="225">
        <v>7105</v>
      </c>
      <c r="E245" s="205" t="s">
        <v>2860</v>
      </c>
      <c r="F245" s="205" t="str">
        <f t="shared" si="76"/>
        <v>0000-FE-7105</v>
      </c>
      <c r="G245" s="205" t="s">
        <v>2742</v>
      </c>
      <c r="H245" s="9" t="s">
        <v>2663</v>
      </c>
      <c r="I245" s="9" t="str">
        <f>VLOOKUP(J245,Auxiliary!B:C,2,0)</f>
        <v>FANS</v>
      </c>
      <c r="J245" s="217" t="s">
        <v>2526</v>
      </c>
      <c r="K245" s="217" t="s">
        <v>2653</v>
      </c>
      <c r="L245" s="217" t="s">
        <v>2654</v>
      </c>
      <c r="M245" s="217" t="s">
        <v>2654</v>
      </c>
      <c r="N245" s="217" t="s">
        <v>2654</v>
      </c>
      <c r="O245" s="217" t="s">
        <v>2654</v>
      </c>
      <c r="P245" s="217" t="s">
        <v>2653</v>
      </c>
      <c r="Q245" s="217" t="s">
        <v>2654</v>
      </c>
      <c r="R245" s="217" t="s">
        <v>2654</v>
      </c>
      <c r="S245" s="217" t="s">
        <v>2654</v>
      </c>
      <c r="T245" s="217" t="s">
        <v>2654</v>
      </c>
      <c r="U245" s="217" t="s">
        <v>2654</v>
      </c>
      <c r="V245" s="217" t="s">
        <v>2654</v>
      </c>
      <c r="W245" s="217" t="s">
        <v>2654</v>
      </c>
      <c r="X245" s="217" t="s">
        <v>2654</v>
      </c>
      <c r="Y245" s="217" t="s">
        <v>2654</v>
      </c>
      <c r="Z245" s="217" t="s">
        <v>2654</v>
      </c>
      <c r="AA245" s="217" t="s">
        <v>2654</v>
      </c>
      <c r="AB245" s="217" t="str">
        <f t="shared" si="77"/>
        <v>NO</v>
      </c>
      <c r="AC245" s="217" t="str">
        <f t="shared" si="78"/>
        <v>NO</v>
      </c>
      <c r="AD245" s="217" t="str">
        <f t="shared" si="79"/>
        <v>YES</v>
      </c>
      <c r="AE245" s="217" t="str">
        <f t="shared" si="80"/>
        <v>NO</v>
      </c>
      <c r="AF245" s="217" t="str">
        <f t="shared" si="81"/>
        <v>NO</v>
      </c>
      <c r="AG245" s="217" t="str">
        <f t="shared" si="82"/>
        <v>NO</v>
      </c>
      <c r="AH245" s="217" t="str">
        <f t="shared" si="83"/>
        <v>NO</v>
      </c>
      <c r="AI245" s="217" t="str">
        <f t="shared" si="84"/>
        <v>NO</v>
      </c>
      <c r="AJ245" s="217" t="str">
        <f t="shared" si="68"/>
        <v>NO</v>
      </c>
      <c r="AK245" s="217" t="str">
        <f t="shared" si="69"/>
        <v>NO</v>
      </c>
      <c r="AL245" s="217" t="str">
        <f t="shared" si="70"/>
        <v>NO</v>
      </c>
      <c r="AM245" s="217" t="str">
        <f t="shared" si="71"/>
        <v>NO</v>
      </c>
      <c r="AN245" s="217" t="str">
        <f t="shared" si="72"/>
        <v>NO</v>
      </c>
      <c r="AO245" s="217" t="str">
        <f t="shared" si="72"/>
        <v>NO</v>
      </c>
      <c r="AP245" s="217" t="str">
        <f>IF(AND(Inputs!$E$16=TRUE,K245="YES"),"YES","NO")</f>
        <v>NO</v>
      </c>
      <c r="AQ245" s="217" t="str">
        <f t="shared" si="73"/>
        <v>YES</v>
      </c>
      <c r="AR245" s="217" t="str">
        <f t="shared" si="75"/>
        <v>NO</v>
      </c>
      <c r="AS245" s="216">
        <v>24</v>
      </c>
      <c r="AT245" s="221">
        <f t="shared" si="67"/>
        <v>43528</v>
      </c>
      <c r="AU245" s="217" t="str">
        <f t="shared" si="74"/>
        <v>PO+24W</v>
      </c>
    </row>
    <row r="246" spans="1:47" s="9" customFormat="1" hidden="1" x14ac:dyDescent="0.25">
      <c r="A246" s="218"/>
      <c r="B246" s="217" t="s">
        <v>2644</v>
      </c>
      <c r="C246" s="217">
        <v>7100</v>
      </c>
      <c r="D246" s="225">
        <v>7106</v>
      </c>
      <c r="E246" s="205" t="s">
        <v>2152</v>
      </c>
      <c r="F246" s="205" t="str">
        <f t="shared" si="76"/>
        <v>0000-FE-7106</v>
      </c>
      <c r="G246" s="205" t="s">
        <v>2742</v>
      </c>
      <c r="H246" s="9" t="s">
        <v>2663</v>
      </c>
      <c r="I246" s="9" t="str">
        <f>VLOOKUP(J246,Auxiliary!B:C,2,0)</f>
        <v>FANS</v>
      </c>
      <c r="J246" s="217" t="s">
        <v>2526</v>
      </c>
      <c r="K246" s="217" t="s">
        <v>2653</v>
      </c>
      <c r="L246" s="217" t="s">
        <v>2654</v>
      </c>
      <c r="M246" s="217" t="s">
        <v>2654</v>
      </c>
      <c r="N246" s="217" t="s">
        <v>2654</v>
      </c>
      <c r="O246" s="217" t="s">
        <v>2654</v>
      </c>
      <c r="P246" s="217" t="s">
        <v>2653</v>
      </c>
      <c r="Q246" s="217" t="s">
        <v>2654</v>
      </c>
      <c r="R246" s="217" t="s">
        <v>2654</v>
      </c>
      <c r="S246" s="217" t="s">
        <v>2654</v>
      </c>
      <c r="T246" s="217" t="s">
        <v>2654</v>
      </c>
      <c r="U246" s="217" t="s">
        <v>2654</v>
      </c>
      <c r="V246" s="217" t="s">
        <v>2654</v>
      </c>
      <c r="W246" s="217" t="s">
        <v>2654</v>
      </c>
      <c r="X246" s="217" t="s">
        <v>2654</v>
      </c>
      <c r="Y246" s="217" t="s">
        <v>2654</v>
      </c>
      <c r="Z246" s="217" t="s">
        <v>2654</v>
      </c>
      <c r="AA246" s="217" t="s">
        <v>2654</v>
      </c>
      <c r="AB246" s="217" t="str">
        <f t="shared" si="77"/>
        <v>NO</v>
      </c>
      <c r="AC246" s="217" t="str">
        <f t="shared" si="78"/>
        <v>NO</v>
      </c>
      <c r="AD246" s="217" t="str">
        <f t="shared" si="79"/>
        <v>YES</v>
      </c>
      <c r="AE246" s="217" t="str">
        <f t="shared" si="80"/>
        <v>NO</v>
      </c>
      <c r="AF246" s="217" t="str">
        <f t="shared" si="81"/>
        <v>NO</v>
      </c>
      <c r="AG246" s="217" t="str">
        <f t="shared" si="82"/>
        <v>NO</v>
      </c>
      <c r="AH246" s="217" t="str">
        <f t="shared" si="83"/>
        <v>NO</v>
      </c>
      <c r="AI246" s="217" t="str">
        <f t="shared" si="84"/>
        <v>NO</v>
      </c>
      <c r="AJ246" s="217" t="str">
        <f t="shared" si="68"/>
        <v>NO</v>
      </c>
      <c r="AK246" s="217" t="str">
        <f t="shared" si="69"/>
        <v>NO</v>
      </c>
      <c r="AL246" s="217" t="str">
        <f t="shared" si="70"/>
        <v>NO</v>
      </c>
      <c r="AM246" s="217" t="str">
        <f t="shared" si="71"/>
        <v>NO</v>
      </c>
      <c r="AN246" s="217" t="str">
        <f t="shared" si="72"/>
        <v>NO</v>
      </c>
      <c r="AO246" s="217" t="str">
        <f t="shared" si="72"/>
        <v>NO</v>
      </c>
      <c r="AP246" s="217" t="str">
        <f>IF(AND(Inputs!$E$16=TRUE,K246="YES"),"YES","NO")</f>
        <v>NO</v>
      </c>
      <c r="AQ246" s="217" t="str">
        <f t="shared" si="73"/>
        <v>YES</v>
      </c>
      <c r="AR246" s="217" t="str">
        <f t="shared" si="75"/>
        <v>NO</v>
      </c>
      <c r="AS246" s="216">
        <v>24</v>
      </c>
      <c r="AT246" s="221">
        <f t="shared" si="67"/>
        <v>43528</v>
      </c>
      <c r="AU246" s="217" t="str">
        <f t="shared" si="74"/>
        <v>PO+24W</v>
      </c>
    </row>
    <row r="247" spans="1:47" s="9" customFormat="1" hidden="1" x14ac:dyDescent="0.25">
      <c r="A247" s="218"/>
      <c r="B247" s="217" t="s">
        <v>2644</v>
      </c>
      <c r="C247" s="217">
        <v>7100</v>
      </c>
      <c r="D247" s="225">
        <v>7107</v>
      </c>
      <c r="E247" s="205" t="s">
        <v>1977</v>
      </c>
      <c r="F247" s="205" t="str">
        <f t="shared" si="76"/>
        <v>0000-FE-7107</v>
      </c>
      <c r="G247" s="205" t="s">
        <v>2742</v>
      </c>
      <c r="H247" s="9" t="s">
        <v>2663</v>
      </c>
      <c r="I247" s="9" t="str">
        <f>VLOOKUP(J247,Auxiliary!B:C,2,0)</f>
        <v>FANS</v>
      </c>
      <c r="J247" s="217" t="s">
        <v>2526</v>
      </c>
      <c r="K247" s="217" t="s">
        <v>2653</v>
      </c>
      <c r="L247" s="217" t="s">
        <v>2654</v>
      </c>
      <c r="M247" s="217" t="s">
        <v>2654</v>
      </c>
      <c r="N247" s="217" t="s">
        <v>2654</v>
      </c>
      <c r="O247" s="217" t="s">
        <v>2654</v>
      </c>
      <c r="P247" s="217" t="s">
        <v>2653</v>
      </c>
      <c r="Q247" s="217" t="s">
        <v>2654</v>
      </c>
      <c r="R247" s="217" t="s">
        <v>2654</v>
      </c>
      <c r="S247" s="217" t="s">
        <v>2654</v>
      </c>
      <c r="T247" s="217" t="s">
        <v>2654</v>
      </c>
      <c r="U247" s="217" t="s">
        <v>2654</v>
      </c>
      <c r="V247" s="217" t="s">
        <v>2654</v>
      </c>
      <c r="W247" s="217" t="s">
        <v>2654</v>
      </c>
      <c r="X247" s="217" t="s">
        <v>2654</v>
      </c>
      <c r="Y247" s="217" t="s">
        <v>2654</v>
      </c>
      <c r="Z247" s="217" t="s">
        <v>2654</v>
      </c>
      <c r="AA247" s="217" t="s">
        <v>2654</v>
      </c>
      <c r="AB247" s="217" t="str">
        <f t="shared" si="77"/>
        <v>NO</v>
      </c>
      <c r="AC247" s="217" t="str">
        <f t="shared" si="78"/>
        <v>NO</v>
      </c>
      <c r="AD247" s="217" t="str">
        <f t="shared" si="79"/>
        <v>YES</v>
      </c>
      <c r="AE247" s="217" t="str">
        <f t="shared" si="80"/>
        <v>NO</v>
      </c>
      <c r="AF247" s="217" t="str">
        <f t="shared" si="81"/>
        <v>NO</v>
      </c>
      <c r="AG247" s="217" t="str">
        <f t="shared" si="82"/>
        <v>NO</v>
      </c>
      <c r="AH247" s="217" t="str">
        <f t="shared" si="83"/>
        <v>NO</v>
      </c>
      <c r="AI247" s="217" t="str">
        <f t="shared" si="84"/>
        <v>NO</v>
      </c>
      <c r="AJ247" s="217" t="str">
        <f t="shared" si="68"/>
        <v>NO</v>
      </c>
      <c r="AK247" s="217" t="str">
        <f t="shared" si="69"/>
        <v>NO</v>
      </c>
      <c r="AL247" s="217" t="str">
        <f t="shared" si="70"/>
        <v>NO</v>
      </c>
      <c r="AM247" s="217" t="str">
        <f t="shared" si="71"/>
        <v>NO</v>
      </c>
      <c r="AN247" s="217" t="str">
        <f t="shared" si="72"/>
        <v>NO</v>
      </c>
      <c r="AO247" s="217" t="str">
        <f t="shared" si="72"/>
        <v>NO</v>
      </c>
      <c r="AP247" s="217" t="str">
        <f>IF(AND(Inputs!$E$16=TRUE,K247="YES"),"YES","NO")</f>
        <v>NO</v>
      </c>
      <c r="AQ247" s="217" t="str">
        <f t="shared" si="73"/>
        <v>YES</v>
      </c>
      <c r="AR247" s="217" t="str">
        <f t="shared" si="75"/>
        <v>NO</v>
      </c>
      <c r="AS247" s="216">
        <v>24</v>
      </c>
      <c r="AT247" s="221">
        <f t="shared" si="67"/>
        <v>43528</v>
      </c>
      <c r="AU247" s="217" t="str">
        <f t="shared" si="74"/>
        <v>PO+24W</v>
      </c>
    </row>
    <row r="248" spans="1:47" s="9" customFormat="1" hidden="1" x14ac:dyDescent="0.25">
      <c r="A248" s="218"/>
      <c r="B248" s="217" t="s">
        <v>2644</v>
      </c>
      <c r="C248" s="217">
        <v>7100</v>
      </c>
      <c r="D248" s="225">
        <v>7108</v>
      </c>
      <c r="E248" s="205" t="s">
        <v>1978</v>
      </c>
      <c r="F248" s="205" t="str">
        <f t="shared" si="76"/>
        <v>0000-FE-7108</v>
      </c>
      <c r="G248" s="205" t="s">
        <v>2742</v>
      </c>
      <c r="H248" s="9" t="s">
        <v>2663</v>
      </c>
      <c r="I248" s="9" t="str">
        <f>VLOOKUP(J248,Auxiliary!B:C,2,0)</f>
        <v>FANS</v>
      </c>
      <c r="J248" s="217" t="s">
        <v>2526</v>
      </c>
      <c r="K248" s="217" t="s">
        <v>2653</v>
      </c>
      <c r="L248" s="217" t="s">
        <v>2654</v>
      </c>
      <c r="M248" s="217" t="s">
        <v>2654</v>
      </c>
      <c r="N248" s="217" t="s">
        <v>2654</v>
      </c>
      <c r="O248" s="217" t="s">
        <v>2654</v>
      </c>
      <c r="P248" s="217" t="s">
        <v>2653</v>
      </c>
      <c r="Q248" s="217" t="s">
        <v>2654</v>
      </c>
      <c r="R248" s="217" t="s">
        <v>2654</v>
      </c>
      <c r="S248" s="217" t="s">
        <v>2654</v>
      </c>
      <c r="T248" s="217" t="s">
        <v>2654</v>
      </c>
      <c r="U248" s="217" t="s">
        <v>2654</v>
      </c>
      <c r="V248" s="217" t="s">
        <v>2654</v>
      </c>
      <c r="W248" s="217" t="s">
        <v>2654</v>
      </c>
      <c r="X248" s="217" t="s">
        <v>2654</v>
      </c>
      <c r="Y248" s="217" t="s">
        <v>2654</v>
      </c>
      <c r="Z248" s="217" t="s">
        <v>2654</v>
      </c>
      <c r="AA248" s="217" t="s">
        <v>2654</v>
      </c>
      <c r="AB248" s="217" t="str">
        <f t="shared" si="77"/>
        <v>NO</v>
      </c>
      <c r="AC248" s="217" t="str">
        <f t="shared" si="78"/>
        <v>NO</v>
      </c>
      <c r="AD248" s="217" t="str">
        <f t="shared" si="79"/>
        <v>YES</v>
      </c>
      <c r="AE248" s="217" t="str">
        <f t="shared" si="80"/>
        <v>NO</v>
      </c>
      <c r="AF248" s="217" t="str">
        <f t="shared" si="81"/>
        <v>NO</v>
      </c>
      <c r="AG248" s="217" t="str">
        <f t="shared" si="82"/>
        <v>NO</v>
      </c>
      <c r="AH248" s="217" t="str">
        <f t="shared" si="83"/>
        <v>NO</v>
      </c>
      <c r="AI248" s="217" t="str">
        <f t="shared" si="84"/>
        <v>NO</v>
      </c>
      <c r="AJ248" s="217" t="str">
        <f t="shared" si="68"/>
        <v>NO</v>
      </c>
      <c r="AK248" s="217" t="str">
        <f t="shared" si="69"/>
        <v>NO</v>
      </c>
      <c r="AL248" s="217" t="str">
        <f t="shared" si="70"/>
        <v>NO</v>
      </c>
      <c r="AM248" s="217" t="str">
        <f t="shared" si="71"/>
        <v>NO</v>
      </c>
      <c r="AN248" s="217" t="str">
        <f t="shared" si="72"/>
        <v>NO</v>
      </c>
      <c r="AO248" s="217" t="str">
        <f t="shared" si="72"/>
        <v>NO</v>
      </c>
      <c r="AP248" s="217" t="str">
        <f>IF(AND(Inputs!$E$16=TRUE,K248="YES"),"YES","NO")</f>
        <v>NO</v>
      </c>
      <c r="AQ248" s="217" t="str">
        <f t="shared" si="73"/>
        <v>YES</v>
      </c>
      <c r="AR248" s="217" t="str">
        <f t="shared" si="75"/>
        <v>NO</v>
      </c>
      <c r="AS248" s="216">
        <v>24</v>
      </c>
      <c r="AT248" s="221">
        <f t="shared" si="67"/>
        <v>43528</v>
      </c>
      <c r="AU248" s="217" t="str">
        <f t="shared" si="74"/>
        <v>PO+24W</v>
      </c>
    </row>
    <row r="249" spans="1:47" s="9" customFormat="1" hidden="1" x14ac:dyDescent="0.25">
      <c r="A249" s="218"/>
      <c r="B249" s="217" t="s">
        <v>2644</v>
      </c>
      <c r="C249" s="217">
        <v>7100</v>
      </c>
      <c r="D249" s="225">
        <v>7109</v>
      </c>
      <c r="E249" s="205" t="s">
        <v>1979</v>
      </c>
      <c r="F249" s="205" t="str">
        <f t="shared" si="76"/>
        <v>0000-FE-7109</v>
      </c>
      <c r="G249" s="205" t="s">
        <v>2742</v>
      </c>
      <c r="H249" s="9" t="s">
        <v>2663</v>
      </c>
      <c r="I249" s="9" t="str">
        <f>VLOOKUP(J249,Auxiliary!B:C,2,0)</f>
        <v>FANS</v>
      </c>
      <c r="J249" s="217" t="s">
        <v>2526</v>
      </c>
      <c r="K249" s="217" t="s">
        <v>2653</v>
      </c>
      <c r="L249" s="217" t="s">
        <v>2654</v>
      </c>
      <c r="M249" s="217" t="s">
        <v>2654</v>
      </c>
      <c r="N249" s="217" t="s">
        <v>2654</v>
      </c>
      <c r="O249" s="217" t="s">
        <v>2654</v>
      </c>
      <c r="P249" s="217" t="s">
        <v>2653</v>
      </c>
      <c r="Q249" s="217" t="s">
        <v>2654</v>
      </c>
      <c r="R249" s="217" t="s">
        <v>2654</v>
      </c>
      <c r="S249" s="217" t="s">
        <v>2654</v>
      </c>
      <c r="T249" s="217" t="s">
        <v>2654</v>
      </c>
      <c r="U249" s="217" t="s">
        <v>2654</v>
      </c>
      <c r="V249" s="217" t="s">
        <v>2654</v>
      </c>
      <c r="W249" s="217" t="s">
        <v>2654</v>
      </c>
      <c r="X249" s="217" t="s">
        <v>2654</v>
      </c>
      <c r="Y249" s="217" t="s">
        <v>2654</v>
      </c>
      <c r="Z249" s="217" t="s">
        <v>2654</v>
      </c>
      <c r="AA249" s="217" t="s">
        <v>2654</v>
      </c>
      <c r="AB249" s="217" t="str">
        <f t="shared" si="77"/>
        <v>NO</v>
      </c>
      <c r="AC249" s="217" t="str">
        <f t="shared" si="78"/>
        <v>NO</v>
      </c>
      <c r="AD249" s="217" t="str">
        <f t="shared" si="79"/>
        <v>YES</v>
      </c>
      <c r="AE249" s="217" t="str">
        <f t="shared" si="80"/>
        <v>NO</v>
      </c>
      <c r="AF249" s="217" t="str">
        <f t="shared" si="81"/>
        <v>NO</v>
      </c>
      <c r="AG249" s="217" t="str">
        <f t="shared" si="82"/>
        <v>NO</v>
      </c>
      <c r="AH249" s="217" t="str">
        <f t="shared" si="83"/>
        <v>NO</v>
      </c>
      <c r="AI249" s="217" t="str">
        <f t="shared" si="84"/>
        <v>NO</v>
      </c>
      <c r="AJ249" s="217" t="str">
        <f t="shared" si="68"/>
        <v>NO</v>
      </c>
      <c r="AK249" s="217" t="str">
        <f t="shared" si="69"/>
        <v>NO</v>
      </c>
      <c r="AL249" s="217" t="str">
        <f t="shared" si="70"/>
        <v>NO</v>
      </c>
      <c r="AM249" s="217" t="str">
        <f t="shared" si="71"/>
        <v>NO</v>
      </c>
      <c r="AN249" s="217" t="str">
        <f t="shared" si="72"/>
        <v>NO</v>
      </c>
      <c r="AO249" s="217" t="str">
        <f t="shared" si="72"/>
        <v>NO</v>
      </c>
      <c r="AP249" s="217" t="str">
        <f>IF(AND(Inputs!$E$16=TRUE,K249="YES"),"YES","NO")</f>
        <v>NO</v>
      </c>
      <c r="AQ249" s="217" t="str">
        <f t="shared" si="73"/>
        <v>YES</v>
      </c>
      <c r="AR249" s="217" t="str">
        <f t="shared" si="75"/>
        <v>NO</v>
      </c>
      <c r="AS249" s="216">
        <v>24</v>
      </c>
      <c r="AT249" s="221">
        <f t="shared" si="67"/>
        <v>43528</v>
      </c>
      <c r="AU249" s="217" t="str">
        <f t="shared" si="74"/>
        <v>PO+24W</v>
      </c>
    </row>
    <row r="250" spans="1:47" s="9" customFormat="1" hidden="1" x14ac:dyDescent="0.25">
      <c r="A250" s="218"/>
      <c r="B250" s="217" t="s">
        <v>2644</v>
      </c>
      <c r="C250" s="217">
        <v>7100</v>
      </c>
      <c r="D250" s="225">
        <v>7110</v>
      </c>
      <c r="E250" s="205" t="s">
        <v>2861</v>
      </c>
      <c r="F250" s="205" t="str">
        <f t="shared" si="76"/>
        <v>0000-FE-7110</v>
      </c>
      <c r="G250" s="205" t="s">
        <v>2742</v>
      </c>
      <c r="H250" s="9" t="s">
        <v>2663</v>
      </c>
      <c r="I250" s="9" t="str">
        <f>VLOOKUP(J250,Auxiliary!B:C,2,0)</f>
        <v>FANS</v>
      </c>
      <c r="J250" s="217" t="s">
        <v>2526</v>
      </c>
      <c r="K250" s="217" t="s">
        <v>2653</v>
      </c>
      <c r="L250" s="217" t="s">
        <v>2654</v>
      </c>
      <c r="M250" s="217" t="s">
        <v>2654</v>
      </c>
      <c r="N250" s="217" t="s">
        <v>2654</v>
      </c>
      <c r="O250" s="217" t="s">
        <v>2654</v>
      </c>
      <c r="P250" s="217" t="s">
        <v>2653</v>
      </c>
      <c r="Q250" s="217" t="s">
        <v>2654</v>
      </c>
      <c r="R250" s="217" t="s">
        <v>2654</v>
      </c>
      <c r="S250" s="217" t="s">
        <v>2654</v>
      </c>
      <c r="T250" s="217" t="s">
        <v>2654</v>
      </c>
      <c r="U250" s="217" t="s">
        <v>2654</v>
      </c>
      <c r="V250" s="217" t="s">
        <v>2654</v>
      </c>
      <c r="W250" s="217" t="s">
        <v>2654</v>
      </c>
      <c r="X250" s="217" t="s">
        <v>2654</v>
      </c>
      <c r="Y250" s="217" t="s">
        <v>2654</v>
      </c>
      <c r="Z250" s="217" t="s">
        <v>2654</v>
      </c>
      <c r="AA250" s="217" t="s">
        <v>2654</v>
      </c>
      <c r="AB250" s="217" t="str">
        <f t="shared" si="77"/>
        <v>NO</v>
      </c>
      <c r="AC250" s="217" t="str">
        <f t="shared" si="78"/>
        <v>NO</v>
      </c>
      <c r="AD250" s="217" t="str">
        <f t="shared" si="79"/>
        <v>YES</v>
      </c>
      <c r="AE250" s="217" t="str">
        <f t="shared" si="80"/>
        <v>NO</v>
      </c>
      <c r="AF250" s="217" t="str">
        <f t="shared" si="81"/>
        <v>NO</v>
      </c>
      <c r="AG250" s="217" t="str">
        <f t="shared" si="82"/>
        <v>NO</v>
      </c>
      <c r="AH250" s="217" t="str">
        <f t="shared" si="83"/>
        <v>NO</v>
      </c>
      <c r="AI250" s="217" t="str">
        <f t="shared" si="84"/>
        <v>NO</v>
      </c>
      <c r="AJ250" s="217" t="str">
        <f t="shared" si="68"/>
        <v>NO</v>
      </c>
      <c r="AK250" s="217" t="str">
        <f t="shared" si="69"/>
        <v>NO</v>
      </c>
      <c r="AL250" s="217" t="str">
        <f t="shared" si="70"/>
        <v>NO</v>
      </c>
      <c r="AM250" s="217" t="str">
        <f t="shared" si="71"/>
        <v>NO</v>
      </c>
      <c r="AN250" s="217" t="str">
        <f t="shared" si="72"/>
        <v>NO</v>
      </c>
      <c r="AO250" s="217" t="str">
        <f t="shared" si="72"/>
        <v>NO</v>
      </c>
      <c r="AP250" s="217" t="str">
        <f>IF(AND(Inputs!$E$16=TRUE,K250="YES"),"YES","NO")</f>
        <v>NO</v>
      </c>
      <c r="AQ250" s="217" t="str">
        <f t="shared" si="73"/>
        <v>YES</v>
      </c>
      <c r="AR250" s="217" t="str">
        <f t="shared" si="75"/>
        <v>NO</v>
      </c>
      <c r="AS250" s="216">
        <v>24</v>
      </c>
      <c r="AT250" s="221">
        <f t="shared" si="67"/>
        <v>43528</v>
      </c>
      <c r="AU250" s="217" t="str">
        <f t="shared" si="74"/>
        <v>PO+24W</v>
      </c>
    </row>
    <row r="251" spans="1:47" s="9" customFormat="1" hidden="1" x14ac:dyDescent="0.25">
      <c r="A251" s="218"/>
      <c r="B251" s="217" t="s">
        <v>2644</v>
      </c>
      <c r="C251" s="217">
        <v>7100</v>
      </c>
      <c r="D251" s="225">
        <v>7111</v>
      </c>
      <c r="E251" s="205" t="s">
        <v>1980</v>
      </c>
      <c r="F251" s="205" t="str">
        <f t="shared" si="76"/>
        <v>0000-FE-7111</v>
      </c>
      <c r="G251" s="205" t="s">
        <v>2742</v>
      </c>
      <c r="H251" s="9" t="s">
        <v>2663</v>
      </c>
      <c r="I251" s="9" t="str">
        <f>VLOOKUP(J251,Auxiliary!B:C,2,0)</f>
        <v>FANS</v>
      </c>
      <c r="J251" s="217" t="s">
        <v>2526</v>
      </c>
      <c r="K251" s="217" t="s">
        <v>2653</v>
      </c>
      <c r="L251" s="217" t="s">
        <v>2654</v>
      </c>
      <c r="M251" s="217" t="s">
        <v>2654</v>
      </c>
      <c r="N251" s="217" t="s">
        <v>2654</v>
      </c>
      <c r="O251" s="217" t="s">
        <v>2654</v>
      </c>
      <c r="P251" s="217" t="s">
        <v>2653</v>
      </c>
      <c r="Q251" s="217" t="s">
        <v>2654</v>
      </c>
      <c r="R251" s="217" t="s">
        <v>2654</v>
      </c>
      <c r="S251" s="217" t="s">
        <v>2654</v>
      </c>
      <c r="T251" s="217" t="s">
        <v>2654</v>
      </c>
      <c r="U251" s="217" t="s">
        <v>2654</v>
      </c>
      <c r="V251" s="217" t="s">
        <v>2654</v>
      </c>
      <c r="W251" s="217" t="s">
        <v>2654</v>
      </c>
      <c r="X251" s="217" t="s">
        <v>2654</v>
      </c>
      <c r="Y251" s="217" t="s">
        <v>2654</v>
      </c>
      <c r="Z251" s="217" t="s">
        <v>2654</v>
      </c>
      <c r="AA251" s="217" t="s">
        <v>2654</v>
      </c>
      <c r="AB251" s="217" t="str">
        <f t="shared" si="77"/>
        <v>NO</v>
      </c>
      <c r="AC251" s="217" t="str">
        <f t="shared" si="78"/>
        <v>NO</v>
      </c>
      <c r="AD251" s="217" t="str">
        <f t="shared" si="79"/>
        <v>YES</v>
      </c>
      <c r="AE251" s="217" t="str">
        <f t="shared" si="80"/>
        <v>NO</v>
      </c>
      <c r="AF251" s="217" t="str">
        <f t="shared" si="81"/>
        <v>NO</v>
      </c>
      <c r="AG251" s="217" t="str">
        <f t="shared" si="82"/>
        <v>NO</v>
      </c>
      <c r="AH251" s="217" t="str">
        <f t="shared" si="83"/>
        <v>NO</v>
      </c>
      <c r="AI251" s="217" t="str">
        <f t="shared" si="84"/>
        <v>NO</v>
      </c>
      <c r="AJ251" s="217" t="str">
        <f t="shared" si="68"/>
        <v>NO</v>
      </c>
      <c r="AK251" s="217" t="str">
        <f t="shared" si="69"/>
        <v>NO</v>
      </c>
      <c r="AL251" s="217" t="str">
        <f t="shared" si="70"/>
        <v>NO</v>
      </c>
      <c r="AM251" s="217" t="str">
        <f t="shared" si="71"/>
        <v>NO</v>
      </c>
      <c r="AN251" s="217" t="str">
        <f t="shared" si="72"/>
        <v>NO</v>
      </c>
      <c r="AO251" s="217" t="str">
        <f t="shared" si="72"/>
        <v>NO</v>
      </c>
      <c r="AP251" s="217" t="str">
        <f>IF(AND(Inputs!$E$16=TRUE,K251="YES"),"YES","NO")</f>
        <v>NO</v>
      </c>
      <c r="AQ251" s="217" t="str">
        <f t="shared" si="73"/>
        <v>YES</v>
      </c>
      <c r="AR251" s="217" t="str">
        <f t="shared" si="75"/>
        <v>NO</v>
      </c>
      <c r="AS251" s="216">
        <v>24</v>
      </c>
      <c r="AT251" s="221">
        <f t="shared" ref="AT251:AT314" si="85">IF(AS251=0,"",IF(WEEKDAY(IF(AS251=0,"",SDATE+AS251*7),1)=1,IF(AS251=0,"",SDATE+AS251*7)+1,IF(WEEKDAY(IF(AS251=0,"",SDATE+AS251*7),1)=7,IF(AS251=0,"",SDATE+AS251*7)+2,IF(AS251=0,"",SDATE+AS251*7))))</f>
        <v>43528</v>
      </c>
      <c r="AU251" s="217" t="str">
        <f t="shared" si="74"/>
        <v>PO+24W</v>
      </c>
    </row>
    <row r="252" spans="1:47" s="9" customFormat="1" hidden="1" x14ac:dyDescent="0.25">
      <c r="A252" s="218"/>
      <c r="B252" s="217" t="s">
        <v>2644</v>
      </c>
      <c r="C252" s="217">
        <v>7100</v>
      </c>
      <c r="D252" s="225">
        <v>7112</v>
      </c>
      <c r="E252" s="205" t="s">
        <v>1981</v>
      </c>
      <c r="F252" s="205" t="str">
        <f t="shared" si="76"/>
        <v>0000-FE-7112</v>
      </c>
      <c r="G252" s="205" t="s">
        <v>2742</v>
      </c>
      <c r="H252" s="9" t="s">
        <v>2663</v>
      </c>
      <c r="I252" s="9" t="str">
        <f>VLOOKUP(J252,Auxiliary!B:C,2,0)</f>
        <v>FANS</v>
      </c>
      <c r="J252" s="217" t="s">
        <v>2526</v>
      </c>
      <c r="K252" s="217" t="s">
        <v>2653</v>
      </c>
      <c r="L252" s="217" t="s">
        <v>2654</v>
      </c>
      <c r="M252" s="217" t="s">
        <v>2654</v>
      </c>
      <c r="N252" s="217" t="s">
        <v>2654</v>
      </c>
      <c r="O252" s="217" t="s">
        <v>2654</v>
      </c>
      <c r="P252" s="217" t="s">
        <v>2653</v>
      </c>
      <c r="Q252" s="217" t="s">
        <v>2654</v>
      </c>
      <c r="R252" s="217" t="s">
        <v>2654</v>
      </c>
      <c r="S252" s="217" t="s">
        <v>2654</v>
      </c>
      <c r="T252" s="217" t="s">
        <v>2654</v>
      </c>
      <c r="U252" s="217" t="s">
        <v>2654</v>
      </c>
      <c r="V252" s="217" t="s">
        <v>2654</v>
      </c>
      <c r="W252" s="217" t="s">
        <v>2654</v>
      </c>
      <c r="X252" s="217" t="s">
        <v>2654</v>
      </c>
      <c r="Y252" s="217" t="s">
        <v>2654</v>
      </c>
      <c r="Z252" s="217" t="s">
        <v>2654</v>
      </c>
      <c r="AA252" s="217" t="s">
        <v>2654</v>
      </c>
      <c r="AB252" s="217" t="str">
        <f t="shared" si="77"/>
        <v>NO</v>
      </c>
      <c r="AC252" s="217" t="str">
        <f t="shared" si="78"/>
        <v>NO</v>
      </c>
      <c r="AD252" s="217" t="str">
        <f t="shared" si="79"/>
        <v>YES</v>
      </c>
      <c r="AE252" s="217" t="str">
        <f t="shared" si="80"/>
        <v>NO</v>
      </c>
      <c r="AF252" s="217" t="str">
        <f t="shared" si="81"/>
        <v>NO</v>
      </c>
      <c r="AG252" s="217" t="str">
        <f t="shared" si="82"/>
        <v>NO</v>
      </c>
      <c r="AH252" s="217" t="str">
        <f t="shared" si="83"/>
        <v>NO</v>
      </c>
      <c r="AI252" s="217" t="str">
        <f t="shared" si="84"/>
        <v>NO</v>
      </c>
      <c r="AJ252" s="217" t="str">
        <f t="shared" si="68"/>
        <v>NO</v>
      </c>
      <c r="AK252" s="217" t="str">
        <f t="shared" si="69"/>
        <v>NO</v>
      </c>
      <c r="AL252" s="217" t="str">
        <f t="shared" si="70"/>
        <v>NO</v>
      </c>
      <c r="AM252" s="217" t="str">
        <f t="shared" si="71"/>
        <v>NO</v>
      </c>
      <c r="AN252" s="217" t="str">
        <f t="shared" si="72"/>
        <v>NO</v>
      </c>
      <c r="AO252" s="217" t="str">
        <f t="shared" si="72"/>
        <v>NO</v>
      </c>
      <c r="AP252" s="217" t="str">
        <f>IF(AND(Inputs!$E$16=TRUE,K252="YES"),"YES","NO")</f>
        <v>NO</v>
      </c>
      <c r="AQ252" s="217" t="str">
        <f t="shared" si="73"/>
        <v>YES</v>
      </c>
      <c r="AR252" s="217" t="str">
        <f t="shared" si="75"/>
        <v>NO</v>
      </c>
      <c r="AS252" s="216">
        <v>24</v>
      </c>
      <c r="AT252" s="221">
        <f t="shared" si="85"/>
        <v>43528</v>
      </c>
      <c r="AU252" s="217" t="str">
        <f t="shared" si="74"/>
        <v>PO+24W</v>
      </c>
    </row>
    <row r="253" spans="1:47" s="9" customFormat="1" hidden="1" x14ac:dyDescent="0.25">
      <c r="A253" s="218"/>
      <c r="B253" s="217" t="s">
        <v>2644</v>
      </c>
      <c r="C253" s="217">
        <v>7100</v>
      </c>
      <c r="D253" s="225">
        <v>7113</v>
      </c>
      <c r="E253" s="205" t="s">
        <v>2153</v>
      </c>
      <c r="F253" s="205" t="str">
        <f t="shared" si="76"/>
        <v>0000-FE-7113</v>
      </c>
      <c r="G253" s="205" t="s">
        <v>2742</v>
      </c>
      <c r="H253" s="9" t="s">
        <v>2663</v>
      </c>
      <c r="I253" s="9" t="str">
        <f>VLOOKUP(J253,Auxiliary!B:C,2,0)</f>
        <v>FANS</v>
      </c>
      <c r="J253" s="217" t="s">
        <v>2526</v>
      </c>
      <c r="K253" s="217" t="s">
        <v>2653</v>
      </c>
      <c r="L253" s="217" t="s">
        <v>2654</v>
      </c>
      <c r="M253" s="217" t="s">
        <v>2654</v>
      </c>
      <c r="N253" s="217" t="s">
        <v>2654</v>
      </c>
      <c r="O253" s="217" t="s">
        <v>2654</v>
      </c>
      <c r="P253" s="217" t="s">
        <v>2653</v>
      </c>
      <c r="Q253" s="217" t="s">
        <v>2654</v>
      </c>
      <c r="R253" s="217" t="s">
        <v>2654</v>
      </c>
      <c r="S253" s="217" t="s">
        <v>2654</v>
      </c>
      <c r="T253" s="217" t="s">
        <v>2654</v>
      </c>
      <c r="U253" s="217" t="s">
        <v>2654</v>
      </c>
      <c r="V253" s="217" t="s">
        <v>2654</v>
      </c>
      <c r="W253" s="217" t="s">
        <v>2654</v>
      </c>
      <c r="X253" s="217" t="s">
        <v>2654</v>
      </c>
      <c r="Y253" s="217" t="s">
        <v>2654</v>
      </c>
      <c r="Z253" s="217" t="s">
        <v>2654</v>
      </c>
      <c r="AA253" s="217" t="s">
        <v>2654</v>
      </c>
      <c r="AB253" s="217" t="str">
        <f t="shared" si="77"/>
        <v>NO</v>
      </c>
      <c r="AC253" s="217" t="str">
        <f t="shared" si="78"/>
        <v>NO</v>
      </c>
      <c r="AD253" s="217" t="str">
        <f t="shared" si="79"/>
        <v>YES</v>
      </c>
      <c r="AE253" s="217" t="str">
        <f t="shared" si="80"/>
        <v>NO</v>
      </c>
      <c r="AF253" s="217" t="str">
        <f t="shared" si="81"/>
        <v>NO</v>
      </c>
      <c r="AG253" s="217" t="str">
        <f t="shared" si="82"/>
        <v>NO</v>
      </c>
      <c r="AH253" s="217" t="str">
        <f t="shared" si="83"/>
        <v>NO</v>
      </c>
      <c r="AI253" s="217" t="str">
        <f t="shared" si="84"/>
        <v>NO</v>
      </c>
      <c r="AJ253" s="217" t="str">
        <f t="shared" si="68"/>
        <v>NO</v>
      </c>
      <c r="AK253" s="217" t="str">
        <f t="shared" si="69"/>
        <v>NO</v>
      </c>
      <c r="AL253" s="217" t="str">
        <f t="shared" si="70"/>
        <v>NO</v>
      </c>
      <c r="AM253" s="217" t="str">
        <f t="shared" si="71"/>
        <v>NO</v>
      </c>
      <c r="AN253" s="217" t="str">
        <f t="shared" si="72"/>
        <v>NO</v>
      </c>
      <c r="AO253" s="217" t="str">
        <f t="shared" si="72"/>
        <v>NO</v>
      </c>
      <c r="AP253" s="217" t="str">
        <f>IF(AND(Inputs!$E$16=TRUE,K253="YES"),"YES","NO")</f>
        <v>NO</v>
      </c>
      <c r="AQ253" s="217" t="str">
        <f t="shared" si="73"/>
        <v>YES</v>
      </c>
      <c r="AR253" s="217" t="str">
        <f t="shared" si="75"/>
        <v>NO</v>
      </c>
      <c r="AS253" s="216">
        <v>24</v>
      </c>
      <c r="AT253" s="221">
        <f t="shared" si="85"/>
        <v>43528</v>
      </c>
      <c r="AU253" s="217" t="str">
        <f t="shared" si="74"/>
        <v>PO+24W</v>
      </c>
    </row>
    <row r="254" spans="1:47" s="9" customFormat="1" hidden="1" x14ac:dyDescent="0.25">
      <c r="A254" s="218"/>
      <c r="B254" s="217" t="s">
        <v>2644</v>
      </c>
      <c r="C254" s="217">
        <v>7100</v>
      </c>
      <c r="D254" s="225">
        <v>7114</v>
      </c>
      <c r="E254" s="205" t="s">
        <v>2862</v>
      </c>
      <c r="F254" s="205" t="str">
        <f t="shared" si="76"/>
        <v>0000-FE-7114</v>
      </c>
      <c r="G254" s="205" t="s">
        <v>2742</v>
      </c>
      <c r="H254" s="9" t="s">
        <v>2663</v>
      </c>
      <c r="I254" s="9" t="str">
        <f>VLOOKUP(J254,Auxiliary!B:C,2,0)</f>
        <v>FANS</v>
      </c>
      <c r="J254" s="217" t="s">
        <v>2526</v>
      </c>
      <c r="K254" s="217" t="s">
        <v>2653</v>
      </c>
      <c r="L254" s="217" t="s">
        <v>2654</v>
      </c>
      <c r="M254" s="217" t="s">
        <v>2654</v>
      </c>
      <c r="N254" s="217" t="s">
        <v>2654</v>
      </c>
      <c r="O254" s="217" t="s">
        <v>2654</v>
      </c>
      <c r="P254" s="217" t="s">
        <v>2653</v>
      </c>
      <c r="Q254" s="217" t="s">
        <v>2654</v>
      </c>
      <c r="R254" s="217" t="s">
        <v>2654</v>
      </c>
      <c r="S254" s="217" t="s">
        <v>2654</v>
      </c>
      <c r="T254" s="217" t="s">
        <v>2654</v>
      </c>
      <c r="U254" s="217" t="s">
        <v>2654</v>
      </c>
      <c r="V254" s="217" t="s">
        <v>2654</v>
      </c>
      <c r="W254" s="217" t="s">
        <v>2654</v>
      </c>
      <c r="X254" s="217" t="s">
        <v>2654</v>
      </c>
      <c r="Y254" s="217" t="s">
        <v>2654</v>
      </c>
      <c r="Z254" s="217" t="s">
        <v>2654</v>
      </c>
      <c r="AA254" s="217" t="s">
        <v>2654</v>
      </c>
      <c r="AB254" s="217" t="str">
        <f t="shared" si="77"/>
        <v>NO</v>
      </c>
      <c r="AC254" s="217" t="str">
        <f t="shared" si="78"/>
        <v>NO</v>
      </c>
      <c r="AD254" s="217" t="str">
        <f t="shared" si="79"/>
        <v>YES</v>
      </c>
      <c r="AE254" s="217" t="str">
        <f t="shared" si="80"/>
        <v>NO</v>
      </c>
      <c r="AF254" s="217" t="str">
        <f t="shared" si="81"/>
        <v>NO</v>
      </c>
      <c r="AG254" s="217" t="str">
        <f t="shared" si="82"/>
        <v>NO</v>
      </c>
      <c r="AH254" s="217" t="str">
        <f t="shared" si="83"/>
        <v>NO</v>
      </c>
      <c r="AI254" s="217" t="str">
        <f t="shared" si="84"/>
        <v>NO</v>
      </c>
      <c r="AJ254" s="217" t="str">
        <f t="shared" si="68"/>
        <v>NO</v>
      </c>
      <c r="AK254" s="217" t="str">
        <f t="shared" si="69"/>
        <v>NO</v>
      </c>
      <c r="AL254" s="217" t="str">
        <f t="shared" si="70"/>
        <v>NO</v>
      </c>
      <c r="AM254" s="217" t="str">
        <f t="shared" si="71"/>
        <v>NO</v>
      </c>
      <c r="AN254" s="217" t="str">
        <f t="shared" si="72"/>
        <v>NO</v>
      </c>
      <c r="AO254" s="217" t="str">
        <f t="shared" si="72"/>
        <v>NO</v>
      </c>
      <c r="AP254" s="217" t="str">
        <f>IF(AND(Inputs!$E$16=TRUE,K254="YES"),"YES","NO")</f>
        <v>NO</v>
      </c>
      <c r="AQ254" s="217" t="str">
        <f t="shared" si="73"/>
        <v>YES</v>
      </c>
      <c r="AR254" s="217" t="str">
        <f t="shared" si="75"/>
        <v>NO</v>
      </c>
      <c r="AS254" s="216">
        <v>24</v>
      </c>
      <c r="AT254" s="221">
        <f t="shared" si="85"/>
        <v>43528</v>
      </c>
      <c r="AU254" s="217" t="str">
        <f t="shared" si="74"/>
        <v>PO+24W</v>
      </c>
    </row>
    <row r="255" spans="1:47" s="9" customFormat="1" hidden="1" x14ac:dyDescent="0.25">
      <c r="A255" s="218"/>
      <c r="B255" s="217" t="s">
        <v>2644</v>
      </c>
      <c r="C255" s="217">
        <v>7100</v>
      </c>
      <c r="D255" s="225">
        <v>7115</v>
      </c>
      <c r="E255" s="205" t="s">
        <v>2863</v>
      </c>
      <c r="F255" s="205" t="str">
        <f t="shared" si="76"/>
        <v>0000-FE-7115</v>
      </c>
      <c r="G255" s="205" t="s">
        <v>2742</v>
      </c>
      <c r="H255" s="9" t="s">
        <v>2663</v>
      </c>
      <c r="I255" s="9" t="str">
        <f>VLOOKUP(J255,Auxiliary!B:C,2,0)</f>
        <v>FANS</v>
      </c>
      <c r="J255" s="217" t="s">
        <v>2526</v>
      </c>
      <c r="K255" s="217" t="s">
        <v>2653</v>
      </c>
      <c r="L255" s="217" t="s">
        <v>2654</v>
      </c>
      <c r="M255" s="217" t="s">
        <v>2654</v>
      </c>
      <c r="N255" s="217" t="s">
        <v>2654</v>
      </c>
      <c r="O255" s="217" t="s">
        <v>2654</v>
      </c>
      <c r="P255" s="217" t="s">
        <v>2653</v>
      </c>
      <c r="Q255" s="217" t="s">
        <v>2654</v>
      </c>
      <c r="R255" s="217" t="s">
        <v>2654</v>
      </c>
      <c r="S255" s="217" t="s">
        <v>2654</v>
      </c>
      <c r="T255" s="217" t="s">
        <v>2654</v>
      </c>
      <c r="U255" s="217" t="s">
        <v>2654</v>
      </c>
      <c r="V255" s="217" t="s">
        <v>2654</v>
      </c>
      <c r="W255" s="217" t="s">
        <v>2654</v>
      </c>
      <c r="X255" s="217" t="s">
        <v>2654</v>
      </c>
      <c r="Y255" s="217" t="s">
        <v>2654</v>
      </c>
      <c r="Z255" s="217" t="s">
        <v>2654</v>
      </c>
      <c r="AA255" s="217" t="s">
        <v>2654</v>
      </c>
      <c r="AB255" s="217" t="str">
        <f t="shared" si="77"/>
        <v>NO</v>
      </c>
      <c r="AC255" s="217" t="str">
        <f t="shared" si="78"/>
        <v>NO</v>
      </c>
      <c r="AD255" s="217" t="str">
        <f t="shared" si="79"/>
        <v>YES</v>
      </c>
      <c r="AE255" s="217" t="str">
        <f t="shared" si="80"/>
        <v>NO</v>
      </c>
      <c r="AF255" s="217" t="str">
        <f t="shared" si="81"/>
        <v>NO</v>
      </c>
      <c r="AG255" s="217" t="str">
        <f t="shared" si="82"/>
        <v>NO</v>
      </c>
      <c r="AH255" s="217" t="str">
        <f t="shared" si="83"/>
        <v>NO</v>
      </c>
      <c r="AI255" s="217" t="str">
        <f t="shared" si="84"/>
        <v>NO</v>
      </c>
      <c r="AJ255" s="217" t="str">
        <f t="shared" si="68"/>
        <v>NO</v>
      </c>
      <c r="AK255" s="217" t="str">
        <f t="shared" si="69"/>
        <v>NO</v>
      </c>
      <c r="AL255" s="217" t="str">
        <f t="shared" si="70"/>
        <v>NO</v>
      </c>
      <c r="AM255" s="217" t="str">
        <f t="shared" si="71"/>
        <v>NO</v>
      </c>
      <c r="AN255" s="217" t="str">
        <f t="shared" si="72"/>
        <v>NO</v>
      </c>
      <c r="AO255" s="217" t="str">
        <f t="shared" si="72"/>
        <v>NO</v>
      </c>
      <c r="AP255" s="217" t="str">
        <f>IF(AND(Inputs!$E$16=TRUE,K255="YES"),"YES","NO")</f>
        <v>NO</v>
      </c>
      <c r="AQ255" s="217" t="str">
        <f t="shared" si="73"/>
        <v>YES</v>
      </c>
      <c r="AR255" s="217" t="str">
        <f t="shared" si="75"/>
        <v>NO</v>
      </c>
      <c r="AS255" s="216">
        <v>24</v>
      </c>
      <c r="AT255" s="221">
        <f t="shared" si="85"/>
        <v>43528</v>
      </c>
      <c r="AU255" s="217" t="str">
        <f t="shared" si="74"/>
        <v>PO+24W</v>
      </c>
    </row>
    <row r="256" spans="1:47" s="9" customFormat="1" hidden="1" x14ac:dyDescent="0.25">
      <c r="A256" s="218"/>
      <c r="B256" s="217" t="s">
        <v>2644</v>
      </c>
      <c r="C256" s="217">
        <v>7100</v>
      </c>
      <c r="D256" s="225">
        <v>7116</v>
      </c>
      <c r="E256" s="205" t="s">
        <v>2154</v>
      </c>
      <c r="F256" s="205" t="str">
        <f t="shared" si="76"/>
        <v>0000-FE-7116</v>
      </c>
      <c r="G256" s="205" t="s">
        <v>2742</v>
      </c>
      <c r="H256" s="9" t="s">
        <v>2663</v>
      </c>
      <c r="I256" s="9" t="str">
        <f>VLOOKUP(J256,Auxiliary!B:C,2,0)</f>
        <v>FANS</v>
      </c>
      <c r="J256" s="217" t="s">
        <v>2526</v>
      </c>
      <c r="K256" s="217" t="s">
        <v>2653</v>
      </c>
      <c r="L256" s="217" t="s">
        <v>2654</v>
      </c>
      <c r="M256" s="217" t="s">
        <v>2654</v>
      </c>
      <c r="N256" s="217" t="s">
        <v>2654</v>
      </c>
      <c r="O256" s="217" t="s">
        <v>2654</v>
      </c>
      <c r="P256" s="217" t="s">
        <v>2653</v>
      </c>
      <c r="Q256" s="217" t="s">
        <v>2654</v>
      </c>
      <c r="R256" s="217" t="s">
        <v>2654</v>
      </c>
      <c r="S256" s="217" t="s">
        <v>2654</v>
      </c>
      <c r="T256" s="217" t="s">
        <v>2654</v>
      </c>
      <c r="U256" s="217" t="s">
        <v>2654</v>
      </c>
      <c r="V256" s="217" t="s">
        <v>2654</v>
      </c>
      <c r="W256" s="217" t="s">
        <v>2654</v>
      </c>
      <c r="X256" s="217" t="s">
        <v>2654</v>
      </c>
      <c r="Y256" s="217" t="s">
        <v>2654</v>
      </c>
      <c r="Z256" s="217" t="s">
        <v>2654</v>
      </c>
      <c r="AA256" s="217" t="s">
        <v>2654</v>
      </c>
      <c r="AB256" s="217" t="str">
        <f t="shared" si="77"/>
        <v>NO</v>
      </c>
      <c r="AC256" s="217" t="str">
        <f t="shared" si="78"/>
        <v>NO</v>
      </c>
      <c r="AD256" s="217" t="str">
        <f t="shared" si="79"/>
        <v>YES</v>
      </c>
      <c r="AE256" s="217" t="str">
        <f t="shared" si="80"/>
        <v>NO</v>
      </c>
      <c r="AF256" s="217" t="str">
        <f t="shared" si="81"/>
        <v>NO</v>
      </c>
      <c r="AG256" s="217" t="str">
        <f t="shared" si="82"/>
        <v>NO</v>
      </c>
      <c r="AH256" s="217" t="str">
        <f t="shared" si="83"/>
        <v>NO</v>
      </c>
      <c r="AI256" s="217" t="str">
        <f t="shared" si="84"/>
        <v>NO</v>
      </c>
      <c r="AJ256" s="217" t="str">
        <f t="shared" si="68"/>
        <v>NO</v>
      </c>
      <c r="AK256" s="217" t="str">
        <f t="shared" si="69"/>
        <v>NO</v>
      </c>
      <c r="AL256" s="217" t="str">
        <f t="shared" si="70"/>
        <v>NO</v>
      </c>
      <c r="AM256" s="217" t="str">
        <f t="shared" si="71"/>
        <v>NO</v>
      </c>
      <c r="AN256" s="217" t="str">
        <f t="shared" si="72"/>
        <v>NO</v>
      </c>
      <c r="AO256" s="217" t="str">
        <f t="shared" si="72"/>
        <v>NO</v>
      </c>
      <c r="AP256" s="217" t="str">
        <f>IF(AND(Inputs!$E$16=TRUE,K256="YES"),"YES","NO")</f>
        <v>NO</v>
      </c>
      <c r="AQ256" s="217" t="str">
        <f t="shared" si="73"/>
        <v>YES</v>
      </c>
      <c r="AR256" s="217" t="str">
        <f t="shared" si="75"/>
        <v>NO</v>
      </c>
      <c r="AS256" s="216">
        <v>24</v>
      </c>
      <c r="AT256" s="221">
        <f t="shared" si="85"/>
        <v>43528</v>
      </c>
      <c r="AU256" s="217" t="str">
        <f t="shared" si="74"/>
        <v>PO+24W</v>
      </c>
    </row>
    <row r="257" spans="1:47" s="9" customFormat="1" hidden="1" x14ac:dyDescent="0.25">
      <c r="A257" s="218"/>
      <c r="B257" s="217" t="s">
        <v>2644</v>
      </c>
      <c r="C257" s="217">
        <v>7100</v>
      </c>
      <c r="D257" s="225">
        <v>7117</v>
      </c>
      <c r="E257" s="205" t="s">
        <v>2155</v>
      </c>
      <c r="F257" s="205" t="str">
        <f t="shared" si="76"/>
        <v>0000-FE-7117</v>
      </c>
      <c r="G257" s="205" t="s">
        <v>2742</v>
      </c>
      <c r="H257" s="9" t="s">
        <v>2663</v>
      </c>
      <c r="I257" s="9" t="str">
        <f>VLOOKUP(J257,Auxiliary!B:C,2,0)</f>
        <v>FANS</v>
      </c>
      <c r="J257" s="217" t="s">
        <v>2526</v>
      </c>
      <c r="K257" s="217" t="s">
        <v>2653</v>
      </c>
      <c r="L257" s="217" t="s">
        <v>2654</v>
      </c>
      <c r="M257" s="217" t="s">
        <v>2654</v>
      </c>
      <c r="N257" s="217" t="s">
        <v>2654</v>
      </c>
      <c r="O257" s="217" t="s">
        <v>2654</v>
      </c>
      <c r="P257" s="217" t="s">
        <v>2653</v>
      </c>
      <c r="Q257" s="217" t="s">
        <v>2654</v>
      </c>
      <c r="R257" s="217" t="s">
        <v>2654</v>
      </c>
      <c r="S257" s="217" t="s">
        <v>2654</v>
      </c>
      <c r="T257" s="217" t="s">
        <v>2654</v>
      </c>
      <c r="U257" s="217" t="s">
        <v>2654</v>
      </c>
      <c r="V257" s="217" t="s">
        <v>2654</v>
      </c>
      <c r="W257" s="217" t="s">
        <v>2654</v>
      </c>
      <c r="X257" s="217" t="s">
        <v>2654</v>
      </c>
      <c r="Y257" s="217" t="s">
        <v>2654</v>
      </c>
      <c r="Z257" s="217" t="s">
        <v>2654</v>
      </c>
      <c r="AA257" s="217" t="s">
        <v>2654</v>
      </c>
      <c r="AB257" s="217" t="str">
        <f t="shared" si="77"/>
        <v>NO</v>
      </c>
      <c r="AC257" s="217" t="str">
        <f t="shared" si="78"/>
        <v>NO</v>
      </c>
      <c r="AD257" s="217" t="str">
        <f t="shared" si="79"/>
        <v>YES</v>
      </c>
      <c r="AE257" s="217" t="str">
        <f t="shared" si="80"/>
        <v>NO</v>
      </c>
      <c r="AF257" s="217" t="str">
        <f t="shared" si="81"/>
        <v>NO</v>
      </c>
      <c r="AG257" s="217" t="str">
        <f t="shared" si="82"/>
        <v>NO</v>
      </c>
      <c r="AH257" s="217" t="str">
        <f t="shared" si="83"/>
        <v>NO</v>
      </c>
      <c r="AI257" s="217" t="str">
        <f t="shared" si="84"/>
        <v>NO</v>
      </c>
      <c r="AJ257" s="217" t="str">
        <f t="shared" si="68"/>
        <v>NO</v>
      </c>
      <c r="AK257" s="217" t="str">
        <f t="shared" si="69"/>
        <v>NO</v>
      </c>
      <c r="AL257" s="217" t="str">
        <f t="shared" si="70"/>
        <v>NO</v>
      </c>
      <c r="AM257" s="217" t="str">
        <f t="shared" si="71"/>
        <v>NO</v>
      </c>
      <c r="AN257" s="217" t="str">
        <f t="shared" si="72"/>
        <v>NO</v>
      </c>
      <c r="AO257" s="217" t="str">
        <f t="shared" si="72"/>
        <v>NO</v>
      </c>
      <c r="AP257" s="217" t="str">
        <f>IF(AND(Inputs!$E$16=TRUE,K257="YES"),"YES","NO")</f>
        <v>NO</v>
      </c>
      <c r="AQ257" s="217" t="str">
        <f t="shared" si="73"/>
        <v>YES</v>
      </c>
      <c r="AR257" s="217" t="str">
        <f t="shared" si="75"/>
        <v>NO</v>
      </c>
      <c r="AS257" s="216">
        <v>24</v>
      </c>
      <c r="AT257" s="221">
        <f t="shared" si="85"/>
        <v>43528</v>
      </c>
      <c r="AU257" s="217" t="str">
        <f t="shared" si="74"/>
        <v>PO+24W</v>
      </c>
    </row>
    <row r="258" spans="1:47" s="9" customFormat="1" hidden="1" x14ac:dyDescent="0.25">
      <c r="A258" s="218"/>
      <c r="B258" s="217" t="s">
        <v>2644</v>
      </c>
      <c r="C258" s="217">
        <v>7100</v>
      </c>
      <c r="D258" s="225">
        <v>7118</v>
      </c>
      <c r="E258" s="205" t="s">
        <v>2864</v>
      </c>
      <c r="F258" s="205" t="str">
        <f t="shared" si="76"/>
        <v>0000-FE-7118</v>
      </c>
      <c r="G258" s="205" t="s">
        <v>2742</v>
      </c>
      <c r="H258" s="9" t="s">
        <v>2663</v>
      </c>
      <c r="I258" s="9" t="str">
        <f>VLOOKUP(J258,Auxiliary!B:C,2,0)</f>
        <v>FANS</v>
      </c>
      <c r="J258" s="217" t="s">
        <v>2526</v>
      </c>
      <c r="K258" s="217" t="s">
        <v>2653</v>
      </c>
      <c r="L258" s="217" t="s">
        <v>2654</v>
      </c>
      <c r="M258" s="217" t="s">
        <v>2654</v>
      </c>
      <c r="N258" s="217" t="s">
        <v>2654</v>
      </c>
      <c r="O258" s="217" t="s">
        <v>2654</v>
      </c>
      <c r="P258" s="217" t="s">
        <v>2653</v>
      </c>
      <c r="Q258" s="217" t="s">
        <v>2654</v>
      </c>
      <c r="R258" s="217" t="s">
        <v>2654</v>
      </c>
      <c r="S258" s="217" t="s">
        <v>2654</v>
      </c>
      <c r="T258" s="217" t="s">
        <v>2654</v>
      </c>
      <c r="U258" s="217" t="s">
        <v>2654</v>
      </c>
      <c r="V258" s="217" t="s">
        <v>2654</v>
      </c>
      <c r="W258" s="217" t="s">
        <v>2654</v>
      </c>
      <c r="X258" s="217" t="s">
        <v>2654</v>
      </c>
      <c r="Y258" s="217" t="s">
        <v>2654</v>
      </c>
      <c r="Z258" s="217" t="s">
        <v>2654</v>
      </c>
      <c r="AA258" s="217" t="s">
        <v>2654</v>
      </c>
      <c r="AB258" s="217" t="str">
        <f t="shared" si="77"/>
        <v>NO</v>
      </c>
      <c r="AC258" s="217" t="str">
        <f t="shared" si="78"/>
        <v>NO</v>
      </c>
      <c r="AD258" s="217" t="str">
        <f t="shared" si="79"/>
        <v>YES</v>
      </c>
      <c r="AE258" s="217" t="str">
        <f t="shared" si="80"/>
        <v>NO</v>
      </c>
      <c r="AF258" s="217" t="str">
        <f t="shared" si="81"/>
        <v>NO</v>
      </c>
      <c r="AG258" s="217" t="str">
        <f t="shared" si="82"/>
        <v>NO</v>
      </c>
      <c r="AH258" s="217" t="str">
        <f t="shared" si="83"/>
        <v>NO</v>
      </c>
      <c r="AI258" s="217" t="str">
        <f t="shared" si="84"/>
        <v>NO</v>
      </c>
      <c r="AJ258" s="217" t="str">
        <f t="shared" si="68"/>
        <v>NO</v>
      </c>
      <c r="AK258" s="217" t="str">
        <f t="shared" si="69"/>
        <v>NO</v>
      </c>
      <c r="AL258" s="217" t="str">
        <f t="shared" si="70"/>
        <v>NO</v>
      </c>
      <c r="AM258" s="217" t="str">
        <f t="shared" si="71"/>
        <v>NO</v>
      </c>
      <c r="AN258" s="217" t="str">
        <f t="shared" si="72"/>
        <v>NO</v>
      </c>
      <c r="AO258" s="217" t="str">
        <f t="shared" si="72"/>
        <v>NO</v>
      </c>
      <c r="AP258" s="217" t="str">
        <f>IF(AND(Inputs!$E$16=TRUE,K258="YES"),"YES","NO")</f>
        <v>NO</v>
      </c>
      <c r="AQ258" s="217" t="str">
        <f t="shared" si="73"/>
        <v>YES</v>
      </c>
      <c r="AR258" s="217" t="str">
        <f t="shared" si="75"/>
        <v>NO</v>
      </c>
      <c r="AS258" s="216">
        <v>24</v>
      </c>
      <c r="AT258" s="221">
        <f t="shared" si="85"/>
        <v>43528</v>
      </c>
      <c r="AU258" s="217" t="str">
        <f t="shared" si="74"/>
        <v>PO+24W</v>
      </c>
    </row>
    <row r="259" spans="1:47" s="9" customFormat="1" hidden="1" x14ac:dyDescent="0.25">
      <c r="A259" s="218"/>
      <c r="B259" s="217" t="s">
        <v>2644</v>
      </c>
      <c r="C259" s="217">
        <v>7100</v>
      </c>
      <c r="D259" s="225">
        <v>7119</v>
      </c>
      <c r="E259" s="205" t="s">
        <v>2865</v>
      </c>
      <c r="F259" s="205" t="str">
        <f t="shared" si="76"/>
        <v>0000-FE-7119</v>
      </c>
      <c r="G259" s="205" t="s">
        <v>2742</v>
      </c>
      <c r="H259" s="9" t="s">
        <v>2663</v>
      </c>
      <c r="I259" s="9" t="str">
        <f>VLOOKUP(J259,Auxiliary!B:C,2,0)</f>
        <v>FANS</v>
      </c>
      <c r="J259" s="217" t="s">
        <v>2526</v>
      </c>
      <c r="K259" s="217" t="s">
        <v>2653</v>
      </c>
      <c r="L259" s="217" t="s">
        <v>2654</v>
      </c>
      <c r="M259" s="217" t="s">
        <v>2654</v>
      </c>
      <c r="N259" s="217" t="s">
        <v>2654</v>
      </c>
      <c r="O259" s="217" t="s">
        <v>2654</v>
      </c>
      <c r="P259" s="217" t="s">
        <v>2653</v>
      </c>
      <c r="Q259" s="217" t="s">
        <v>2654</v>
      </c>
      <c r="R259" s="217" t="s">
        <v>2654</v>
      </c>
      <c r="S259" s="217" t="s">
        <v>2654</v>
      </c>
      <c r="T259" s="217" t="s">
        <v>2654</v>
      </c>
      <c r="U259" s="217" t="s">
        <v>2654</v>
      </c>
      <c r="V259" s="217" t="s">
        <v>2654</v>
      </c>
      <c r="W259" s="217" t="s">
        <v>2654</v>
      </c>
      <c r="X259" s="217" t="s">
        <v>2654</v>
      </c>
      <c r="Y259" s="217" t="s">
        <v>2654</v>
      </c>
      <c r="Z259" s="217" t="s">
        <v>2654</v>
      </c>
      <c r="AA259" s="217" t="s">
        <v>2654</v>
      </c>
      <c r="AB259" s="217" t="str">
        <f t="shared" si="77"/>
        <v>NO</v>
      </c>
      <c r="AC259" s="217" t="str">
        <f t="shared" si="78"/>
        <v>NO</v>
      </c>
      <c r="AD259" s="217" t="str">
        <f t="shared" si="79"/>
        <v>YES</v>
      </c>
      <c r="AE259" s="217" t="str">
        <f t="shared" si="80"/>
        <v>NO</v>
      </c>
      <c r="AF259" s="217" t="str">
        <f t="shared" si="81"/>
        <v>NO</v>
      </c>
      <c r="AG259" s="217" t="str">
        <f t="shared" si="82"/>
        <v>NO</v>
      </c>
      <c r="AH259" s="217" t="str">
        <f t="shared" si="83"/>
        <v>NO</v>
      </c>
      <c r="AI259" s="217" t="str">
        <f t="shared" si="84"/>
        <v>NO</v>
      </c>
      <c r="AJ259" s="217" t="str">
        <f t="shared" si="68"/>
        <v>NO</v>
      </c>
      <c r="AK259" s="217" t="str">
        <f t="shared" si="69"/>
        <v>NO</v>
      </c>
      <c r="AL259" s="217" t="str">
        <f t="shared" si="70"/>
        <v>NO</v>
      </c>
      <c r="AM259" s="217" t="str">
        <f t="shared" si="71"/>
        <v>NO</v>
      </c>
      <c r="AN259" s="217" t="str">
        <f t="shared" si="72"/>
        <v>NO</v>
      </c>
      <c r="AO259" s="217" t="str">
        <f t="shared" si="72"/>
        <v>NO</v>
      </c>
      <c r="AP259" s="217" t="str">
        <f>IF(AND(Inputs!$E$16=TRUE,K259="YES"),"YES","NO")</f>
        <v>NO</v>
      </c>
      <c r="AQ259" s="217" t="str">
        <f t="shared" si="73"/>
        <v>YES</v>
      </c>
      <c r="AR259" s="217" t="str">
        <f t="shared" si="75"/>
        <v>NO</v>
      </c>
      <c r="AS259" s="216">
        <v>24</v>
      </c>
      <c r="AT259" s="221">
        <f t="shared" si="85"/>
        <v>43528</v>
      </c>
      <c r="AU259" s="217" t="str">
        <f t="shared" si="74"/>
        <v>PO+24W</v>
      </c>
    </row>
    <row r="260" spans="1:47" s="9" customFormat="1" hidden="1" x14ac:dyDescent="0.25">
      <c r="A260" s="218"/>
      <c r="B260" s="217" t="s">
        <v>2644</v>
      </c>
      <c r="C260" s="217">
        <v>7100</v>
      </c>
      <c r="D260" s="225">
        <v>7120</v>
      </c>
      <c r="E260" s="205" t="s">
        <v>2866</v>
      </c>
      <c r="F260" s="205" t="str">
        <f t="shared" si="76"/>
        <v>0000-FE-7120</v>
      </c>
      <c r="G260" s="205" t="s">
        <v>2742</v>
      </c>
      <c r="H260" s="9" t="s">
        <v>2663</v>
      </c>
      <c r="I260" s="9" t="str">
        <f>VLOOKUP(J260,Auxiliary!B:C,2,0)</f>
        <v>FANS</v>
      </c>
      <c r="J260" s="217" t="s">
        <v>2526</v>
      </c>
      <c r="K260" s="217" t="s">
        <v>2653</v>
      </c>
      <c r="L260" s="217" t="s">
        <v>2654</v>
      </c>
      <c r="M260" s="217" t="s">
        <v>2654</v>
      </c>
      <c r="N260" s="217" t="s">
        <v>2654</v>
      </c>
      <c r="O260" s="217" t="s">
        <v>2654</v>
      </c>
      <c r="P260" s="217" t="s">
        <v>2653</v>
      </c>
      <c r="Q260" s="217" t="s">
        <v>2654</v>
      </c>
      <c r="R260" s="217" t="s">
        <v>2654</v>
      </c>
      <c r="S260" s="217" t="s">
        <v>2654</v>
      </c>
      <c r="T260" s="217" t="s">
        <v>2654</v>
      </c>
      <c r="U260" s="217" t="s">
        <v>2654</v>
      </c>
      <c r="V260" s="217" t="s">
        <v>2654</v>
      </c>
      <c r="W260" s="217" t="s">
        <v>2654</v>
      </c>
      <c r="X260" s="217" t="s">
        <v>2654</v>
      </c>
      <c r="Y260" s="217" t="s">
        <v>2654</v>
      </c>
      <c r="Z260" s="217" t="s">
        <v>2654</v>
      </c>
      <c r="AA260" s="217" t="s">
        <v>2654</v>
      </c>
      <c r="AB260" s="217" t="str">
        <f t="shared" si="77"/>
        <v>NO</v>
      </c>
      <c r="AC260" s="217" t="str">
        <f t="shared" si="78"/>
        <v>NO</v>
      </c>
      <c r="AD260" s="217" t="str">
        <f t="shared" si="79"/>
        <v>YES</v>
      </c>
      <c r="AE260" s="217" t="str">
        <f t="shared" si="80"/>
        <v>NO</v>
      </c>
      <c r="AF260" s="217" t="str">
        <f t="shared" si="81"/>
        <v>NO</v>
      </c>
      <c r="AG260" s="217" t="str">
        <f t="shared" si="82"/>
        <v>NO</v>
      </c>
      <c r="AH260" s="217" t="str">
        <f t="shared" si="83"/>
        <v>NO</v>
      </c>
      <c r="AI260" s="217" t="str">
        <f t="shared" si="84"/>
        <v>NO</v>
      </c>
      <c r="AJ260" s="217" t="str">
        <f t="shared" si="68"/>
        <v>NO</v>
      </c>
      <c r="AK260" s="217" t="str">
        <f t="shared" si="69"/>
        <v>NO</v>
      </c>
      <c r="AL260" s="217" t="str">
        <f t="shared" si="70"/>
        <v>NO</v>
      </c>
      <c r="AM260" s="217" t="str">
        <f t="shared" si="71"/>
        <v>NO</v>
      </c>
      <c r="AN260" s="217" t="str">
        <f t="shared" si="72"/>
        <v>NO</v>
      </c>
      <c r="AO260" s="217" t="str">
        <f t="shared" si="72"/>
        <v>NO</v>
      </c>
      <c r="AP260" s="217" t="str">
        <f>IF(AND(Inputs!$E$16=TRUE,K260="YES"),"YES","NO")</f>
        <v>NO</v>
      </c>
      <c r="AQ260" s="217" t="str">
        <f t="shared" si="73"/>
        <v>YES</v>
      </c>
      <c r="AR260" s="217" t="str">
        <f t="shared" si="75"/>
        <v>NO</v>
      </c>
      <c r="AS260" s="216">
        <v>24</v>
      </c>
      <c r="AT260" s="221">
        <f t="shared" si="85"/>
        <v>43528</v>
      </c>
      <c r="AU260" s="217" t="str">
        <f t="shared" si="74"/>
        <v>PO+24W</v>
      </c>
    </row>
    <row r="261" spans="1:47" s="9" customFormat="1" hidden="1" x14ac:dyDescent="0.25">
      <c r="A261" s="218"/>
      <c r="B261" s="217" t="s">
        <v>2644</v>
      </c>
      <c r="C261" s="217">
        <v>7100</v>
      </c>
      <c r="D261" s="225">
        <v>7121</v>
      </c>
      <c r="E261" s="205" t="s">
        <v>2867</v>
      </c>
      <c r="F261" s="205" t="str">
        <f t="shared" si="76"/>
        <v>0000-FE-7121</v>
      </c>
      <c r="G261" s="205" t="s">
        <v>2742</v>
      </c>
      <c r="H261" s="9" t="s">
        <v>2663</v>
      </c>
      <c r="I261" s="9" t="str">
        <f>VLOOKUP(J261,Auxiliary!B:C,2,0)</f>
        <v>FANS</v>
      </c>
      <c r="J261" s="217" t="s">
        <v>2526</v>
      </c>
      <c r="K261" s="217" t="s">
        <v>2653</v>
      </c>
      <c r="L261" s="217" t="s">
        <v>2654</v>
      </c>
      <c r="M261" s="217" t="s">
        <v>2654</v>
      </c>
      <c r="N261" s="217" t="s">
        <v>2654</v>
      </c>
      <c r="O261" s="217" t="s">
        <v>2654</v>
      </c>
      <c r="P261" s="217" t="s">
        <v>2653</v>
      </c>
      <c r="Q261" s="217" t="s">
        <v>2654</v>
      </c>
      <c r="R261" s="217" t="s">
        <v>2654</v>
      </c>
      <c r="S261" s="217" t="s">
        <v>2654</v>
      </c>
      <c r="T261" s="217" t="s">
        <v>2654</v>
      </c>
      <c r="U261" s="217" t="s">
        <v>2654</v>
      </c>
      <c r="V261" s="217" t="s">
        <v>2654</v>
      </c>
      <c r="W261" s="217" t="s">
        <v>2654</v>
      </c>
      <c r="X261" s="217" t="s">
        <v>2654</v>
      </c>
      <c r="Y261" s="217" t="s">
        <v>2654</v>
      </c>
      <c r="Z261" s="217" t="s">
        <v>2654</v>
      </c>
      <c r="AA261" s="217" t="s">
        <v>2654</v>
      </c>
      <c r="AB261" s="217" t="str">
        <f t="shared" si="77"/>
        <v>NO</v>
      </c>
      <c r="AC261" s="217" t="str">
        <f t="shared" si="78"/>
        <v>NO</v>
      </c>
      <c r="AD261" s="217" t="str">
        <f t="shared" si="79"/>
        <v>YES</v>
      </c>
      <c r="AE261" s="217" t="str">
        <f t="shared" si="80"/>
        <v>NO</v>
      </c>
      <c r="AF261" s="217" t="str">
        <f t="shared" si="81"/>
        <v>NO</v>
      </c>
      <c r="AG261" s="217" t="str">
        <f t="shared" si="82"/>
        <v>NO</v>
      </c>
      <c r="AH261" s="217" t="str">
        <f t="shared" si="83"/>
        <v>NO</v>
      </c>
      <c r="AI261" s="217" t="str">
        <f t="shared" si="84"/>
        <v>NO</v>
      </c>
      <c r="AJ261" s="217" t="str">
        <f t="shared" si="68"/>
        <v>NO</v>
      </c>
      <c r="AK261" s="217" t="str">
        <f t="shared" si="69"/>
        <v>NO</v>
      </c>
      <c r="AL261" s="217" t="str">
        <f t="shared" si="70"/>
        <v>NO</v>
      </c>
      <c r="AM261" s="217" t="str">
        <f t="shared" si="71"/>
        <v>NO</v>
      </c>
      <c r="AN261" s="217" t="str">
        <f t="shared" si="72"/>
        <v>NO</v>
      </c>
      <c r="AO261" s="217" t="str">
        <f t="shared" si="72"/>
        <v>NO</v>
      </c>
      <c r="AP261" s="217" t="str">
        <f>IF(AND(Inputs!$E$16=TRUE,K261="YES"),"YES","NO")</f>
        <v>NO</v>
      </c>
      <c r="AQ261" s="217" t="str">
        <f t="shared" si="73"/>
        <v>YES</v>
      </c>
      <c r="AR261" s="217" t="str">
        <f t="shared" si="75"/>
        <v>NO</v>
      </c>
      <c r="AS261" s="216">
        <v>24</v>
      </c>
      <c r="AT261" s="221">
        <f t="shared" si="85"/>
        <v>43528</v>
      </c>
      <c r="AU261" s="217" t="str">
        <f t="shared" si="74"/>
        <v>PO+24W</v>
      </c>
    </row>
    <row r="262" spans="1:47" s="9" customFormat="1" hidden="1" x14ac:dyDescent="0.25">
      <c r="A262" s="218"/>
      <c r="B262" s="217" t="s">
        <v>2644</v>
      </c>
      <c r="C262" s="217">
        <v>7100</v>
      </c>
      <c r="D262" s="225">
        <v>7122</v>
      </c>
      <c r="E262" s="205" t="s">
        <v>2868</v>
      </c>
      <c r="F262" s="205" t="str">
        <f t="shared" si="76"/>
        <v>0000-FE-7122</v>
      </c>
      <c r="G262" s="205" t="s">
        <v>2742</v>
      </c>
      <c r="H262" s="9" t="s">
        <v>2663</v>
      </c>
      <c r="I262" s="9" t="str">
        <f>VLOOKUP(J262,Auxiliary!B:C,2,0)</f>
        <v>FANS</v>
      </c>
      <c r="J262" s="217" t="s">
        <v>2526</v>
      </c>
      <c r="K262" s="217" t="s">
        <v>2653</v>
      </c>
      <c r="L262" s="217" t="s">
        <v>2654</v>
      </c>
      <c r="M262" s="217" t="s">
        <v>2654</v>
      </c>
      <c r="N262" s="217" t="s">
        <v>2654</v>
      </c>
      <c r="O262" s="217" t="s">
        <v>2654</v>
      </c>
      <c r="P262" s="217" t="s">
        <v>2653</v>
      </c>
      <c r="Q262" s="217" t="s">
        <v>2654</v>
      </c>
      <c r="R262" s="217" t="s">
        <v>2654</v>
      </c>
      <c r="S262" s="217" t="s">
        <v>2654</v>
      </c>
      <c r="T262" s="217" t="s">
        <v>2654</v>
      </c>
      <c r="U262" s="217" t="s">
        <v>2654</v>
      </c>
      <c r="V262" s="217" t="s">
        <v>2654</v>
      </c>
      <c r="W262" s="217" t="s">
        <v>2654</v>
      </c>
      <c r="X262" s="217" t="s">
        <v>2654</v>
      </c>
      <c r="Y262" s="217" t="s">
        <v>2654</v>
      </c>
      <c r="Z262" s="217" t="s">
        <v>2654</v>
      </c>
      <c r="AA262" s="217" t="s">
        <v>2654</v>
      </c>
      <c r="AB262" s="217" t="str">
        <f t="shared" si="77"/>
        <v>NO</v>
      </c>
      <c r="AC262" s="217" t="str">
        <f t="shared" si="78"/>
        <v>NO</v>
      </c>
      <c r="AD262" s="217" t="str">
        <f t="shared" si="79"/>
        <v>YES</v>
      </c>
      <c r="AE262" s="217" t="str">
        <f t="shared" si="80"/>
        <v>NO</v>
      </c>
      <c r="AF262" s="217" t="str">
        <f t="shared" si="81"/>
        <v>NO</v>
      </c>
      <c r="AG262" s="217" t="str">
        <f t="shared" si="82"/>
        <v>NO</v>
      </c>
      <c r="AH262" s="217" t="str">
        <f t="shared" si="83"/>
        <v>NO</v>
      </c>
      <c r="AI262" s="217" t="str">
        <f t="shared" si="84"/>
        <v>NO</v>
      </c>
      <c r="AJ262" s="217" t="str">
        <f t="shared" si="68"/>
        <v>NO</v>
      </c>
      <c r="AK262" s="217" t="str">
        <f t="shared" si="69"/>
        <v>NO</v>
      </c>
      <c r="AL262" s="217" t="str">
        <f t="shared" si="70"/>
        <v>NO</v>
      </c>
      <c r="AM262" s="217" t="str">
        <f t="shared" si="71"/>
        <v>NO</v>
      </c>
      <c r="AN262" s="217" t="str">
        <f t="shared" si="72"/>
        <v>NO</v>
      </c>
      <c r="AO262" s="217" t="str">
        <f t="shared" si="72"/>
        <v>NO</v>
      </c>
      <c r="AP262" s="217" t="str">
        <f>IF(AND(Inputs!$E$16=TRUE,K262="YES"),"YES","NO")</f>
        <v>NO</v>
      </c>
      <c r="AQ262" s="217" t="str">
        <f t="shared" si="73"/>
        <v>YES</v>
      </c>
      <c r="AR262" s="217" t="str">
        <f t="shared" si="75"/>
        <v>NO</v>
      </c>
      <c r="AS262" s="216">
        <v>24</v>
      </c>
      <c r="AT262" s="221">
        <f t="shared" si="85"/>
        <v>43528</v>
      </c>
      <c r="AU262" s="217" t="str">
        <f t="shared" si="74"/>
        <v>PO+24W</v>
      </c>
    </row>
    <row r="263" spans="1:47" s="9" customFormat="1" hidden="1" x14ac:dyDescent="0.25">
      <c r="A263" s="218"/>
      <c r="B263" s="217" t="s">
        <v>2644</v>
      </c>
      <c r="C263" s="217">
        <v>7100</v>
      </c>
      <c r="D263" s="225">
        <v>7123</v>
      </c>
      <c r="E263" s="205" t="s">
        <v>1982</v>
      </c>
      <c r="F263" s="205" t="str">
        <f t="shared" si="76"/>
        <v>0000-FE-7123</v>
      </c>
      <c r="G263" s="205" t="s">
        <v>2742</v>
      </c>
      <c r="H263" s="9" t="s">
        <v>2663</v>
      </c>
      <c r="I263" s="9" t="str">
        <f>VLOOKUP(J263,Auxiliary!B:C,2,0)</f>
        <v>FANS</v>
      </c>
      <c r="J263" s="217" t="s">
        <v>2526</v>
      </c>
      <c r="K263" s="217" t="s">
        <v>2653</v>
      </c>
      <c r="L263" s="217" t="s">
        <v>2654</v>
      </c>
      <c r="M263" s="217" t="s">
        <v>2654</v>
      </c>
      <c r="N263" s="217" t="s">
        <v>2654</v>
      </c>
      <c r="O263" s="217" t="s">
        <v>2654</v>
      </c>
      <c r="P263" s="217" t="s">
        <v>2653</v>
      </c>
      <c r="Q263" s="217" t="s">
        <v>2654</v>
      </c>
      <c r="R263" s="217" t="s">
        <v>2654</v>
      </c>
      <c r="S263" s="217" t="s">
        <v>2654</v>
      </c>
      <c r="T263" s="217" t="s">
        <v>2654</v>
      </c>
      <c r="U263" s="217" t="s">
        <v>2654</v>
      </c>
      <c r="V263" s="217" t="s">
        <v>2654</v>
      </c>
      <c r="W263" s="217" t="s">
        <v>2654</v>
      </c>
      <c r="X263" s="217" t="s">
        <v>2654</v>
      </c>
      <c r="Y263" s="217" t="s">
        <v>2654</v>
      </c>
      <c r="Z263" s="217" t="s">
        <v>2654</v>
      </c>
      <c r="AA263" s="217" t="s">
        <v>2654</v>
      </c>
      <c r="AB263" s="217" t="str">
        <f t="shared" si="77"/>
        <v>NO</v>
      </c>
      <c r="AC263" s="217" t="str">
        <f t="shared" si="78"/>
        <v>NO</v>
      </c>
      <c r="AD263" s="217" t="str">
        <f t="shared" si="79"/>
        <v>YES</v>
      </c>
      <c r="AE263" s="217" t="str">
        <f t="shared" si="80"/>
        <v>NO</v>
      </c>
      <c r="AF263" s="217" t="str">
        <f t="shared" si="81"/>
        <v>NO</v>
      </c>
      <c r="AG263" s="217" t="str">
        <f t="shared" si="82"/>
        <v>NO</v>
      </c>
      <c r="AH263" s="217" t="str">
        <f t="shared" si="83"/>
        <v>NO</v>
      </c>
      <c r="AI263" s="217" t="str">
        <f t="shared" si="84"/>
        <v>NO</v>
      </c>
      <c r="AJ263" s="217" t="str">
        <f t="shared" si="68"/>
        <v>NO</v>
      </c>
      <c r="AK263" s="217" t="str">
        <f t="shared" si="69"/>
        <v>NO</v>
      </c>
      <c r="AL263" s="217" t="str">
        <f t="shared" si="70"/>
        <v>NO</v>
      </c>
      <c r="AM263" s="217" t="str">
        <f t="shared" si="71"/>
        <v>NO</v>
      </c>
      <c r="AN263" s="217" t="str">
        <f t="shared" si="72"/>
        <v>NO</v>
      </c>
      <c r="AO263" s="217" t="str">
        <f t="shared" si="72"/>
        <v>NO</v>
      </c>
      <c r="AP263" s="217" t="str">
        <f>IF(AND(Inputs!$E$16=TRUE,K263="YES"),"YES","NO")</f>
        <v>NO</v>
      </c>
      <c r="AQ263" s="217" t="str">
        <f t="shared" si="73"/>
        <v>YES</v>
      </c>
      <c r="AR263" s="217" t="str">
        <f t="shared" si="75"/>
        <v>NO</v>
      </c>
      <c r="AS263" s="216">
        <v>24</v>
      </c>
      <c r="AT263" s="221">
        <f t="shared" si="85"/>
        <v>43528</v>
      </c>
      <c r="AU263" s="217" t="str">
        <f t="shared" si="74"/>
        <v>PO+24W</v>
      </c>
    </row>
    <row r="264" spans="1:47" s="9" customFormat="1" hidden="1" x14ac:dyDescent="0.25">
      <c r="A264" s="218"/>
      <c r="B264" s="217" t="s">
        <v>2644</v>
      </c>
      <c r="C264" s="217">
        <v>7100</v>
      </c>
      <c r="D264" s="225">
        <v>7124</v>
      </c>
      <c r="E264" s="205" t="s">
        <v>1983</v>
      </c>
      <c r="F264" s="205" t="str">
        <f t="shared" si="76"/>
        <v>0000-FE-7124</v>
      </c>
      <c r="G264" s="205" t="s">
        <v>2742</v>
      </c>
      <c r="H264" s="9" t="s">
        <v>2663</v>
      </c>
      <c r="I264" s="9" t="str">
        <f>VLOOKUP(J264,Auxiliary!B:C,2,0)</f>
        <v>FANS</v>
      </c>
      <c r="J264" s="217" t="s">
        <v>2526</v>
      </c>
      <c r="K264" s="217" t="s">
        <v>2653</v>
      </c>
      <c r="L264" s="217" t="s">
        <v>2654</v>
      </c>
      <c r="M264" s="217" t="s">
        <v>2654</v>
      </c>
      <c r="N264" s="217" t="s">
        <v>2654</v>
      </c>
      <c r="O264" s="217" t="s">
        <v>2654</v>
      </c>
      <c r="P264" s="217" t="s">
        <v>2653</v>
      </c>
      <c r="Q264" s="217" t="s">
        <v>2654</v>
      </c>
      <c r="R264" s="217" t="s">
        <v>2654</v>
      </c>
      <c r="S264" s="217" t="s">
        <v>2654</v>
      </c>
      <c r="T264" s="217" t="s">
        <v>2654</v>
      </c>
      <c r="U264" s="217" t="s">
        <v>2654</v>
      </c>
      <c r="V264" s="217" t="s">
        <v>2654</v>
      </c>
      <c r="W264" s="217" t="s">
        <v>2654</v>
      </c>
      <c r="X264" s="217" t="s">
        <v>2654</v>
      </c>
      <c r="Y264" s="217" t="s">
        <v>2654</v>
      </c>
      <c r="Z264" s="217" t="s">
        <v>2654</v>
      </c>
      <c r="AA264" s="217" t="s">
        <v>2654</v>
      </c>
      <c r="AB264" s="217" t="str">
        <f t="shared" si="77"/>
        <v>NO</v>
      </c>
      <c r="AC264" s="217" t="str">
        <f t="shared" si="78"/>
        <v>NO</v>
      </c>
      <c r="AD264" s="217" t="str">
        <f t="shared" si="79"/>
        <v>YES</v>
      </c>
      <c r="AE264" s="217" t="str">
        <f t="shared" si="80"/>
        <v>NO</v>
      </c>
      <c r="AF264" s="217" t="str">
        <f t="shared" si="81"/>
        <v>NO</v>
      </c>
      <c r="AG264" s="217" t="str">
        <f t="shared" si="82"/>
        <v>NO</v>
      </c>
      <c r="AH264" s="217" t="str">
        <f t="shared" si="83"/>
        <v>NO</v>
      </c>
      <c r="AI264" s="217" t="str">
        <f t="shared" si="84"/>
        <v>NO</v>
      </c>
      <c r="AJ264" s="217" t="str">
        <f t="shared" si="68"/>
        <v>NO</v>
      </c>
      <c r="AK264" s="217" t="str">
        <f t="shared" si="69"/>
        <v>NO</v>
      </c>
      <c r="AL264" s="217" t="str">
        <f t="shared" si="70"/>
        <v>NO</v>
      </c>
      <c r="AM264" s="217" t="str">
        <f t="shared" si="71"/>
        <v>NO</v>
      </c>
      <c r="AN264" s="217" t="str">
        <f t="shared" si="72"/>
        <v>NO</v>
      </c>
      <c r="AO264" s="217" t="str">
        <f t="shared" si="72"/>
        <v>NO</v>
      </c>
      <c r="AP264" s="217" t="str">
        <f>IF(AND(Inputs!$E$16=TRUE,K264="YES"),"YES","NO")</f>
        <v>NO</v>
      </c>
      <c r="AQ264" s="217" t="str">
        <f t="shared" si="73"/>
        <v>YES</v>
      </c>
      <c r="AR264" s="217" t="str">
        <f t="shared" si="75"/>
        <v>NO</v>
      </c>
      <c r="AS264" s="216">
        <v>40</v>
      </c>
      <c r="AT264" s="221">
        <f t="shared" si="85"/>
        <v>43640</v>
      </c>
      <c r="AU264" s="217" t="str">
        <f t="shared" si="74"/>
        <v>PO+40W</v>
      </c>
    </row>
    <row r="265" spans="1:47" s="9" customFormat="1" hidden="1" x14ac:dyDescent="0.25">
      <c r="A265" s="218"/>
      <c r="B265" s="217" t="s">
        <v>2644</v>
      </c>
      <c r="C265" s="217">
        <v>7100</v>
      </c>
      <c r="D265" s="225">
        <v>7125</v>
      </c>
      <c r="E265" s="205" t="s">
        <v>2156</v>
      </c>
      <c r="F265" s="205" t="str">
        <f t="shared" si="76"/>
        <v>0000-FE-7125</v>
      </c>
      <c r="G265" s="205" t="s">
        <v>2742</v>
      </c>
      <c r="H265" s="9" t="s">
        <v>2663</v>
      </c>
      <c r="I265" s="9" t="str">
        <f>VLOOKUP(J265,Auxiliary!B:C,2,0)</f>
        <v>FANS</v>
      </c>
      <c r="J265" s="217" t="s">
        <v>2526</v>
      </c>
      <c r="K265" s="217" t="s">
        <v>2653</v>
      </c>
      <c r="L265" s="217" t="s">
        <v>2654</v>
      </c>
      <c r="M265" s="217" t="s">
        <v>2654</v>
      </c>
      <c r="N265" s="217" t="s">
        <v>2654</v>
      </c>
      <c r="O265" s="217" t="s">
        <v>2654</v>
      </c>
      <c r="P265" s="217" t="s">
        <v>2653</v>
      </c>
      <c r="Q265" s="217" t="s">
        <v>2654</v>
      </c>
      <c r="R265" s="217" t="s">
        <v>2654</v>
      </c>
      <c r="S265" s="217" t="s">
        <v>2654</v>
      </c>
      <c r="T265" s="217" t="s">
        <v>2654</v>
      </c>
      <c r="U265" s="217" t="s">
        <v>2654</v>
      </c>
      <c r="V265" s="217" t="s">
        <v>2654</v>
      </c>
      <c r="W265" s="217" t="s">
        <v>2654</v>
      </c>
      <c r="X265" s="217" t="s">
        <v>2654</v>
      </c>
      <c r="Y265" s="217" t="s">
        <v>2654</v>
      </c>
      <c r="Z265" s="217" t="s">
        <v>2654</v>
      </c>
      <c r="AA265" s="217" t="s">
        <v>2654</v>
      </c>
      <c r="AB265" s="217" t="str">
        <f t="shared" si="77"/>
        <v>NO</v>
      </c>
      <c r="AC265" s="217" t="str">
        <f t="shared" si="78"/>
        <v>NO</v>
      </c>
      <c r="AD265" s="217" t="str">
        <f t="shared" si="79"/>
        <v>YES</v>
      </c>
      <c r="AE265" s="217" t="str">
        <f t="shared" si="80"/>
        <v>NO</v>
      </c>
      <c r="AF265" s="217" t="str">
        <f t="shared" si="81"/>
        <v>NO</v>
      </c>
      <c r="AG265" s="217" t="str">
        <f t="shared" si="82"/>
        <v>NO</v>
      </c>
      <c r="AH265" s="217" t="str">
        <f t="shared" si="83"/>
        <v>NO</v>
      </c>
      <c r="AI265" s="217" t="str">
        <f t="shared" si="84"/>
        <v>NO</v>
      </c>
      <c r="AJ265" s="217" t="str">
        <f t="shared" ref="AJ265:AJ328" si="86">IF(AND(V$6="X",V265="YES"),"YES","NO")</f>
        <v>NO</v>
      </c>
      <c r="AK265" s="217" t="str">
        <f t="shared" ref="AK265:AK328" si="87">IF(AND(W$6="X",W265="YES"),"YES","NO")</f>
        <v>NO</v>
      </c>
      <c r="AL265" s="217" t="str">
        <f t="shared" ref="AL265:AL328" si="88">IF(AND(X$6="X",X265="YES"),"YES","NO")</f>
        <v>NO</v>
      </c>
      <c r="AM265" s="217" t="str">
        <f t="shared" ref="AM265:AM328" si="89">IF(AND(Y$6="X",Y265="YES"),"YES","NO")</f>
        <v>NO</v>
      </c>
      <c r="AN265" s="217" t="str">
        <f t="shared" ref="AN265:AO328" si="90">IF(AND(Z$6="X",Z265="YES"),"YES","NO")</f>
        <v>NO</v>
      </c>
      <c r="AO265" s="217" t="str">
        <f t="shared" si="90"/>
        <v>NO</v>
      </c>
      <c r="AP265" s="217" t="str">
        <f>IF(AND(Inputs!$E$16=TRUE,K265="YES"),"YES","NO")</f>
        <v>NO</v>
      </c>
      <c r="AQ265" s="217" t="str">
        <f t="shared" ref="AQ265:AQ328" si="91">IF(OR(M265="YES",AB265="YES",AC265="YES",AD265="YES",AE265="YES",AF265="YES",AG265="YES",AH265="YES",AI265="YES",AJ265="YES",AK265="YES",AL265="YES",AM265="YES",AN265="YES",AO265="YES"),"YES","NO")</f>
        <v>YES</v>
      </c>
      <c r="AR265" s="217" t="str">
        <f t="shared" si="75"/>
        <v>NO</v>
      </c>
      <c r="AS265" s="216">
        <v>24</v>
      </c>
      <c r="AT265" s="221">
        <f t="shared" si="85"/>
        <v>43528</v>
      </c>
      <c r="AU265" s="217" t="str">
        <f t="shared" ref="AU265:AU328" si="92">"PO+"&amp;AS265&amp;"W"</f>
        <v>PO+24W</v>
      </c>
    </row>
    <row r="266" spans="1:47" s="9" customFormat="1" hidden="1" x14ac:dyDescent="0.25">
      <c r="A266" s="218"/>
      <c r="B266" s="217" t="s">
        <v>2644</v>
      </c>
      <c r="C266" s="217">
        <v>7100</v>
      </c>
      <c r="D266" s="225">
        <v>7126</v>
      </c>
      <c r="E266" s="205" t="s">
        <v>1984</v>
      </c>
      <c r="F266" s="205" t="str">
        <f t="shared" si="76"/>
        <v>0000-FE-7126</v>
      </c>
      <c r="G266" s="205" t="s">
        <v>2742</v>
      </c>
      <c r="H266" s="9" t="s">
        <v>2663</v>
      </c>
      <c r="I266" s="9" t="str">
        <f>VLOOKUP(J266,Auxiliary!B:C,2,0)</f>
        <v>FANS</v>
      </c>
      <c r="J266" s="217" t="s">
        <v>2526</v>
      </c>
      <c r="K266" s="217" t="s">
        <v>2653</v>
      </c>
      <c r="L266" s="217" t="s">
        <v>2654</v>
      </c>
      <c r="M266" s="217" t="s">
        <v>2654</v>
      </c>
      <c r="N266" s="217" t="s">
        <v>2654</v>
      </c>
      <c r="O266" s="217" t="s">
        <v>2654</v>
      </c>
      <c r="P266" s="217" t="s">
        <v>2653</v>
      </c>
      <c r="Q266" s="217" t="s">
        <v>2654</v>
      </c>
      <c r="R266" s="217" t="s">
        <v>2654</v>
      </c>
      <c r="S266" s="217" t="s">
        <v>2654</v>
      </c>
      <c r="T266" s="217" t="s">
        <v>2654</v>
      </c>
      <c r="U266" s="217" t="s">
        <v>2654</v>
      </c>
      <c r="V266" s="217" t="s">
        <v>2654</v>
      </c>
      <c r="W266" s="217" t="s">
        <v>2654</v>
      </c>
      <c r="X266" s="217" t="s">
        <v>2654</v>
      </c>
      <c r="Y266" s="217" t="s">
        <v>2654</v>
      </c>
      <c r="Z266" s="217" t="s">
        <v>2654</v>
      </c>
      <c r="AA266" s="217" t="s">
        <v>2654</v>
      </c>
      <c r="AB266" s="217" t="str">
        <f t="shared" si="77"/>
        <v>NO</v>
      </c>
      <c r="AC266" s="217" t="str">
        <f t="shared" si="78"/>
        <v>NO</v>
      </c>
      <c r="AD266" s="217" t="str">
        <f t="shared" si="79"/>
        <v>YES</v>
      </c>
      <c r="AE266" s="217" t="str">
        <f t="shared" si="80"/>
        <v>NO</v>
      </c>
      <c r="AF266" s="217" t="str">
        <f t="shared" si="81"/>
        <v>NO</v>
      </c>
      <c r="AG266" s="217" t="str">
        <f t="shared" si="82"/>
        <v>NO</v>
      </c>
      <c r="AH266" s="217" t="str">
        <f t="shared" si="83"/>
        <v>NO</v>
      </c>
      <c r="AI266" s="217" t="str">
        <f t="shared" si="84"/>
        <v>NO</v>
      </c>
      <c r="AJ266" s="217" t="str">
        <f t="shared" si="86"/>
        <v>NO</v>
      </c>
      <c r="AK266" s="217" t="str">
        <f t="shared" si="87"/>
        <v>NO</v>
      </c>
      <c r="AL266" s="217" t="str">
        <f t="shared" si="88"/>
        <v>NO</v>
      </c>
      <c r="AM266" s="217" t="str">
        <f t="shared" si="89"/>
        <v>NO</v>
      </c>
      <c r="AN266" s="217" t="str">
        <f t="shared" si="90"/>
        <v>NO</v>
      </c>
      <c r="AO266" s="217" t="str">
        <f t="shared" si="90"/>
        <v>NO</v>
      </c>
      <c r="AP266" s="217" t="str">
        <f>IF(AND(Inputs!$E$16=TRUE,K266="YES"),"YES","NO")</f>
        <v>NO</v>
      </c>
      <c r="AQ266" s="217" t="str">
        <f t="shared" si="91"/>
        <v>YES</v>
      </c>
      <c r="AR266" s="217" t="str">
        <f t="shared" si="75"/>
        <v>NO</v>
      </c>
      <c r="AS266" s="216">
        <v>24</v>
      </c>
      <c r="AT266" s="221">
        <f t="shared" si="85"/>
        <v>43528</v>
      </c>
      <c r="AU266" s="217" t="str">
        <f t="shared" si="92"/>
        <v>PO+24W</v>
      </c>
    </row>
    <row r="267" spans="1:47" s="9" customFormat="1" hidden="1" x14ac:dyDescent="0.25">
      <c r="A267" s="218"/>
      <c r="B267" s="217" t="s">
        <v>2644</v>
      </c>
      <c r="C267" s="217">
        <v>7100</v>
      </c>
      <c r="D267" s="225">
        <v>7127</v>
      </c>
      <c r="E267" s="205" t="s">
        <v>2157</v>
      </c>
      <c r="F267" s="205" t="str">
        <f t="shared" si="76"/>
        <v>0000-FE-7127</v>
      </c>
      <c r="G267" s="205" t="s">
        <v>2742</v>
      </c>
      <c r="H267" s="9" t="s">
        <v>2663</v>
      </c>
      <c r="I267" s="9" t="str">
        <f>VLOOKUP(J267,Auxiliary!B:C,2,0)</f>
        <v>FANS</v>
      </c>
      <c r="J267" s="217" t="s">
        <v>2526</v>
      </c>
      <c r="K267" s="217" t="s">
        <v>2653</v>
      </c>
      <c r="L267" s="217" t="s">
        <v>2654</v>
      </c>
      <c r="M267" s="217" t="s">
        <v>2654</v>
      </c>
      <c r="N267" s="217" t="s">
        <v>2654</v>
      </c>
      <c r="O267" s="217" t="s">
        <v>2654</v>
      </c>
      <c r="P267" s="217" t="s">
        <v>2653</v>
      </c>
      <c r="Q267" s="217" t="s">
        <v>2654</v>
      </c>
      <c r="R267" s="217" t="s">
        <v>2654</v>
      </c>
      <c r="S267" s="217" t="s">
        <v>2654</v>
      </c>
      <c r="T267" s="217" t="s">
        <v>2654</v>
      </c>
      <c r="U267" s="217" t="s">
        <v>2654</v>
      </c>
      <c r="V267" s="217" t="s">
        <v>2654</v>
      </c>
      <c r="W267" s="217" t="s">
        <v>2654</v>
      </c>
      <c r="X267" s="217" t="s">
        <v>2654</v>
      </c>
      <c r="Y267" s="217" t="s">
        <v>2654</v>
      </c>
      <c r="Z267" s="217" t="s">
        <v>2654</v>
      </c>
      <c r="AA267" s="217" t="s">
        <v>2654</v>
      </c>
      <c r="AB267" s="217" t="str">
        <f t="shared" si="77"/>
        <v>NO</v>
      </c>
      <c r="AC267" s="217" t="str">
        <f t="shared" si="78"/>
        <v>NO</v>
      </c>
      <c r="AD267" s="217" t="str">
        <f t="shared" si="79"/>
        <v>YES</v>
      </c>
      <c r="AE267" s="217" t="str">
        <f t="shared" si="80"/>
        <v>NO</v>
      </c>
      <c r="AF267" s="217" t="str">
        <f t="shared" si="81"/>
        <v>NO</v>
      </c>
      <c r="AG267" s="217" t="str">
        <f t="shared" si="82"/>
        <v>NO</v>
      </c>
      <c r="AH267" s="217" t="str">
        <f t="shared" si="83"/>
        <v>NO</v>
      </c>
      <c r="AI267" s="217" t="str">
        <f t="shared" si="84"/>
        <v>NO</v>
      </c>
      <c r="AJ267" s="217" t="str">
        <f t="shared" si="86"/>
        <v>NO</v>
      </c>
      <c r="AK267" s="217" t="str">
        <f t="shared" si="87"/>
        <v>NO</v>
      </c>
      <c r="AL267" s="217" t="str">
        <f t="shared" si="88"/>
        <v>NO</v>
      </c>
      <c r="AM267" s="217" t="str">
        <f t="shared" si="89"/>
        <v>NO</v>
      </c>
      <c r="AN267" s="217" t="str">
        <f t="shared" si="90"/>
        <v>NO</v>
      </c>
      <c r="AO267" s="217" t="str">
        <f t="shared" si="90"/>
        <v>NO</v>
      </c>
      <c r="AP267" s="217" t="str">
        <f>IF(AND(Inputs!$E$16=TRUE,K267="YES"),"YES","NO")</f>
        <v>NO</v>
      </c>
      <c r="AQ267" s="217" t="str">
        <f t="shared" si="91"/>
        <v>YES</v>
      </c>
      <c r="AR267" s="217" t="str">
        <f t="shared" si="75"/>
        <v>NO</v>
      </c>
      <c r="AS267" s="216">
        <v>24</v>
      </c>
      <c r="AT267" s="221">
        <f t="shared" si="85"/>
        <v>43528</v>
      </c>
      <c r="AU267" s="217" t="str">
        <f t="shared" si="92"/>
        <v>PO+24W</v>
      </c>
    </row>
    <row r="268" spans="1:47" s="9" customFormat="1" hidden="1" x14ac:dyDescent="0.25">
      <c r="A268" s="218"/>
      <c r="B268" s="217" t="s">
        <v>2644</v>
      </c>
      <c r="C268" s="217">
        <v>7100</v>
      </c>
      <c r="D268" s="225">
        <v>7128</v>
      </c>
      <c r="E268" s="205" t="s">
        <v>2158</v>
      </c>
      <c r="F268" s="205" t="str">
        <f t="shared" si="76"/>
        <v>0000-FE-7128</v>
      </c>
      <c r="G268" s="205" t="s">
        <v>2742</v>
      </c>
      <c r="H268" s="9" t="s">
        <v>2663</v>
      </c>
      <c r="I268" s="9" t="str">
        <f>VLOOKUP(J268,Auxiliary!B:C,2,0)</f>
        <v>FANS</v>
      </c>
      <c r="J268" s="217" t="s">
        <v>2526</v>
      </c>
      <c r="K268" s="217" t="s">
        <v>2653</v>
      </c>
      <c r="L268" s="217" t="s">
        <v>2654</v>
      </c>
      <c r="M268" s="217" t="s">
        <v>2654</v>
      </c>
      <c r="N268" s="217" t="s">
        <v>2654</v>
      </c>
      <c r="O268" s="217" t="s">
        <v>2654</v>
      </c>
      <c r="P268" s="217" t="s">
        <v>2653</v>
      </c>
      <c r="Q268" s="217" t="s">
        <v>2654</v>
      </c>
      <c r="R268" s="217" t="s">
        <v>2654</v>
      </c>
      <c r="S268" s="217" t="s">
        <v>2654</v>
      </c>
      <c r="T268" s="217" t="s">
        <v>2654</v>
      </c>
      <c r="U268" s="217" t="s">
        <v>2654</v>
      </c>
      <c r="V268" s="217" t="s">
        <v>2654</v>
      </c>
      <c r="W268" s="217" t="s">
        <v>2654</v>
      </c>
      <c r="X268" s="217" t="s">
        <v>2654</v>
      </c>
      <c r="Y268" s="217" t="s">
        <v>2654</v>
      </c>
      <c r="Z268" s="217" t="s">
        <v>2654</v>
      </c>
      <c r="AA268" s="217" t="s">
        <v>2654</v>
      </c>
      <c r="AB268" s="217" t="str">
        <f t="shared" si="77"/>
        <v>NO</v>
      </c>
      <c r="AC268" s="217" t="str">
        <f t="shared" si="78"/>
        <v>NO</v>
      </c>
      <c r="AD268" s="217" t="str">
        <f t="shared" si="79"/>
        <v>YES</v>
      </c>
      <c r="AE268" s="217" t="str">
        <f t="shared" si="80"/>
        <v>NO</v>
      </c>
      <c r="AF268" s="217" t="str">
        <f t="shared" si="81"/>
        <v>NO</v>
      </c>
      <c r="AG268" s="217" t="str">
        <f t="shared" si="82"/>
        <v>NO</v>
      </c>
      <c r="AH268" s="217" t="str">
        <f t="shared" si="83"/>
        <v>NO</v>
      </c>
      <c r="AI268" s="217" t="str">
        <f t="shared" si="84"/>
        <v>NO</v>
      </c>
      <c r="AJ268" s="217" t="str">
        <f t="shared" si="86"/>
        <v>NO</v>
      </c>
      <c r="AK268" s="217" t="str">
        <f t="shared" si="87"/>
        <v>NO</v>
      </c>
      <c r="AL268" s="217" t="str">
        <f t="shared" si="88"/>
        <v>NO</v>
      </c>
      <c r="AM268" s="217" t="str">
        <f t="shared" si="89"/>
        <v>NO</v>
      </c>
      <c r="AN268" s="217" t="str">
        <f t="shared" si="90"/>
        <v>NO</v>
      </c>
      <c r="AO268" s="217" t="str">
        <f t="shared" si="90"/>
        <v>NO</v>
      </c>
      <c r="AP268" s="217" t="str">
        <f>IF(AND(Inputs!$E$16=TRUE,K268="YES"),"YES","NO")</f>
        <v>NO</v>
      </c>
      <c r="AQ268" s="217" t="str">
        <f t="shared" si="91"/>
        <v>YES</v>
      </c>
      <c r="AR268" s="217" t="str">
        <f t="shared" si="75"/>
        <v>NO</v>
      </c>
      <c r="AS268" s="216">
        <v>24</v>
      </c>
      <c r="AT268" s="221">
        <f t="shared" si="85"/>
        <v>43528</v>
      </c>
      <c r="AU268" s="217" t="str">
        <f t="shared" si="92"/>
        <v>PO+24W</v>
      </c>
    </row>
    <row r="269" spans="1:47" s="9" customFormat="1" hidden="1" x14ac:dyDescent="0.25">
      <c r="A269" s="218"/>
      <c r="B269" s="217" t="s">
        <v>2644</v>
      </c>
      <c r="C269" s="217">
        <v>7100</v>
      </c>
      <c r="D269" s="225">
        <v>7129</v>
      </c>
      <c r="E269" s="205" t="s">
        <v>2869</v>
      </c>
      <c r="F269" s="205" t="str">
        <f t="shared" si="76"/>
        <v>0000-FE-7129</v>
      </c>
      <c r="G269" s="205" t="s">
        <v>2742</v>
      </c>
      <c r="H269" s="9" t="s">
        <v>2663</v>
      </c>
      <c r="I269" s="9" t="str">
        <f>VLOOKUP(J269,Auxiliary!B:C,2,0)</f>
        <v>FANS</v>
      </c>
      <c r="J269" s="217" t="s">
        <v>2526</v>
      </c>
      <c r="K269" s="217" t="s">
        <v>2653</v>
      </c>
      <c r="L269" s="217" t="s">
        <v>2654</v>
      </c>
      <c r="M269" s="217" t="s">
        <v>2654</v>
      </c>
      <c r="N269" s="217" t="s">
        <v>2654</v>
      </c>
      <c r="O269" s="217" t="s">
        <v>2654</v>
      </c>
      <c r="P269" s="217" t="s">
        <v>2653</v>
      </c>
      <c r="Q269" s="217" t="s">
        <v>2654</v>
      </c>
      <c r="R269" s="217" t="s">
        <v>2654</v>
      </c>
      <c r="S269" s="217" t="s">
        <v>2654</v>
      </c>
      <c r="T269" s="217" t="s">
        <v>2654</v>
      </c>
      <c r="U269" s="217" t="s">
        <v>2654</v>
      </c>
      <c r="V269" s="217" t="s">
        <v>2654</v>
      </c>
      <c r="W269" s="217" t="s">
        <v>2654</v>
      </c>
      <c r="X269" s="217" t="s">
        <v>2654</v>
      </c>
      <c r="Y269" s="217" t="s">
        <v>2654</v>
      </c>
      <c r="Z269" s="217" t="s">
        <v>2654</v>
      </c>
      <c r="AA269" s="217" t="s">
        <v>2654</v>
      </c>
      <c r="AB269" s="217" t="str">
        <f t="shared" si="77"/>
        <v>NO</v>
      </c>
      <c r="AC269" s="217" t="str">
        <f t="shared" si="78"/>
        <v>NO</v>
      </c>
      <c r="AD269" s="217" t="str">
        <f t="shared" si="79"/>
        <v>YES</v>
      </c>
      <c r="AE269" s="217" t="str">
        <f t="shared" si="80"/>
        <v>NO</v>
      </c>
      <c r="AF269" s="217" t="str">
        <f t="shared" si="81"/>
        <v>NO</v>
      </c>
      <c r="AG269" s="217" t="str">
        <f t="shared" si="82"/>
        <v>NO</v>
      </c>
      <c r="AH269" s="217" t="str">
        <f t="shared" si="83"/>
        <v>NO</v>
      </c>
      <c r="AI269" s="217" t="str">
        <f t="shared" si="84"/>
        <v>NO</v>
      </c>
      <c r="AJ269" s="217" t="str">
        <f t="shared" si="86"/>
        <v>NO</v>
      </c>
      <c r="AK269" s="217" t="str">
        <f t="shared" si="87"/>
        <v>NO</v>
      </c>
      <c r="AL269" s="217" t="str">
        <f t="shared" si="88"/>
        <v>NO</v>
      </c>
      <c r="AM269" s="217" t="str">
        <f t="shared" si="89"/>
        <v>NO</v>
      </c>
      <c r="AN269" s="217" t="str">
        <f t="shared" si="90"/>
        <v>NO</v>
      </c>
      <c r="AO269" s="217" t="str">
        <f t="shared" si="90"/>
        <v>NO</v>
      </c>
      <c r="AP269" s="217" t="str">
        <f>IF(AND(Inputs!$E$16=TRUE,K269="YES"),"YES","NO")</f>
        <v>NO</v>
      </c>
      <c r="AQ269" s="217" t="str">
        <f t="shared" si="91"/>
        <v>YES</v>
      </c>
      <c r="AR269" s="217" t="str">
        <f t="shared" si="75"/>
        <v>NO</v>
      </c>
      <c r="AS269" s="216">
        <v>40</v>
      </c>
      <c r="AT269" s="221">
        <f t="shared" si="85"/>
        <v>43640</v>
      </c>
      <c r="AU269" s="217" t="str">
        <f t="shared" si="92"/>
        <v>PO+40W</v>
      </c>
    </row>
    <row r="270" spans="1:47" s="9" customFormat="1" hidden="1" x14ac:dyDescent="0.25">
      <c r="A270" s="218"/>
      <c r="B270" s="217" t="s">
        <v>2644</v>
      </c>
      <c r="C270" s="217">
        <v>7100</v>
      </c>
      <c r="D270" s="225">
        <v>7130</v>
      </c>
      <c r="E270" s="205" t="s">
        <v>2159</v>
      </c>
      <c r="F270" s="205" t="str">
        <f t="shared" si="76"/>
        <v>0000-FE-7130</v>
      </c>
      <c r="G270" s="205" t="s">
        <v>2742</v>
      </c>
      <c r="H270" s="9" t="s">
        <v>2663</v>
      </c>
      <c r="I270" s="9" t="str">
        <f>VLOOKUP(J270,Auxiliary!B:C,2,0)</f>
        <v>FANS</v>
      </c>
      <c r="J270" s="217" t="s">
        <v>2526</v>
      </c>
      <c r="K270" s="217" t="s">
        <v>2653</v>
      </c>
      <c r="L270" s="217" t="s">
        <v>2654</v>
      </c>
      <c r="M270" s="217" t="s">
        <v>2654</v>
      </c>
      <c r="N270" s="217" t="s">
        <v>2654</v>
      </c>
      <c r="O270" s="217" t="s">
        <v>2654</v>
      </c>
      <c r="P270" s="217" t="s">
        <v>2653</v>
      </c>
      <c r="Q270" s="217" t="s">
        <v>2654</v>
      </c>
      <c r="R270" s="217" t="s">
        <v>2654</v>
      </c>
      <c r="S270" s="217" t="s">
        <v>2654</v>
      </c>
      <c r="T270" s="217" t="s">
        <v>2654</v>
      </c>
      <c r="U270" s="217" t="s">
        <v>2654</v>
      </c>
      <c r="V270" s="217" t="s">
        <v>2654</v>
      </c>
      <c r="W270" s="217" t="s">
        <v>2654</v>
      </c>
      <c r="X270" s="217" t="s">
        <v>2654</v>
      </c>
      <c r="Y270" s="217" t="s">
        <v>2654</v>
      </c>
      <c r="Z270" s="217" t="s">
        <v>2654</v>
      </c>
      <c r="AA270" s="217" t="s">
        <v>2654</v>
      </c>
      <c r="AB270" s="217" t="str">
        <f t="shared" si="77"/>
        <v>NO</v>
      </c>
      <c r="AC270" s="217" t="str">
        <f t="shared" si="78"/>
        <v>NO</v>
      </c>
      <c r="AD270" s="217" t="str">
        <f t="shared" si="79"/>
        <v>YES</v>
      </c>
      <c r="AE270" s="217" t="str">
        <f t="shared" si="80"/>
        <v>NO</v>
      </c>
      <c r="AF270" s="217" t="str">
        <f t="shared" si="81"/>
        <v>NO</v>
      </c>
      <c r="AG270" s="217" t="str">
        <f t="shared" si="82"/>
        <v>NO</v>
      </c>
      <c r="AH270" s="217" t="str">
        <f t="shared" si="83"/>
        <v>NO</v>
      </c>
      <c r="AI270" s="217" t="str">
        <f t="shared" si="84"/>
        <v>NO</v>
      </c>
      <c r="AJ270" s="217" t="str">
        <f t="shared" si="86"/>
        <v>NO</v>
      </c>
      <c r="AK270" s="217" t="str">
        <f t="shared" si="87"/>
        <v>NO</v>
      </c>
      <c r="AL270" s="217" t="str">
        <f t="shared" si="88"/>
        <v>NO</v>
      </c>
      <c r="AM270" s="217" t="str">
        <f t="shared" si="89"/>
        <v>NO</v>
      </c>
      <c r="AN270" s="217" t="str">
        <f t="shared" si="90"/>
        <v>NO</v>
      </c>
      <c r="AO270" s="217" t="str">
        <f t="shared" si="90"/>
        <v>NO</v>
      </c>
      <c r="AP270" s="217" t="str">
        <f>IF(AND(Inputs!$E$16=TRUE,K270="YES"),"YES","NO")</f>
        <v>NO</v>
      </c>
      <c r="AQ270" s="217" t="str">
        <f t="shared" si="91"/>
        <v>YES</v>
      </c>
      <c r="AR270" s="217" t="str">
        <f t="shared" si="75"/>
        <v>NO</v>
      </c>
      <c r="AS270" s="216">
        <v>24</v>
      </c>
      <c r="AT270" s="221">
        <f t="shared" si="85"/>
        <v>43528</v>
      </c>
      <c r="AU270" s="217" t="str">
        <f t="shared" si="92"/>
        <v>PO+24W</v>
      </c>
    </row>
    <row r="271" spans="1:47" s="9" customFormat="1" hidden="1" x14ac:dyDescent="0.25">
      <c r="A271" s="218"/>
      <c r="B271" s="217" t="s">
        <v>2644</v>
      </c>
      <c r="C271" s="217">
        <v>7100</v>
      </c>
      <c r="D271" s="225">
        <v>7131</v>
      </c>
      <c r="E271" s="205" t="s">
        <v>2160</v>
      </c>
      <c r="F271" s="205" t="str">
        <f t="shared" si="76"/>
        <v>0000-FE-7131</v>
      </c>
      <c r="G271" s="205" t="s">
        <v>2742</v>
      </c>
      <c r="H271" s="9" t="s">
        <v>2663</v>
      </c>
      <c r="I271" s="9" t="str">
        <f>VLOOKUP(J271,Auxiliary!B:C,2,0)</f>
        <v>FANS</v>
      </c>
      <c r="J271" s="217" t="s">
        <v>2526</v>
      </c>
      <c r="K271" s="217" t="s">
        <v>2653</v>
      </c>
      <c r="L271" s="217" t="s">
        <v>2654</v>
      </c>
      <c r="M271" s="217" t="s">
        <v>2654</v>
      </c>
      <c r="N271" s="217" t="s">
        <v>2654</v>
      </c>
      <c r="O271" s="217" t="s">
        <v>2654</v>
      </c>
      <c r="P271" s="217" t="s">
        <v>2653</v>
      </c>
      <c r="Q271" s="217" t="s">
        <v>2654</v>
      </c>
      <c r="R271" s="217" t="s">
        <v>2654</v>
      </c>
      <c r="S271" s="217" t="s">
        <v>2654</v>
      </c>
      <c r="T271" s="217" t="s">
        <v>2654</v>
      </c>
      <c r="U271" s="217" t="s">
        <v>2654</v>
      </c>
      <c r="V271" s="217" t="s">
        <v>2654</v>
      </c>
      <c r="W271" s="217" t="s">
        <v>2654</v>
      </c>
      <c r="X271" s="217" t="s">
        <v>2654</v>
      </c>
      <c r="Y271" s="217" t="s">
        <v>2654</v>
      </c>
      <c r="Z271" s="217" t="s">
        <v>2654</v>
      </c>
      <c r="AA271" s="217" t="s">
        <v>2654</v>
      </c>
      <c r="AB271" s="217" t="str">
        <f t="shared" si="77"/>
        <v>NO</v>
      </c>
      <c r="AC271" s="217" t="str">
        <f t="shared" si="78"/>
        <v>NO</v>
      </c>
      <c r="AD271" s="217" t="str">
        <f t="shared" si="79"/>
        <v>YES</v>
      </c>
      <c r="AE271" s="217" t="str">
        <f t="shared" si="80"/>
        <v>NO</v>
      </c>
      <c r="AF271" s="217" t="str">
        <f t="shared" si="81"/>
        <v>NO</v>
      </c>
      <c r="AG271" s="217" t="str">
        <f t="shared" si="82"/>
        <v>NO</v>
      </c>
      <c r="AH271" s="217" t="str">
        <f t="shared" si="83"/>
        <v>NO</v>
      </c>
      <c r="AI271" s="217" t="str">
        <f t="shared" si="84"/>
        <v>NO</v>
      </c>
      <c r="AJ271" s="217" t="str">
        <f t="shared" si="86"/>
        <v>NO</v>
      </c>
      <c r="AK271" s="217" t="str">
        <f t="shared" si="87"/>
        <v>NO</v>
      </c>
      <c r="AL271" s="217" t="str">
        <f t="shared" si="88"/>
        <v>NO</v>
      </c>
      <c r="AM271" s="217" t="str">
        <f t="shared" si="89"/>
        <v>NO</v>
      </c>
      <c r="AN271" s="217" t="str">
        <f t="shared" si="90"/>
        <v>NO</v>
      </c>
      <c r="AO271" s="217" t="str">
        <f t="shared" si="90"/>
        <v>NO</v>
      </c>
      <c r="AP271" s="217" t="str">
        <f>IF(AND(Inputs!$E$16=TRUE,K271="YES"),"YES","NO")</f>
        <v>NO</v>
      </c>
      <c r="AQ271" s="217" t="str">
        <f t="shared" si="91"/>
        <v>YES</v>
      </c>
      <c r="AR271" s="217" t="str">
        <f t="shared" si="75"/>
        <v>NO</v>
      </c>
      <c r="AS271" s="216">
        <v>40</v>
      </c>
      <c r="AT271" s="221">
        <f t="shared" si="85"/>
        <v>43640</v>
      </c>
      <c r="AU271" s="217" t="str">
        <f t="shared" si="92"/>
        <v>PO+40W</v>
      </c>
    </row>
    <row r="272" spans="1:47" s="9" customFormat="1" hidden="1" x14ac:dyDescent="0.25">
      <c r="A272" s="218"/>
      <c r="B272" s="217" t="s">
        <v>2644</v>
      </c>
      <c r="C272" s="217">
        <v>7300</v>
      </c>
      <c r="D272" s="225">
        <v>7300</v>
      </c>
      <c r="E272" s="205" t="s">
        <v>2161</v>
      </c>
      <c r="F272" s="205" t="str">
        <f t="shared" si="76"/>
        <v>0000-FE-7300</v>
      </c>
      <c r="G272" s="205" t="s">
        <v>2742</v>
      </c>
      <c r="H272" s="9" t="s">
        <v>2663</v>
      </c>
      <c r="I272" s="9" t="str">
        <f>VLOOKUP(J272,Auxiliary!B:C,2,0)</f>
        <v>BOIL</v>
      </c>
      <c r="J272" s="217" t="s">
        <v>2527</v>
      </c>
      <c r="K272" s="217" t="s">
        <v>2653</v>
      </c>
      <c r="L272" s="217" t="s">
        <v>2654</v>
      </c>
      <c r="M272" s="217" t="s">
        <v>2654</v>
      </c>
      <c r="N272" s="217" t="s">
        <v>2654</v>
      </c>
      <c r="O272" s="217" t="s">
        <v>2654</v>
      </c>
      <c r="P272" s="217" t="s">
        <v>2654</v>
      </c>
      <c r="Q272" s="217" t="s">
        <v>2654</v>
      </c>
      <c r="R272" s="217" t="s">
        <v>2654</v>
      </c>
      <c r="S272" s="217" t="s">
        <v>2654</v>
      </c>
      <c r="T272" s="217" t="s">
        <v>2654</v>
      </c>
      <c r="U272" s="217" t="s">
        <v>2654</v>
      </c>
      <c r="V272" s="217" t="s">
        <v>2654</v>
      </c>
      <c r="W272" s="217" t="s">
        <v>2654</v>
      </c>
      <c r="X272" s="217" t="s">
        <v>2654</v>
      </c>
      <c r="Y272" s="217" t="s">
        <v>2654</v>
      </c>
      <c r="Z272" s="217" t="s">
        <v>2654</v>
      </c>
      <c r="AA272" s="217" t="s">
        <v>2654</v>
      </c>
      <c r="AB272" s="217" t="str">
        <f t="shared" si="77"/>
        <v>NO</v>
      </c>
      <c r="AC272" s="217" t="str">
        <f t="shared" si="78"/>
        <v>NO</v>
      </c>
      <c r="AD272" s="217" t="str">
        <f t="shared" si="79"/>
        <v>NO</v>
      </c>
      <c r="AE272" s="217" t="str">
        <f t="shared" si="80"/>
        <v>NO</v>
      </c>
      <c r="AF272" s="217" t="str">
        <f t="shared" si="81"/>
        <v>NO</v>
      </c>
      <c r="AG272" s="217" t="str">
        <f t="shared" si="82"/>
        <v>NO</v>
      </c>
      <c r="AH272" s="217" t="str">
        <f t="shared" si="83"/>
        <v>NO</v>
      </c>
      <c r="AI272" s="217" t="str">
        <f t="shared" si="84"/>
        <v>NO</v>
      </c>
      <c r="AJ272" s="217" t="str">
        <f t="shared" si="86"/>
        <v>NO</v>
      </c>
      <c r="AK272" s="217" t="str">
        <f t="shared" si="87"/>
        <v>NO</v>
      </c>
      <c r="AL272" s="217" t="str">
        <f t="shared" si="88"/>
        <v>NO</v>
      </c>
      <c r="AM272" s="217" t="str">
        <f t="shared" si="89"/>
        <v>NO</v>
      </c>
      <c r="AN272" s="217" t="str">
        <f t="shared" si="90"/>
        <v>NO</v>
      </c>
      <c r="AO272" s="217" t="str">
        <f t="shared" si="90"/>
        <v>NO</v>
      </c>
      <c r="AP272" s="217" t="str">
        <f>IF(AND(Inputs!$E$16=TRUE,K272="YES"),"YES","NO")</f>
        <v>NO</v>
      </c>
      <c r="AQ272" s="217" t="str">
        <f t="shared" si="91"/>
        <v>NO</v>
      </c>
      <c r="AR272" s="217" t="str">
        <f t="shared" si="75"/>
        <v>NO</v>
      </c>
      <c r="AS272" s="216">
        <v>24</v>
      </c>
      <c r="AT272" s="221">
        <f t="shared" si="85"/>
        <v>43528</v>
      </c>
      <c r="AU272" s="217" t="str">
        <f t="shared" si="92"/>
        <v>PO+24W</v>
      </c>
    </row>
    <row r="273" spans="1:47" s="9" customFormat="1" hidden="1" x14ac:dyDescent="0.25">
      <c r="A273" s="218"/>
      <c r="B273" s="217" t="s">
        <v>2644</v>
      </c>
      <c r="C273" s="217">
        <v>7300</v>
      </c>
      <c r="D273" s="225">
        <v>7301</v>
      </c>
      <c r="E273" s="205" t="s">
        <v>2162</v>
      </c>
      <c r="F273" s="205" t="str">
        <f t="shared" si="76"/>
        <v>0000-FE-7301</v>
      </c>
      <c r="G273" s="205" t="s">
        <v>2742</v>
      </c>
      <c r="H273" s="9" t="s">
        <v>2663</v>
      </c>
      <c r="I273" s="9" t="str">
        <f>VLOOKUP(J273,Auxiliary!B:C,2,0)</f>
        <v>BOIL</v>
      </c>
      <c r="J273" s="217" t="s">
        <v>2527</v>
      </c>
      <c r="K273" s="217" t="s">
        <v>2653</v>
      </c>
      <c r="L273" s="217" t="s">
        <v>2654</v>
      </c>
      <c r="M273" s="217" t="s">
        <v>2654</v>
      </c>
      <c r="N273" s="217" t="s">
        <v>2654</v>
      </c>
      <c r="O273" s="217" t="s">
        <v>2654</v>
      </c>
      <c r="P273" s="217" t="s">
        <v>2654</v>
      </c>
      <c r="Q273" s="217" t="s">
        <v>2654</v>
      </c>
      <c r="R273" s="217" t="s">
        <v>2654</v>
      </c>
      <c r="S273" s="217" t="s">
        <v>2654</v>
      </c>
      <c r="T273" s="217" t="s">
        <v>2654</v>
      </c>
      <c r="U273" s="217" t="s">
        <v>2654</v>
      </c>
      <c r="V273" s="217" t="s">
        <v>2654</v>
      </c>
      <c r="W273" s="217" t="s">
        <v>2654</v>
      </c>
      <c r="X273" s="217" t="s">
        <v>2654</v>
      </c>
      <c r="Y273" s="217" t="s">
        <v>2654</v>
      </c>
      <c r="Z273" s="217" t="s">
        <v>2654</v>
      </c>
      <c r="AA273" s="217" t="s">
        <v>2654</v>
      </c>
      <c r="AB273" s="217" t="str">
        <f t="shared" si="77"/>
        <v>NO</v>
      </c>
      <c r="AC273" s="217" t="str">
        <f t="shared" si="78"/>
        <v>NO</v>
      </c>
      <c r="AD273" s="217" t="str">
        <f t="shared" si="79"/>
        <v>NO</v>
      </c>
      <c r="AE273" s="217" t="str">
        <f t="shared" si="80"/>
        <v>NO</v>
      </c>
      <c r="AF273" s="217" t="str">
        <f t="shared" si="81"/>
        <v>NO</v>
      </c>
      <c r="AG273" s="217" t="str">
        <f t="shared" si="82"/>
        <v>NO</v>
      </c>
      <c r="AH273" s="217" t="str">
        <f t="shared" si="83"/>
        <v>NO</v>
      </c>
      <c r="AI273" s="217" t="str">
        <f t="shared" si="84"/>
        <v>NO</v>
      </c>
      <c r="AJ273" s="217" t="str">
        <f t="shared" si="86"/>
        <v>NO</v>
      </c>
      <c r="AK273" s="217" t="str">
        <f t="shared" si="87"/>
        <v>NO</v>
      </c>
      <c r="AL273" s="217" t="str">
        <f t="shared" si="88"/>
        <v>NO</v>
      </c>
      <c r="AM273" s="217" t="str">
        <f t="shared" si="89"/>
        <v>NO</v>
      </c>
      <c r="AN273" s="217" t="str">
        <f t="shared" si="90"/>
        <v>NO</v>
      </c>
      <c r="AO273" s="217" t="str">
        <f t="shared" si="90"/>
        <v>NO</v>
      </c>
      <c r="AP273" s="217" t="str">
        <f>IF(AND(Inputs!$E$16=TRUE,K273="YES"),"YES","NO")</f>
        <v>NO</v>
      </c>
      <c r="AQ273" s="217" t="str">
        <f t="shared" si="91"/>
        <v>NO</v>
      </c>
      <c r="AR273" s="217" t="str">
        <f t="shared" si="75"/>
        <v>NO</v>
      </c>
      <c r="AS273" s="216">
        <v>24</v>
      </c>
      <c r="AT273" s="221">
        <f t="shared" si="85"/>
        <v>43528</v>
      </c>
      <c r="AU273" s="217" t="str">
        <f t="shared" si="92"/>
        <v>PO+24W</v>
      </c>
    </row>
    <row r="274" spans="1:47" s="9" customFormat="1" hidden="1" x14ac:dyDescent="0.25">
      <c r="A274" s="218"/>
      <c r="B274" s="217" t="s">
        <v>2644</v>
      </c>
      <c r="C274" s="217">
        <v>7300</v>
      </c>
      <c r="D274" s="225">
        <v>7302</v>
      </c>
      <c r="E274" s="205" t="s">
        <v>2163</v>
      </c>
      <c r="F274" s="205" t="str">
        <f t="shared" si="76"/>
        <v>0000-FE-7302</v>
      </c>
      <c r="G274" s="205" t="s">
        <v>2742</v>
      </c>
      <c r="H274" s="9" t="s">
        <v>2663</v>
      </c>
      <c r="I274" s="9" t="str">
        <f>VLOOKUP(J274,Auxiliary!B:C,2,0)</f>
        <v>BOIL</v>
      </c>
      <c r="J274" s="217" t="s">
        <v>2527</v>
      </c>
      <c r="K274" s="217" t="s">
        <v>2653</v>
      </c>
      <c r="L274" s="217" t="s">
        <v>2654</v>
      </c>
      <c r="M274" s="217" t="s">
        <v>2654</v>
      </c>
      <c r="N274" s="217" t="s">
        <v>2654</v>
      </c>
      <c r="O274" s="217" t="s">
        <v>2654</v>
      </c>
      <c r="P274" s="217" t="s">
        <v>2654</v>
      </c>
      <c r="Q274" s="217" t="s">
        <v>2654</v>
      </c>
      <c r="R274" s="217" t="s">
        <v>2654</v>
      </c>
      <c r="S274" s="217" t="s">
        <v>2654</v>
      </c>
      <c r="T274" s="217" t="s">
        <v>2654</v>
      </c>
      <c r="U274" s="217" t="s">
        <v>2654</v>
      </c>
      <c r="V274" s="217" t="s">
        <v>2654</v>
      </c>
      <c r="W274" s="217" t="s">
        <v>2654</v>
      </c>
      <c r="X274" s="217" t="s">
        <v>2654</v>
      </c>
      <c r="Y274" s="217" t="s">
        <v>2654</v>
      </c>
      <c r="Z274" s="217" t="s">
        <v>2654</v>
      </c>
      <c r="AA274" s="217" t="s">
        <v>2654</v>
      </c>
      <c r="AB274" s="217" t="str">
        <f t="shared" si="77"/>
        <v>NO</v>
      </c>
      <c r="AC274" s="217" t="str">
        <f t="shared" si="78"/>
        <v>NO</v>
      </c>
      <c r="AD274" s="217" t="str">
        <f t="shared" si="79"/>
        <v>NO</v>
      </c>
      <c r="AE274" s="217" t="str">
        <f t="shared" si="80"/>
        <v>NO</v>
      </c>
      <c r="AF274" s="217" t="str">
        <f t="shared" si="81"/>
        <v>NO</v>
      </c>
      <c r="AG274" s="217" t="str">
        <f t="shared" si="82"/>
        <v>NO</v>
      </c>
      <c r="AH274" s="217" t="str">
        <f t="shared" si="83"/>
        <v>NO</v>
      </c>
      <c r="AI274" s="217" t="str">
        <f t="shared" si="84"/>
        <v>NO</v>
      </c>
      <c r="AJ274" s="217" t="str">
        <f t="shared" si="86"/>
        <v>NO</v>
      </c>
      <c r="AK274" s="217" t="str">
        <f t="shared" si="87"/>
        <v>NO</v>
      </c>
      <c r="AL274" s="217" t="str">
        <f t="shared" si="88"/>
        <v>NO</v>
      </c>
      <c r="AM274" s="217" t="str">
        <f t="shared" si="89"/>
        <v>NO</v>
      </c>
      <c r="AN274" s="217" t="str">
        <f t="shared" si="90"/>
        <v>NO</v>
      </c>
      <c r="AO274" s="217" t="str">
        <f t="shared" si="90"/>
        <v>NO</v>
      </c>
      <c r="AP274" s="217" t="str">
        <f>IF(AND(Inputs!$E$16=TRUE,K274="YES"),"YES","NO")</f>
        <v>NO</v>
      </c>
      <c r="AQ274" s="217" t="str">
        <f t="shared" si="91"/>
        <v>NO</v>
      </c>
      <c r="AR274" s="217" t="str">
        <f t="shared" si="75"/>
        <v>NO</v>
      </c>
      <c r="AS274" s="216">
        <v>24</v>
      </c>
      <c r="AT274" s="221">
        <f t="shared" si="85"/>
        <v>43528</v>
      </c>
      <c r="AU274" s="217" t="str">
        <f t="shared" si="92"/>
        <v>PO+24W</v>
      </c>
    </row>
    <row r="275" spans="1:47" s="9" customFormat="1" x14ac:dyDescent="0.25">
      <c r="A275" s="218"/>
      <c r="B275" s="217" t="s">
        <v>2644</v>
      </c>
      <c r="C275" s="217">
        <v>7300</v>
      </c>
      <c r="D275" s="225">
        <v>7303</v>
      </c>
      <c r="E275" s="205" t="s">
        <v>2164</v>
      </c>
      <c r="F275" s="205" t="str">
        <f t="shared" si="76"/>
        <v>0000-FE-7303</v>
      </c>
      <c r="G275" s="205" t="s">
        <v>2742</v>
      </c>
      <c r="H275" s="9" t="s">
        <v>2663</v>
      </c>
      <c r="I275" s="9" t="str">
        <f>VLOOKUP(J275,Auxiliary!B:C,2,0)</f>
        <v>BOIL</v>
      </c>
      <c r="J275" s="217" t="s">
        <v>2527</v>
      </c>
      <c r="K275" s="217" t="s">
        <v>2653</v>
      </c>
      <c r="L275" s="217" t="s">
        <v>2654</v>
      </c>
      <c r="M275" s="217" t="s">
        <v>2654</v>
      </c>
      <c r="N275" s="217" t="s">
        <v>2654</v>
      </c>
      <c r="O275" s="217" t="s">
        <v>2654</v>
      </c>
      <c r="P275" s="217" t="s">
        <v>2654</v>
      </c>
      <c r="Q275" s="217" t="s">
        <v>2654</v>
      </c>
      <c r="R275" s="217" t="s">
        <v>2654</v>
      </c>
      <c r="S275" s="217" t="s">
        <v>2654</v>
      </c>
      <c r="T275" s="217" t="s">
        <v>2654</v>
      </c>
      <c r="U275" s="217" t="s">
        <v>2654</v>
      </c>
      <c r="V275" s="217" t="s">
        <v>2654</v>
      </c>
      <c r="W275" s="217" t="s">
        <v>2654</v>
      </c>
      <c r="X275" s="217" t="s">
        <v>2654</v>
      </c>
      <c r="Y275" s="217" t="s">
        <v>2654</v>
      </c>
      <c r="Z275" s="217" t="s">
        <v>2654</v>
      </c>
      <c r="AA275" s="217" t="s">
        <v>2654</v>
      </c>
      <c r="AB275" s="217" t="str">
        <f t="shared" si="77"/>
        <v>NO</v>
      </c>
      <c r="AC275" s="217" t="str">
        <f t="shared" si="78"/>
        <v>NO</v>
      </c>
      <c r="AD275" s="217" t="str">
        <f t="shared" si="79"/>
        <v>NO</v>
      </c>
      <c r="AE275" s="217" t="str">
        <f t="shared" si="80"/>
        <v>NO</v>
      </c>
      <c r="AF275" s="217" t="str">
        <f t="shared" si="81"/>
        <v>NO</v>
      </c>
      <c r="AG275" s="217" t="str">
        <f t="shared" si="82"/>
        <v>NO</v>
      </c>
      <c r="AH275" s="217" t="str">
        <f t="shared" si="83"/>
        <v>NO</v>
      </c>
      <c r="AI275" s="217" t="str">
        <f t="shared" si="84"/>
        <v>NO</v>
      </c>
      <c r="AJ275" s="217" t="str">
        <f t="shared" si="86"/>
        <v>NO</v>
      </c>
      <c r="AK275" s="217" t="str">
        <f t="shared" si="87"/>
        <v>NO</v>
      </c>
      <c r="AL275" s="217" t="str">
        <f t="shared" si="88"/>
        <v>NO</v>
      </c>
      <c r="AM275" s="217" t="str">
        <f t="shared" si="89"/>
        <v>NO</v>
      </c>
      <c r="AN275" s="217" t="str">
        <f t="shared" si="90"/>
        <v>NO</v>
      </c>
      <c r="AO275" s="217" t="str">
        <f t="shared" si="90"/>
        <v>NO</v>
      </c>
      <c r="AP275" s="217" t="str">
        <f>IF(AND(Inputs!$E$16=TRUE,K275="YES"),"YES","NO")</f>
        <v>NO</v>
      </c>
      <c r="AQ275" s="217" t="str">
        <f t="shared" si="91"/>
        <v>NO</v>
      </c>
      <c r="AR275" s="217" t="str">
        <f t="shared" ref="AR275:AR338" si="93">IF(K275="NO",AQ275,IF(AND(K275="YES",AQ275="YES",AP275="YES"),"YES",IF(AND(K275="YES",AQ275="NO",AP275="NO"),"NO",IF(AND(K275="YES",AP275="YES",AQ275="NO"),"NO","NO"))))</f>
        <v>NO</v>
      </c>
      <c r="AS275" s="216">
        <v>24</v>
      </c>
      <c r="AT275" s="221">
        <f t="shared" si="85"/>
        <v>43528</v>
      </c>
      <c r="AU275" s="217" t="str">
        <f t="shared" si="92"/>
        <v>PO+24W</v>
      </c>
    </row>
    <row r="276" spans="1:47" s="9" customFormat="1" hidden="1" x14ac:dyDescent="0.25">
      <c r="A276" s="218"/>
      <c r="B276" s="217" t="s">
        <v>2644</v>
      </c>
      <c r="C276" s="217">
        <v>7300</v>
      </c>
      <c r="D276" s="225">
        <v>7304</v>
      </c>
      <c r="E276" s="205" t="s">
        <v>2165</v>
      </c>
      <c r="F276" s="205" t="str">
        <f t="shared" si="76"/>
        <v>0000-FE-7304</v>
      </c>
      <c r="G276" s="205" t="s">
        <v>2742</v>
      </c>
      <c r="H276" s="9" t="s">
        <v>2663</v>
      </c>
      <c r="I276" s="9" t="str">
        <f>VLOOKUP(J276,Auxiliary!B:C,2,0)</f>
        <v>BOIL</v>
      </c>
      <c r="J276" s="217" t="s">
        <v>2527</v>
      </c>
      <c r="K276" s="217" t="s">
        <v>2653</v>
      </c>
      <c r="L276" s="217" t="s">
        <v>2654</v>
      </c>
      <c r="M276" s="217" t="s">
        <v>2654</v>
      </c>
      <c r="N276" s="217" t="s">
        <v>2654</v>
      </c>
      <c r="O276" s="217" t="s">
        <v>2654</v>
      </c>
      <c r="P276" s="217" t="s">
        <v>2654</v>
      </c>
      <c r="Q276" s="217" t="s">
        <v>2654</v>
      </c>
      <c r="R276" s="217" t="s">
        <v>2654</v>
      </c>
      <c r="S276" s="217" t="s">
        <v>2654</v>
      </c>
      <c r="T276" s="217" t="s">
        <v>2654</v>
      </c>
      <c r="U276" s="217" t="s">
        <v>2654</v>
      </c>
      <c r="V276" s="217" t="s">
        <v>2654</v>
      </c>
      <c r="W276" s="217" t="s">
        <v>2654</v>
      </c>
      <c r="X276" s="217" t="s">
        <v>2654</v>
      </c>
      <c r="Y276" s="217" t="s">
        <v>2654</v>
      </c>
      <c r="Z276" s="217" t="s">
        <v>2654</v>
      </c>
      <c r="AA276" s="217" t="s">
        <v>2654</v>
      </c>
      <c r="AB276" s="217" t="str">
        <f t="shared" si="77"/>
        <v>NO</v>
      </c>
      <c r="AC276" s="217" t="str">
        <f t="shared" si="78"/>
        <v>NO</v>
      </c>
      <c r="AD276" s="217" t="str">
        <f t="shared" si="79"/>
        <v>NO</v>
      </c>
      <c r="AE276" s="217" t="str">
        <f t="shared" si="80"/>
        <v>NO</v>
      </c>
      <c r="AF276" s="217" t="str">
        <f t="shared" si="81"/>
        <v>NO</v>
      </c>
      <c r="AG276" s="217" t="str">
        <f t="shared" si="82"/>
        <v>NO</v>
      </c>
      <c r="AH276" s="217" t="str">
        <f t="shared" si="83"/>
        <v>NO</v>
      </c>
      <c r="AI276" s="217" t="str">
        <f t="shared" si="84"/>
        <v>NO</v>
      </c>
      <c r="AJ276" s="217" t="str">
        <f t="shared" si="86"/>
        <v>NO</v>
      </c>
      <c r="AK276" s="217" t="str">
        <f t="shared" si="87"/>
        <v>NO</v>
      </c>
      <c r="AL276" s="217" t="str">
        <f t="shared" si="88"/>
        <v>NO</v>
      </c>
      <c r="AM276" s="217" t="str">
        <f t="shared" si="89"/>
        <v>NO</v>
      </c>
      <c r="AN276" s="217" t="str">
        <f t="shared" si="90"/>
        <v>NO</v>
      </c>
      <c r="AO276" s="217" t="str">
        <f t="shared" si="90"/>
        <v>NO</v>
      </c>
      <c r="AP276" s="217" t="str">
        <f>IF(AND(Inputs!$E$16=TRUE,K276="YES"),"YES","NO")</f>
        <v>NO</v>
      </c>
      <c r="AQ276" s="217" t="str">
        <f t="shared" si="91"/>
        <v>NO</v>
      </c>
      <c r="AR276" s="217" t="str">
        <f t="shared" si="93"/>
        <v>NO</v>
      </c>
      <c r="AS276" s="216">
        <v>24</v>
      </c>
      <c r="AT276" s="221">
        <f t="shared" si="85"/>
        <v>43528</v>
      </c>
      <c r="AU276" s="217" t="str">
        <f t="shared" si="92"/>
        <v>PO+24W</v>
      </c>
    </row>
    <row r="277" spans="1:47" s="9" customFormat="1" hidden="1" x14ac:dyDescent="0.25">
      <c r="A277" s="218"/>
      <c r="B277" s="217" t="s">
        <v>2644</v>
      </c>
      <c r="C277" s="217">
        <v>7300</v>
      </c>
      <c r="D277" s="225">
        <v>7305</v>
      </c>
      <c r="E277" s="205" t="s">
        <v>2166</v>
      </c>
      <c r="F277" s="205" t="str">
        <f t="shared" ref="F277:F340" si="94">"0000-"&amp;B277&amp;"-"&amp;TEXT(D277,"00#")</f>
        <v>0000-FE-7305</v>
      </c>
      <c r="G277" s="205" t="s">
        <v>2742</v>
      </c>
      <c r="H277" s="9" t="s">
        <v>2663</v>
      </c>
      <c r="I277" s="9" t="str">
        <f>VLOOKUP(J277,Auxiliary!B:C,2,0)</f>
        <v>BOIL</v>
      </c>
      <c r="J277" s="217" t="s">
        <v>2527</v>
      </c>
      <c r="K277" s="217" t="s">
        <v>2653</v>
      </c>
      <c r="L277" s="217" t="s">
        <v>2654</v>
      </c>
      <c r="M277" s="217" t="s">
        <v>2654</v>
      </c>
      <c r="N277" s="217" t="s">
        <v>2654</v>
      </c>
      <c r="O277" s="217" t="s">
        <v>2654</v>
      </c>
      <c r="P277" s="217" t="s">
        <v>2654</v>
      </c>
      <c r="Q277" s="217" t="s">
        <v>2654</v>
      </c>
      <c r="R277" s="217" t="s">
        <v>2654</v>
      </c>
      <c r="S277" s="217" t="s">
        <v>2654</v>
      </c>
      <c r="T277" s="217" t="s">
        <v>2654</v>
      </c>
      <c r="U277" s="217" t="s">
        <v>2654</v>
      </c>
      <c r="V277" s="217" t="s">
        <v>2654</v>
      </c>
      <c r="W277" s="217" t="s">
        <v>2654</v>
      </c>
      <c r="X277" s="217" t="s">
        <v>2654</v>
      </c>
      <c r="Y277" s="217" t="s">
        <v>2654</v>
      </c>
      <c r="Z277" s="217" t="s">
        <v>2654</v>
      </c>
      <c r="AA277" s="217" t="s">
        <v>2654</v>
      </c>
      <c r="AB277" s="217" t="str">
        <f t="shared" ref="AB277:AB340" si="95">IF(AND(N$6="X",N277="YES"),"YES","NO")</f>
        <v>NO</v>
      </c>
      <c r="AC277" s="217" t="str">
        <f t="shared" ref="AC277:AC340" si="96">IF(AND(O$6="X",O277="YES"),"YES","NO")</f>
        <v>NO</v>
      </c>
      <c r="AD277" s="217" t="str">
        <f t="shared" ref="AD277:AD340" si="97">IF(AND(P$6="X",P277="YES"),"YES","NO")</f>
        <v>NO</v>
      </c>
      <c r="AE277" s="217" t="str">
        <f t="shared" ref="AE277:AE340" si="98">IF(AND(Q$6="X",Q277="YES"),"YES","NO")</f>
        <v>NO</v>
      </c>
      <c r="AF277" s="217" t="str">
        <f t="shared" ref="AF277:AF340" si="99">IF(AND(R$6="X",R277="YES"),"YES","NO")</f>
        <v>NO</v>
      </c>
      <c r="AG277" s="217" t="str">
        <f t="shared" ref="AG277:AG340" si="100">IF(AND(S$6="X",S277="YES"),"YES","NO")</f>
        <v>NO</v>
      </c>
      <c r="AH277" s="217" t="str">
        <f t="shared" si="83"/>
        <v>NO</v>
      </c>
      <c r="AI277" s="217" t="str">
        <f t="shared" si="84"/>
        <v>NO</v>
      </c>
      <c r="AJ277" s="217" t="str">
        <f t="shared" si="86"/>
        <v>NO</v>
      </c>
      <c r="AK277" s="217" t="str">
        <f t="shared" si="87"/>
        <v>NO</v>
      </c>
      <c r="AL277" s="217" t="str">
        <f t="shared" si="88"/>
        <v>NO</v>
      </c>
      <c r="AM277" s="217" t="str">
        <f t="shared" si="89"/>
        <v>NO</v>
      </c>
      <c r="AN277" s="217" t="str">
        <f t="shared" si="90"/>
        <v>NO</v>
      </c>
      <c r="AO277" s="217" t="str">
        <f t="shared" si="90"/>
        <v>NO</v>
      </c>
      <c r="AP277" s="217" t="str">
        <f>IF(AND(Inputs!$E$16=TRUE,K277="YES"),"YES","NO")</f>
        <v>NO</v>
      </c>
      <c r="AQ277" s="217" t="str">
        <f t="shared" si="91"/>
        <v>NO</v>
      </c>
      <c r="AR277" s="217" t="str">
        <f t="shared" si="93"/>
        <v>NO</v>
      </c>
      <c r="AS277" s="216">
        <v>24</v>
      </c>
      <c r="AT277" s="221">
        <f t="shared" si="85"/>
        <v>43528</v>
      </c>
      <c r="AU277" s="217" t="str">
        <f t="shared" si="92"/>
        <v>PO+24W</v>
      </c>
    </row>
    <row r="278" spans="1:47" s="9" customFormat="1" hidden="1" x14ac:dyDescent="0.25">
      <c r="A278" s="218"/>
      <c r="B278" s="217" t="s">
        <v>2644</v>
      </c>
      <c r="C278" s="217">
        <v>7300</v>
      </c>
      <c r="D278" s="225">
        <v>7306</v>
      </c>
      <c r="E278" s="205" t="s">
        <v>2870</v>
      </c>
      <c r="F278" s="205" t="str">
        <f t="shared" si="94"/>
        <v>0000-FE-7306</v>
      </c>
      <c r="G278" s="205" t="s">
        <v>2742</v>
      </c>
      <c r="H278" s="9" t="s">
        <v>2663</v>
      </c>
      <c r="I278" s="9" t="str">
        <f>VLOOKUP(J278,Auxiliary!B:C,2,0)</f>
        <v>BOIL</v>
      </c>
      <c r="J278" s="217" t="s">
        <v>2527</v>
      </c>
      <c r="K278" s="217" t="s">
        <v>2653</v>
      </c>
      <c r="L278" s="217" t="s">
        <v>2654</v>
      </c>
      <c r="M278" s="217" t="s">
        <v>2654</v>
      </c>
      <c r="N278" s="217" t="s">
        <v>2654</v>
      </c>
      <c r="O278" s="217" t="s">
        <v>2654</v>
      </c>
      <c r="P278" s="217" t="s">
        <v>2654</v>
      </c>
      <c r="Q278" s="217" t="s">
        <v>2654</v>
      </c>
      <c r="R278" s="217" t="s">
        <v>2654</v>
      </c>
      <c r="S278" s="217" t="s">
        <v>2654</v>
      </c>
      <c r="T278" s="217" t="s">
        <v>2654</v>
      </c>
      <c r="U278" s="217" t="s">
        <v>2654</v>
      </c>
      <c r="V278" s="217" t="s">
        <v>2654</v>
      </c>
      <c r="W278" s="217" t="s">
        <v>2654</v>
      </c>
      <c r="X278" s="217" t="s">
        <v>2654</v>
      </c>
      <c r="Y278" s="217" t="s">
        <v>2654</v>
      </c>
      <c r="Z278" s="217" t="s">
        <v>2654</v>
      </c>
      <c r="AA278" s="217" t="s">
        <v>2654</v>
      </c>
      <c r="AB278" s="217" t="str">
        <f t="shared" si="95"/>
        <v>NO</v>
      </c>
      <c r="AC278" s="217" t="str">
        <f t="shared" si="96"/>
        <v>NO</v>
      </c>
      <c r="AD278" s="217" t="str">
        <f t="shared" si="97"/>
        <v>NO</v>
      </c>
      <c r="AE278" s="217" t="str">
        <f t="shared" si="98"/>
        <v>NO</v>
      </c>
      <c r="AF278" s="217" t="str">
        <f t="shared" si="99"/>
        <v>NO</v>
      </c>
      <c r="AG278" s="217" t="str">
        <f t="shared" si="100"/>
        <v>NO</v>
      </c>
      <c r="AH278" s="217" t="str">
        <f t="shared" si="83"/>
        <v>NO</v>
      </c>
      <c r="AI278" s="217" t="str">
        <f t="shared" si="84"/>
        <v>NO</v>
      </c>
      <c r="AJ278" s="217" t="str">
        <f t="shared" si="86"/>
        <v>NO</v>
      </c>
      <c r="AK278" s="217" t="str">
        <f t="shared" si="87"/>
        <v>NO</v>
      </c>
      <c r="AL278" s="217" t="str">
        <f t="shared" si="88"/>
        <v>NO</v>
      </c>
      <c r="AM278" s="217" t="str">
        <f t="shared" si="89"/>
        <v>NO</v>
      </c>
      <c r="AN278" s="217" t="str">
        <f t="shared" si="90"/>
        <v>NO</v>
      </c>
      <c r="AO278" s="217" t="str">
        <f t="shared" si="90"/>
        <v>NO</v>
      </c>
      <c r="AP278" s="217" t="str">
        <f>IF(AND(Inputs!$E$16=TRUE,K278="YES"),"YES","NO")</f>
        <v>NO</v>
      </c>
      <c r="AQ278" s="217" t="str">
        <f t="shared" si="91"/>
        <v>NO</v>
      </c>
      <c r="AR278" s="217" t="str">
        <f t="shared" si="93"/>
        <v>NO</v>
      </c>
      <c r="AS278" s="216">
        <v>24</v>
      </c>
      <c r="AT278" s="221">
        <f t="shared" si="85"/>
        <v>43528</v>
      </c>
      <c r="AU278" s="217" t="str">
        <f t="shared" si="92"/>
        <v>PO+24W</v>
      </c>
    </row>
    <row r="279" spans="1:47" s="9" customFormat="1" hidden="1" x14ac:dyDescent="0.25">
      <c r="A279" s="218"/>
      <c r="B279" s="217" t="s">
        <v>2644</v>
      </c>
      <c r="C279" s="217">
        <v>7300</v>
      </c>
      <c r="D279" s="225">
        <v>7307</v>
      </c>
      <c r="E279" s="205" t="s">
        <v>2167</v>
      </c>
      <c r="F279" s="205" t="str">
        <f t="shared" si="94"/>
        <v>0000-FE-7307</v>
      </c>
      <c r="G279" s="205" t="s">
        <v>2742</v>
      </c>
      <c r="H279" s="9" t="s">
        <v>2663</v>
      </c>
      <c r="I279" s="9" t="str">
        <f>VLOOKUP(J279,Auxiliary!B:C,2,0)</f>
        <v>BOIL</v>
      </c>
      <c r="J279" s="217" t="s">
        <v>2527</v>
      </c>
      <c r="K279" s="217" t="s">
        <v>2653</v>
      </c>
      <c r="L279" s="217" t="s">
        <v>2654</v>
      </c>
      <c r="M279" s="217" t="s">
        <v>2654</v>
      </c>
      <c r="N279" s="217" t="s">
        <v>2654</v>
      </c>
      <c r="O279" s="217" t="s">
        <v>2654</v>
      </c>
      <c r="P279" s="217" t="s">
        <v>2654</v>
      </c>
      <c r="Q279" s="217" t="s">
        <v>2654</v>
      </c>
      <c r="R279" s="217" t="s">
        <v>2654</v>
      </c>
      <c r="S279" s="217" t="s">
        <v>2654</v>
      </c>
      <c r="T279" s="217" t="s">
        <v>2654</v>
      </c>
      <c r="U279" s="217" t="s">
        <v>2654</v>
      </c>
      <c r="V279" s="217" t="s">
        <v>2654</v>
      </c>
      <c r="W279" s="217" t="s">
        <v>2654</v>
      </c>
      <c r="X279" s="217" t="s">
        <v>2654</v>
      </c>
      <c r="Y279" s="217" t="s">
        <v>2654</v>
      </c>
      <c r="Z279" s="217" t="s">
        <v>2654</v>
      </c>
      <c r="AA279" s="217" t="s">
        <v>2654</v>
      </c>
      <c r="AB279" s="217" t="str">
        <f t="shared" si="95"/>
        <v>NO</v>
      </c>
      <c r="AC279" s="217" t="str">
        <f t="shared" si="96"/>
        <v>NO</v>
      </c>
      <c r="AD279" s="217" t="str">
        <f t="shared" si="97"/>
        <v>NO</v>
      </c>
      <c r="AE279" s="217" t="str">
        <f t="shared" si="98"/>
        <v>NO</v>
      </c>
      <c r="AF279" s="217" t="str">
        <f t="shared" si="99"/>
        <v>NO</v>
      </c>
      <c r="AG279" s="217" t="str">
        <f t="shared" si="100"/>
        <v>NO</v>
      </c>
      <c r="AH279" s="217" t="str">
        <f t="shared" si="83"/>
        <v>NO</v>
      </c>
      <c r="AI279" s="217" t="str">
        <f t="shared" si="84"/>
        <v>NO</v>
      </c>
      <c r="AJ279" s="217" t="str">
        <f t="shared" si="86"/>
        <v>NO</v>
      </c>
      <c r="AK279" s="217" t="str">
        <f t="shared" si="87"/>
        <v>NO</v>
      </c>
      <c r="AL279" s="217" t="str">
        <f t="shared" si="88"/>
        <v>NO</v>
      </c>
      <c r="AM279" s="217" t="str">
        <f t="shared" si="89"/>
        <v>NO</v>
      </c>
      <c r="AN279" s="217" t="str">
        <f t="shared" si="90"/>
        <v>NO</v>
      </c>
      <c r="AO279" s="217" t="str">
        <f t="shared" si="90"/>
        <v>NO</v>
      </c>
      <c r="AP279" s="217" t="str">
        <f>IF(AND(Inputs!$E$16=TRUE,K279="YES"),"YES","NO")</f>
        <v>NO</v>
      </c>
      <c r="AQ279" s="217" t="str">
        <f t="shared" si="91"/>
        <v>NO</v>
      </c>
      <c r="AR279" s="217" t="str">
        <f t="shared" si="93"/>
        <v>NO</v>
      </c>
      <c r="AS279" s="216">
        <v>24</v>
      </c>
      <c r="AT279" s="221">
        <f t="shared" si="85"/>
        <v>43528</v>
      </c>
      <c r="AU279" s="217" t="str">
        <f t="shared" si="92"/>
        <v>PO+24W</v>
      </c>
    </row>
    <row r="280" spans="1:47" s="9" customFormat="1" hidden="1" x14ac:dyDescent="0.25">
      <c r="A280" s="218"/>
      <c r="B280" s="217" t="s">
        <v>2644</v>
      </c>
      <c r="C280" s="217">
        <v>7300</v>
      </c>
      <c r="D280" s="225">
        <v>7308</v>
      </c>
      <c r="E280" s="205" t="s">
        <v>2168</v>
      </c>
      <c r="F280" s="205" t="str">
        <f t="shared" si="94"/>
        <v>0000-FE-7308</v>
      </c>
      <c r="G280" s="205" t="s">
        <v>2742</v>
      </c>
      <c r="H280" s="9" t="s">
        <v>2663</v>
      </c>
      <c r="I280" s="9" t="str">
        <f>VLOOKUP(J280,Auxiliary!B:C,2,0)</f>
        <v>BOIL</v>
      </c>
      <c r="J280" s="217" t="s">
        <v>2527</v>
      </c>
      <c r="K280" s="217" t="s">
        <v>2653</v>
      </c>
      <c r="L280" s="217" t="s">
        <v>2654</v>
      </c>
      <c r="M280" s="217" t="s">
        <v>2654</v>
      </c>
      <c r="N280" s="217" t="s">
        <v>2654</v>
      </c>
      <c r="O280" s="217" t="s">
        <v>2654</v>
      </c>
      <c r="P280" s="217" t="s">
        <v>2654</v>
      </c>
      <c r="Q280" s="217" t="s">
        <v>2654</v>
      </c>
      <c r="R280" s="217" t="s">
        <v>2654</v>
      </c>
      <c r="S280" s="217" t="s">
        <v>2654</v>
      </c>
      <c r="T280" s="217" t="s">
        <v>2654</v>
      </c>
      <c r="U280" s="217" t="s">
        <v>2654</v>
      </c>
      <c r="V280" s="217" t="s">
        <v>2654</v>
      </c>
      <c r="W280" s="217" t="s">
        <v>2654</v>
      </c>
      <c r="X280" s="217" t="s">
        <v>2654</v>
      </c>
      <c r="Y280" s="217" t="s">
        <v>2654</v>
      </c>
      <c r="Z280" s="217" t="s">
        <v>2654</v>
      </c>
      <c r="AA280" s="217" t="s">
        <v>2654</v>
      </c>
      <c r="AB280" s="217" t="str">
        <f t="shared" si="95"/>
        <v>NO</v>
      </c>
      <c r="AC280" s="217" t="str">
        <f t="shared" si="96"/>
        <v>NO</v>
      </c>
      <c r="AD280" s="217" t="str">
        <f t="shared" si="97"/>
        <v>NO</v>
      </c>
      <c r="AE280" s="217" t="str">
        <f t="shared" si="98"/>
        <v>NO</v>
      </c>
      <c r="AF280" s="217" t="str">
        <f t="shared" si="99"/>
        <v>NO</v>
      </c>
      <c r="AG280" s="217" t="str">
        <f t="shared" si="100"/>
        <v>NO</v>
      </c>
      <c r="AH280" s="217" t="str">
        <f t="shared" si="83"/>
        <v>NO</v>
      </c>
      <c r="AI280" s="217" t="str">
        <f t="shared" si="84"/>
        <v>NO</v>
      </c>
      <c r="AJ280" s="217" t="str">
        <f t="shared" si="86"/>
        <v>NO</v>
      </c>
      <c r="AK280" s="217" t="str">
        <f t="shared" si="87"/>
        <v>NO</v>
      </c>
      <c r="AL280" s="217" t="str">
        <f t="shared" si="88"/>
        <v>NO</v>
      </c>
      <c r="AM280" s="217" t="str">
        <f t="shared" si="89"/>
        <v>NO</v>
      </c>
      <c r="AN280" s="217" t="str">
        <f t="shared" si="90"/>
        <v>NO</v>
      </c>
      <c r="AO280" s="217" t="str">
        <f t="shared" si="90"/>
        <v>NO</v>
      </c>
      <c r="AP280" s="217" t="str">
        <f>IF(AND(Inputs!$E$16=TRUE,K280="YES"),"YES","NO")</f>
        <v>NO</v>
      </c>
      <c r="AQ280" s="217" t="str">
        <f t="shared" si="91"/>
        <v>NO</v>
      </c>
      <c r="AR280" s="217" t="str">
        <f t="shared" si="93"/>
        <v>NO</v>
      </c>
      <c r="AS280" s="216">
        <v>24</v>
      </c>
      <c r="AT280" s="221">
        <f t="shared" si="85"/>
        <v>43528</v>
      </c>
      <c r="AU280" s="217" t="str">
        <f t="shared" si="92"/>
        <v>PO+24W</v>
      </c>
    </row>
    <row r="281" spans="1:47" s="9" customFormat="1" hidden="1" x14ac:dyDescent="0.25">
      <c r="A281" s="218"/>
      <c r="B281" s="217" t="s">
        <v>2644</v>
      </c>
      <c r="C281" s="217">
        <v>7300</v>
      </c>
      <c r="D281" s="225">
        <v>7309</v>
      </c>
      <c r="E281" s="205" t="s">
        <v>2169</v>
      </c>
      <c r="F281" s="205" t="str">
        <f t="shared" si="94"/>
        <v>0000-FE-7309</v>
      </c>
      <c r="G281" s="205" t="s">
        <v>2742</v>
      </c>
      <c r="H281" s="9" t="s">
        <v>2663</v>
      </c>
      <c r="I281" s="9" t="str">
        <f>VLOOKUP(J281,Auxiliary!B:C,2,0)</f>
        <v>BOIL</v>
      </c>
      <c r="J281" s="217" t="s">
        <v>2527</v>
      </c>
      <c r="K281" s="217" t="s">
        <v>2653</v>
      </c>
      <c r="L281" s="217" t="s">
        <v>2654</v>
      </c>
      <c r="M281" s="217" t="s">
        <v>2654</v>
      </c>
      <c r="N281" s="217" t="s">
        <v>2654</v>
      </c>
      <c r="O281" s="217" t="s">
        <v>2654</v>
      </c>
      <c r="P281" s="217" t="s">
        <v>2654</v>
      </c>
      <c r="Q281" s="217" t="s">
        <v>2654</v>
      </c>
      <c r="R281" s="217" t="s">
        <v>2654</v>
      </c>
      <c r="S281" s="217" t="s">
        <v>2654</v>
      </c>
      <c r="T281" s="217" t="s">
        <v>2654</v>
      </c>
      <c r="U281" s="217" t="s">
        <v>2654</v>
      </c>
      <c r="V281" s="217" t="s">
        <v>2654</v>
      </c>
      <c r="W281" s="217" t="s">
        <v>2654</v>
      </c>
      <c r="X281" s="217" t="s">
        <v>2654</v>
      </c>
      <c r="Y281" s="217" t="s">
        <v>2654</v>
      </c>
      <c r="Z281" s="217" t="s">
        <v>2654</v>
      </c>
      <c r="AA281" s="217" t="s">
        <v>2654</v>
      </c>
      <c r="AB281" s="217" t="str">
        <f t="shared" si="95"/>
        <v>NO</v>
      </c>
      <c r="AC281" s="217" t="str">
        <f t="shared" si="96"/>
        <v>NO</v>
      </c>
      <c r="AD281" s="217" t="str">
        <f t="shared" si="97"/>
        <v>NO</v>
      </c>
      <c r="AE281" s="217" t="str">
        <f t="shared" si="98"/>
        <v>NO</v>
      </c>
      <c r="AF281" s="217" t="str">
        <f t="shared" si="99"/>
        <v>NO</v>
      </c>
      <c r="AG281" s="217" t="str">
        <f t="shared" si="100"/>
        <v>NO</v>
      </c>
      <c r="AH281" s="217" t="str">
        <f t="shared" si="83"/>
        <v>NO</v>
      </c>
      <c r="AI281" s="217" t="str">
        <f t="shared" si="84"/>
        <v>NO</v>
      </c>
      <c r="AJ281" s="217" t="str">
        <f t="shared" si="86"/>
        <v>NO</v>
      </c>
      <c r="AK281" s="217" t="str">
        <f t="shared" si="87"/>
        <v>NO</v>
      </c>
      <c r="AL281" s="217" t="str">
        <f t="shared" si="88"/>
        <v>NO</v>
      </c>
      <c r="AM281" s="217" t="str">
        <f t="shared" si="89"/>
        <v>NO</v>
      </c>
      <c r="AN281" s="217" t="str">
        <f t="shared" si="90"/>
        <v>NO</v>
      </c>
      <c r="AO281" s="217" t="str">
        <f t="shared" si="90"/>
        <v>NO</v>
      </c>
      <c r="AP281" s="217" t="str">
        <f>IF(AND(Inputs!$E$16=TRUE,K281="YES"),"YES","NO")</f>
        <v>NO</v>
      </c>
      <c r="AQ281" s="217" t="str">
        <f t="shared" si="91"/>
        <v>NO</v>
      </c>
      <c r="AR281" s="217" t="str">
        <f t="shared" si="93"/>
        <v>NO</v>
      </c>
      <c r="AS281" s="216">
        <v>24</v>
      </c>
      <c r="AT281" s="221">
        <f t="shared" si="85"/>
        <v>43528</v>
      </c>
      <c r="AU281" s="217" t="str">
        <f t="shared" si="92"/>
        <v>PO+24W</v>
      </c>
    </row>
    <row r="282" spans="1:47" s="9" customFormat="1" hidden="1" x14ac:dyDescent="0.25">
      <c r="A282" s="218"/>
      <c r="B282" s="217" t="s">
        <v>2644</v>
      </c>
      <c r="C282" s="217">
        <v>7300</v>
      </c>
      <c r="D282" s="225">
        <v>7310</v>
      </c>
      <c r="E282" s="205" t="s">
        <v>2170</v>
      </c>
      <c r="F282" s="205" t="str">
        <f t="shared" si="94"/>
        <v>0000-FE-7310</v>
      </c>
      <c r="G282" s="205" t="s">
        <v>2742</v>
      </c>
      <c r="H282" s="9" t="s">
        <v>2663</v>
      </c>
      <c r="I282" s="9" t="str">
        <f>VLOOKUP(J282,Auxiliary!B:C,2,0)</f>
        <v>BOIL</v>
      </c>
      <c r="J282" s="217" t="s">
        <v>2527</v>
      </c>
      <c r="K282" s="217" t="s">
        <v>2653</v>
      </c>
      <c r="L282" s="217" t="s">
        <v>2654</v>
      </c>
      <c r="M282" s="217" t="s">
        <v>2654</v>
      </c>
      <c r="N282" s="217" t="s">
        <v>2654</v>
      </c>
      <c r="O282" s="217" t="s">
        <v>2654</v>
      </c>
      <c r="P282" s="217" t="s">
        <v>2654</v>
      </c>
      <c r="Q282" s="217" t="s">
        <v>2654</v>
      </c>
      <c r="R282" s="217" t="s">
        <v>2654</v>
      </c>
      <c r="S282" s="217" t="s">
        <v>2654</v>
      </c>
      <c r="T282" s="217" t="s">
        <v>2654</v>
      </c>
      <c r="U282" s="217" t="s">
        <v>2654</v>
      </c>
      <c r="V282" s="217" t="s">
        <v>2654</v>
      </c>
      <c r="W282" s="217" t="s">
        <v>2654</v>
      </c>
      <c r="X282" s="217" t="s">
        <v>2654</v>
      </c>
      <c r="Y282" s="217" t="s">
        <v>2654</v>
      </c>
      <c r="Z282" s="217" t="s">
        <v>2654</v>
      </c>
      <c r="AA282" s="217" t="s">
        <v>2654</v>
      </c>
      <c r="AB282" s="217" t="str">
        <f t="shared" si="95"/>
        <v>NO</v>
      </c>
      <c r="AC282" s="217" t="str">
        <f t="shared" si="96"/>
        <v>NO</v>
      </c>
      <c r="AD282" s="217" t="str">
        <f t="shared" si="97"/>
        <v>NO</v>
      </c>
      <c r="AE282" s="217" t="str">
        <f t="shared" si="98"/>
        <v>NO</v>
      </c>
      <c r="AF282" s="217" t="str">
        <f t="shared" si="99"/>
        <v>NO</v>
      </c>
      <c r="AG282" s="217" t="str">
        <f t="shared" si="100"/>
        <v>NO</v>
      </c>
      <c r="AH282" s="217" t="str">
        <f t="shared" ref="AH282:AH345" si="101">IF(AND(T$6="X",T282="YES"),"YES","NO")</f>
        <v>NO</v>
      </c>
      <c r="AI282" s="217" t="str">
        <f t="shared" ref="AI282:AI345" si="102">IF(AND(U$6="X",U282="YES"),"YES","NO")</f>
        <v>NO</v>
      </c>
      <c r="AJ282" s="217" t="str">
        <f t="shared" si="86"/>
        <v>NO</v>
      </c>
      <c r="AK282" s="217" t="str">
        <f t="shared" si="87"/>
        <v>NO</v>
      </c>
      <c r="AL282" s="217" t="str">
        <f t="shared" si="88"/>
        <v>NO</v>
      </c>
      <c r="AM282" s="217" t="str">
        <f t="shared" si="89"/>
        <v>NO</v>
      </c>
      <c r="AN282" s="217" t="str">
        <f t="shared" si="90"/>
        <v>NO</v>
      </c>
      <c r="AO282" s="217" t="str">
        <f t="shared" si="90"/>
        <v>NO</v>
      </c>
      <c r="AP282" s="217" t="str">
        <f>IF(AND(Inputs!$E$16=TRUE,K282="YES"),"YES","NO")</f>
        <v>NO</v>
      </c>
      <c r="AQ282" s="217" t="str">
        <f t="shared" si="91"/>
        <v>NO</v>
      </c>
      <c r="AR282" s="217" t="str">
        <f t="shared" si="93"/>
        <v>NO</v>
      </c>
      <c r="AS282" s="216">
        <v>24</v>
      </c>
      <c r="AT282" s="221">
        <f t="shared" si="85"/>
        <v>43528</v>
      </c>
      <c r="AU282" s="217" t="str">
        <f t="shared" si="92"/>
        <v>PO+24W</v>
      </c>
    </row>
    <row r="283" spans="1:47" s="9" customFormat="1" hidden="1" x14ac:dyDescent="0.25">
      <c r="A283" s="218"/>
      <c r="B283" s="217" t="s">
        <v>2644</v>
      </c>
      <c r="C283" s="217">
        <v>7300</v>
      </c>
      <c r="D283" s="225">
        <v>7311</v>
      </c>
      <c r="E283" s="205" t="s">
        <v>2171</v>
      </c>
      <c r="F283" s="205" t="str">
        <f t="shared" si="94"/>
        <v>0000-FE-7311</v>
      </c>
      <c r="G283" s="205" t="s">
        <v>2742</v>
      </c>
      <c r="H283" s="9" t="s">
        <v>2663</v>
      </c>
      <c r="I283" s="9" t="str">
        <f>VLOOKUP(J283,Auxiliary!B:C,2,0)</f>
        <v>BOIL</v>
      </c>
      <c r="J283" s="217" t="s">
        <v>2527</v>
      </c>
      <c r="K283" s="217" t="s">
        <v>2653</v>
      </c>
      <c r="L283" s="217" t="s">
        <v>2654</v>
      </c>
      <c r="M283" s="217" t="s">
        <v>2654</v>
      </c>
      <c r="N283" s="217" t="s">
        <v>2654</v>
      </c>
      <c r="O283" s="217" t="s">
        <v>2654</v>
      </c>
      <c r="P283" s="217" t="s">
        <v>2654</v>
      </c>
      <c r="Q283" s="217" t="s">
        <v>2654</v>
      </c>
      <c r="R283" s="217" t="s">
        <v>2654</v>
      </c>
      <c r="S283" s="217" t="s">
        <v>2654</v>
      </c>
      <c r="T283" s="217" t="s">
        <v>2654</v>
      </c>
      <c r="U283" s="217" t="s">
        <v>2654</v>
      </c>
      <c r="V283" s="217" t="s">
        <v>2654</v>
      </c>
      <c r="W283" s="217" t="s">
        <v>2654</v>
      </c>
      <c r="X283" s="217" t="s">
        <v>2654</v>
      </c>
      <c r="Y283" s="217" t="s">
        <v>2654</v>
      </c>
      <c r="Z283" s="217" t="s">
        <v>2654</v>
      </c>
      <c r="AA283" s="217" t="s">
        <v>2654</v>
      </c>
      <c r="AB283" s="217" t="str">
        <f t="shared" si="95"/>
        <v>NO</v>
      </c>
      <c r="AC283" s="217" t="str">
        <f t="shared" si="96"/>
        <v>NO</v>
      </c>
      <c r="AD283" s="217" t="str">
        <f t="shared" si="97"/>
        <v>NO</v>
      </c>
      <c r="AE283" s="217" t="str">
        <f t="shared" si="98"/>
        <v>NO</v>
      </c>
      <c r="AF283" s="217" t="str">
        <f t="shared" si="99"/>
        <v>NO</v>
      </c>
      <c r="AG283" s="217" t="str">
        <f t="shared" si="100"/>
        <v>NO</v>
      </c>
      <c r="AH283" s="217" t="str">
        <f t="shared" si="101"/>
        <v>NO</v>
      </c>
      <c r="AI283" s="217" t="str">
        <f t="shared" si="102"/>
        <v>NO</v>
      </c>
      <c r="AJ283" s="217" t="str">
        <f t="shared" si="86"/>
        <v>NO</v>
      </c>
      <c r="AK283" s="217" t="str">
        <f t="shared" si="87"/>
        <v>NO</v>
      </c>
      <c r="AL283" s="217" t="str">
        <f t="shared" si="88"/>
        <v>NO</v>
      </c>
      <c r="AM283" s="217" t="str">
        <f t="shared" si="89"/>
        <v>NO</v>
      </c>
      <c r="AN283" s="217" t="str">
        <f t="shared" si="90"/>
        <v>NO</v>
      </c>
      <c r="AO283" s="217" t="str">
        <f t="shared" si="90"/>
        <v>NO</v>
      </c>
      <c r="AP283" s="217" t="str">
        <f>IF(AND(Inputs!$E$16=TRUE,K283="YES"),"YES","NO")</f>
        <v>NO</v>
      </c>
      <c r="AQ283" s="217" t="str">
        <f t="shared" si="91"/>
        <v>NO</v>
      </c>
      <c r="AR283" s="217" t="str">
        <f t="shared" si="93"/>
        <v>NO</v>
      </c>
      <c r="AS283" s="216">
        <v>24</v>
      </c>
      <c r="AT283" s="221">
        <f t="shared" si="85"/>
        <v>43528</v>
      </c>
      <c r="AU283" s="217" t="str">
        <f t="shared" si="92"/>
        <v>PO+24W</v>
      </c>
    </row>
    <row r="284" spans="1:47" s="9" customFormat="1" hidden="1" x14ac:dyDescent="0.25">
      <c r="A284" s="218"/>
      <c r="B284" s="217" t="s">
        <v>2644</v>
      </c>
      <c r="C284" s="217">
        <v>7300</v>
      </c>
      <c r="D284" s="225">
        <v>7312</v>
      </c>
      <c r="E284" s="205" t="s">
        <v>2172</v>
      </c>
      <c r="F284" s="205" t="str">
        <f t="shared" si="94"/>
        <v>0000-FE-7312</v>
      </c>
      <c r="G284" s="205" t="s">
        <v>2742</v>
      </c>
      <c r="H284" s="9" t="s">
        <v>2663</v>
      </c>
      <c r="I284" s="9" t="str">
        <f>VLOOKUP(J284,Auxiliary!B:C,2,0)</f>
        <v>BOIL</v>
      </c>
      <c r="J284" s="217" t="s">
        <v>2527</v>
      </c>
      <c r="K284" s="217" t="s">
        <v>2653</v>
      </c>
      <c r="L284" s="217" t="s">
        <v>2654</v>
      </c>
      <c r="M284" s="217" t="s">
        <v>2654</v>
      </c>
      <c r="N284" s="217" t="s">
        <v>2654</v>
      </c>
      <c r="O284" s="217" t="s">
        <v>2654</v>
      </c>
      <c r="P284" s="217" t="s">
        <v>2654</v>
      </c>
      <c r="Q284" s="217" t="s">
        <v>2654</v>
      </c>
      <c r="R284" s="217" t="s">
        <v>2654</v>
      </c>
      <c r="S284" s="217" t="s">
        <v>2654</v>
      </c>
      <c r="T284" s="217" t="s">
        <v>2654</v>
      </c>
      <c r="U284" s="217" t="s">
        <v>2654</v>
      </c>
      <c r="V284" s="217" t="s">
        <v>2654</v>
      </c>
      <c r="W284" s="217" t="s">
        <v>2654</v>
      </c>
      <c r="X284" s="217" t="s">
        <v>2654</v>
      </c>
      <c r="Y284" s="217" t="s">
        <v>2654</v>
      </c>
      <c r="Z284" s="217" t="s">
        <v>2654</v>
      </c>
      <c r="AA284" s="217" t="s">
        <v>2654</v>
      </c>
      <c r="AB284" s="217" t="str">
        <f t="shared" si="95"/>
        <v>NO</v>
      </c>
      <c r="AC284" s="217" t="str">
        <f t="shared" si="96"/>
        <v>NO</v>
      </c>
      <c r="AD284" s="217" t="str">
        <f t="shared" si="97"/>
        <v>NO</v>
      </c>
      <c r="AE284" s="217" t="str">
        <f t="shared" si="98"/>
        <v>NO</v>
      </c>
      <c r="AF284" s="217" t="str">
        <f t="shared" si="99"/>
        <v>NO</v>
      </c>
      <c r="AG284" s="217" t="str">
        <f t="shared" si="100"/>
        <v>NO</v>
      </c>
      <c r="AH284" s="217" t="str">
        <f t="shared" si="101"/>
        <v>NO</v>
      </c>
      <c r="AI284" s="217" t="str">
        <f t="shared" si="102"/>
        <v>NO</v>
      </c>
      <c r="AJ284" s="217" t="str">
        <f t="shared" si="86"/>
        <v>NO</v>
      </c>
      <c r="AK284" s="217" t="str">
        <f t="shared" si="87"/>
        <v>NO</v>
      </c>
      <c r="AL284" s="217" t="str">
        <f t="shared" si="88"/>
        <v>NO</v>
      </c>
      <c r="AM284" s="217" t="str">
        <f t="shared" si="89"/>
        <v>NO</v>
      </c>
      <c r="AN284" s="217" t="str">
        <f t="shared" si="90"/>
        <v>NO</v>
      </c>
      <c r="AO284" s="217" t="str">
        <f t="shared" si="90"/>
        <v>NO</v>
      </c>
      <c r="AP284" s="217" t="str">
        <f>IF(AND(Inputs!$E$16=TRUE,K284="YES"),"YES","NO")</f>
        <v>NO</v>
      </c>
      <c r="AQ284" s="217" t="str">
        <f t="shared" si="91"/>
        <v>NO</v>
      </c>
      <c r="AR284" s="217" t="str">
        <f t="shared" si="93"/>
        <v>NO</v>
      </c>
      <c r="AS284" s="216">
        <v>24</v>
      </c>
      <c r="AT284" s="221">
        <f t="shared" si="85"/>
        <v>43528</v>
      </c>
      <c r="AU284" s="217" t="str">
        <f t="shared" si="92"/>
        <v>PO+24W</v>
      </c>
    </row>
    <row r="285" spans="1:47" s="9" customFormat="1" hidden="1" x14ac:dyDescent="0.25">
      <c r="A285" s="218"/>
      <c r="B285" s="217" t="s">
        <v>2644</v>
      </c>
      <c r="C285" s="217">
        <v>7300</v>
      </c>
      <c r="D285" s="225">
        <v>7313</v>
      </c>
      <c r="E285" s="205" t="s">
        <v>2173</v>
      </c>
      <c r="F285" s="205" t="str">
        <f t="shared" si="94"/>
        <v>0000-FE-7313</v>
      </c>
      <c r="G285" s="205" t="s">
        <v>2742</v>
      </c>
      <c r="H285" s="9" t="s">
        <v>2663</v>
      </c>
      <c r="I285" s="9" t="str">
        <f>VLOOKUP(J285,Auxiliary!B:C,2,0)</f>
        <v>BOIL</v>
      </c>
      <c r="J285" s="217" t="s">
        <v>2527</v>
      </c>
      <c r="K285" s="217" t="s">
        <v>2653</v>
      </c>
      <c r="L285" s="217" t="s">
        <v>2654</v>
      </c>
      <c r="M285" s="217" t="s">
        <v>2654</v>
      </c>
      <c r="N285" s="217" t="s">
        <v>2654</v>
      </c>
      <c r="O285" s="217" t="s">
        <v>2654</v>
      </c>
      <c r="P285" s="217" t="s">
        <v>2654</v>
      </c>
      <c r="Q285" s="217" t="s">
        <v>2654</v>
      </c>
      <c r="R285" s="217" t="s">
        <v>2654</v>
      </c>
      <c r="S285" s="217" t="s">
        <v>2654</v>
      </c>
      <c r="T285" s="217" t="s">
        <v>2654</v>
      </c>
      <c r="U285" s="217" t="s">
        <v>2654</v>
      </c>
      <c r="V285" s="217" t="s">
        <v>2654</v>
      </c>
      <c r="W285" s="217" t="s">
        <v>2654</v>
      </c>
      <c r="X285" s="217" t="s">
        <v>2654</v>
      </c>
      <c r="Y285" s="217" t="s">
        <v>2654</v>
      </c>
      <c r="Z285" s="217" t="s">
        <v>2654</v>
      </c>
      <c r="AA285" s="217" t="s">
        <v>2654</v>
      </c>
      <c r="AB285" s="217" t="str">
        <f t="shared" si="95"/>
        <v>NO</v>
      </c>
      <c r="AC285" s="217" t="str">
        <f t="shared" si="96"/>
        <v>NO</v>
      </c>
      <c r="AD285" s="217" t="str">
        <f t="shared" si="97"/>
        <v>NO</v>
      </c>
      <c r="AE285" s="217" t="str">
        <f t="shared" si="98"/>
        <v>NO</v>
      </c>
      <c r="AF285" s="217" t="str">
        <f t="shared" si="99"/>
        <v>NO</v>
      </c>
      <c r="AG285" s="217" t="str">
        <f t="shared" si="100"/>
        <v>NO</v>
      </c>
      <c r="AH285" s="217" t="str">
        <f t="shared" si="101"/>
        <v>NO</v>
      </c>
      <c r="AI285" s="217" t="str">
        <f t="shared" si="102"/>
        <v>NO</v>
      </c>
      <c r="AJ285" s="217" t="str">
        <f t="shared" si="86"/>
        <v>NO</v>
      </c>
      <c r="AK285" s="217" t="str">
        <f t="shared" si="87"/>
        <v>NO</v>
      </c>
      <c r="AL285" s="217" t="str">
        <f t="shared" si="88"/>
        <v>NO</v>
      </c>
      <c r="AM285" s="217" t="str">
        <f t="shared" si="89"/>
        <v>NO</v>
      </c>
      <c r="AN285" s="217" t="str">
        <f t="shared" si="90"/>
        <v>NO</v>
      </c>
      <c r="AO285" s="217" t="str">
        <f t="shared" si="90"/>
        <v>NO</v>
      </c>
      <c r="AP285" s="217" t="str">
        <f>IF(AND(Inputs!$E$16=TRUE,K285="YES"),"YES","NO")</f>
        <v>NO</v>
      </c>
      <c r="AQ285" s="217" t="str">
        <f t="shared" si="91"/>
        <v>NO</v>
      </c>
      <c r="AR285" s="217" t="str">
        <f t="shared" si="93"/>
        <v>NO</v>
      </c>
      <c r="AS285" s="216">
        <v>24</v>
      </c>
      <c r="AT285" s="221">
        <f t="shared" si="85"/>
        <v>43528</v>
      </c>
      <c r="AU285" s="217" t="str">
        <f t="shared" si="92"/>
        <v>PO+24W</v>
      </c>
    </row>
    <row r="286" spans="1:47" s="9" customFormat="1" hidden="1" x14ac:dyDescent="0.25">
      <c r="A286" s="218"/>
      <c r="B286" s="217" t="s">
        <v>2644</v>
      </c>
      <c r="C286" s="217">
        <v>7300</v>
      </c>
      <c r="D286" s="225">
        <v>7314</v>
      </c>
      <c r="E286" s="205" t="s">
        <v>2174</v>
      </c>
      <c r="F286" s="205" t="str">
        <f t="shared" si="94"/>
        <v>0000-FE-7314</v>
      </c>
      <c r="G286" s="205" t="s">
        <v>2742</v>
      </c>
      <c r="H286" s="9" t="s">
        <v>2663</v>
      </c>
      <c r="I286" s="9" t="str">
        <f>VLOOKUP(J286,Auxiliary!B:C,2,0)</f>
        <v>BOIL</v>
      </c>
      <c r="J286" s="217" t="s">
        <v>2527</v>
      </c>
      <c r="K286" s="217" t="s">
        <v>2653</v>
      </c>
      <c r="L286" s="217" t="s">
        <v>2654</v>
      </c>
      <c r="M286" s="217" t="s">
        <v>2654</v>
      </c>
      <c r="N286" s="217" t="s">
        <v>2654</v>
      </c>
      <c r="O286" s="217" t="s">
        <v>2654</v>
      </c>
      <c r="P286" s="217" t="s">
        <v>2654</v>
      </c>
      <c r="Q286" s="217" t="s">
        <v>2654</v>
      </c>
      <c r="R286" s="217" t="s">
        <v>2654</v>
      </c>
      <c r="S286" s="217" t="s">
        <v>2654</v>
      </c>
      <c r="T286" s="217" t="s">
        <v>2654</v>
      </c>
      <c r="U286" s="217" t="s">
        <v>2654</v>
      </c>
      <c r="V286" s="217" t="s">
        <v>2654</v>
      </c>
      <c r="W286" s="217" t="s">
        <v>2654</v>
      </c>
      <c r="X286" s="217" t="s">
        <v>2654</v>
      </c>
      <c r="Y286" s="217" t="s">
        <v>2654</v>
      </c>
      <c r="Z286" s="217" t="s">
        <v>2654</v>
      </c>
      <c r="AA286" s="217" t="s">
        <v>2654</v>
      </c>
      <c r="AB286" s="217" t="str">
        <f t="shared" si="95"/>
        <v>NO</v>
      </c>
      <c r="AC286" s="217" t="str">
        <f t="shared" si="96"/>
        <v>NO</v>
      </c>
      <c r="AD286" s="217" t="str">
        <f t="shared" si="97"/>
        <v>NO</v>
      </c>
      <c r="AE286" s="217" t="str">
        <f t="shared" si="98"/>
        <v>NO</v>
      </c>
      <c r="AF286" s="217" t="str">
        <f t="shared" si="99"/>
        <v>NO</v>
      </c>
      <c r="AG286" s="217" t="str">
        <f t="shared" si="100"/>
        <v>NO</v>
      </c>
      <c r="AH286" s="217" t="str">
        <f t="shared" si="101"/>
        <v>NO</v>
      </c>
      <c r="AI286" s="217" t="str">
        <f t="shared" si="102"/>
        <v>NO</v>
      </c>
      <c r="AJ286" s="217" t="str">
        <f t="shared" si="86"/>
        <v>NO</v>
      </c>
      <c r="AK286" s="217" t="str">
        <f t="shared" si="87"/>
        <v>NO</v>
      </c>
      <c r="AL286" s="217" t="str">
        <f t="shared" si="88"/>
        <v>NO</v>
      </c>
      <c r="AM286" s="217" t="str">
        <f t="shared" si="89"/>
        <v>NO</v>
      </c>
      <c r="AN286" s="217" t="str">
        <f t="shared" si="90"/>
        <v>NO</v>
      </c>
      <c r="AO286" s="217" t="str">
        <f t="shared" si="90"/>
        <v>NO</v>
      </c>
      <c r="AP286" s="217" t="str">
        <f>IF(AND(Inputs!$E$16=TRUE,K286="YES"),"YES","NO")</f>
        <v>NO</v>
      </c>
      <c r="AQ286" s="217" t="str">
        <f t="shared" si="91"/>
        <v>NO</v>
      </c>
      <c r="AR286" s="217" t="str">
        <f t="shared" si="93"/>
        <v>NO</v>
      </c>
      <c r="AS286" s="216">
        <v>24</v>
      </c>
      <c r="AT286" s="221">
        <f t="shared" si="85"/>
        <v>43528</v>
      </c>
      <c r="AU286" s="217" t="str">
        <f t="shared" si="92"/>
        <v>PO+24W</v>
      </c>
    </row>
    <row r="287" spans="1:47" s="9" customFormat="1" hidden="1" x14ac:dyDescent="0.25">
      <c r="A287" s="218"/>
      <c r="B287" s="217" t="s">
        <v>2644</v>
      </c>
      <c r="C287" s="217">
        <v>7300</v>
      </c>
      <c r="D287" s="225">
        <v>7315</v>
      </c>
      <c r="E287" s="205" t="s">
        <v>2175</v>
      </c>
      <c r="F287" s="205" t="str">
        <f t="shared" si="94"/>
        <v>0000-FE-7315</v>
      </c>
      <c r="G287" s="205" t="s">
        <v>2742</v>
      </c>
      <c r="H287" s="9" t="s">
        <v>2663</v>
      </c>
      <c r="I287" s="9" t="str">
        <f>VLOOKUP(J287,Auxiliary!B:C,2,0)</f>
        <v>BOIL</v>
      </c>
      <c r="J287" s="217" t="s">
        <v>2527</v>
      </c>
      <c r="K287" s="217" t="s">
        <v>2653</v>
      </c>
      <c r="L287" s="217" t="s">
        <v>2654</v>
      </c>
      <c r="M287" s="217" t="s">
        <v>2654</v>
      </c>
      <c r="N287" s="217" t="s">
        <v>2654</v>
      </c>
      <c r="O287" s="217" t="s">
        <v>2654</v>
      </c>
      <c r="P287" s="217" t="s">
        <v>2654</v>
      </c>
      <c r="Q287" s="217" t="s">
        <v>2654</v>
      </c>
      <c r="R287" s="217" t="s">
        <v>2654</v>
      </c>
      <c r="S287" s="217" t="s">
        <v>2654</v>
      </c>
      <c r="T287" s="217" t="s">
        <v>2654</v>
      </c>
      <c r="U287" s="217" t="s">
        <v>2654</v>
      </c>
      <c r="V287" s="217" t="s">
        <v>2654</v>
      </c>
      <c r="W287" s="217" t="s">
        <v>2654</v>
      </c>
      <c r="X287" s="217" t="s">
        <v>2654</v>
      </c>
      <c r="Y287" s="217" t="s">
        <v>2654</v>
      </c>
      <c r="Z287" s="217" t="s">
        <v>2654</v>
      </c>
      <c r="AA287" s="217" t="s">
        <v>2654</v>
      </c>
      <c r="AB287" s="217" t="str">
        <f t="shared" si="95"/>
        <v>NO</v>
      </c>
      <c r="AC287" s="217" t="str">
        <f t="shared" si="96"/>
        <v>NO</v>
      </c>
      <c r="AD287" s="217" t="str">
        <f t="shared" si="97"/>
        <v>NO</v>
      </c>
      <c r="AE287" s="217" t="str">
        <f t="shared" si="98"/>
        <v>NO</v>
      </c>
      <c r="AF287" s="217" t="str">
        <f t="shared" si="99"/>
        <v>NO</v>
      </c>
      <c r="AG287" s="217" t="str">
        <f t="shared" si="100"/>
        <v>NO</v>
      </c>
      <c r="AH287" s="217" t="str">
        <f t="shared" si="101"/>
        <v>NO</v>
      </c>
      <c r="AI287" s="217" t="str">
        <f t="shared" si="102"/>
        <v>NO</v>
      </c>
      <c r="AJ287" s="217" t="str">
        <f t="shared" si="86"/>
        <v>NO</v>
      </c>
      <c r="AK287" s="217" t="str">
        <f t="shared" si="87"/>
        <v>NO</v>
      </c>
      <c r="AL287" s="217" t="str">
        <f t="shared" si="88"/>
        <v>NO</v>
      </c>
      <c r="AM287" s="217" t="str">
        <f t="shared" si="89"/>
        <v>NO</v>
      </c>
      <c r="AN287" s="217" t="str">
        <f t="shared" si="90"/>
        <v>NO</v>
      </c>
      <c r="AO287" s="217" t="str">
        <f t="shared" si="90"/>
        <v>NO</v>
      </c>
      <c r="AP287" s="217" t="str">
        <f>IF(AND(Inputs!$E$16=TRUE,K287="YES"),"YES","NO")</f>
        <v>NO</v>
      </c>
      <c r="AQ287" s="217" t="str">
        <f t="shared" si="91"/>
        <v>NO</v>
      </c>
      <c r="AR287" s="217" t="str">
        <f t="shared" si="93"/>
        <v>NO</v>
      </c>
      <c r="AS287" s="216">
        <v>40</v>
      </c>
      <c r="AT287" s="221">
        <f t="shared" si="85"/>
        <v>43640</v>
      </c>
      <c r="AU287" s="217" t="str">
        <f t="shared" si="92"/>
        <v>PO+40W</v>
      </c>
    </row>
    <row r="288" spans="1:47" s="9" customFormat="1" hidden="1" x14ac:dyDescent="0.25">
      <c r="A288" s="218"/>
      <c r="B288" s="217" t="s">
        <v>2644</v>
      </c>
      <c r="C288" s="217">
        <v>7300</v>
      </c>
      <c r="D288" s="225">
        <v>7316</v>
      </c>
      <c r="E288" s="205" t="s">
        <v>2871</v>
      </c>
      <c r="F288" s="205" t="str">
        <f t="shared" si="94"/>
        <v>0000-FE-7316</v>
      </c>
      <c r="G288" s="205" t="s">
        <v>2742</v>
      </c>
      <c r="H288" s="9" t="s">
        <v>2663</v>
      </c>
      <c r="I288" s="9" t="str">
        <f>VLOOKUP(J288,Auxiliary!B:C,2,0)</f>
        <v>BOIL</v>
      </c>
      <c r="J288" s="217" t="s">
        <v>2527</v>
      </c>
      <c r="K288" s="217" t="s">
        <v>2653</v>
      </c>
      <c r="L288" s="217" t="s">
        <v>2654</v>
      </c>
      <c r="M288" s="217" t="s">
        <v>2654</v>
      </c>
      <c r="N288" s="217" t="s">
        <v>2654</v>
      </c>
      <c r="O288" s="217" t="s">
        <v>2654</v>
      </c>
      <c r="P288" s="217" t="s">
        <v>2654</v>
      </c>
      <c r="Q288" s="217" t="s">
        <v>2654</v>
      </c>
      <c r="R288" s="217" t="s">
        <v>2654</v>
      </c>
      <c r="S288" s="217" t="s">
        <v>2654</v>
      </c>
      <c r="T288" s="217" t="s">
        <v>2654</v>
      </c>
      <c r="U288" s="217" t="s">
        <v>2654</v>
      </c>
      <c r="V288" s="217" t="s">
        <v>2654</v>
      </c>
      <c r="W288" s="217" t="s">
        <v>2654</v>
      </c>
      <c r="X288" s="217" t="s">
        <v>2654</v>
      </c>
      <c r="Y288" s="217" t="s">
        <v>2654</v>
      </c>
      <c r="Z288" s="217" t="s">
        <v>2654</v>
      </c>
      <c r="AA288" s="217" t="s">
        <v>2654</v>
      </c>
      <c r="AB288" s="217" t="str">
        <f t="shared" si="95"/>
        <v>NO</v>
      </c>
      <c r="AC288" s="217" t="str">
        <f t="shared" si="96"/>
        <v>NO</v>
      </c>
      <c r="AD288" s="217" t="str">
        <f t="shared" si="97"/>
        <v>NO</v>
      </c>
      <c r="AE288" s="217" t="str">
        <f t="shared" si="98"/>
        <v>NO</v>
      </c>
      <c r="AF288" s="217" t="str">
        <f t="shared" si="99"/>
        <v>NO</v>
      </c>
      <c r="AG288" s="217" t="str">
        <f t="shared" si="100"/>
        <v>NO</v>
      </c>
      <c r="AH288" s="217" t="str">
        <f t="shared" si="101"/>
        <v>NO</v>
      </c>
      <c r="AI288" s="217" t="str">
        <f t="shared" si="102"/>
        <v>NO</v>
      </c>
      <c r="AJ288" s="217" t="str">
        <f t="shared" si="86"/>
        <v>NO</v>
      </c>
      <c r="AK288" s="217" t="str">
        <f t="shared" si="87"/>
        <v>NO</v>
      </c>
      <c r="AL288" s="217" t="str">
        <f t="shared" si="88"/>
        <v>NO</v>
      </c>
      <c r="AM288" s="217" t="str">
        <f t="shared" si="89"/>
        <v>NO</v>
      </c>
      <c r="AN288" s="217" t="str">
        <f t="shared" si="90"/>
        <v>NO</v>
      </c>
      <c r="AO288" s="217" t="str">
        <f t="shared" si="90"/>
        <v>NO</v>
      </c>
      <c r="AP288" s="217" t="str">
        <f>IF(AND(Inputs!$E$16=TRUE,K288="YES"),"YES","NO")</f>
        <v>NO</v>
      </c>
      <c r="AQ288" s="217" t="str">
        <f t="shared" si="91"/>
        <v>NO</v>
      </c>
      <c r="AR288" s="217" t="str">
        <f t="shared" si="93"/>
        <v>NO</v>
      </c>
      <c r="AS288" s="216">
        <v>24</v>
      </c>
      <c r="AT288" s="221">
        <f t="shared" si="85"/>
        <v>43528</v>
      </c>
      <c r="AU288" s="217" t="str">
        <f t="shared" si="92"/>
        <v>PO+24W</v>
      </c>
    </row>
    <row r="289" spans="1:47" s="9" customFormat="1" hidden="1" x14ac:dyDescent="0.25">
      <c r="A289" s="218"/>
      <c r="B289" s="217" t="s">
        <v>2644</v>
      </c>
      <c r="C289" s="217">
        <v>7300</v>
      </c>
      <c r="D289" s="225">
        <v>7317</v>
      </c>
      <c r="E289" s="205" t="s">
        <v>2176</v>
      </c>
      <c r="F289" s="205" t="str">
        <f t="shared" si="94"/>
        <v>0000-FE-7317</v>
      </c>
      <c r="G289" s="205" t="s">
        <v>2742</v>
      </c>
      <c r="H289" s="9" t="s">
        <v>2663</v>
      </c>
      <c r="I289" s="9" t="str">
        <f>VLOOKUP(J289,Auxiliary!B:C,2,0)</f>
        <v>BOIL</v>
      </c>
      <c r="J289" s="217" t="s">
        <v>2527</v>
      </c>
      <c r="K289" s="217" t="s">
        <v>2653</v>
      </c>
      <c r="L289" s="217" t="s">
        <v>2654</v>
      </c>
      <c r="M289" s="217" t="s">
        <v>2654</v>
      </c>
      <c r="N289" s="217" t="s">
        <v>2654</v>
      </c>
      <c r="O289" s="217" t="s">
        <v>2654</v>
      </c>
      <c r="P289" s="217" t="s">
        <v>2654</v>
      </c>
      <c r="Q289" s="217" t="s">
        <v>2654</v>
      </c>
      <c r="R289" s="217" t="s">
        <v>2654</v>
      </c>
      <c r="S289" s="217" t="s">
        <v>2654</v>
      </c>
      <c r="T289" s="217" t="s">
        <v>2654</v>
      </c>
      <c r="U289" s="217" t="s">
        <v>2654</v>
      </c>
      <c r="V289" s="217" t="s">
        <v>2654</v>
      </c>
      <c r="W289" s="217" t="s">
        <v>2654</v>
      </c>
      <c r="X289" s="217" t="s">
        <v>2654</v>
      </c>
      <c r="Y289" s="217" t="s">
        <v>2654</v>
      </c>
      <c r="Z289" s="217" t="s">
        <v>2654</v>
      </c>
      <c r="AA289" s="217" t="s">
        <v>2654</v>
      </c>
      <c r="AB289" s="217" t="str">
        <f t="shared" si="95"/>
        <v>NO</v>
      </c>
      <c r="AC289" s="217" t="str">
        <f t="shared" si="96"/>
        <v>NO</v>
      </c>
      <c r="AD289" s="217" t="str">
        <f t="shared" si="97"/>
        <v>NO</v>
      </c>
      <c r="AE289" s="217" t="str">
        <f t="shared" si="98"/>
        <v>NO</v>
      </c>
      <c r="AF289" s="217" t="str">
        <f t="shared" si="99"/>
        <v>NO</v>
      </c>
      <c r="AG289" s="217" t="str">
        <f t="shared" si="100"/>
        <v>NO</v>
      </c>
      <c r="AH289" s="217" t="str">
        <f t="shared" si="101"/>
        <v>NO</v>
      </c>
      <c r="AI289" s="217" t="str">
        <f t="shared" si="102"/>
        <v>NO</v>
      </c>
      <c r="AJ289" s="217" t="str">
        <f t="shared" si="86"/>
        <v>NO</v>
      </c>
      <c r="AK289" s="217" t="str">
        <f t="shared" si="87"/>
        <v>NO</v>
      </c>
      <c r="AL289" s="217" t="str">
        <f t="shared" si="88"/>
        <v>NO</v>
      </c>
      <c r="AM289" s="217" t="str">
        <f t="shared" si="89"/>
        <v>NO</v>
      </c>
      <c r="AN289" s="217" t="str">
        <f t="shared" si="90"/>
        <v>NO</v>
      </c>
      <c r="AO289" s="217" t="str">
        <f t="shared" si="90"/>
        <v>NO</v>
      </c>
      <c r="AP289" s="217" t="str">
        <f>IF(AND(Inputs!$E$16=TRUE,K289="YES"),"YES","NO")</f>
        <v>NO</v>
      </c>
      <c r="AQ289" s="217" t="str">
        <f t="shared" si="91"/>
        <v>NO</v>
      </c>
      <c r="AR289" s="217" t="str">
        <f t="shared" si="93"/>
        <v>NO</v>
      </c>
      <c r="AS289" s="216">
        <v>24</v>
      </c>
      <c r="AT289" s="221">
        <f t="shared" si="85"/>
        <v>43528</v>
      </c>
      <c r="AU289" s="217" t="str">
        <f t="shared" si="92"/>
        <v>PO+24W</v>
      </c>
    </row>
    <row r="290" spans="1:47" s="9" customFormat="1" hidden="1" x14ac:dyDescent="0.25">
      <c r="A290" s="218"/>
      <c r="B290" s="217" t="s">
        <v>2644</v>
      </c>
      <c r="C290" s="217">
        <v>7300</v>
      </c>
      <c r="D290" s="225">
        <v>7318</v>
      </c>
      <c r="E290" s="205" t="s">
        <v>2177</v>
      </c>
      <c r="F290" s="205" t="str">
        <f t="shared" si="94"/>
        <v>0000-FE-7318</v>
      </c>
      <c r="G290" s="205" t="s">
        <v>2742</v>
      </c>
      <c r="H290" s="9" t="s">
        <v>2663</v>
      </c>
      <c r="I290" s="9" t="str">
        <f>VLOOKUP(J290,Auxiliary!B:C,2,0)</f>
        <v>BOIL</v>
      </c>
      <c r="J290" s="217" t="s">
        <v>2527</v>
      </c>
      <c r="K290" s="217" t="s">
        <v>2653</v>
      </c>
      <c r="L290" s="217" t="s">
        <v>2654</v>
      </c>
      <c r="M290" s="217" t="s">
        <v>2654</v>
      </c>
      <c r="N290" s="217" t="s">
        <v>2654</v>
      </c>
      <c r="O290" s="217" t="s">
        <v>2654</v>
      </c>
      <c r="P290" s="217" t="s">
        <v>2654</v>
      </c>
      <c r="Q290" s="217" t="s">
        <v>2654</v>
      </c>
      <c r="R290" s="217" t="s">
        <v>2654</v>
      </c>
      <c r="S290" s="217" t="s">
        <v>2654</v>
      </c>
      <c r="T290" s="217" t="s">
        <v>2654</v>
      </c>
      <c r="U290" s="217" t="s">
        <v>2654</v>
      </c>
      <c r="V290" s="217" t="s">
        <v>2654</v>
      </c>
      <c r="W290" s="217" t="s">
        <v>2654</v>
      </c>
      <c r="X290" s="217" t="s">
        <v>2654</v>
      </c>
      <c r="Y290" s="217" t="s">
        <v>2654</v>
      </c>
      <c r="Z290" s="217" t="s">
        <v>2654</v>
      </c>
      <c r="AA290" s="217" t="s">
        <v>2654</v>
      </c>
      <c r="AB290" s="217" t="str">
        <f t="shared" si="95"/>
        <v>NO</v>
      </c>
      <c r="AC290" s="217" t="str">
        <f t="shared" si="96"/>
        <v>NO</v>
      </c>
      <c r="AD290" s="217" t="str">
        <f t="shared" si="97"/>
        <v>NO</v>
      </c>
      <c r="AE290" s="217" t="str">
        <f t="shared" si="98"/>
        <v>NO</v>
      </c>
      <c r="AF290" s="217" t="str">
        <f t="shared" si="99"/>
        <v>NO</v>
      </c>
      <c r="AG290" s="217" t="str">
        <f t="shared" si="100"/>
        <v>NO</v>
      </c>
      <c r="AH290" s="217" t="str">
        <f t="shared" si="101"/>
        <v>NO</v>
      </c>
      <c r="AI290" s="217" t="str">
        <f t="shared" si="102"/>
        <v>NO</v>
      </c>
      <c r="AJ290" s="217" t="str">
        <f t="shared" si="86"/>
        <v>NO</v>
      </c>
      <c r="AK290" s="217" t="str">
        <f t="shared" si="87"/>
        <v>NO</v>
      </c>
      <c r="AL290" s="217" t="str">
        <f t="shared" si="88"/>
        <v>NO</v>
      </c>
      <c r="AM290" s="217" t="str">
        <f t="shared" si="89"/>
        <v>NO</v>
      </c>
      <c r="AN290" s="217" t="str">
        <f t="shared" si="90"/>
        <v>NO</v>
      </c>
      <c r="AO290" s="217" t="str">
        <f t="shared" si="90"/>
        <v>NO</v>
      </c>
      <c r="AP290" s="217" t="str">
        <f>IF(AND(Inputs!$E$16=TRUE,K290="YES"),"YES","NO")</f>
        <v>NO</v>
      </c>
      <c r="AQ290" s="217" t="str">
        <f t="shared" si="91"/>
        <v>NO</v>
      </c>
      <c r="AR290" s="217" t="str">
        <f t="shared" si="93"/>
        <v>NO</v>
      </c>
      <c r="AS290" s="216">
        <v>24</v>
      </c>
      <c r="AT290" s="221">
        <f t="shared" si="85"/>
        <v>43528</v>
      </c>
      <c r="AU290" s="217" t="str">
        <f t="shared" si="92"/>
        <v>PO+24W</v>
      </c>
    </row>
    <row r="291" spans="1:47" s="9" customFormat="1" hidden="1" x14ac:dyDescent="0.25">
      <c r="A291" s="218"/>
      <c r="B291" s="217" t="s">
        <v>2644</v>
      </c>
      <c r="C291" s="217">
        <v>7300</v>
      </c>
      <c r="D291" s="225">
        <v>7319</v>
      </c>
      <c r="E291" s="205" t="s">
        <v>2872</v>
      </c>
      <c r="F291" s="205" t="str">
        <f t="shared" si="94"/>
        <v>0000-FE-7319</v>
      </c>
      <c r="G291" s="205" t="s">
        <v>2742</v>
      </c>
      <c r="H291" s="9" t="s">
        <v>2663</v>
      </c>
      <c r="I291" s="9" t="str">
        <f>VLOOKUP(J291,Auxiliary!B:C,2,0)</f>
        <v>BOIL</v>
      </c>
      <c r="J291" s="217" t="s">
        <v>2527</v>
      </c>
      <c r="K291" s="217" t="s">
        <v>2653</v>
      </c>
      <c r="L291" s="217" t="s">
        <v>2654</v>
      </c>
      <c r="M291" s="217" t="s">
        <v>2654</v>
      </c>
      <c r="N291" s="217" t="s">
        <v>2654</v>
      </c>
      <c r="O291" s="217" t="s">
        <v>2654</v>
      </c>
      <c r="P291" s="217" t="s">
        <v>2654</v>
      </c>
      <c r="Q291" s="217" t="s">
        <v>2654</v>
      </c>
      <c r="R291" s="217" t="s">
        <v>2654</v>
      </c>
      <c r="S291" s="217" t="s">
        <v>2654</v>
      </c>
      <c r="T291" s="217" t="s">
        <v>2654</v>
      </c>
      <c r="U291" s="217" t="s">
        <v>2654</v>
      </c>
      <c r="V291" s="217" t="s">
        <v>2654</v>
      </c>
      <c r="W291" s="217" t="s">
        <v>2654</v>
      </c>
      <c r="X291" s="217" t="s">
        <v>2654</v>
      </c>
      <c r="Y291" s="217" t="s">
        <v>2654</v>
      </c>
      <c r="Z291" s="217" t="s">
        <v>2654</v>
      </c>
      <c r="AA291" s="217" t="s">
        <v>2654</v>
      </c>
      <c r="AB291" s="217" t="str">
        <f t="shared" si="95"/>
        <v>NO</v>
      </c>
      <c r="AC291" s="217" t="str">
        <f t="shared" si="96"/>
        <v>NO</v>
      </c>
      <c r="AD291" s="217" t="str">
        <f t="shared" si="97"/>
        <v>NO</v>
      </c>
      <c r="AE291" s="217" t="str">
        <f t="shared" si="98"/>
        <v>NO</v>
      </c>
      <c r="AF291" s="217" t="str">
        <f t="shared" si="99"/>
        <v>NO</v>
      </c>
      <c r="AG291" s="217" t="str">
        <f t="shared" si="100"/>
        <v>NO</v>
      </c>
      <c r="AH291" s="217" t="str">
        <f t="shared" si="101"/>
        <v>NO</v>
      </c>
      <c r="AI291" s="217" t="str">
        <f t="shared" si="102"/>
        <v>NO</v>
      </c>
      <c r="AJ291" s="217" t="str">
        <f t="shared" si="86"/>
        <v>NO</v>
      </c>
      <c r="AK291" s="217" t="str">
        <f t="shared" si="87"/>
        <v>NO</v>
      </c>
      <c r="AL291" s="217" t="str">
        <f t="shared" si="88"/>
        <v>NO</v>
      </c>
      <c r="AM291" s="217" t="str">
        <f t="shared" si="89"/>
        <v>NO</v>
      </c>
      <c r="AN291" s="217" t="str">
        <f t="shared" si="90"/>
        <v>NO</v>
      </c>
      <c r="AO291" s="217" t="str">
        <f t="shared" si="90"/>
        <v>NO</v>
      </c>
      <c r="AP291" s="217" t="str">
        <f>IF(AND(Inputs!$E$16=TRUE,K291="YES"),"YES","NO")</f>
        <v>NO</v>
      </c>
      <c r="AQ291" s="217" t="str">
        <f t="shared" si="91"/>
        <v>NO</v>
      </c>
      <c r="AR291" s="217" t="str">
        <f t="shared" si="93"/>
        <v>NO</v>
      </c>
      <c r="AS291" s="216">
        <v>40</v>
      </c>
      <c r="AT291" s="221">
        <f t="shared" si="85"/>
        <v>43640</v>
      </c>
      <c r="AU291" s="217" t="str">
        <f t="shared" si="92"/>
        <v>PO+40W</v>
      </c>
    </row>
    <row r="292" spans="1:47" s="9" customFormat="1" hidden="1" x14ac:dyDescent="0.25">
      <c r="A292" s="218"/>
      <c r="B292" s="217" t="s">
        <v>2644</v>
      </c>
      <c r="C292" s="217">
        <v>7300</v>
      </c>
      <c r="D292" s="225">
        <v>7320</v>
      </c>
      <c r="E292" s="205" t="s">
        <v>2178</v>
      </c>
      <c r="F292" s="205" t="str">
        <f t="shared" si="94"/>
        <v>0000-FE-7320</v>
      </c>
      <c r="G292" s="205" t="s">
        <v>2742</v>
      </c>
      <c r="H292" s="9" t="s">
        <v>2663</v>
      </c>
      <c r="I292" s="9" t="str">
        <f>VLOOKUP(J292,Auxiliary!B:C,2,0)</f>
        <v>BOIL</v>
      </c>
      <c r="J292" s="217" t="s">
        <v>2527</v>
      </c>
      <c r="K292" s="217" t="s">
        <v>2653</v>
      </c>
      <c r="L292" s="217" t="s">
        <v>2654</v>
      </c>
      <c r="M292" s="217" t="s">
        <v>2654</v>
      </c>
      <c r="N292" s="217" t="s">
        <v>2654</v>
      </c>
      <c r="O292" s="217" t="s">
        <v>2654</v>
      </c>
      <c r="P292" s="217" t="s">
        <v>2654</v>
      </c>
      <c r="Q292" s="217" t="s">
        <v>2654</v>
      </c>
      <c r="R292" s="217" t="s">
        <v>2654</v>
      </c>
      <c r="S292" s="217" t="s">
        <v>2654</v>
      </c>
      <c r="T292" s="217" t="s">
        <v>2654</v>
      </c>
      <c r="U292" s="217" t="s">
        <v>2654</v>
      </c>
      <c r="V292" s="217" t="s">
        <v>2654</v>
      </c>
      <c r="W292" s="217" t="s">
        <v>2654</v>
      </c>
      <c r="X292" s="217" t="s">
        <v>2654</v>
      </c>
      <c r="Y292" s="217" t="s">
        <v>2654</v>
      </c>
      <c r="Z292" s="217" t="s">
        <v>2654</v>
      </c>
      <c r="AA292" s="217" t="s">
        <v>2654</v>
      </c>
      <c r="AB292" s="217" t="str">
        <f t="shared" si="95"/>
        <v>NO</v>
      </c>
      <c r="AC292" s="217" t="str">
        <f t="shared" si="96"/>
        <v>NO</v>
      </c>
      <c r="AD292" s="217" t="str">
        <f t="shared" si="97"/>
        <v>NO</v>
      </c>
      <c r="AE292" s="217" t="str">
        <f t="shared" si="98"/>
        <v>NO</v>
      </c>
      <c r="AF292" s="217" t="str">
        <f t="shared" si="99"/>
        <v>NO</v>
      </c>
      <c r="AG292" s="217" t="str">
        <f t="shared" si="100"/>
        <v>NO</v>
      </c>
      <c r="AH292" s="217" t="str">
        <f t="shared" si="101"/>
        <v>NO</v>
      </c>
      <c r="AI292" s="217" t="str">
        <f t="shared" si="102"/>
        <v>NO</v>
      </c>
      <c r="AJ292" s="217" t="str">
        <f t="shared" si="86"/>
        <v>NO</v>
      </c>
      <c r="AK292" s="217" t="str">
        <f t="shared" si="87"/>
        <v>NO</v>
      </c>
      <c r="AL292" s="217" t="str">
        <f t="shared" si="88"/>
        <v>NO</v>
      </c>
      <c r="AM292" s="217" t="str">
        <f t="shared" si="89"/>
        <v>NO</v>
      </c>
      <c r="AN292" s="217" t="str">
        <f t="shared" si="90"/>
        <v>NO</v>
      </c>
      <c r="AO292" s="217" t="str">
        <f t="shared" si="90"/>
        <v>NO</v>
      </c>
      <c r="AP292" s="217" t="str">
        <f>IF(AND(Inputs!$E$16=TRUE,K292="YES"),"YES","NO")</f>
        <v>NO</v>
      </c>
      <c r="AQ292" s="217" t="str">
        <f t="shared" si="91"/>
        <v>NO</v>
      </c>
      <c r="AR292" s="217" t="str">
        <f t="shared" si="93"/>
        <v>NO</v>
      </c>
      <c r="AS292" s="216">
        <v>40</v>
      </c>
      <c r="AT292" s="221">
        <f t="shared" si="85"/>
        <v>43640</v>
      </c>
      <c r="AU292" s="217" t="str">
        <f t="shared" si="92"/>
        <v>PO+40W</v>
      </c>
    </row>
    <row r="293" spans="1:47" s="9" customFormat="1" hidden="1" x14ac:dyDescent="0.25">
      <c r="A293" s="218"/>
      <c r="B293" s="217" t="s">
        <v>2644</v>
      </c>
      <c r="C293" s="217">
        <v>7400</v>
      </c>
      <c r="D293" s="225">
        <v>7400</v>
      </c>
      <c r="E293" s="205" t="s">
        <v>2179</v>
      </c>
      <c r="F293" s="205" t="str">
        <f t="shared" si="94"/>
        <v>0000-FE-7400</v>
      </c>
      <c r="G293" s="205" t="s">
        <v>2742</v>
      </c>
      <c r="H293" s="9" t="s">
        <v>2663</v>
      </c>
      <c r="I293" s="9" t="str">
        <f>VLOOKUP(J293,Auxiliary!B:C,2,0)</f>
        <v>SAPH</v>
      </c>
      <c r="J293" s="217" t="s">
        <v>2528</v>
      </c>
      <c r="K293" s="217" t="s">
        <v>2653</v>
      </c>
      <c r="L293" s="217" t="s">
        <v>2654</v>
      </c>
      <c r="M293" s="217" t="s">
        <v>2654</v>
      </c>
      <c r="N293" s="217" t="s">
        <v>2654</v>
      </c>
      <c r="O293" s="217" t="s">
        <v>2653</v>
      </c>
      <c r="P293" s="217" t="s">
        <v>2654</v>
      </c>
      <c r="Q293" s="217" t="s">
        <v>2654</v>
      </c>
      <c r="R293" s="217" t="s">
        <v>2654</v>
      </c>
      <c r="S293" s="217" t="s">
        <v>2654</v>
      </c>
      <c r="T293" s="217" t="s">
        <v>2654</v>
      </c>
      <c r="U293" s="217" t="s">
        <v>2654</v>
      </c>
      <c r="V293" s="217" t="s">
        <v>2654</v>
      </c>
      <c r="W293" s="217" t="s">
        <v>2654</v>
      </c>
      <c r="X293" s="217" t="s">
        <v>2654</v>
      </c>
      <c r="Y293" s="217" t="s">
        <v>2654</v>
      </c>
      <c r="Z293" s="217" t="s">
        <v>2654</v>
      </c>
      <c r="AA293" s="217" t="s">
        <v>2654</v>
      </c>
      <c r="AB293" s="217" t="str">
        <f t="shared" si="95"/>
        <v>NO</v>
      </c>
      <c r="AC293" s="217" t="str">
        <f t="shared" si="96"/>
        <v>NO</v>
      </c>
      <c r="AD293" s="217" t="str">
        <f t="shared" si="97"/>
        <v>NO</v>
      </c>
      <c r="AE293" s="217" t="str">
        <f t="shared" si="98"/>
        <v>NO</v>
      </c>
      <c r="AF293" s="217" t="str">
        <f t="shared" si="99"/>
        <v>NO</v>
      </c>
      <c r="AG293" s="217" t="str">
        <f t="shared" si="100"/>
        <v>NO</v>
      </c>
      <c r="AH293" s="217" t="str">
        <f t="shared" si="101"/>
        <v>NO</v>
      </c>
      <c r="AI293" s="217" t="str">
        <f t="shared" si="102"/>
        <v>NO</v>
      </c>
      <c r="AJ293" s="217" t="str">
        <f t="shared" si="86"/>
        <v>NO</v>
      </c>
      <c r="AK293" s="217" t="str">
        <f t="shared" si="87"/>
        <v>NO</v>
      </c>
      <c r="AL293" s="217" t="str">
        <f t="shared" si="88"/>
        <v>NO</v>
      </c>
      <c r="AM293" s="217" t="str">
        <f t="shared" si="89"/>
        <v>NO</v>
      </c>
      <c r="AN293" s="217" t="str">
        <f t="shared" si="90"/>
        <v>NO</v>
      </c>
      <c r="AO293" s="217" t="str">
        <f t="shared" si="90"/>
        <v>NO</v>
      </c>
      <c r="AP293" s="217" t="str">
        <f>IF(AND(Inputs!$E$16=TRUE,K293="YES"),"YES","NO")</f>
        <v>NO</v>
      </c>
      <c r="AQ293" s="217" t="str">
        <f t="shared" si="91"/>
        <v>NO</v>
      </c>
      <c r="AR293" s="217" t="str">
        <f t="shared" si="93"/>
        <v>NO</v>
      </c>
      <c r="AS293" s="216">
        <v>24</v>
      </c>
      <c r="AT293" s="221">
        <f t="shared" si="85"/>
        <v>43528</v>
      </c>
      <c r="AU293" s="217" t="str">
        <f t="shared" si="92"/>
        <v>PO+24W</v>
      </c>
    </row>
    <row r="294" spans="1:47" s="9" customFormat="1" hidden="1" x14ac:dyDescent="0.25">
      <c r="A294" s="218"/>
      <c r="B294" s="217" t="s">
        <v>2644</v>
      </c>
      <c r="C294" s="217">
        <v>7400</v>
      </c>
      <c r="D294" s="225">
        <v>7401</v>
      </c>
      <c r="E294" s="205" t="s">
        <v>2180</v>
      </c>
      <c r="F294" s="205" t="str">
        <f t="shared" si="94"/>
        <v>0000-FE-7401</v>
      </c>
      <c r="G294" s="205" t="s">
        <v>2742</v>
      </c>
      <c r="H294" s="9" t="s">
        <v>2663</v>
      </c>
      <c r="I294" s="9" t="str">
        <f>VLOOKUP(J294,Auxiliary!B:C,2,0)</f>
        <v>SAPH</v>
      </c>
      <c r="J294" s="217" t="s">
        <v>2528</v>
      </c>
      <c r="K294" s="217" t="s">
        <v>2653</v>
      </c>
      <c r="L294" s="217" t="s">
        <v>2654</v>
      </c>
      <c r="M294" s="217" t="s">
        <v>2654</v>
      </c>
      <c r="N294" s="217" t="s">
        <v>2654</v>
      </c>
      <c r="O294" s="217" t="s">
        <v>2653</v>
      </c>
      <c r="P294" s="217" t="s">
        <v>2654</v>
      </c>
      <c r="Q294" s="217" t="s">
        <v>2654</v>
      </c>
      <c r="R294" s="217" t="s">
        <v>2654</v>
      </c>
      <c r="S294" s="217" t="s">
        <v>2654</v>
      </c>
      <c r="T294" s="217" t="s">
        <v>2654</v>
      </c>
      <c r="U294" s="217" t="s">
        <v>2654</v>
      </c>
      <c r="V294" s="217" t="s">
        <v>2654</v>
      </c>
      <c r="W294" s="217" t="s">
        <v>2654</v>
      </c>
      <c r="X294" s="217" t="s">
        <v>2654</v>
      </c>
      <c r="Y294" s="217" t="s">
        <v>2654</v>
      </c>
      <c r="Z294" s="217" t="s">
        <v>2654</v>
      </c>
      <c r="AA294" s="217" t="s">
        <v>2654</v>
      </c>
      <c r="AB294" s="217" t="str">
        <f t="shared" si="95"/>
        <v>NO</v>
      </c>
      <c r="AC294" s="217" t="str">
        <f t="shared" si="96"/>
        <v>NO</v>
      </c>
      <c r="AD294" s="217" t="str">
        <f t="shared" si="97"/>
        <v>NO</v>
      </c>
      <c r="AE294" s="217" t="str">
        <f t="shared" si="98"/>
        <v>NO</v>
      </c>
      <c r="AF294" s="217" t="str">
        <f t="shared" si="99"/>
        <v>NO</v>
      </c>
      <c r="AG294" s="217" t="str">
        <f t="shared" si="100"/>
        <v>NO</v>
      </c>
      <c r="AH294" s="217" t="str">
        <f t="shared" si="101"/>
        <v>NO</v>
      </c>
      <c r="AI294" s="217" t="str">
        <f t="shared" si="102"/>
        <v>NO</v>
      </c>
      <c r="AJ294" s="217" t="str">
        <f t="shared" si="86"/>
        <v>NO</v>
      </c>
      <c r="AK294" s="217" t="str">
        <f t="shared" si="87"/>
        <v>NO</v>
      </c>
      <c r="AL294" s="217" t="str">
        <f t="shared" si="88"/>
        <v>NO</v>
      </c>
      <c r="AM294" s="217" t="str">
        <f t="shared" si="89"/>
        <v>NO</v>
      </c>
      <c r="AN294" s="217" t="str">
        <f t="shared" si="90"/>
        <v>NO</v>
      </c>
      <c r="AO294" s="217" t="str">
        <f t="shared" si="90"/>
        <v>NO</v>
      </c>
      <c r="AP294" s="217" t="str">
        <f>IF(AND(Inputs!$E$16=TRUE,K294="YES"),"YES","NO")</f>
        <v>NO</v>
      </c>
      <c r="AQ294" s="217" t="str">
        <f t="shared" si="91"/>
        <v>NO</v>
      </c>
      <c r="AR294" s="217" t="str">
        <f t="shared" si="93"/>
        <v>NO</v>
      </c>
      <c r="AS294" s="216">
        <v>24</v>
      </c>
      <c r="AT294" s="221">
        <f t="shared" si="85"/>
        <v>43528</v>
      </c>
      <c r="AU294" s="217" t="str">
        <f t="shared" si="92"/>
        <v>PO+24W</v>
      </c>
    </row>
    <row r="295" spans="1:47" s="9" customFormat="1" hidden="1" x14ac:dyDescent="0.25">
      <c r="A295" s="218"/>
      <c r="B295" s="217" t="s">
        <v>2644</v>
      </c>
      <c r="C295" s="217">
        <v>7400</v>
      </c>
      <c r="D295" s="225">
        <v>7402</v>
      </c>
      <c r="E295" s="205" t="s">
        <v>2181</v>
      </c>
      <c r="F295" s="205" t="str">
        <f t="shared" si="94"/>
        <v>0000-FE-7402</v>
      </c>
      <c r="G295" s="205" t="s">
        <v>2742</v>
      </c>
      <c r="H295" s="9" t="s">
        <v>2663</v>
      </c>
      <c r="I295" s="9" t="str">
        <f>VLOOKUP(J295,Auxiliary!B:C,2,0)</f>
        <v>SAPH</v>
      </c>
      <c r="J295" s="217" t="s">
        <v>2528</v>
      </c>
      <c r="K295" s="217" t="s">
        <v>2653</v>
      </c>
      <c r="L295" s="217" t="s">
        <v>2654</v>
      </c>
      <c r="M295" s="217" t="s">
        <v>2654</v>
      </c>
      <c r="N295" s="217" t="s">
        <v>2654</v>
      </c>
      <c r="O295" s="217" t="s">
        <v>2653</v>
      </c>
      <c r="P295" s="217" t="s">
        <v>2654</v>
      </c>
      <c r="Q295" s="217" t="s">
        <v>2654</v>
      </c>
      <c r="R295" s="217" t="s">
        <v>2654</v>
      </c>
      <c r="S295" s="217" t="s">
        <v>2654</v>
      </c>
      <c r="T295" s="217" t="s">
        <v>2654</v>
      </c>
      <c r="U295" s="217" t="s">
        <v>2654</v>
      </c>
      <c r="V295" s="217" t="s">
        <v>2654</v>
      </c>
      <c r="W295" s="217" t="s">
        <v>2654</v>
      </c>
      <c r="X295" s="217" t="s">
        <v>2654</v>
      </c>
      <c r="Y295" s="217" t="s">
        <v>2654</v>
      </c>
      <c r="Z295" s="217" t="s">
        <v>2654</v>
      </c>
      <c r="AA295" s="217" t="s">
        <v>2654</v>
      </c>
      <c r="AB295" s="217" t="str">
        <f t="shared" si="95"/>
        <v>NO</v>
      </c>
      <c r="AC295" s="217" t="str">
        <f t="shared" si="96"/>
        <v>NO</v>
      </c>
      <c r="AD295" s="217" t="str">
        <f t="shared" si="97"/>
        <v>NO</v>
      </c>
      <c r="AE295" s="217" t="str">
        <f t="shared" si="98"/>
        <v>NO</v>
      </c>
      <c r="AF295" s="217" t="str">
        <f t="shared" si="99"/>
        <v>NO</v>
      </c>
      <c r="AG295" s="217" t="str">
        <f t="shared" si="100"/>
        <v>NO</v>
      </c>
      <c r="AH295" s="217" t="str">
        <f t="shared" si="101"/>
        <v>NO</v>
      </c>
      <c r="AI295" s="217" t="str">
        <f t="shared" si="102"/>
        <v>NO</v>
      </c>
      <c r="AJ295" s="217" t="str">
        <f t="shared" si="86"/>
        <v>NO</v>
      </c>
      <c r="AK295" s="217" t="str">
        <f t="shared" si="87"/>
        <v>NO</v>
      </c>
      <c r="AL295" s="217" t="str">
        <f t="shared" si="88"/>
        <v>NO</v>
      </c>
      <c r="AM295" s="217" t="str">
        <f t="shared" si="89"/>
        <v>NO</v>
      </c>
      <c r="AN295" s="217" t="str">
        <f t="shared" si="90"/>
        <v>NO</v>
      </c>
      <c r="AO295" s="217" t="str">
        <f t="shared" si="90"/>
        <v>NO</v>
      </c>
      <c r="AP295" s="217" t="str">
        <f>IF(AND(Inputs!$E$16=TRUE,K295="YES"),"YES","NO")</f>
        <v>NO</v>
      </c>
      <c r="AQ295" s="217" t="str">
        <f t="shared" si="91"/>
        <v>NO</v>
      </c>
      <c r="AR295" s="217" t="str">
        <f t="shared" si="93"/>
        <v>NO</v>
      </c>
      <c r="AS295" s="216">
        <v>24</v>
      </c>
      <c r="AT295" s="221">
        <f t="shared" si="85"/>
        <v>43528</v>
      </c>
      <c r="AU295" s="217" t="str">
        <f t="shared" si="92"/>
        <v>PO+24W</v>
      </c>
    </row>
    <row r="296" spans="1:47" s="9" customFormat="1" x14ac:dyDescent="0.25">
      <c r="A296" s="218"/>
      <c r="B296" s="217" t="s">
        <v>2644</v>
      </c>
      <c r="C296" s="217">
        <v>7400</v>
      </c>
      <c r="D296" s="225">
        <v>7403</v>
      </c>
      <c r="E296" s="205" t="s">
        <v>1985</v>
      </c>
      <c r="F296" s="205" t="str">
        <f t="shared" si="94"/>
        <v>0000-FE-7403</v>
      </c>
      <c r="G296" s="205" t="s">
        <v>2742</v>
      </c>
      <c r="H296" s="9" t="s">
        <v>2663</v>
      </c>
      <c r="I296" s="9" t="str">
        <f>VLOOKUP(J296,Auxiliary!B:C,2,0)</f>
        <v>SAPH</v>
      </c>
      <c r="J296" s="217" t="s">
        <v>2528</v>
      </c>
      <c r="K296" s="217" t="s">
        <v>2653</v>
      </c>
      <c r="L296" s="217" t="s">
        <v>2654</v>
      </c>
      <c r="M296" s="217" t="s">
        <v>2654</v>
      </c>
      <c r="N296" s="217" t="s">
        <v>2654</v>
      </c>
      <c r="O296" s="217" t="s">
        <v>2653</v>
      </c>
      <c r="P296" s="217" t="s">
        <v>2654</v>
      </c>
      <c r="Q296" s="217" t="s">
        <v>2654</v>
      </c>
      <c r="R296" s="217" t="s">
        <v>2654</v>
      </c>
      <c r="S296" s="217" t="s">
        <v>2654</v>
      </c>
      <c r="T296" s="217" t="s">
        <v>2654</v>
      </c>
      <c r="U296" s="217" t="s">
        <v>2654</v>
      </c>
      <c r="V296" s="217" t="s">
        <v>2654</v>
      </c>
      <c r="W296" s="217" t="s">
        <v>2654</v>
      </c>
      <c r="X296" s="217" t="s">
        <v>2654</v>
      </c>
      <c r="Y296" s="217" t="s">
        <v>2654</v>
      </c>
      <c r="Z296" s="217" t="s">
        <v>2654</v>
      </c>
      <c r="AA296" s="217" t="s">
        <v>2654</v>
      </c>
      <c r="AB296" s="217" t="str">
        <f t="shared" si="95"/>
        <v>NO</v>
      </c>
      <c r="AC296" s="217" t="str">
        <f t="shared" si="96"/>
        <v>NO</v>
      </c>
      <c r="AD296" s="217" t="str">
        <f t="shared" si="97"/>
        <v>NO</v>
      </c>
      <c r="AE296" s="217" t="str">
        <f t="shared" si="98"/>
        <v>NO</v>
      </c>
      <c r="AF296" s="217" t="str">
        <f t="shared" si="99"/>
        <v>NO</v>
      </c>
      <c r="AG296" s="217" t="str">
        <f t="shared" si="100"/>
        <v>NO</v>
      </c>
      <c r="AH296" s="217" t="str">
        <f t="shared" si="101"/>
        <v>NO</v>
      </c>
      <c r="AI296" s="217" t="str">
        <f t="shared" si="102"/>
        <v>NO</v>
      </c>
      <c r="AJ296" s="217" t="str">
        <f t="shared" si="86"/>
        <v>NO</v>
      </c>
      <c r="AK296" s="217" t="str">
        <f t="shared" si="87"/>
        <v>NO</v>
      </c>
      <c r="AL296" s="217" t="str">
        <f t="shared" si="88"/>
        <v>NO</v>
      </c>
      <c r="AM296" s="217" t="str">
        <f t="shared" si="89"/>
        <v>NO</v>
      </c>
      <c r="AN296" s="217" t="str">
        <f t="shared" si="90"/>
        <v>NO</v>
      </c>
      <c r="AO296" s="217" t="str">
        <f t="shared" si="90"/>
        <v>NO</v>
      </c>
      <c r="AP296" s="217" t="str">
        <f>IF(AND(Inputs!$E$16=TRUE,K296="YES"),"YES","NO")</f>
        <v>NO</v>
      </c>
      <c r="AQ296" s="217" t="str">
        <f t="shared" si="91"/>
        <v>NO</v>
      </c>
      <c r="AR296" s="217" t="str">
        <f t="shared" si="93"/>
        <v>NO</v>
      </c>
      <c r="AS296" s="216">
        <v>24</v>
      </c>
      <c r="AT296" s="221">
        <f t="shared" si="85"/>
        <v>43528</v>
      </c>
      <c r="AU296" s="217" t="str">
        <f t="shared" si="92"/>
        <v>PO+24W</v>
      </c>
    </row>
    <row r="297" spans="1:47" s="9" customFormat="1" hidden="1" x14ac:dyDescent="0.25">
      <c r="A297" s="218"/>
      <c r="B297" s="217" t="s">
        <v>2644</v>
      </c>
      <c r="C297" s="217">
        <v>7400</v>
      </c>
      <c r="D297" s="225">
        <v>7405</v>
      </c>
      <c r="E297" s="205" t="s">
        <v>2873</v>
      </c>
      <c r="F297" s="205" t="str">
        <f t="shared" si="94"/>
        <v>0000-FE-7405</v>
      </c>
      <c r="G297" s="205" t="s">
        <v>2742</v>
      </c>
      <c r="H297" s="9" t="s">
        <v>2663</v>
      </c>
      <c r="I297" s="9" t="str">
        <f>VLOOKUP(J297,Auxiliary!B:C,2,0)</f>
        <v>SAPH</v>
      </c>
      <c r="J297" s="217" t="s">
        <v>2528</v>
      </c>
      <c r="K297" s="217" t="s">
        <v>2653</v>
      </c>
      <c r="L297" s="217" t="s">
        <v>2654</v>
      </c>
      <c r="M297" s="217" t="s">
        <v>2654</v>
      </c>
      <c r="N297" s="217" t="s">
        <v>2654</v>
      </c>
      <c r="O297" s="217" t="s">
        <v>2653</v>
      </c>
      <c r="P297" s="217" t="s">
        <v>2654</v>
      </c>
      <c r="Q297" s="217" t="s">
        <v>2654</v>
      </c>
      <c r="R297" s="217" t="s">
        <v>2654</v>
      </c>
      <c r="S297" s="217" t="s">
        <v>2654</v>
      </c>
      <c r="T297" s="217" t="s">
        <v>2654</v>
      </c>
      <c r="U297" s="217" t="s">
        <v>2654</v>
      </c>
      <c r="V297" s="217" t="s">
        <v>2654</v>
      </c>
      <c r="W297" s="217" t="s">
        <v>2654</v>
      </c>
      <c r="X297" s="217" t="s">
        <v>2654</v>
      </c>
      <c r="Y297" s="217" t="s">
        <v>2654</v>
      </c>
      <c r="Z297" s="217" t="s">
        <v>2654</v>
      </c>
      <c r="AA297" s="217" t="s">
        <v>2654</v>
      </c>
      <c r="AB297" s="217" t="str">
        <f t="shared" si="95"/>
        <v>NO</v>
      </c>
      <c r="AC297" s="217" t="str">
        <f t="shared" si="96"/>
        <v>NO</v>
      </c>
      <c r="AD297" s="217" t="str">
        <f t="shared" si="97"/>
        <v>NO</v>
      </c>
      <c r="AE297" s="217" t="str">
        <f t="shared" si="98"/>
        <v>NO</v>
      </c>
      <c r="AF297" s="217" t="str">
        <f t="shared" si="99"/>
        <v>NO</v>
      </c>
      <c r="AG297" s="217" t="str">
        <f t="shared" si="100"/>
        <v>NO</v>
      </c>
      <c r="AH297" s="217" t="str">
        <f t="shared" si="101"/>
        <v>NO</v>
      </c>
      <c r="AI297" s="217" t="str">
        <f t="shared" si="102"/>
        <v>NO</v>
      </c>
      <c r="AJ297" s="217" t="str">
        <f t="shared" si="86"/>
        <v>NO</v>
      </c>
      <c r="AK297" s="217" t="str">
        <f t="shared" si="87"/>
        <v>NO</v>
      </c>
      <c r="AL297" s="217" t="str">
        <f t="shared" si="88"/>
        <v>NO</v>
      </c>
      <c r="AM297" s="217" t="str">
        <f t="shared" si="89"/>
        <v>NO</v>
      </c>
      <c r="AN297" s="217" t="str">
        <f t="shared" si="90"/>
        <v>NO</v>
      </c>
      <c r="AO297" s="217" t="str">
        <f t="shared" si="90"/>
        <v>NO</v>
      </c>
      <c r="AP297" s="217" t="str">
        <f>IF(AND(Inputs!$E$16=TRUE,K297="YES"),"YES","NO")</f>
        <v>NO</v>
      </c>
      <c r="AQ297" s="217" t="str">
        <f t="shared" si="91"/>
        <v>NO</v>
      </c>
      <c r="AR297" s="217" t="str">
        <f t="shared" si="93"/>
        <v>NO</v>
      </c>
      <c r="AS297" s="216">
        <v>24</v>
      </c>
      <c r="AT297" s="221">
        <f t="shared" si="85"/>
        <v>43528</v>
      </c>
      <c r="AU297" s="217" t="str">
        <f t="shared" si="92"/>
        <v>PO+24W</v>
      </c>
    </row>
    <row r="298" spans="1:47" s="9" customFormat="1" hidden="1" x14ac:dyDescent="0.25">
      <c r="A298" s="218"/>
      <c r="B298" s="217" t="s">
        <v>2644</v>
      </c>
      <c r="C298" s="217">
        <v>7400</v>
      </c>
      <c r="D298" s="225">
        <v>7406</v>
      </c>
      <c r="E298" s="205" t="s">
        <v>2874</v>
      </c>
      <c r="F298" s="205" t="str">
        <f t="shared" si="94"/>
        <v>0000-FE-7406</v>
      </c>
      <c r="G298" s="205" t="s">
        <v>2742</v>
      </c>
      <c r="H298" s="9" t="s">
        <v>2663</v>
      </c>
      <c r="I298" s="9" t="str">
        <f>VLOOKUP(J298,Auxiliary!B:C,2,0)</f>
        <v>SAPH</v>
      </c>
      <c r="J298" s="217" t="s">
        <v>2528</v>
      </c>
      <c r="K298" s="217" t="s">
        <v>2653</v>
      </c>
      <c r="L298" s="217" t="s">
        <v>2654</v>
      </c>
      <c r="M298" s="217" t="s">
        <v>2654</v>
      </c>
      <c r="N298" s="217" t="s">
        <v>2654</v>
      </c>
      <c r="O298" s="217" t="s">
        <v>2653</v>
      </c>
      <c r="P298" s="217" t="s">
        <v>2654</v>
      </c>
      <c r="Q298" s="217" t="s">
        <v>2654</v>
      </c>
      <c r="R298" s="217" t="s">
        <v>2654</v>
      </c>
      <c r="S298" s="217" t="s">
        <v>2654</v>
      </c>
      <c r="T298" s="217" t="s">
        <v>2654</v>
      </c>
      <c r="U298" s="217" t="s">
        <v>2654</v>
      </c>
      <c r="V298" s="217" t="s">
        <v>2654</v>
      </c>
      <c r="W298" s="217" t="s">
        <v>2654</v>
      </c>
      <c r="X298" s="217" t="s">
        <v>2654</v>
      </c>
      <c r="Y298" s="217" t="s">
        <v>2654</v>
      </c>
      <c r="Z298" s="217" t="s">
        <v>2654</v>
      </c>
      <c r="AA298" s="217" t="s">
        <v>2654</v>
      </c>
      <c r="AB298" s="217" t="str">
        <f t="shared" si="95"/>
        <v>NO</v>
      </c>
      <c r="AC298" s="217" t="str">
        <f t="shared" si="96"/>
        <v>NO</v>
      </c>
      <c r="AD298" s="217" t="str">
        <f t="shared" si="97"/>
        <v>NO</v>
      </c>
      <c r="AE298" s="217" t="str">
        <f t="shared" si="98"/>
        <v>NO</v>
      </c>
      <c r="AF298" s="217" t="str">
        <f t="shared" si="99"/>
        <v>NO</v>
      </c>
      <c r="AG298" s="217" t="str">
        <f t="shared" si="100"/>
        <v>NO</v>
      </c>
      <c r="AH298" s="217" t="str">
        <f t="shared" si="101"/>
        <v>NO</v>
      </c>
      <c r="AI298" s="217" t="str">
        <f t="shared" si="102"/>
        <v>NO</v>
      </c>
      <c r="AJ298" s="217" t="str">
        <f t="shared" si="86"/>
        <v>NO</v>
      </c>
      <c r="AK298" s="217" t="str">
        <f t="shared" si="87"/>
        <v>NO</v>
      </c>
      <c r="AL298" s="217" t="str">
        <f t="shared" si="88"/>
        <v>NO</v>
      </c>
      <c r="AM298" s="217" t="str">
        <f t="shared" si="89"/>
        <v>NO</v>
      </c>
      <c r="AN298" s="217" t="str">
        <f t="shared" si="90"/>
        <v>NO</v>
      </c>
      <c r="AO298" s="217" t="str">
        <f t="shared" si="90"/>
        <v>NO</v>
      </c>
      <c r="AP298" s="217" t="str">
        <f>IF(AND(Inputs!$E$16=TRUE,K298="YES"),"YES","NO")</f>
        <v>NO</v>
      </c>
      <c r="AQ298" s="217" t="str">
        <f t="shared" si="91"/>
        <v>NO</v>
      </c>
      <c r="AR298" s="217" t="str">
        <f t="shared" si="93"/>
        <v>NO</v>
      </c>
      <c r="AS298" s="216">
        <v>24</v>
      </c>
      <c r="AT298" s="221">
        <f t="shared" si="85"/>
        <v>43528</v>
      </c>
      <c r="AU298" s="217" t="str">
        <f t="shared" si="92"/>
        <v>PO+24W</v>
      </c>
    </row>
    <row r="299" spans="1:47" s="9" customFormat="1" hidden="1" x14ac:dyDescent="0.25">
      <c r="A299" s="218"/>
      <c r="B299" s="217" t="s">
        <v>2644</v>
      </c>
      <c r="C299" s="217">
        <v>7400</v>
      </c>
      <c r="D299" s="225">
        <v>7407</v>
      </c>
      <c r="E299" s="205" t="s">
        <v>2182</v>
      </c>
      <c r="F299" s="205" t="str">
        <f t="shared" si="94"/>
        <v>0000-FE-7407</v>
      </c>
      <c r="G299" s="205" t="s">
        <v>2742</v>
      </c>
      <c r="H299" s="9" t="s">
        <v>2663</v>
      </c>
      <c r="I299" s="9" t="str">
        <f>VLOOKUP(J299,Auxiliary!B:C,2,0)</f>
        <v>SAPH</v>
      </c>
      <c r="J299" s="217" t="s">
        <v>2528</v>
      </c>
      <c r="K299" s="217" t="s">
        <v>2653</v>
      </c>
      <c r="L299" s="217" t="s">
        <v>2654</v>
      </c>
      <c r="M299" s="217" t="s">
        <v>2654</v>
      </c>
      <c r="N299" s="217" t="s">
        <v>2654</v>
      </c>
      <c r="O299" s="217" t="s">
        <v>2653</v>
      </c>
      <c r="P299" s="217" t="s">
        <v>2654</v>
      </c>
      <c r="Q299" s="217" t="s">
        <v>2654</v>
      </c>
      <c r="R299" s="217" t="s">
        <v>2654</v>
      </c>
      <c r="S299" s="217" t="s">
        <v>2654</v>
      </c>
      <c r="T299" s="217" t="s">
        <v>2654</v>
      </c>
      <c r="U299" s="217" t="s">
        <v>2654</v>
      </c>
      <c r="V299" s="217" t="s">
        <v>2654</v>
      </c>
      <c r="W299" s="217" t="s">
        <v>2654</v>
      </c>
      <c r="X299" s="217" t="s">
        <v>2654</v>
      </c>
      <c r="Y299" s="217" t="s">
        <v>2654</v>
      </c>
      <c r="Z299" s="217" t="s">
        <v>2654</v>
      </c>
      <c r="AA299" s="217" t="s">
        <v>2654</v>
      </c>
      <c r="AB299" s="217" t="str">
        <f t="shared" si="95"/>
        <v>NO</v>
      </c>
      <c r="AC299" s="217" t="str">
        <f t="shared" si="96"/>
        <v>NO</v>
      </c>
      <c r="AD299" s="217" t="str">
        <f t="shared" si="97"/>
        <v>NO</v>
      </c>
      <c r="AE299" s="217" t="str">
        <f t="shared" si="98"/>
        <v>NO</v>
      </c>
      <c r="AF299" s="217" t="str">
        <f t="shared" si="99"/>
        <v>NO</v>
      </c>
      <c r="AG299" s="217" t="str">
        <f t="shared" si="100"/>
        <v>NO</v>
      </c>
      <c r="AH299" s="217" t="str">
        <f t="shared" si="101"/>
        <v>NO</v>
      </c>
      <c r="AI299" s="217" t="str">
        <f t="shared" si="102"/>
        <v>NO</v>
      </c>
      <c r="AJ299" s="217" t="str">
        <f t="shared" si="86"/>
        <v>NO</v>
      </c>
      <c r="AK299" s="217" t="str">
        <f t="shared" si="87"/>
        <v>NO</v>
      </c>
      <c r="AL299" s="217" t="str">
        <f t="shared" si="88"/>
        <v>NO</v>
      </c>
      <c r="AM299" s="217" t="str">
        <f t="shared" si="89"/>
        <v>NO</v>
      </c>
      <c r="AN299" s="217" t="str">
        <f t="shared" si="90"/>
        <v>NO</v>
      </c>
      <c r="AO299" s="217" t="str">
        <f t="shared" si="90"/>
        <v>NO</v>
      </c>
      <c r="AP299" s="217" t="str">
        <f>IF(AND(Inputs!$E$16=TRUE,K299="YES"),"YES","NO")</f>
        <v>NO</v>
      </c>
      <c r="AQ299" s="217" t="str">
        <f t="shared" si="91"/>
        <v>NO</v>
      </c>
      <c r="AR299" s="217" t="str">
        <f t="shared" si="93"/>
        <v>NO</v>
      </c>
      <c r="AS299" s="216">
        <v>24</v>
      </c>
      <c r="AT299" s="221">
        <f t="shared" si="85"/>
        <v>43528</v>
      </c>
      <c r="AU299" s="217" t="str">
        <f t="shared" si="92"/>
        <v>PO+24W</v>
      </c>
    </row>
    <row r="300" spans="1:47" s="9" customFormat="1" hidden="1" x14ac:dyDescent="0.25">
      <c r="A300" s="218"/>
      <c r="B300" s="217" t="s">
        <v>2644</v>
      </c>
      <c r="C300" s="217">
        <v>7400</v>
      </c>
      <c r="D300" s="225">
        <v>7408</v>
      </c>
      <c r="E300" s="205" t="s">
        <v>2183</v>
      </c>
      <c r="F300" s="205" t="str">
        <f t="shared" si="94"/>
        <v>0000-FE-7408</v>
      </c>
      <c r="G300" s="205" t="s">
        <v>2742</v>
      </c>
      <c r="H300" s="9" t="s">
        <v>2663</v>
      </c>
      <c r="I300" s="9" t="str">
        <f>VLOOKUP(J300,Auxiliary!B:C,2,0)</f>
        <v>SAPH</v>
      </c>
      <c r="J300" s="217" t="s">
        <v>2528</v>
      </c>
      <c r="K300" s="217" t="s">
        <v>2653</v>
      </c>
      <c r="L300" s="217" t="s">
        <v>2654</v>
      </c>
      <c r="M300" s="217" t="s">
        <v>2654</v>
      </c>
      <c r="N300" s="217" t="s">
        <v>2654</v>
      </c>
      <c r="O300" s="217" t="s">
        <v>2653</v>
      </c>
      <c r="P300" s="217" t="s">
        <v>2654</v>
      </c>
      <c r="Q300" s="217" t="s">
        <v>2654</v>
      </c>
      <c r="R300" s="217" t="s">
        <v>2654</v>
      </c>
      <c r="S300" s="217" t="s">
        <v>2654</v>
      </c>
      <c r="T300" s="217" t="s">
        <v>2654</v>
      </c>
      <c r="U300" s="217" t="s">
        <v>2654</v>
      </c>
      <c r="V300" s="217" t="s">
        <v>2654</v>
      </c>
      <c r="W300" s="217" t="s">
        <v>2654</v>
      </c>
      <c r="X300" s="217" t="s">
        <v>2654</v>
      </c>
      <c r="Y300" s="217" t="s">
        <v>2654</v>
      </c>
      <c r="Z300" s="217" t="s">
        <v>2654</v>
      </c>
      <c r="AA300" s="217" t="s">
        <v>2654</v>
      </c>
      <c r="AB300" s="217" t="str">
        <f t="shared" si="95"/>
        <v>NO</v>
      </c>
      <c r="AC300" s="217" t="str">
        <f t="shared" si="96"/>
        <v>NO</v>
      </c>
      <c r="AD300" s="217" t="str">
        <f t="shared" si="97"/>
        <v>NO</v>
      </c>
      <c r="AE300" s="217" t="str">
        <f t="shared" si="98"/>
        <v>NO</v>
      </c>
      <c r="AF300" s="217" t="str">
        <f t="shared" si="99"/>
        <v>NO</v>
      </c>
      <c r="AG300" s="217" t="str">
        <f t="shared" si="100"/>
        <v>NO</v>
      </c>
      <c r="AH300" s="217" t="str">
        <f t="shared" si="101"/>
        <v>NO</v>
      </c>
      <c r="AI300" s="217" t="str">
        <f t="shared" si="102"/>
        <v>NO</v>
      </c>
      <c r="AJ300" s="217" t="str">
        <f t="shared" si="86"/>
        <v>NO</v>
      </c>
      <c r="AK300" s="217" t="str">
        <f t="shared" si="87"/>
        <v>NO</v>
      </c>
      <c r="AL300" s="217" t="str">
        <f t="shared" si="88"/>
        <v>NO</v>
      </c>
      <c r="AM300" s="217" t="str">
        <f t="shared" si="89"/>
        <v>NO</v>
      </c>
      <c r="AN300" s="217" t="str">
        <f t="shared" si="90"/>
        <v>NO</v>
      </c>
      <c r="AO300" s="217" t="str">
        <f t="shared" si="90"/>
        <v>NO</v>
      </c>
      <c r="AP300" s="217" t="str">
        <f>IF(AND(Inputs!$E$16=TRUE,K300="YES"),"YES","NO")</f>
        <v>NO</v>
      </c>
      <c r="AQ300" s="217" t="str">
        <f t="shared" si="91"/>
        <v>NO</v>
      </c>
      <c r="AR300" s="217" t="str">
        <f t="shared" si="93"/>
        <v>NO</v>
      </c>
      <c r="AS300" s="216">
        <v>24</v>
      </c>
      <c r="AT300" s="221">
        <f t="shared" si="85"/>
        <v>43528</v>
      </c>
      <c r="AU300" s="217" t="str">
        <f t="shared" si="92"/>
        <v>PO+24W</v>
      </c>
    </row>
    <row r="301" spans="1:47" s="9" customFormat="1" hidden="1" x14ac:dyDescent="0.25">
      <c r="A301" s="218"/>
      <c r="B301" s="217" t="s">
        <v>2644</v>
      </c>
      <c r="C301" s="217">
        <v>7400</v>
      </c>
      <c r="D301" s="225">
        <v>7409</v>
      </c>
      <c r="E301" s="205" t="s">
        <v>1986</v>
      </c>
      <c r="F301" s="205" t="str">
        <f t="shared" si="94"/>
        <v>0000-FE-7409</v>
      </c>
      <c r="G301" s="205" t="s">
        <v>2742</v>
      </c>
      <c r="H301" s="9" t="s">
        <v>2663</v>
      </c>
      <c r="I301" s="9" t="str">
        <f>VLOOKUP(J301,Auxiliary!B:C,2,0)</f>
        <v>SAPH</v>
      </c>
      <c r="J301" s="217" t="s">
        <v>2528</v>
      </c>
      <c r="K301" s="217" t="s">
        <v>2653</v>
      </c>
      <c r="L301" s="217" t="s">
        <v>2654</v>
      </c>
      <c r="M301" s="217" t="s">
        <v>2654</v>
      </c>
      <c r="N301" s="217" t="s">
        <v>2654</v>
      </c>
      <c r="O301" s="217" t="s">
        <v>2653</v>
      </c>
      <c r="P301" s="217" t="s">
        <v>2654</v>
      </c>
      <c r="Q301" s="217" t="s">
        <v>2654</v>
      </c>
      <c r="R301" s="217" t="s">
        <v>2654</v>
      </c>
      <c r="S301" s="217" t="s">
        <v>2654</v>
      </c>
      <c r="T301" s="217" t="s">
        <v>2654</v>
      </c>
      <c r="U301" s="217" t="s">
        <v>2654</v>
      </c>
      <c r="V301" s="217" t="s">
        <v>2654</v>
      </c>
      <c r="W301" s="217" t="s">
        <v>2654</v>
      </c>
      <c r="X301" s="217" t="s">
        <v>2654</v>
      </c>
      <c r="Y301" s="217" t="s">
        <v>2654</v>
      </c>
      <c r="Z301" s="217" t="s">
        <v>2654</v>
      </c>
      <c r="AA301" s="217" t="s">
        <v>2654</v>
      </c>
      <c r="AB301" s="217" t="str">
        <f t="shared" si="95"/>
        <v>NO</v>
      </c>
      <c r="AC301" s="217" t="str">
        <f t="shared" si="96"/>
        <v>NO</v>
      </c>
      <c r="AD301" s="217" t="str">
        <f t="shared" si="97"/>
        <v>NO</v>
      </c>
      <c r="AE301" s="217" t="str">
        <f t="shared" si="98"/>
        <v>NO</v>
      </c>
      <c r="AF301" s="217" t="str">
        <f t="shared" si="99"/>
        <v>NO</v>
      </c>
      <c r="AG301" s="217" t="str">
        <f t="shared" si="100"/>
        <v>NO</v>
      </c>
      <c r="AH301" s="217" t="str">
        <f t="shared" si="101"/>
        <v>NO</v>
      </c>
      <c r="AI301" s="217" t="str">
        <f t="shared" si="102"/>
        <v>NO</v>
      </c>
      <c r="AJ301" s="217" t="str">
        <f t="shared" si="86"/>
        <v>NO</v>
      </c>
      <c r="AK301" s="217" t="str">
        <f t="shared" si="87"/>
        <v>NO</v>
      </c>
      <c r="AL301" s="217" t="str">
        <f t="shared" si="88"/>
        <v>NO</v>
      </c>
      <c r="AM301" s="217" t="str">
        <f t="shared" si="89"/>
        <v>NO</v>
      </c>
      <c r="AN301" s="217" t="str">
        <f t="shared" si="90"/>
        <v>NO</v>
      </c>
      <c r="AO301" s="217" t="str">
        <f t="shared" si="90"/>
        <v>NO</v>
      </c>
      <c r="AP301" s="217" t="str">
        <f>IF(AND(Inputs!$E$16=TRUE,K301="YES"),"YES","NO")</f>
        <v>NO</v>
      </c>
      <c r="AQ301" s="217" t="str">
        <f t="shared" si="91"/>
        <v>NO</v>
      </c>
      <c r="AR301" s="217" t="str">
        <f t="shared" si="93"/>
        <v>NO</v>
      </c>
      <c r="AS301" s="216">
        <v>24</v>
      </c>
      <c r="AT301" s="221">
        <f t="shared" si="85"/>
        <v>43528</v>
      </c>
      <c r="AU301" s="217" t="str">
        <f t="shared" si="92"/>
        <v>PO+24W</v>
      </c>
    </row>
    <row r="302" spans="1:47" s="9" customFormat="1" hidden="1" x14ac:dyDescent="0.25">
      <c r="A302" s="218"/>
      <c r="B302" s="217" t="s">
        <v>2644</v>
      </c>
      <c r="C302" s="217">
        <v>7400</v>
      </c>
      <c r="D302" s="225">
        <v>7410</v>
      </c>
      <c r="E302" s="205" t="s">
        <v>1987</v>
      </c>
      <c r="F302" s="205" t="str">
        <f t="shared" si="94"/>
        <v>0000-FE-7410</v>
      </c>
      <c r="G302" s="205" t="s">
        <v>2742</v>
      </c>
      <c r="H302" s="9" t="s">
        <v>2663</v>
      </c>
      <c r="I302" s="9" t="str">
        <f>VLOOKUP(J302,Auxiliary!B:C,2,0)</f>
        <v>SAPH</v>
      </c>
      <c r="J302" s="217" t="s">
        <v>2528</v>
      </c>
      <c r="K302" s="217" t="s">
        <v>2653</v>
      </c>
      <c r="L302" s="217" t="s">
        <v>2654</v>
      </c>
      <c r="M302" s="217" t="s">
        <v>2654</v>
      </c>
      <c r="N302" s="217" t="s">
        <v>2654</v>
      </c>
      <c r="O302" s="217" t="s">
        <v>2653</v>
      </c>
      <c r="P302" s="217" t="s">
        <v>2654</v>
      </c>
      <c r="Q302" s="217" t="s">
        <v>2654</v>
      </c>
      <c r="R302" s="217" t="s">
        <v>2654</v>
      </c>
      <c r="S302" s="217" t="s">
        <v>2654</v>
      </c>
      <c r="T302" s="217" t="s">
        <v>2654</v>
      </c>
      <c r="U302" s="217" t="s">
        <v>2654</v>
      </c>
      <c r="V302" s="217" t="s">
        <v>2654</v>
      </c>
      <c r="W302" s="217" t="s">
        <v>2654</v>
      </c>
      <c r="X302" s="217" t="s">
        <v>2654</v>
      </c>
      <c r="Y302" s="217" t="s">
        <v>2654</v>
      </c>
      <c r="Z302" s="217" t="s">
        <v>2654</v>
      </c>
      <c r="AA302" s="217" t="s">
        <v>2654</v>
      </c>
      <c r="AB302" s="217" t="str">
        <f t="shared" si="95"/>
        <v>NO</v>
      </c>
      <c r="AC302" s="217" t="str">
        <f t="shared" si="96"/>
        <v>NO</v>
      </c>
      <c r="AD302" s="217" t="str">
        <f t="shared" si="97"/>
        <v>NO</v>
      </c>
      <c r="AE302" s="217" t="str">
        <f t="shared" si="98"/>
        <v>NO</v>
      </c>
      <c r="AF302" s="217" t="str">
        <f t="shared" si="99"/>
        <v>NO</v>
      </c>
      <c r="AG302" s="217" t="str">
        <f t="shared" si="100"/>
        <v>NO</v>
      </c>
      <c r="AH302" s="217" t="str">
        <f t="shared" si="101"/>
        <v>NO</v>
      </c>
      <c r="AI302" s="217" t="str">
        <f t="shared" si="102"/>
        <v>NO</v>
      </c>
      <c r="AJ302" s="217" t="str">
        <f t="shared" si="86"/>
        <v>NO</v>
      </c>
      <c r="AK302" s="217" t="str">
        <f t="shared" si="87"/>
        <v>NO</v>
      </c>
      <c r="AL302" s="217" t="str">
        <f t="shared" si="88"/>
        <v>NO</v>
      </c>
      <c r="AM302" s="217" t="str">
        <f t="shared" si="89"/>
        <v>NO</v>
      </c>
      <c r="AN302" s="217" t="str">
        <f t="shared" si="90"/>
        <v>NO</v>
      </c>
      <c r="AO302" s="217" t="str">
        <f t="shared" si="90"/>
        <v>NO</v>
      </c>
      <c r="AP302" s="217" t="str">
        <f>IF(AND(Inputs!$E$16=TRUE,K302="YES"),"YES","NO")</f>
        <v>NO</v>
      </c>
      <c r="AQ302" s="217" t="str">
        <f t="shared" si="91"/>
        <v>NO</v>
      </c>
      <c r="AR302" s="217" t="str">
        <f t="shared" si="93"/>
        <v>NO</v>
      </c>
      <c r="AS302" s="216">
        <v>40</v>
      </c>
      <c r="AT302" s="221">
        <f t="shared" si="85"/>
        <v>43640</v>
      </c>
      <c r="AU302" s="217" t="str">
        <f t="shared" si="92"/>
        <v>PO+40W</v>
      </c>
    </row>
    <row r="303" spans="1:47" s="9" customFormat="1" hidden="1" x14ac:dyDescent="0.25">
      <c r="A303" s="218"/>
      <c r="B303" s="217" t="s">
        <v>2644</v>
      </c>
      <c r="C303" s="217">
        <v>7400</v>
      </c>
      <c r="D303" s="225">
        <v>7411</v>
      </c>
      <c r="E303" s="205" t="s">
        <v>2184</v>
      </c>
      <c r="F303" s="205" t="str">
        <f t="shared" si="94"/>
        <v>0000-FE-7411</v>
      </c>
      <c r="G303" s="205" t="s">
        <v>2742</v>
      </c>
      <c r="H303" s="9" t="s">
        <v>2663</v>
      </c>
      <c r="I303" s="9" t="str">
        <f>VLOOKUP(J303,Auxiliary!B:C,2,0)</f>
        <v>SAPH</v>
      </c>
      <c r="J303" s="217" t="s">
        <v>2528</v>
      </c>
      <c r="K303" s="217" t="s">
        <v>2653</v>
      </c>
      <c r="L303" s="217" t="s">
        <v>2654</v>
      </c>
      <c r="M303" s="217" t="s">
        <v>2654</v>
      </c>
      <c r="N303" s="217" t="s">
        <v>2654</v>
      </c>
      <c r="O303" s="217" t="s">
        <v>2653</v>
      </c>
      <c r="P303" s="217" t="s">
        <v>2654</v>
      </c>
      <c r="Q303" s="217" t="s">
        <v>2654</v>
      </c>
      <c r="R303" s="217" t="s">
        <v>2654</v>
      </c>
      <c r="S303" s="217" t="s">
        <v>2654</v>
      </c>
      <c r="T303" s="217" t="s">
        <v>2654</v>
      </c>
      <c r="U303" s="217" t="s">
        <v>2654</v>
      </c>
      <c r="V303" s="217" t="s">
        <v>2654</v>
      </c>
      <c r="W303" s="217" t="s">
        <v>2654</v>
      </c>
      <c r="X303" s="217" t="s">
        <v>2654</v>
      </c>
      <c r="Y303" s="217" t="s">
        <v>2654</v>
      </c>
      <c r="Z303" s="217" t="s">
        <v>2654</v>
      </c>
      <c r="AA303" s="217" t="s">
        <v>2654</v>
      </c>
      <c r="AB303" s="217" t="str">
        <f t="shared" si="95"/>
        <v>NO</v>
      </c>
      <c r="AC303" s="217" t="str">
        <f t="shared" si="96"/>
        <v>NO</v>
      </c>
      <c r="AD303" s="217" t="str">
        <f t="shared" si="97"/>
        <v>NO</v>
      </c>
      <c r="AE303" s="217" t="str">
        <f t="shared" si="98"/>
        <v>NO</v>
      </c>
      <c r="AF303" s="217" t="str">
        <f t="shared" si="99"/>
        <v>NO</v>
      </c>
      <c r="AG303" s="217" t="str">
        <f t="shared" si="100"/>
        <v>NO</v>
      </c>
      <c r="AH303" s="217" t="str">
        <f t="shared" si="101"/>
        <v>NO</v>
      </c>
      <c r="AI303" s="217" t="str">
        <f t="shared" si="102"/>
        <v>NO</v>
      </c>
      <c r="AJ303" s="217" t="str">
        <f t="shared" si="86"/>
        <v>NO</v>
      </c>
      <c r="AK303" s="217" t="str">
        <f t="shared" si="87"/>
        <v>NO</v>
      </c>
      <c r="AL303" s="217" t="str">
        <f t="shared" si="88"/>
        <v>NO</v>
      </c>
      <c r="AM303" s="217" t="str">
        <f t="shared" si="89"/>
        <v>NO</v>
      </c>
      <c r="AN303" s="217" t="str">
        <f t="shared" si="90"/>
        <v>NO</v>
      </c>
      <c r="AO303" s="217" t="str">
        <f t="shared" si="90"/>
        <v>NO</v>
      </c>
      <c r="AP303" s="217" t="str">
        <f>IF(AND(Inputs!$E$16=TRUE,K303="YES"),"YES","NO")</f>
        <v>NO</v>
      </c>
      <c r="AQ303" s="217" t="str">
        <f t="shared" si="91"/>
        <v>NO</v>
      </c>
      <c r="AR303" s="217" t="str">
        <f t="shared" si="93"/>
        <v>NO</v>
      </c>
      <c r="AS303" s="216">
        <v>24</v>
      </c>
      <c r="AT303" s="221">
        <f t="shared" si="85"/>
        <v>43528</v>
      </c>
      <c r="AU303" s="217" t="str">
        <f t="shared" si="92"/>
        <v>PO+24W</v>
      </c>
    </row>
    <row r="304" spans="1:47" s="9" customFormat="1" hidden="1" x14ac:dyDescent="0.25">
      <c r="A304" s="218"/>
      <c r="B304" s="217" t="s">
        <v>2644</v>
      </c>
      <c r="C304" s="217">
        <v>7400</v>
      </c>
      <c r="D304" s="225">
        <v>7412</v>
      </c>
      <c r="E304" s="205" t="s">
        <v>2185</v>
      </c>
      <c r="F304" s="205" t="str">
        <f t="shared" si="94"/>
        <v>0000-FE-7412</v>
      </c>
      <c r="G304" s="205" t="s">
        <v>2742</v>
      </c>
      <c r="H304" s="9" t="s">
        <v>2663</v>
      </c>
      <c r="I304" s="9" t="str">
        <f>VLOOKUP(J304,Auxiliary!B:C,2,0)</f>
        <v>SAPH</v>
      </c>
      <c r="J304" s="217" t="s">
        <v>2528</v>
      </c>
      <c r="K304" s="217" t="s">
        <v>2653</v>
      </c>
      <c r="L304" s="217" t="s">
        <v>2654</v>
      </c>
      <c r="M304" s="217" t="s">
        <v>2654</v>
      </c>
      <c r="N304" s="217" t="s">
        <v>2654</v>
      </c>
      <c r="O304" s="217" t="s">
        <v>2653</v>
      </c>
      <c r="P304" s="217" t="s">
        <v>2654</v>
      </c>
      <c r="Q304" s="217" t="s">
        <v>2654</v>
      </c>
      <c r="R304" s="217" t="s">
        <v>2654</v>
      </c>
      <c r="S304" s="217" t="s">
        <v>2654</v>
      </c>
      <c r="T304" s="217" t="s">
        <v>2654</v>
      </c>
      <c r="U304" s="217" t="s">
        <v>2654</v>
      </c>
      <c r="V304" s="217" t="s">
        <v>2654</v>
      </c>
      <c r="W304" s="217" t="s">
        <v>2654</v>
      </c>
      <c r="X304" s="217" t="s">
        <v>2654</v>
      </c>
      <c r="Y304" s="217" t="s">
        <v>2654</v>
      </c>
      <c r="Z304" s="217" t="s">
        <v>2654</v>
      </c>
      <c r="AA304" s="217" t="s">
        <v>2654</v>
      </c>
      <c r="AB304" s="217" t="str">
        <f t="shared" si="95"/>
        <v>NO</v>
      </c>
      <c r="AC304" s="217" t="str">
        <f t="shared" si="96"/>
        <v>NO</v>
      </c>
      <c r="AD304" s="217" t="str">
        <f t="shared" si="97"/>
        <v>NO</v>
      </c>
      <c r="AE304" s="217" t="str">
        <f t="shared" si="98"/>
        <v>NO</v>
      </c>
      <c r="AF304" s="217" t="str">
        <f t="shared" si="99"/>
        <v>NO</v>
      </c>
      <c r="AG304" s="217" t="str">
        <f t="shared" si="100"/>
        <v>NO</v>
      </c>
      <c r="AH304" s="217" t="str">
        <f t="shared" si="101"/>
        <v>NO</v>
      </c>
      <c r="AI304" s="217" t="str">
        <f t="shared" si="102"/>
        <v>NO</v>
      </c>
      <c r="AJ304" s="217" t="str">
        <f t="shared" si="86"/>
        <v>NO</v>
      </c>
      <c r="AK304" s="217" t="str">
        <f t="shared" si="87"/>
        <v>NO</v>
      </c>
      <c r="AL304" s="217" t="str">
        <f t="shared" si="88"/>
        <v>NO</v>
      </c>
      <c r="AM304" s="217" t="str">
        <f t="shared" si="89"/>
        <v>NO</v>
      </c>
      <c r="AN304" s="217" t="str">
        <f t="shared" si="90"/>
        <v>NO</v>
      </c>
      <c r="AO304" s="217" t="str">
        <f t="shared" si="90"/>
        <v>NO</v>
      </c>
      <c r="AP304" s="217" t="str">
        <f>IF(AND(Inputs!$E$16=TRUE,K304="YES"),"YES","NO")</f>
        <v>NO</v>
      </c>
      <c r="AQ304" s="217" t="str">
        <f t="shared" si="91"/>
        <v>NO</v>
      </c>
      <c r="AR304" s="217" t="str">
        <f t="shared" si="93"/>
        <v>NO</v>
      </c>
      <c r="AS304" s="216">
        <v>24</v>
      </c>
      <c r="AT304" s="221">
        <f t="shared" si="85"/>
        <v>43528</v>
      </c>
      <c r="AU304" s="217" t="str">
        <f t="shared" si="92"/>
        <v>PO+24W</v>
      </c>
    </row>
    <row r="305" spans="1:47" s="9" customFormat="1" hidden="1" x14ac:dyDescent="0.25">
      <c r="A305" s="218"/>
      <c r="B305" s="217" t="s">
        <v>2644</v>
      </c>
      <c r="C305" s="217">
        <v>7400</v>
      </c>
      <c r="D305" s="225">
        <v>7413</v>
      </c>
      <c r="E305" s="205" t="s">
        <v>2186</v>
      </c>
      <c r="F305" s="205" t="str">
        <f t="shared" si="94"/>
        <v>0000-FE-7413</v>
      </c>
      <c r="G305" s="205" t="s">
        <v>2742</v>
      </c>
      <c r="H305" s="9" t="s">
        <v>2663</v>
      </c>
      <c r="I305" s="9" t="str">
        <f>VLOOKUP(J305,Auxiliary!B:C,2,0)</f>
        <v>SAPH</v>
      </c>
      <c r="J305" s="217" t="s">
        <v>2528</v>
      </c>
      <c r="K305" s="217" t="s">
        <v>2653</v>
      </c>
      <c r="L305" s="217" t="s">
        <v>2654</v>
      </c>
      <c r="M305" s="217" t="s">
        <v>2654</v>
      </c>
      <c r="N305" s="217" t="s">
        <v>2654</v>
      </c>
      <c r="O305" s="217" t="s">
        <v>2653</v>
      </c>
      <c r="P305" s="217" t="s">
        <v>2654</v>
      </c>
      <c r="Q305" s="217" t="s">
        <v>2654</v>
      </c>
      <c r="R305" s="217" t="s">
        <v>2654</v>
      </c>
      <c r="S305" s="217" t="s">
        <v>2654</v>
      </c>
      <c r="T305" s="217" t="s">
        <v>2654</v>
      </c>
      <c r="U305" s="217" t="s">
        <v>2654</v>
      </c>
      <c r="V305" s="217" t="s">
        <v>2654</v>
      </c>
      <c r="W305" s="217" t="s">
        <v>2654</v>
      </c>
      <c r="X305" s="217" t="s">
        <v>2654</v>
      </c>
      <c r="Y305" s="217" t="s">
        <v>2654</v>
      </c>
      <c r="Z305" s="217" t="s">
        <v>2654</v>
      </c>
      <c r="AA305" s="217" t="s">
        <v>2654</v>
      </c>
      <c r="AB305" s="217" t="str">
        <f t="shared" si="95"/>
        <v>NO</v>
      </c>
      <c r="AC305" s="217" t="str">
        <f t="shared" si="96"/>
        <v>NO</v>
      </c>
      <c r="AD305" s="217" t="str">
        <f t="shared" si="97"/>
        <v>NO</v>
      </c>
      <c r="AE305" s="217" t="str">
        <f t="shared" si="98"/>
        <v>NO</v>
      </c>
      <c r="AF305" s="217" t="str">
        <f t="shared" si="99"/>
        <v>NO</v>
      </c>
      <c r="AG305" s="217" t="str">
        <f t="shared" si="100"/>
        <v>NO</v>
      </c>
      <c r="AH305" s="217" t="str">
        <f t="shared" si="101"/>
        <v>NO</v>
      </c>
      <c r="AI305" s="217" t="str">
        <f t="shared" si="102"/>
        <v>NO</v>
      </c>
      <c r="AJ305" s="217" t="str">
        <f t="shared" si="86"/>
        <v>NO</v>
      </c>
      <c r="AK305" s="217" t="str">
        <f t="shared" si="87"/>
        <v>NO</v>
      </c>
      <c r="AL305" s="217" t="str">
        <f t="shared" si="88"/>
        <v>NO</v>
      </c>
      <c r="AM305" s="217" t="str">
        <f t="shared" si="89"/>
        <v>NO</v>
      </c>
      <c r="AN305" s="217" t="str">
        <f t="shared" si="90"/>
        <v>NO</v>
      </c>
      <c r="AO305" s="217" t="str">
        <f t="shared" si="90"/>
        <v>NO</v>
      </c>
      <c r="AP305" s="217" t="str">
        <f>IF(AND(Inputs!$E$16=TRUE,K305="YES"),"YES","NO")</f>
        <v>NO</v>
      </c>
      <c r="AQ305" s="217" t="str">
        <f t="shared" si="91"/>
        <v>NO</v>
      </c>
      <c r="AR305" s="217" t="str">
        <f t="shared" si="93"/>
        <v>NO</v>
      </c>
      <c r="AS305" s="216">
        <v>24</v>
      </c>
      <c r="AT305" s="221">
        <f t="shared" si="85"/>
        <v>43528</v>
      </c>
      <c r="AU305" s="217" t="str">
        <f t="shared" si="92"/>
        <v>PO+24W</v>
      </c>
    </row>
    <row r="306" spans="1:47" s="9" customFormat="1" hidden="1" x14ac:dyDescent="0.25">
      <c r="A306" s="218"/>
      <c r="B306" s="217" t="s">
        <v>2644</v>
      </c>
      <c r="C306" s="217">
        <v>7400</v>
      </c>
      <c r="D306" s="225">
        <v>7414</v>
      </c>
      <c r="E306" s="205" t="s">
        <v>2187</v>
      </c>
      <c r="F306" s="205" t="str">
        <f t="shared" si="94"/>
        <v>0000-FE-7414</v>
      </c>
      <c r="G306" s="205" t="s">
        <v>2742</v>
      </c>
      <c r="H306" s="9" t="s">
        <v>2663</v>
      </c>
      <c r="I306" s="9" t="str">
        <f>VLOOKUP(J306,Auxiliary!B:C,2,0)</f>
        <v>SAPH</v>
      </c>
      <c r="J306" s="217" t="s">
        <v>2528</v>
      </c>
      <c r="K306" s="217" t="s">
        <v>2653</v>
      </c>
      <c r="L306" s="217" t="s">
        <v>2654</v>
      </c>
      <c r="M306" s="217" t="s">
        <v>2654</v>
      </c>
      <c r="N306" s="217" t="s">
        <v>2654</v>
      </c>
      <c r="O306" s="217" t="s">
        <v>2653</v>
      </c>
      <c r="P306" s="217" t="s">
        <v>2654</v>
      </c>
      <c r="Q306" s="217" t="s">
        <v>2654</v>
      </c>
      <c r="R306" s="217" t="s">
        <v>2654</v>
      </c>
      <c r="S306" s="217" t="s">
        <v>2654</v>
      </c>
      <c r="T306" s="217" t="s">
        <v>2654</v>
      </c>
      <c r="U306" s="217" t="s">
        <v>2654</v>
      </c>
      <c r="V306" s="217" t="s">
        <v>2654</v>
      </c>
      <c r="W306" s="217" t="s">
        <v>2654</v>
      </c>
      <c r="X306" s="217" t="s">
        <v>2654</v>
      </c>
      <c r="Y306" s="217" t="s">
        <v>2654</v>
      </c>
      <c r="Z306" s="217" t="s">
        <v>2654</v>
      </c>
      <c r="AA306" s="217" t="s">
        <v>2654</v>
      </c>
      <c r="AB306" s="217" t="str">
        <f t="shared" si="95"/>
        <v>NO</v>
      </c>
      <c r="AC306" s="217" t="str">
        <f t="shared" si="96"/>
        <v>NO</v>
      </c>
      <c r="AD306" s="217" t="str">
        <f t="shared" si="97"/>
        <v>NO</v>
      </c>
      <c r="AE306" s="217" t="str">
        <f t="shared" si="98"/>
        <v>NO</v>
      </c>
      <c r="AF306" s="217" t="str">
        <f t="shared" si="99"/>
        <v>NO</v>
      </c>
      <c r="AG306" s="217" t="str">
        <f t="shared" si="100"/>
        <v>NO</v>
      </c>
      <c r="AH306" s="217" t="str">
        <f t="shared" si="101"/>
        <v>NO</v>
      </c>
      <c r="AI306" s="217" t="str">
        <f t="shared" si="102"/>
        <v>NO</v>
      </c>
      <c r="AJ306" s="217" t="str">
        <f t="shared" si="86"/>
        <v>NO</v>
      </c>
      <c r="AK306" s="217" t="str">
        <f t="shared" si="87"/>
        <v>NO</v>
      </c>
      <c r="AL306" s="217" t="str">
        <f t="shared" si="88"/>
        <v>NO</v>
      </c>
      <c r="AM306" s="217" t="str">
        <f t="shared" si="89"/>
        <v>NO</v>
      </c>
      <c r="AN306" s="217" t="str">
        <f t="shared" si="90"/>
        <v>NO</v>
      </c>
      <c r="AO306" s="217" t="str">
        <f t="shared" si="90"/>
        <v>NO</v>
      </c>
      <c r="AP306" s="217" t="str">
        <f>IF(AND(Inputs!$E$16=TRUE,K306="YES"),"YES","NO")</f>
        <v>NO</v>
      </c>
      <c r="AQ306" s="217" t="str">
        <f t="shared" si="91"/>
        <v>NO</v>
      </c>
      <c r="AR306" s="217" t="str">
        <f t="shared" si="93"/>
        <v>NO</v>
      </c>
      <c r="AS306" s="216">
        <v>24</v>
      </c>
      <c r="AT306" s="221">
        <f t="shared" si="85"/>
        <v>43528</v>
      </c>
      <c r="AU306" s="217" t="str">
        <f t="shared" si="92"/>
        <v>PO+24W</v>
      </c>
    </row>
    <row r="307" spans="1:47" s="9" customFormat="1" hidden="1" x14ac:dyDescent="0.25">
      <c r="A307" s="218"/>
      <c r="B307" s="217" t="s">
        <v>2644</v>
      </c>
      <c r="C307" s="217">
        <v>7400</v>
      </c>
      <c r="D307" s="225">
        <v>7415</v>
      </c>
      <c r="E307" s="205" t="s">
        <v>2875</v>
      </c>
      <c r="F307" s="205" t="str">
        <f t="shared" si="94"/>
        <v>0000-FE-7415</v>
      </c>
      <c r="G307" s="205" t="s">
        <v>2742</v>
      </c>
      <c r="H307" s="9" t="s">
        <v>2663</v>
      </c>
      <c r="I307" s="9" t="str">
        <f>VLOOKUP(J307,Auxiliary!B:C,2,0)</f>
        <v>SAPH</v>
      </c>
      <c r="J307" s="217" t="s">
        <v>2528</v>
      </c>
      <c r="K307" s="217" t="s">
        <v>2653</v>
      </c>
      <c r="L307" s="217" t="s">
        <v>2654</v>
      </c>
      <c r="M307" s="217" t="s">
        <v>2654</v>
      </c>
      <c r="N307" s="217" t="s">
        <v>2654</v>
      </c>
      <c r="O307" s="217" t="s">
        <v>2653</v>
      </c>
      <c r="P307" s="217" t="s">
        <v>2654</v>
      </c>
      <c r="Q307" s="217" t="s">
        <v>2654</v>
      </c>
      <c r="R307" s="217" t="s">
        <v>2654</v>
      </c>
      <c r="S307" s="217" t="s">
        <v>2654</v>
      </c>
      <c r="T307" s="217" t="s">
        <v>2654</v>
      </c>
      <c r="U307" s="217" t="s">
        <v>2654</v>
      </c>
      <c r="V307" s="217" t="s">
        <v>2654</v>
      </c>
      <c r="W307" s="217" t="s">
        <v>2654</v>
      </c>
      <c r="X307" s="217" t="s">
        <v>2654</v>
      </c>
      <c r="Y307" s="217" t="s">
        <v>2654</v>
      </c>
      <c r="Z307" s="217" t="s">
        <v>2654</v>
      </c>
      <c r="AA307" s="217" t="s">
        <v>2654</v>
      </c>
      <c r="AB307" s="217" t="str">
        <f t="shared" si="95"/>
        <v>NO</v>
      </c>
      <c r="AC307" s="217" t="str">
        <f t="shared" si="96"/>
        <v>NO</v>
      </c>
      <c r="AD307" s="217" t="str">
        <f t="shared" si="97"/>
        <v>NO</v>
      </c>
      <c r="AE307" s="217" t="str">
        <f t="shared" si="98"/>
        <v>NO</v>
      </c>
      <c r="AF307" s="217" t="str">
        <f t="shared" si="99"/>
        <v>NO</v>
      </c>
      <c r="AG307" s="217" t="str">
        <f t="shared" si="100"/>
        <v>NO</v>
      </c>
      <c r="AH307" s="217" t="str">
        <f t="shared" si="101"/>
        <v>NO</v>
      </c>
      <c r="AI307" s="217" t="str">
        <f t="shared" si="102"/>
        <v>NO</v>
      </c>
      <c r="AJ307" s="217" t="str">
        <f t="shared" si="86"/>
        <v>NO</v>
      </c>
      <c r="AK307" s="217" t="str">
        <f t="shared" si="87"/>
        <v>NO</v>
      </c>
      <c r="AL307" s="217" t="str">
        <f t="shared" si="88"/>
        <v>NO</v>
      </c>
      <c r="AM307" s="217" t="str">
        <f t="shared" si="89"/>
        <v>NO</v>
      </c>
      <c r="AN307" s="217" t="str">
        <f t="shared" si="90"/>
        <v>NO</v>
      </c>
      <c r="AO307" s="217" t="str">
        <f t="shared" si="90"/>
        <v>NO</v>
      </c>
      <c r="AP307" s="217" t="str">
        <f>IF(AND(Inputs!$E$16=TRUE,K307="YES"),"YES","NO")</f>
        <v>NO</v>
      </c>
      <c r="AQ307" s="217" t="str">
        <f t="shared" si="91"/>
        <v>NO</v>
      </c>
      <c r="AR307" s="217" t="str">
        <f t="shared" si="93"/>
        <v>NO</v>
      </c>
      <c r="AS307" s="216">
        <v>40</v>
      </c>
      <c r="AT307" s="221">
        <f t="shared" si="85"/>
        <v>43640</v>
      </c>
      <c r="AU307" s="217" t="str">
        <f t="shared" si="92"/>
        <v>PO+40W</v>
      </c>
    </row>
    <row r="308" spans="1:47" s="9" customFormat="1" hidden="1" x14ac:dyDescent="0.25">
      <c r="A308" s="218"/>
      <c r="B308" s="217" t="s">
        <v>2644</v>
      </c>
      <c r="C308" s="217">
        <v>7400</v>
      </c>
      <c r="D308" s="225">
        <v>7416</v>
      </c>
      <c r="E308" s="205" t="s">
        <v>2188</v>
      </c>
      <c r="F308" s="205" t="str">
        <f t="shared" si="94"/>
        <v>0000-FE-7416</v>
      </c>
      <c r="G308" s="205" t="s">
        <v>2742</v>
      </c>
      <c r="H308" s="9" t="s">
        <v>2663</v>
      </c>
      <c r="I308" s="9" t="str">
        <f>VLOOKUP(J308,Auxiliary!B:C,2,0)</f>
        <v>SAPH</v>
      </c>
      <c r="J308" s="217" t="s">
        <v>2528</v>
      </c>
      <c r="K308" s="217" t="s">
        <v>2653</v>
      </c>
      <c r="L308" s="217" t="s">
        <v>2654</v>
      </c>
      <c r="M308" s="217" t="s">
        <v>2654</v>
      </c>
      <c r="N308" s="217" t="s">
        <v>2654</v>
      </c>
      <c r="O308" s="217" t="s">
        <v>2653</v>
      </c>
      <c r="P308" s="217" t="s">
        <v>2654</v>
      </c>
      <c r="Q308" s="217" t="s">
        <v>2654</v>
      </c>
      <c r="R308" s="217" t="s">
        <v>2654</v>
      </c>
      <c r="S308" s="217" t="s">
        <v>2654</v>
      </c>
      <c r="T308" s="217" t="s">
        <v>2654</v>
      </c>
      <c r="U308" s="217" t="s">
        <v>2654</v>
      </c>
      <c r="V308" s="217" t="s">
        <v>2654</v>
      </c>
      <c r="W308" s="217" t="s">
        <v>2654</v>
      </c>
      <c r="X308" s="217" t="s">
        <v>2654</v>
      </c>
      <c r="Y308" s="217" t="s">
        <v>2654</v>
      </c>
      <c r="Z308" s="217" t="s">
        <v>2654</v>
      </c>
      <c r="AA308" s="217" t="s">
        <v>2654</v>
      </c>
      <c r="AB308" s="217" t="str">
        <f t="shared" si="95"/>
        <v>NO</v>
      </c>
      <c r="AC308" s="217" t="str">
        <f t="shared" si="96"/>
        <v>NO</v>
      </c>
      <c r="AD308" s="217" t="str">
        <f t="shared" si="97"/>
        <v>NO</v>
      </c>
      <c r="AE308" s="217" t="str">
        <f t="shared" si="98"/>
        <v>NO</v>
      </c>
      <c r="AF308" s="217" t="str">
        <f t="shared" si="99"/>
        <v>NO</v>
      </c>
      <c r="AG308" s="217" t="str">
        <f t="shared" si="100"/>
        <v>NO</v>
      </c>
      <c r="AH308" s="217" t="str">
        <f t="shared" si="101"/>
        <v>NO</v>
      </c>
      <c r="AI308" s="217" t="str">
        <f t="shared" si="102"/>
        <v>NO</v>
      </c>
      <c r="AJ308" s="217" t="str">
        <f t="shared" si="86"/>
        <v>NO</v>
      </c>
      <c r="AK308" s="217" t="str">
        <f t="shared" si="87"/>
        <v>NO</v>
      </c>
      <c r="AL308" s="217" t="str">
        <f t="shared" si="88"/>
        <v>NO</v>
      </c>
      <c r="AM308" s="217" t="str">
        <f t="shared" si="89"/>
        <v>NO</v>
      </c>
      <c r="AN308" s="217" t="str">
        <f t="shared" si="90"/>
        <v>NO</v>
      </c>
      <c r="AO308" s="217" t="str">
        <f t="shared" si="90"/>
        <v>NO</v>
      </c>
      <c r="AP308" s="217" t="str">
        <f>IF(AND(Inputs!$E$16=TRUE,K308="YES"),"YES","NO")</f>
        <v>NO</v>
      </c>
      <c r="AQ308" s="217" t="str">
        <f t="shared" si="91"/>
        <v>NO</v>
      </c>
      <c r="AR308" s="217" t="str">
        <f t="shared" si="93"/>
        <v>NO</v>
      </c>
      <c r="AS308" s="216">
        <v>24</v>
      </c>
      <c r="AT308" s="221">
        <f t="shared" si="85"/>
        <v>43528</v>
      </c>
      <c r="AU308" s="217" t="str">
        <f t="shared" si="92"/>
        <v>PO+24W</v>
      </c>
    </row>
    <row r="309" spans="1:47" s="9" customFormat="1" hidden="1" x14ac:dyDescent="0.25">
      <c r="A309" s="218"/>
      <c r="B309" s="217" t="s">
        <v>2644</v>
      </c>
      <c r="C309" s="217">
        <v>7400</v>
      </c>
      <c r="D309" s="225">
        <v>7417</v>
      </c>
      <c r="E309" s="205" t="s">
        <v>2189</v>
      </c>
      <c r="F309" s="205" t="str">
        <f t="shared" si="94"/>
        <v>0000-FE-7417</v>
      </c>
      <c r="G309" s="205" t="s">
        <v>2742</v>
      </c>
      <c r="H309" s="9" t="s">
        <v>2663</v>
      </c>
      <c r="I309" s="9" t="str">
        <f>VLOOKUP(J309,Auxiliary!B:C,2,0)</f>
        <v>SAPH</v>
      </c>
      <c r="J309" s="217" t="s">
        <v>2528</v>
      </c>
      <c r="K309" s="217" t="s">
        <v>2653</v>
      </c>
      <c r="L309" s="217" t="s">
        <v>2654</v>
      </c>
      <c r="M309" s="217" t="s">
        <v>2654</v>
      </c>
      <c r="N309" s="217" t="s">
        <v>2654</v>
      </c>
      <c r="O309" s="217" t="s">
        <v>2653</v>
      </c>
      <c r="P309" s="217" t="s">
        <v>2654</v>
      </c>
      <c r="Q309" s="217" t="s">
        <v>2654</v>
      </c>
      <c r="R309" s="217" t="s">
        <v>2654</v>
      </c>
      <c r="S309" s="217" t="s">
        <v>2654</v>
      </c>
      <c r="T309" s="217" t="s">
        <v>2654</v>
      </c>
      <c r="U309" s="217" t="s">
        <v>2654</v>
      </c>
      <c r="V309" s="217" t="s">
        <v>2654</v>
      </c>
      <c r="W309" s="217" t="s">
        <v>2654</v>
      </c>
      <c r="X309" s="217" t="s">
        <v>2654</v>
      </c>
      <c r="Y309" s="217" t="s">
        <v>2654</v>
      </c>
      <c r="Z309" s="217" t="s">
        <v>2654</v>
      </c>
      <c r="AA309" s="217" t="s">
        <v>2654</v>
      </c>
      <c r="AB309" s="217" t="str">
        <f t="shared" si="95"/>
        <v>NO</v>
      </c>
      <c r="AC309" s="217" t="str">
        <f t="shared" si="96"/>
        <v>NO</v>
      </c>
      <c r="AD309" s="217" t="str">
        <f t="shared" si="97"/>
        <v>NO</v>
      </c>
      <c r="AE309" s="217" t="str">
        <f t="shared" si="98"/>
        <v>NO</v>
      </c>
      <c r="AF309" s="217" t="str">
        <f t="shared" si="99"/>
        <v>NO</v>
      </c>
      <c r="AG309" s="217" t="str">
        <f t="shared" si="100"/>
        <v>NO</v>
      </c>
      <c r="AH309" s="217" t="str">
        <f t="shared" si="101"/>
        <v>NO</v>
      </c>
      <c r="AI309" s="217" t="str">
        <f t="shared" si="102"/>
        <v>NO</v>
      </c>
      <c r="AJ309" s="217" t="str">
        <f t="shared" si="86"/>
        <v>NO</v>
      </c>
      <c r="AK309" s="217" t="str">
        <f t="shared" si="87"/>
        <v>NO</v>
      </c>
      <c r="AL309" s="217" t="str">
        <f t="shared" si="88"/>
        <v>NO</v>
      </c>
      <c r="AM309" s="217" t="str">
        <f t="shared" si="89"/>
        <v>NO</v>
      </c>
      <c r="AN309" s="217" t="str">
        <f t="shared" si="90"/>
        <v>NO</v>
      </c>
      <c r="AO309" s="217" t="str">
        <f t="shared" si="90"/>
        <v>NO</v>
      </c>
      <c r="AP309" s="217" t="str">
        <f>IF(AND(Inputs!$E$16=TRUE,K309="YES"),"YES","NO")</f>
        <v>NO</v>
      </c>
      <c r="AQ309" s="217" t="str">
        <f t="shared" si="91"/>
        <v>NO</v>
      </c>
      <c r="AR309" s="217" t="str">
        <f t="shared" si="93"/>
        <v>NO</v>
      </c>
      <c r="AS309" s="216">
        <v>40</v>
      </c>
      <c r="AT309" s="221">
        <f t="shared" si="85"/>
        <v>43640</v>
      </c>
      <c r="AU309" s="217" t="str">
        <f t="shared" si="92"/>
        <v>PO+40W</v>
      </c>
    </row>
    <row r="310" spans="1:47" s="9" customFormat="1" hidden="1" x14ac:dyDescent="0.25">
      <c r="A310" s="218"/>
      <c r="B310" s="217" t="s">
        <v>2644</v>
      </c>
      <c r="C310" s="217">
        <v>7400</v>
      </c>
      <c r="D310" s="225">
        <v>7418</v>
      </c>
      <c r="E310" s="205" t="s">
        <v>2494</v>
      </c>
      <c r="F310" s="205" t="str">
        <f t="shared" si="94"/>
        <v>0000-FE-7418</v>
      </c>
      <c r="G310" s="205" t="s">
        <v>2742</v>
      </c>
      <c r="H310" s="9" t="s">
        <v>2663</v>
      </c>
      <c r="I310" s="9" t="str">
        <f>VLOOKUP(J310,Auxiliary!B:C,2,0)</f>
        <v>SAPH</v>
      </c>
      <c r="J310" s="217" t="s">
        <v>2528</v>
      </c>
      <c r="K310" s="217" t="s">
        <v>2653</v>
      </c>
      <c r="L310" s="217" t="s">
        <v>2654</v>
      </c>
      <c r="M310" s="217" t="s">
        <v>2654</v>
      </c>
      <c r="N310" s="217" t="s">
        <v>2654</v>
      </c>
      <c r="O310" s="217" t="s">
        <v>2653</v>
      </c>
      <c r="P310" s="217" t="s">
        <v>2654</v>
      </c>
      <c r="Q310" s="217" t="s">
        <v>2654</v>
      </c>
      <c r="R310" s="217" t="s">
        <v>2654</v>
      </c>
      <c r="S310" s="217" t="s">
        <v>2654</v>
      </c>
      <c r="T310" s="217" t="s">
        <v>2654</v>
      </c>
      <c r="U310" s="217" t="s">
        <v>2654</v>
      </c>
      <c r="V310" s="217" t="s">
        <v>2654</v>
      </c>
      <c r="W310" s="217" t="s">
        <v>2654</v>
      </c>
      <c r="X310" s="217" t="s">
        <v>2654</v>
      </c>
      <c r="Y310" s="217" t="s">
        <v>2654</v>
      </c>
      <c r="Z310" s="217" t="s">
        <v>2654</v>
      </c>
      <c r="AA310" s="217" t="s">
        <v>2654</v>
      </c>
      <c r="AB310" s="217" t="str">
        <f t="shared" si="95"/>
        <v>NO</v>
      </c>
      <c r="AC310" s="217" t="str">
        <f t="shared" si="96"/>
        <v>NO</v>
      </c>
      <c r="AD310" s="217" t="str">
        <f t="shared" si="97"/>
        <v>NO</v>
      </c>
      <c r="AE310" s="217" t="str">
        <f t="shared" si="98"/>
        <v>NO</v>
      </c>
      <c r="AF310" s="217" t="str">
        <f t="shared" si="99"/>
        <v>NO</v>
      </c>
      <c r="AG310" s="217" t="str">
        <f t="shared" si="100"/>
        <v>NO</v>
      </c>
      <c r="AH310" s="217" t="str">
        <f t="shared" si="101"/>
        <v>NO</v>
      </c>
      <c r="AI310" s="217" t="str">
        <f t="shared" si="102"/>
        <v>NO</v>
      </c>
      <c r="AJ310" s="217" t="str">
        <f t="shared" si="86"/>
        <v>NO</v>
      </c>
      <c r="AK310" s="217" t="str">
        <f t="shared" si="87"/>
        <v>NO</v>
      </c>
      <c r="AL310" s="217" t="str">
        <f t="shared" si="88"/>
        <v>NO</v>
      </c>
      <c r="AM310" s="217" t="str">
        <f t="shared" si="89"/>
        <v>NO</v>
      </c>
      <c r="AN310" s="217" t="str">
        <f t="shared" si="90"/>
        <v>NO</v>
      </c>
      <c r="AO310" s="217" t="str">
        <f t="shared" si="90"/>
        <v>NO</v>
      </c>
      <c r="AP310" s="217" t="str">
        <f>IF(AND(Inputs!$E$16=TRUE,K310="YES"),"YES","NO")</f>
        <v>NO</v>
      </c>
      <c r="AQ310" s="217" t="str">
        <f t="shared" si="91"/>
        <v>NO</v>
      </c>
      <c r="AR310" s="217" t="str">
        <f t="shared" si="93"/>
        <v>NO</v>
      </c>
      <c r="AS310" s="216">
        <v>24</v>
      </c>
      <c r="AT310" s="221">
        <f t="shared" si="85"/>
        <v>43528</v>
      </c>
      <c r="AU310" s="217" t="str">
        <f t="shared" si="92"/>
        <v>PO+24W</v>
      </c>
    </row>
    <row r="311" spans="1:47" s="9" customFormat="1" hidden="1" x14ac:dyDescent="0.25">
      <c r="A311" s="218"/>
      <c r="B311" s="217" t="s">
        <v>2644</v>
      </c>
      <c r="C311" s="217">
        <v>7400</v>
      </c>
      <c r="D311" s="225">
        <v>7419</v>
      </c>
      <c r="E311" s="205" t="s">
        <v>2495</v>
      </c>
      <c r="F311" s="205" t="str">
        <f t="shared" si="94"/>
        <v>0000-FE-7419</v>
      </c>
      <c r="G311" s="205" t="s">
        <v>2742</v>
      </c>
      <c r="H311" s="9" t="s">
        <v>2663</v>
      </c>
      <c r="I311" s="9" t="str">
        <f>VLOOKUP(J311,Auxiliary!B:C,2,0)</f>
        <v>SAPH</v>
      </c>
      <c r="J311" s="217" t="s">
        <v>2528</v>
      </c>
      <c r="K311" s="217" t="s">
        <v>2653</v>
      </c>
      <c r="L311" s="217" t="s">
        <v>2654</v>
      </c>
      <c r="M311" s="217" t="s">
        <v>2654</v>
      </c>
      <c r="N311" s="217" t="s">
        <v>2654</v>
      </c>
      <c r="O311" s="217" t="s">
        <v>2653</v>
      </c>
      <c r="P311" s="217" t="s">
        <v>2654</v>
      </c>
      <c r="Q311" s="217" t="s">
        <v>2654</v>
      </c>
      <c r="R311" s="217" t="s">
        <v>2654</v>
      </c>
      <c r="S311" s="217" t="s">
        <v>2654</v>
      </c>
      <c r="T311" s="217" t="s">
        <v>2654</v>
      </c>
      <c r="U311" s="217" t="s">
        <v>2654</v>
      </c>
      <c r="V311" s="217" t="s">
        <v>2654</v>
      </c>
      <c r="W311" s="217" t="s">
        <v>2654</v>
      </c>
      <c r="X311" s="217" t="s">
        <v>2654</v>
      </c>
      <c r="Y311" s="217" t="s">
        <v>2654</v>
      </c>
      <c r="Z311" s="217" t="s">
        <v>2654</v>
      </c>
      <c r="AA311" s="217" t="s">
        <v>2654</v>
      </c>
      <c r="AB311" s="217" t="str">
        <f t="shared" si="95"/>
        <v>NO</v>
      </c>
      <c r="AC311" s="217" t="str">
        <f t="shared" si="96"/>
        <v>NO</v>
      </c>
      <c r="AD311" s="217" t="str">
        <f t="shared" si="97"/>
        <v>NO</v>
      </c>
      <c r="AE311" s="217" t="str">
        <f t="shared" si="98"/>
        <v>NO</v>
      </c>
      <c r="AF311" s="217" t="str">
        <f t="shared" si="99"/>
        <v>NO</v>
      </c>
      <c r="AG311" s="217" t="str">
        <f t="shared" si="100"/>
        <v>NO</v>
      </c>
      <c r="AH311" s="217" t="str">
        <f t="shared" si="101"/>
        <v>NO</v>
      </c>
      <c r="AI311" s="217" t="str">
        <f t="shared" si="102"/>
        <v>NO</v>
      </c>
      <c r="AJ311" s="217" t="str">
        <f t="shared" si="86"/>
        <v>NO</v>
      </c>
      <c r="AK311" s="217" t="str">
        <f t="shared" si="87"/>
        <v>NO</v>
      </c>
      <c r="AL311" s="217" t="str">
        <f t="shared" si="88"/>
        <v>NO</v>
      </c>
      <c r="AM311" s="217" t="str">
        <f t="shared" si="89"/>
        <v>NO</v>
      </c>
      <c r="AN311" s="217" t="str">
        <f t="shared" si="90"/>
        <v>NO</v>
      </c>
      <c r="AO311" s="217" t="str">
        <f t="shared" si="90"/>
        <v>NO</v>
      </c>
      <c r="AP311" s="217" t="str">
        <f>IF(AND(Inputs!$E$16=TRUE,K311="YES"),"YES","NO")</f>
        <v>NO</v>
      </c>
      <c r="AQ311" s="217" t="str">
        <f t="shared" si="91"/>
        <v>NO</v>
      </c>
      <c r="AR311" s="217" t="str">
        <f t="shared" si="93"/>
        <v>NO</v>
      </c>
      <c r="AS311" s="216">
        <v>24</v>
      </c>
      <c r="AT311" s="221">
        <f t="shared" si="85"/>
        <v>43528</v>
      </c>
      <c r="AU311" s="217" t="str">
        <f t="shared" si="92"/>
        <v>PO+24W</v>
      </c>
    </row>
    <row r="312" spans="1:47" s="9" customFormat="1" hidden="1" x14ac:dyDescent="0.25">
      <c r="A312" s="218"/>
      <c r="B312" s="217" t="s">
        <v>2644</v>
      </c>
      <c r="C312" s="217">
        <v>7500</v>
      </c>
      <c r="D312" s="225">
        <v>7500</v>
      </c>
      <c r="E312" s="205" t="s">
        <v>2190</v>
      </c>
      <c r="F312" s="205" t="str">
        <f t="shared" si="94"/>
        <v>0000-FE-7500</v>
      </c>
      <c r="G312" s="205" t="s">
        <v>2742</v>
      </c>
      <c r="H312" s="9" t="s">
        <v>2663</v>
      </c>
      <c r="I312" s="9" t="str">
        <f>VLOOKUP(J312,Auxiliary!B:C,2,0)</f>
        <v>APH0</v>
      </c>
      <c r="J312" s="217" t="s">
        <v>2529</v>
      </c>
      <c r="K312" s="217" t="s">
        <v>2653</v>
      </c>
      <c r="L312" s="217" t="s">
        <v>2654</v>
      </c>
      <c r="M312" s="217" t="s">
        <v>2654</v>
      </c>
      <c r="N312" s="217" t="s">
        <v>2653</v>
      </c>
      <c r="O312" s="217" t="s">
        <v>2654</v>
      </c>
      <c r="P312" s="217" t="s">
        <v>2654</v>
      </c>
      <c r="Q312" s="217" t="s">
        <v>2654</v>
      </c>
      <c r="R312" s="217" t="s">
        <v>2654</v>
      </c>
      <c r="S312" s="217" t="s">
        <v>2654</v>
      </c>
      <c r="T312" s="217" t="s">
        <v>2654</v>
      </c>
      <c r="U312" s="217" t="s">
        <v>2654</v>
      </c>
      <c r="V312" s="217" t="s">
        <v>2654</v>
      </c>
      <c r="W312" s="217" t="s">
        <v>2654</v>
      </c>
      <c r="X312" s="217" t="s">
        <v>2654</v>
      </c>
      <c r="Y312" s="217" t="s">
        <v>2654</v>
      </c>
      <c r="Z312" s="217" t="s">
        <v>2654</v>
      </c>
      <c r="AA312" s="217" t="s">
        <v>2654</v>
      </c>
      <c r="AB312" s="217" t="str">
        <f t="shared" si="95"/>
        <v>NO</v>
      </c>
      <c r="AC312" s="217" t="str">
        <f t="shared" si="96"/>
        <v>NO</v>
      </c>
      <c r="AD312" s="217" t="str">
        <f t="shared" si="97"/>
        <v>NO</v>
      </c>
      <c r="AE312" s="217" t="str">
        <f t="shared" si="98"/>
        <v>NO</v>
      </c>
      <c r="AF312" s="217" t="str">
        <f t="shared" si="99"/>
        <v>NO</v>
      </c>
      <c r="AG312" s="217" t="str">
        <f t="shared" si="100"/>
        <v>NO</v>
      </c>
      <c r="AH312" s="217" t="str">
        <f t="shared" si="101"/>
        <v>NO</v>
      </c>
      <c r="AI312" s="217" t="str">
        <f t="shared" si="102"/>
        <v>NO</v>
      </c>
      <c r="AJ312" s="217" t="str">
        <f t="shared" si="86"/>
        <v>NO</v>
      </c>
      <c r="AK312" s="217" t="str">
        <f t="shared" si="87"/>
        <v>NO</v>
      </c>
      <c r="AL312" s="217" t="str">
        <f t="shared" si="88"/>
        <v>NO</v>
      </c>
      <c r="AM312" s="217" t="str">
        <f t="shared" si="89"/>
        <v>NO</v>
      </c>
      <c r="AN312" s="217" t="str">
        <f t="shared" si="90"/>
        <v>NO</v>
      </c>
      <c r="AO312" s="217" t="str">
        <f t="shared" si="90"/>
        <v>NO</v>
      </c>
      <c r="AP312" s="217" t="str">
        <f>IF(AND(Inputs!$E$16=TRUE,K312="YES"),"YES","NO")</f>
        <v>NO</v>
      </c>
      <c r="AQ312" s="217" t="str">
        <f t="shared" si="91"/>
        <v>NO</v>
      </c>
      <c r="AR312" s="217" t="str">
        <f t="shared" si="93"/>
        <v>NO</v>
      </c>
      <c r="AS312" s="216">
        <v>24</v>
      </c>
      <c r="AT312" s="221">
        <f t="shared" si="85"/>
        <v>43528</v>
      </c>
      <c r="AU312" s="217" t="str">
        <f t="shared" si="92"/>
        <v>PO+24W</v>
      </c>
    </row>
    <row r="313" spans="1:47" s="9" customFormat="1" hidden="1" x14ac:dyDescent="0.25">
      <c r="A313" s="218"/>
      <c r="B313" s="217" t="s">
        <v>2644</v>
      </c>
      <c r="C313" s="217">
        <v>7500</v>
      </c>
      <c r="D313" s="225">
        <v>7501</v>
      </c>
      <c r="E313" s="205" t="s">
        <v>2191</v>
      </c>
      <c r="F313" s="205" t="str">
        <f t="shared" si="94"/>
        <v>0000-FE-7501</v>
      </c>
      <c r="G313" s="205" t="s">
        <v>2742</v>
      </c>
      <c r="H313" s="9" t="s">
        <v>2663</v>
      </c>
      <c r="I313" s="9" t="str">
        <f>VLOOKUP(J313,Auxiliary!B:C,2,0)</f>
        <v>APH0</v>
      </c>
      <c r="J313" s="217" t="s">
        <v>2529</v>
      </c>
      <c r="K313" s="217" t="s">
        <v>2653</v>
      </c>
      <c r="L313" s="217" t="s">
        <v>2654</v>
      </c>
      <c r="M313" s="217" t="s">
        <v>2654</v>
      </c>
      <c r="N313" s="217" t="s">
        <v>2653</v>
      </c>
      <c r="O313" s="217" t="s">
        <v>2654</v>
      </c>
      <c r="P313" s="217" t="s">
        <v>2654</v>
      </c>
      <c r="Q313" s="217" t="s">
        <v>2654</v>
      </c>
      <c r="R313" s="217" t="s">
        <v>2654</v>
      </c>
      <c r="S313" s="217" t="s">
        <v>2654</v>
      </c>
      <c r="T313" s="217" t="s">
        <v>2654</v>
      </c>
      <c r="U313" s="217" t="s">
        <v>2654</v>
      </c>
      <c r="V313" s="217" t="s">
        <v>2654</v>
      </c>
      <c r="W313" s="217" t="s">
        <v>2654</v>
      </c>
      <c r="X313" s="217" t="s">
        <v>2654</v>
      </c>
      <c r="Y313" s="217" t="s">
        <v>2654</v>
      </c>
      <c r="Z313" s="217" t="s">
        <v>2654</v>
      </c>
      <c r="AA313" s="217" t="s">
        <v>2654</v>
      </c>
      <c r="AB313" s="217" t="str">
        <f t="shared" si="95"/>
        <v>NO</v>
      </c>
      <c r="AC313" s="217" t="str">
        <f t="shared" si="96"/>
        <v>NO</v>
      </c>
      <c r="AD313" s="217" t="str">
        <f t="shared" si="97"/>
        <v>NO</v>
      </c>
      <c r="AE313" s="217" t="str">
        <f t="shared" si="98"/>
        <v>NO</v>
      </c>
      <c r="AF313" s="217" t="str">
        <f t="shared" si="99"/>
        <v>NO</v>
      </c>
      <c r="AG313" s="217" t="str">
        <f t="shared" si="100"/>
        <v>NO</v>
      </c>
      <c r="AH313" s="217" t="str">
        <f t="shared" si="101"/>
        <v>NO</v>
      </c>
      <c r="AI313" s="217" t="str">
        <f t="shared" si="102"/>
        <v>NO</v>
      </c>
      <c r="AJ313" s="217" t="str">
        <f t="shared" si="86"/>
        <v>NO</v>
      </c>
      <c r="AK313" s="217" t="str">
        <f t="shared" si="87"/>
        <v>NO</v>
      </c>
      <c r="AL313" s="217" t="str">
        <f t="shared" si="88"/>
        <v>NO</v>
      </c>
      <c r="AM313" s="217" t="str">
        <f t="shared" si="89"/>
        <v>NO</v>
      </c>
      <c r="AN313" s="217" t="str">
        <f t="shared" si="90"/>
        <v>NO</v>
      </c>
      <c r="AO313" s="217" t="str">
        <f t="shared" si="90"/>
        <v>NO</v>
      </c>
      <c r="AP313" s="217" t="str">
        <f>IF(AND(Inputs!$E$16=TRUE,K313="YES"),"YES","NO")</f>
        <v>NO</v>
      </c>
      <c r="AQ313" s="217" t="str">
        <f t="shared" si="91"/>
        <v>NO</v>
      </c>
      <c r="AR313" s="217" t="str">
        <f t="shared" si="93"/>
        <v>NO</v>
      </c>
      <c r="AS313" s="216">
        <v>24</v>
      </c>
      <c r="AT313" s="221">
        <f t="shared" si="85"/>
        <v>43528</v>
      </c>
      <c r="AU313" s="217" t="str">
        <f t="shared" si="92"/>
        <v>PO+24W</v>
      </c>
    </row>
    <row r="314" spans="1:47" s="9" customFormat="1" hidden="1" x14ac:dyDescent="0.25">
      <c r="A314" s="218"/>
      <c r="B314" s="217" t="s">
        <v>2644</v>
      </c>
      <c r="C314" s="217">
        <v>7500</v>
      </c>
      <c r="D314" s="225">
        <v>7502</v>
      </c>
      <c r="E314" s="205" t="s">
        <v>2192</v>
      </c>
      <c r="F314" s="205" t="str">
        <f t="shared" si="94"/>
        <v>0000-FE-7502</v>
      </c>
      <c r="G314" s="205" t="s">
        <v>2742</v>
      </c>
      <c r="H314" s="9" t="s">
        <v>2663</v>
      </c>
      <c r="I314" s="9" t="str">
        <f>VLOOKUP(J314,Auxiliary!B:C,2,0)</f>
        <v>APH0</v>
      </c>
      <c r="J314" s="217" t="s">
        <v>2529</v>
      </c>
      <c r="K314" s="217" t="s">
        <v>2653</v>
      </c>
      <c r="L314" s="217" t="s">
        <v>2654</v>
      </c>
      <c r="M314" s="217" t="s">
        <v>2654</v>
      </c>
      <c r="N314" s="217" t="s">
        <v>2653</v>
      </c>
      <c r="O314" s="217" t="s">
        <v>2654</v>
      </c>
      <c r="P314" s="217" t="s">
        <v>2654</v>
      </c>
      <c r="Q314" s="217" t="s">
        <v>2654</v>
      </c>
      <c r="R314" s="217" t="s">
        <v>2654</v>
      </c>
      <c r="S314" s="217" t="s">
        <v>2654</v>
      </c>
      <c r="T314" s="217" t="s">
        <v>2654</v>
      </c>
      <c r="U314" s="217" t="s">
        <v>2654</v>
      </c>
      <c r="V314" s="217" t="s">
        <v>2654</v>
      </c>
      <c r="W314" s="217" t="s">
        <v>2654</v>
      </c>
      <c r="X314" s="217" t="s">
        <v>2654</v>
      </c>
      <c r="Y314" s="217" t="s">
        <v>2654</v>
      </c>
      <c r="Z314" s="217" t="s">
        <v>2654</v>
      </c>
      <c r="AA314" s="217" t="s">
        <v>2654</v>
      </c>
      <c r="AB314" s="217" t="str">
        <f t="shared" si="95"/>
        <v>NO</v>
      </c>
      <c r="AC314" s="217" t="str">
        <f t="shared" si="96"/>
        <v>NO</v>
      </c>
      <c r="AD314" s="217" t="str">
        <f t="shared" si="97"/>
        <v>NO</v>
      </c>
      <c r="AE314" s="217" t="str">
        <f t="shared" si="98"/>
        <v>NO</v>
      </c>
      <c r="AF314" s="217" t="str">
        <f t="shared" si="99"/>
        <v>NO</v>
      </c>
      <c r="AG314" s="217" t="str">
        <f t="shared" si="100"/>
        <v>NO</v>
      </c>
      <c r="AH314" s="217" t="str">
        <f t="shared" si="101"/>
        <v>NO</v>
      </c>
      <c r="AI314" s="217" t="str">
        <f t="shared" si="102"/>
        <v>NO</v>
      </c>
      <c r="AJ314" s="217" t="str">
        <f t="shared" si="86"/>
        <v>NO</v>
      </c>
      <c r="AK314" s="217" t="str">
        <f t="shared" si="87"/>
        <v>NO</v>
      </c>
      <c r="AL314" s="217" t="str">
        <f t="shared" si="88"/>
        <v>NO</v>
      </c>
      <c r="AM314" s="217" t="str">
        <f t="shared" si="89"/>
        <v>NO</v>
      </c>
      <c r="AN314" s="217" t="str">
        <f t="shared" si="90"/>
        <v>NO</v>
      </c>
      <c r="AO314" s="217" t="str">
        <f t="shared" si="90"/>
        <v>NO</v>
      </c>
      <c r="AP314" s="217" t="str">
        <f>IF(AND(Inputs!$E$16=TRUE,K314="YES"),"YES","NO")</f>
        <v>NO</v>
      </c>
      <c r="AQ314" s="217" t="str">
        <f t="shared" si="91"/>
        <v>NO</v>
      </c>
      <c r="AR314" s="217" t="str">
        <f t="shared" si="93"/>
        <v>NO</v>
      </c>
      <c r="AS314" s="216">
        <v>24</v>
      </c>
      <c r="AT314" s="221">
        <f t="shared" si="85"/>
        <v>43528</v>
      </c>
      <c r="AU314" s="217" t="str">
        <f t="shared" si="92"/>
        <v>PO+24W</v>
      </c>
    </row>
    <row r="315" spans="1:47" s="9" customFormat="1" x14ac:dyDescent="0.25">
      <c r="A315" s="218"/>
      <c r="B315" s="217" t="s">
        <v>2644</v>
      </c>
      <c r="C315" s="217">
        <v>7500</v>
      </c>
      <c r="D315" s="225">
        <v>7503</v>
      </c>
      <c r="E315" s="205" t="s">
        <v>1988</v>
      </c>
      <c r="F315" s="205" t="str">
        <f t="shared" si="94"/>
        <v>0000-FE-7503</v>
      </c>
      <c r="G315" s="205" t="s">
        <v>2742</v>
      </c>
      <c r="H315" s="9" t="s">
        <v>2663</v>
      </c>
      <c r="I315" s="9" t="str">
        <f>VLOOKUP(J315,Auxiliary!B:C,2,0)</f>
        <v>APH0</v>
      </c>
      <c r="J315" s="217" t="s">
        <v>2529</v>
      </c>
      <c r="K315" s="217" t="s">
        <v>2653</v>
      </c>
      <c r="L315" s="217" t="s">
        <v>2654</v>
      </c>
      <c r="M315" s="217" t="s">
        <v>2654</v>
      </c>
      <c r="N315" s="217" t="s">
        <v>2653</v>
      </c>
      <c r="O315" s="217" t="s">
        <v>2654</v>
      </c>
      <c r="P315" s="217" t="s">
        <v>2654</v>
      </c>
      <c r="Q315" s="217" t="s">
        <v>2654</v>
      </c>
      <c r="R315" s="217" t="s">
        <v>2654</v>
      </c>
      <c r="S315" s="217" t="s">
        <v>2654</v>
      </c>
      <c r="T315" s="217" t="s">
        <v>2654</v>
      </c>
      <c r="U315" s="217" t="s">
        <v>2654</v>
      </c>
      <c r="V315" s="217" t="s">
        <v>2654</v>
      </c>
      <c r="W315" s="217" t="s">
        <v>2654</v>
      </c>
      <c r="X315" s="217" t="s">
        <v>2654</v>
      </c>
      <c r="Y315" s="217" t="s">
        <v>2654</v>
      </c>
      <c r="Z315" s="217" t="s">
        <v>2654</v>
      </c>
      <c r="AA315" s="217" t="s">
        <v>2654</v>
      </c>
      <c r="AB315" s="217" t="str">
        <f t="shared" si="95"/>
        <v>NO</v>
      </c>
      <c r="AC315" s="217" t="str">
        <f t="shared" si="96"/>
        <v>NO</v>
      </c>
      <c r="AD315" s="217" t="str">
        <f t="shared" si="97"/>
        <v>NO</v>
      </c>
      <c r="AE315" s="217" t="str">
        <f t="shared" si="98"/>
        <v>NO</v>
      </c>
      <c r="AF315" s="217" t="str">
        <f t="shared" si="99"/>
        <v>NO</v>
      </c>
      <c r="AG315" s="217" t="str">
        <f t="shared" si="100"/>
        <v>NO</v>
      </c>
      <c r="AH315" s="217" t="str">
        <f t="shared" si="101"/>
        <v>NO</v>
      </c>
      <c r="AI315" s="217" t="str">
        <f t="shared" si="102"/>
        <v>NO</v>
      </c>
      <c r="AJ315" s="217" t="str">
        <f t="shared" si="86"/>
        <v>NO</v>
      </c>
      <c r="AK315" s="217" t="str">
        <f t="shared" si="87"/>
        <v>NO</v>
      </c>
      <c r="AL315" s="217" t="str">
        <f t="shared" si="88"/>
        <v>NO</v>
      </c>
      <c r="AM315" s="217" t="str">
        <f t="shared" si="89"/>
        <v>NO</v>
      </c>
      <c r="AN315" s="217" t="str">
        <f t="shared" si="90"/>
        <v>NO</v>
      </c>
      <c r="AO315" s="217" t="str">
        <f t="shared" si="90"/>
        <v>NO</v>
      </c>
      <c r="AP315" s="217" t="str">
        <f>IF(AND(Inputs!$E$16=TRUE,K315="YES"),"YES","NO")</f>
        <v>NO</v>
      </c>
      <c r="AQ315" s="217" t="str">
        <f t="shared" si="91"/>
        <v>NO</v>
      </c>
      <c r="AR315" s="217" t="str">
        <f t="shared" si="93"/>
        <v>NO</v>
      </c>
      <c r="AS315" s="216">
        <v>24</v>
      </c>
      <c r="AT315" s="221">
        <f t="shared" ref="AT315:AT378" si="103">IF(AS315=0,"",IF(WEEKDAY(IF(AS315=0,"",SDATE+AS315*7),1)=1,IF(AS315=0,"",SDATE+AS315*7)+1,IF(WEEKDAY(IF(AS315=0,"",SDATE+AS315*7),1)=7,IF(AS315=0,"",SDATE+AS315*7)+2,IF(AS315=0,"",SDATE+AS315*7))))</f>
        <v>43528</v>
      </c>
      <c r="AU315" s="217" t="str">
        <f t="shared" si="92"/>
        <v>PO+24W</v>
      </c>
    </row>
    <row r="316" spans="1:47" s="9" customFormat="1" hidden="1" x14ac:dyDescent="0.25">
      <c r="A316" s="218"/>
      <c r="B316" s="217" t="s">
        <v>2644</v>
      </c>
      <c r="C316" s="217">
        <v>7500</v>
      </c>
      <c r="D316" s="225">
        <v>7504</v>
      </c>
      <c r="E316" s="205" t="s">
        <v>2193</v>
      </c>
      <c r="F316" s="205" t="str">
        <f t="shared" si="94"/>
        <v>0000-FE-7504</v>
      </c>
      <c r="G316" s="205" t="s">
        <v>2742</v>
      </c>
      <c r="H316" s="9" t="s">
        <v>2663</v>
      </c>
      <c r="I316" s="9" t="str">
        <f>VLOOKUP(J316,Auxiliary!B:C,2,0)</f>
        <v>APH0</v>
      </c>
      <c r="J316" s="217" t="s">
        <v>2529</v>
      </c>
      <c r="K316" s="217" t="s">
        <v>2653</v>
      </c>
      <c r="L316" s="217" t="s">
        <v>2654</v>
      </c>
      <c r="M316" s="217" t="s">
        <v>2654</v>
      </c>
      <c r="N316" s="217" t="s">
        <v>2653</v>
      </c>
      <c r="O316" s="217" t="s">
        <v>2654</v>
      </c>
      <c r="P316" s="217" t="s">
        <v>2654</v>
      </c>
      <c r="Q316" s="217" t="s">
        <v>2654</v>
      </c>
      <c r="R316" s="217" t="s">
        <v>2654</v>
      </c>
      <c r="S316" s="217" t="s">
        <v>2654</v>
      </c>
      <c r="T316" s="217" t="s">
        <v>2654</v>
      </c>
      <c r="U316" s="217" t="s">
        <v>2654</v>
      </c>
      <c r="V316" s="217" t="s">
        <v>2654</v>
      </c>
      <c r="W316" s="217" t="s">
        <v>2654</v>
      </c>
      <c r="X316" s="217" t="s">
        <v>2654</v>
      </c>
      <c r="Y316" s="217" t="s">
        <v>2654</v>
      </c>
      <c r="Z316" s="217" t="s">
        <v>2654</v>
      </c>
      <c r="AA316" s="217" t="s">
        <v>2654</v>
      </c>
      <c r="AB316" s="217" t="str">
        <f t="shared" si="95"/>
        <v>NO</v>
      </c>
      <c r="AC316" s="217" t="str">
        <f t="shared" si="96"/>
        <v>NO</v>
      </c>
      <c r="AD316" s="217" t="str">
        <f t="shared" si="97"/>
        <v>NO</v>
      </c>
      <c r="AE316" s="217" t="str">
        <f t="shared" si="98"/>
        <v>NO</v>
      </c>
      <c r="AF316" s="217" t="str">
        <f t="shared" si="99"/>
        <v>NO</v>
      </c>
      <c r="AG316" s="217" t="str">
        <f t="shared" si="100"/>
        <v>NO</v>
      </c>
      <c r="AH316" s="217" t="str">
        <f t="shared" si="101"/>
        <v>NO</v>
      </c>
      <c r="AI316" s="217" t="str">
        <f t="shared" si="102"/>
        <v>NO</v>
      </c>
      <c r="AJ316" s="217" t="str">
        <f t="shared" si="86"/>
        <v>NO</v>
      </c>
      <c r="AK316" s="217" t="str">
        <f t="shared" si="87"/>
        <v>NO</v>
      </c>
      <c r="AL316" s="217" t="str">
        <f t="shared" si="88"/>
        <v>NO</v>
      </c>
      <c r="AM316" s="217" t="str">
        <f t="shared" si="89"/>
        <v>NO</v>
      </c>
      <c r="AN316" s="217" t="str">
        <f t="shared" si="90"/>
        <v>NO</v>
      </c>
      <c r="AO316" s="217" t="str">
        <f t="shared" si="90"/>
        <v>NO</v>
      </c>
      <c r="AP316" s="217" t="str">
        <f>IF(AND(Inputs!$E$16=TRUE,K316="YES"),"YES","NO")</f>
        <v>NO</v>
      </c>
      <c r="AQ316" s="217" t="str">
        <f t="shared" si="91"/>
        <v>NO</v>
      </c>
      <c r="AR316" s="217" t="str">
        <f t="shared" si="93"/>
        <v>NO</v>
      </c>
      <c r="AS316" s="216">
        <v>24</v>
      </c>
      <c r="AT316" s="221">
        <f t="shared" si="103"/>
        <v>43528</v>
      </c>
      <c r="AU316" s="217" t="str">
        <f t="shared" si="92"/>
        <v>PO+24W</v>
      </c>
    </row>
    <row r="317" spans="1:47" s="9" customFormat="1" hidden="1" x14ac:dyDescent="0.25">
      <c r="A317" s="218"/>
      <c r="B317" s="217" t="s">
        <v>2644</v>
      </c>
      <c r="C317" s="217">
        <v>7500</v>
      </c>
      <c r="D317" s="225">
        <v>7505</v>
      </c>
      <c r="E317" s="205" t="s">
        <v>2876</v>
      </c>
      <c r="F317" s="205" t="str">
        <f t="shared" si="94"/>
        <v>0000-FE-7505</v>
      </c>
      <c r="G317" s="205" t="s">
        <v>2742</v>
      </c>
      <c r="H317" s="9" t="s">
        <v>2663</v>
      </c>
      <c r="I317" s="9" t="str">
        <f>VLOOKUP(J317,Auxiliary!B:C,2,0)</f>
        <v>APH0</v>
      </c>
      <c r="J317" s="217" t="s">
        <v>2529</v>
      </c>
      <c r="K317" s="217" t="s">
        <v>2653</v>
      </c>
      <c r="L317" s="217" t="s">
        <v>2654</v>
      </c>
      <c r="M317" s="217" t="s">
        <v>2654</v>
      </c>
      <c r="N317" s="217" t="s">
        <v>2653</v>
      </c>
      <c r="O317" s="217" t="s">
        <v>2654</v>
      </c>
      <c r="P317" s="217" t="s">
        <v>2654</v>
      </c>
      <c r="Q317" s="217" t="s">
        <v>2654</v>
      </c>
      <c r="R317" s="217" t="s">
        <v>2654</v>
      </c>
      <c r="S317" s="217" t="s">
        <v>2654</v>
      </c>
      <c r="T317" s="217" t="s">
        <v>2654</v>
      </c>
      <c r="U317" s="217" t="s">
        <v>2654</v>
      </c>
      <c r="V317" s="217" t="s">
        <v>2654</v>
      </c>
      <c r="W317" s="217" t="s">
        <v>2654</v>
      </c>
      <c r="X317" s="217" t="s">
        <v>2654</v>
      </c>
      <c r="Y317" s="217" t="s">
        <v>2654</v>
      </c>
      <c r="Z317" s="217" t="s">
        <v>2654</v>
      </c>
      <c r="AA317" s="217" t="s">
        <v>2654</v>
      </c>
      <c r="AB317" s="217" t="str">
        <f t="shared" si="95"/>
        <v>NO</v>
      </c>
      <c r="AC317" s="217" t="str">
        <f t="shared" si="96"/>
        <v>NO</v>
      </c>
      <c r="AD317" s="217" t="str">
        <f t="shared" si="97"/>
        <v>NO</v>
      </c>
      <c r="AE317" s="217" t="str">
        <f t="shared" si="98"/>
        <v>NO</v>
      </c>
      <c r="AF317" s="217" t="str">
        <f t="shared" si="99"/>
        <v>NO</v>
      </c>
      <c r="AG317" s="217" t="str">
        <f t="shared" si="100"/>
        <v>NO</v>
      </c>
      <c r="AH317" s="217" t="str">
        <f t="shared" si="101"/>
        <v>NO</v>
      </c>
      <c r="AI317" s="217" t="str">
        <f t="shared" si="102"/>
        <v>NO</v>
      </c>
      <c r="AJ317" s="217" t="str">
        <f t="shared" si="86"/>
        <v>NO</v>
      </c>
      <c r="AK317" s="217" t="str">
        <f t="shared" si="87"/>
        <v>NO</v>
      </c>
      <c r="AL317" s="217" t="str">
        <f t="shared" si="88"/>
        <v>NO</v>
      </c>
      <c r="AM317" s="217" t="str">
        <f t="shared" si="89"/>
        <v>NO</v>
      </c>
      <c r="AN317" s="217" t="str">
        <f t="shared" si="90"/>
        <v>NO</v>
      </c>
      <c r="AO317" s="217" t="str">
        <f t="shared" si="90"/>
        <v>NO</v>
      </c>
      <c r="AP317" s="217" t="str">
        <f>IF(AND(Inputs!$E$16=TRUE,K317="YES"),"YES","NO")</f>
        <v>NO</v>
      </c>
      <c r="AQ317" s="217" t="str">
        <f t="shared" si="91"/>
        <v>NO</v>
      </c>
      <c r="AR317" s="217" t="str">
        <f t="shared" si="93"/>
        <v>NO</v>
      </c>
      <c r="AS317" s="216">
        <v>24</v>
      </c>
      <c r="AT317" s="221">
        <f t="shared" si="103"/>
        <v>43528</v>
      </c>
      <c r="AU317" s="217" t="str">
        <f t="shared" si="92"/>
        <v>PO+24W</v>
      </c>
    </row>
    <row r="318" spans="1:47" s="9" customFormat="1" hidden="1" x14ac:dyDescent="0.25">
      <c r="A318" s="218"/>
      <c r="B318" s="217" t="s">
        <v>2644</v>
      </c>
      <c r="C318" s="217">
        <v>7500</v>
      </c>
      <c r="D318" s="225">
        <v>7506</v>
      </c>
      <c r="E318" s="205" t="s">
        <v>2877</v>
      </c>
      <c r="F318" s="205" t="str">
        <f t="shared" si="94"/>
        <v>0000-FE-7506</v>
      </c>
      <c r="G318" s="205" t="s">
        <v>2742</v>
      </c>
      <c r="H318" s="9" t="s">
        <v>2663</v>
      </c>
      <c r="I318" s="9" t="str">
        <f>VLOOKUP(J318,Auxiliary!B:C,2,0)</f>
        <v>APH0</v>
      </c>
      <c r="J318" s="217" t="s">
        <v>2529</v>
      </c>
      <c r="K318" s="217" t="s">
        <v>2653</v>
      </c>
      <c r="L318" s="217" t="s">
        <v>2654</v>
      </c>
      <c r="M318" s="217" t="s">
        <v>2654</v>
      </c>
      <c r="N318" s="217" t="s">
        <v>2653</v>
      </c>
      <c r="O318" s="217" t="s">
        <v>2654</v>
      </c>
      <c r="P318" s="217" t="s">
        <v>2654</v>
      </c>
      <c r="Q318" s="217" t="s">
        <v>2654</v>
      </c>
      <c r="R318" s="217" t="s">
        <v>2654</v>
      </c>
      <c r="S318" s="217" t="s">
        <v>2654</v>
      </c>
      <c r="T318" s="217" t="s">
        <v>2654</v>
      </c>
      <c r="U318" s="217" t="s">
        <v>2654</v>
      </c>
      <c r="V318" s="217" t="s">
        <v>2654</v>
      </c>
      <c r="W318" s="217" t="s">
        <v>2654</v>
      </c>
      <c r="X318" s="217" t="s">
        <v>2654</v>
      </c>
      <c r="Y318" s="217" t="s">
        <v>2654</v>
      </c>
      <c r="Z318" s="217" t="s">
        <v>2654</v>
      </c>
      <c r="AA318" s="217" t="s">
        <v>2654</v>
      </c>
      <c r="AB318" s="217" t="str">
        <f t="shared" si="95"/>
        <v>NO</v>
      </c>
      <c r="AC318" s="217" t="str">
        <f t="shared" si="96"/>
        <v>NO</v>
      </c>
      <c r="AD318" s="217" t="str">
        <f t="shared" si="97"/>
        <v>NO</v>
      </c>
      <c r="AE318" s="217" t="str">
        <f t="shared" si="98"/>
        <v>NO</v>
      </c>
      <c r="AF318" s="217" t="str">
        <f t="shared" si="99"/>
        <v>NO</v>
      </c>
      <c r="AG318" s="217" t="str">
        <f t="shared" si="100"/>
        <v>NO</v>
      </c>
      <c r="AH318" s="217" t="str">
        <f t="shared" si="101"/>
        <v>NO</v>
      </c>
      <c r="AI318" s="217" t="str">
        <f t="shared" si="102"/>
        <v>NO</v>
      </c>
      <c r="AJ318" s="217" t="str">
        <f t="shared" si="86"/>
        <v>NO</v>
      </c>
      <c r="AK318" s="217" t="str">
        <f t="shared" si="87"/>
        <v>NO</v>
      </c>
      <c r="AL318" s="217" t="str">
        <f t="shared" si="88"/>
        <v>NO</v>
      </c>
      <c r="AM318" s="217" t="str">
        <f t="shared" si="89"/>
        <v>NO</v>
      </c>
      <c r="AN318" s="217" t="str">
        <f t="shared" si="90"/>
        <v>NO</v>
      </c>
      <c r="AO318" s="217" t="str">
        <f t="shared" si="90"/>
        <v>NO</v>
      </c>
      <c r="AP318" s="217" t="str">
        <f>IF(AND(Inputs!$E$16=TRUE,K318="YES"),"YES","NO")</f>
        <v>NO</v>
      </c>
      <c r="AQ318" s="217" t="str">
        <f t="shared" si="91"/>
        <v>NO</v>
      </c>
      <c r="AR318" s="217" t="str">
        <f t="shared" si="93"/>
        <v>NO</v>
      </c>
      <c r="AS318" s="216">
        <v>24</v>
      </c>
      <c r="AT318" s="221">
        <f t="shared" si="103"/>
        <v>43528</v>
      </c>
      <c r="AU318" s="217" t="str">
        <f t="shared" si="92"/>
        <v>PO+24W</v>
      </c>
    </row>
    <row r="319" spans="1:47" s="9" customFormat="1" hidden="1" x14ac:dyDescent="0.25">
      <c r="A319" s="218"/>
      <c r="B319" s="217" t="s">
        <v>2644</v>
      </c>
      <c r="C319" s="217">
        <v>7500</v>
      </c>
      <c r="D319" s="225">
        <v>7507</v>
      </c>
      <c r="E319" s="205" t="s">
        <v>2194</v>
      </c>
      <c r="F319" s="205" t="str">
        <f t="shared" si="94"/>
        <v>0000-FE-7507</v>
      </c>
      <c r="G319" s="205" t="s">
        <v>2742</v>
      </c>
      <c r="H319" s="9" t="s">
        <v>2663</v>
      </c>
      <c r="I319" s="9" t="str">
        <f>VLOOKUP(J319,Auxiliary!B:C,2,0)</f>
        <v>APH0</v>
      </c>
      <c r="J319" s="217" t="s">
        <v>2529</v>
      </c>
      <c r="K319" s="217" t="s">
        <v>2653</v>
      </c>
      <c r="L319" s="217" t="s">
        <v>2654</v>
      </c>
      <c r="M319" s="217" t="s">
        <v>2654</v>
      </c>
      <c r="N319" s="217" t="s">
        <v>2653</v>
      </c>
      <c r="O319" s="217" t="s">
        <v>2654</v>
      </c>
      <c r="P319" s="217" t="s">
        <v>2654</v>
      </c>
      <c r="Q319" s="217" t="s">
        <v>2654</v>
      </c>
      <c r="R319" s="217" t="s">
        <v>2654</v>
      </c>
      <c r="S319" s="217" t="s">
        <v>2654</v>
      </c>
      <c r="T319" s="217" t="s">
        <v>2654</v>
      </c>
      <c r="U319" s="217" t="s">
        <v>2654</v>
      </c>
      <c r="V319" s="217" t="s">
        <v>2654</v>
      </c>
      <c r="W319" s="217" t="s">
        <v>2654</v>
      </c>
      <c r="X319" s="217" t="s">
        <v>2654</v>
      </c>
      <c r="Y319" s="217" t="s">
        <v>2654</v>
      </c>
      <c r="Z319" s="217" t="s">
        <v>2654</v>
      </c>
      <c r="AA319" s="217" t="s">
        <v>2654</v>
      </c>
      <c r="AB319" s="217" t="str">
        <f t="shared" si="95"/>
        <v>NO</v>
      </c>
      <c r="AC319" s="217" t="str">
        <f t="shared" si="96"/>
        <v>NO</v>
      </c>
      <c r="AD319" s="217" t="str">
        <f t="shared" si="97"/>
        <v>NO</v>
      </c>
      <c r="AE319" s="217" t="str">
        <f t="shared" si="98"/>
        <v>NO</v>
      </c>
      <c r="AF319" s="217" t="str">
        <f t="shared" si="99"/>
        <v>NO</v>
      </c>
      <c r="AG319" s="217" t="str">
        <f t="shared" si="100"/>
        <v>NO</v>
      </c>
      <c r="AH319" s="217" t="str">
        <f t="shared" si="101"/>
        <v>NO</v>
      </c>
      <c r="AI319" s="217" t="str">
        <f t="shared" si="102"/>
        <v>NO</v>
      </c>
      <c r="AJ319" s="217" t="str">
        <f t="shared" si="86"/>
        <v>NO</v>
      </c>
      <c r="AK319" s="217" t="str">
        <f t="shared" si="87"/>
        <v>NO</v>
      </c>
      <c r="AL319" s="217" t="str">
        <f t="shared" si="88"/>
        <v>NO</v>
      </c>
      <c r="AM319" s="217" t="str">
        <f t="shared" si="89"/>
        <v>NO</v>
      </c>
      <c r="AN319" s="217" t="str">
        <f t="shared" si="90"/>
        <v>NO</v>
      </c>
      <c r="AO319" s="217" t="str">
        <f t="shared" si="90"/>
        <v>NO</v>
      </c>
      <c r="AP319" s="217" t="str">
        <f>IF(AND(Inputs!$E$16=TRUE,K319="YES"),"YES","NO")</f>
        <v>NO</v>
      </c>
      <c r="AQ319" s="217" t="str">
        <f t="shared" si="91"/>
        <v>NO</v>
      </c>
      <c r="AR319" s="217" t="str">
        <f t="shared" si="93"/>
        <v>NO</v>
      </c>
      <c r="AS319" s="216">
        <v>24</v>
      </c>
      <c r="AT319" s="221">
        <f t="shared" si="103"/>
        <v>43528</v>
      </c>
      <c r="AU319" s="217" t="str">
        <f t="shared" si="92"/>
        <v>PO+24W</v>
      </c>
    </row>
    <row r="320" spans="1:47" s="9" customFormat="1" hidden="1" x14ac:dyDescent="0.25">
      <c r="A320" s="218"/>
      <c r="B320" s="217" t="s">
        <v>2644</v>
      </c>
      <c r="C320" s="217">
        <v>7500</v>
      </c>
      <c r="D320" s="225">
        <v>7508</v>
      </c>
      <c r="E320" s="205" t="s">
        <v>2195</v>
      </c>
      <c r="F320" s="205" t="str">
        <f t="shared" si="94"/>
        <v>0000-FE-7508</v>
      </c>
      <c r="G320" s="205" t="s">
        <v>2742</v>
      </c>
      <c r="H320" s="9" t="s">
        <v>2663</v>
      </c>
      <c r="I320" s="9" t="str">
        <f>VLOOKUP(J320,Auxiliary!B:C,2,0)</f>
        <v>APH0</v>
      </c>
      <c r="J320" s="217" t="s">
        <v>2529</v>
      </c>
      <c r="K320" s="217" t="s">
        <v>2653</v>
      </c>
      <c r="L320" s="217" t="s">
        <v>2654</v>
      </c>
      <c r="M320" s="217" t="s">
        <v>2654</v>
      </c>
      <c r="N320" s="217" t="s">
        <v>2653</v>
      </c>
      <c r="O320" s="217" t="s">
        <v>2654</v>
      </c>
      <c r="P320" s="217" t="s">
        <v>2654</v>
      </c>
      <c r="Q320" s="217" t="s">
        <v>2654</v>
      </c>
      <c r="R320" s="217" t="s">
        <v>2654</v>
      </c>
      <c r="S320" s="217" t="s">
        <v>2654</v>
      </c>
      <c r="T320" s="217" t="s">
        <v>2654</v>
      </c>
      <c r="U320" s="217" t="s">
        <v>2654</v>
      </c>
      <c r="V320" s="217" t="s">
        <v>2654</v>
      </c>
      <c r="W320" s="217" t="s">
        <v>2654</v>
      </c>
      <c r="X320" s="217" t="s">
        <v>2654</v>
      </c>
      <c r="Y320" s="217" t="s">
        <v>2654</v>
      </c>
      <c r="Z320" s="217" t="s">
        <v>2654</v>
      </c>
      <c r="AA320" s="217" t="s">
        <v>2654</v>
      </c>
      <c r="AB320" s="217" t="str">
        <f t="shared" si="95"/>
        <v>NO</v>
      </c>
      <c r="AC320" s="217" t="str">
        <f t="shared" si="96"/>
        <v>NO</v>
      </c>
      <c r="AD320" s="217" t="str">
        <f t="shared" si="97"/>
        <v>NO</v>
      </c>
      <c r="AE320" s="217" t="str">
        <f t="shared" si="98"/>
        <v>NO</v>
      </c>
      <c r="AF320" s="217" t="str">
        <f t="shared" si="99"/>
        <v>NO</v>
      </c>
      <c r="AG320" s="217" t="str">
        <f t="shared" si="100"/>
        <v>NO</v>
      </c>
      <c r="AH320" s="217" t="str">
        <f t="shared" si="101"/>
        <v>NO</v>
      </c>
      <c r="AI320" s="217" t="str">
        <f t="shared" si="102"/>
        <v>NO</v>
      </c>
      <c r="AJ320" s="217" t="str">
        <f t="shared" si="86"/>
        <v>NO</v>
      </c>
      <c r="AK320" s="217" t="str">
        <f t="shared" si="87"/>
        <v>NO</v>
      </c>
      <c r="AL320" s="217" t="str">
        <f t="shared" si="88"/>
        <v>NO</v>
      </c>
      <c r="AM320" s="217" t="str">
        <f t="shared" si="89"/>
        <v>NO</v>
      </c>
      <c r="AN320" s="217" t="str">
        <f t="shared" si="90"/>
        <v>NO</v>
      </c>
      <c r="AO320" s="217" t="str">
        <f t="shared" si="90"/>
        <v>NO</v>
      </c>
      <c r="AP320" s="217" t="str">
        <f>IF(AND(Inputs!$E$16=TRUE,K320="YES"),"YES","NO")</f>
        <v>NO</v>
      </c>
      <c r="AQ320" s="217" t="str">
        <f t="shared" si="91"/>
        <v>NO</v>
      </c>
      <c r="AR320" s="217" t="str">
        <f t="shared" si="93"/>
        <v>NO</v>
      </c>
      <c r="AS320" s="216">
        <v>24</v>
      </c>
      <c r="AT320" s="221">
        <f t="shared" si="103"/>
        <v>43528</v>
      </c>
      <c r="AU320" s="217" t="str">
        <f t="shared" si="92"/>
        <v>PO+24W</v>
      </c>
    </row>
    <row r="321" spans="1:47" s="9" customFormat="1" hidden="1" x14ac:dyDescent="0.25">
      <c r="A321" s="218"/>
      <c r="B321" s="217" t="s">
        <v>2644</v>
      </c>
      <c r="C321" s="217">
        <v>7500</v>
      </c>
      <c r="D321" s="225">
        <v>7509</v>
      </c>
      <c r="E321" s="205" t="s">
        <v>1989</v>
      </c>
      <c r="F321" s="205" t="str">
        <f t="shared" si="94"/>
        <v>0000-FE-7509</v>
      </c>
      <c r="G321" s="205" t="s">
        <v>2742</v>
      </c>
      <c r="H321" s="9" t="s">
        <v>2663</v>
      </c>
      <c r="I321" s="9" t="str">
        <f>VLOOKUP(J321,Auxiliary!B:C,2,0)</f>
        <v>APH0</v>
      </c>
      <c r="J321" s="217" t="s">
        <v>2529</v>
      </c>
      <c r="K321" s="217" t="s">
        <v>2653</v>
      </c>
      <c r="L321" s="217" t="s">
        <v>2654</v>
      </c>
      <c r="M321" s="217" t="s">
        <v>2654</v>
      </c>
      <c r="N321" s="217" t="s">
        <v>2653</v>
      </c>
      <c r="O321" s="217" t="s">
        <v>2654</v>
      </c>
      <c r="P321" s="217" t="s">
        <v>2654</v>
      </c>
      <c r="Q321" s="217" t="s">
        <v>2654</v>
      </c>
      <c r="R321" s="217" t="s">
        <v>2654</v>
      </c>
      <c r="S321" s="217" t="s">
        <v>2654</v>
      </c>
      <c r="T321" s="217" t="s">
        <v>2654</v>
      </c>
      <c r="U321" s="217" t="s">
        <v>2654</v>
      </c>
      <c r="V321" s="217" t="s">
        <v>2654</v>
      </c>
      <c r="W321" s="217" t="s">
        <v>2654</v>
      </c>
      <c r="X321" s="217" t="s">
        <v>2654</v>
      </c>
      <c r="Y321" s="217" t="s">
        <v>2654</v>
      </c>
      <c r="Z321" s="217" t="s">
        <v>2654</v>
      </c>
      <c r="AA321" s="217" t="s">
        <v>2654</v>
      </c>
      <c r="AB321" s="217" t="str">
        <f t="shared" si="95"/>
        <v>NO</v>
      </c>
      <c r="AC321" s="217" t="str">
        <f t="shared" si="96"/>
        <v>NO</v>
      </c>
      <c r="AD321" s="217" t="str">
        <f t="shared" si="97"/>
        <v>NO</v>
      </c>
      <c r="AE321" s="217" t="str">
        <f t="shared" si="98"/>
        <v>NO</v>
      </c>
      <c r="AF321" s="217" t="str">
        <f t="shared" si="99"/>
        <v>NO</v>
      </c>
      <c r="AG321" s="217" t="str">
        <f t="shared" si="100"/>
        <v>NO</v>
      </c>
      <c r="AH321" s="217" t="str">
        <f t="shared" si="101"/>
        <v>NO</v>
      </c>
      <c r="AI321" s="217" t="str">
        <f t="shared" si="102"/>
        <v>NO</v>
      </c>
      <c r="AJ321" s="217" t="str">
        <f t="shared" si="86"/>
        <v>NO</v>
      </c>
      <c r="AK321" s="217" t="str">
        <f t="shared" si="87"/>
        <v>NO</v>
      </c>
      <c r="AL321" s="217" t="str">
        <f t="shared" si="88"/>
        <v>NO</v>
      </c>
      <c r="AM321" s="217" t="str">
        <f t="shared" si="89"/>
        <v>NO</v>
      </c>
      <c r="AN321" s="217" t="str">
        <f t="shared" si="90"/>
        <v>NO</v>
      </c>
      <c r="AO321" s="217" t="str">
        <f t="shared" si="90"/>
        <v>NO</v>
      </c>
      <c r="AP321" s="217" t="str">
        <f>IF(AND(Inputs!$E$16=TRUE,K321="YES"),"YES","NO")</f>
        <v>NO</v>
      </c>
      <c r="AQ321" s="217" t="str">
        <f t="shared" si="91"/>
        <v>NO</v>
      </c>
      <c r="AR321" s="217" t="str">
        <f t="shared" si="93"/>
        <v>NO</v>
      </c>
      <c r="AS321" s="216">
        <v>24</v>
      </c>
      <c r="AT321" s="221">
        <f t="shared" si="103"/>
        <v>43528</v>
      </c>
      <c r="AU321" s="217" t="str">
        <f t="shared" si="92"/>
        <v>PO+24W</v>
      </c>
    </row>
    <row r="322" spans="1:47" s="9" customFormat="1" hidden="1" x14ac:dyDescent="0.25">
      <c r="A322" s="218"/>
      <c r="B322" s="217" t="s">
        <v>2644</v>
      </c>
      <c r="C322" s="217">
        <v>7500</v>
      </c>
      <c r="D322" s="225">
        <v>7510</v>
      </c>
      <c r="E322" s="205" t="s">
        <v>1990</v>
      </c>
      <c r="F322" s="205" t="str">
        <f t="shared" si="94"/>
        <v>0000-FE-7510</v>
      </c>
      <c r="G322" s="205" t="s">
        <v>2742</v>
      </c>
      <c r="H322" s="9" t="s">
        <v>2663</v>
      </c>
      <c r="I322" s="9" t="str">
        <f>VLOOKUP(J322,Auxiliary!B:C,2,0)</f>
        <v>APH0</v>
      </c>
      <c r="J322" s="217" t="s">
        <v>2529</v>
      </c>
      <c r="K322" s="217" t="s">
        <v>2653</v>
      </c>
      <c r="L322" s="217" t="s">
        <v>2654</v>
      </c>
      <c r="M322" s="217" t="s">
        <v>2654</v>
      </c>
      <c r="N322" s="217" t="s">
        <v>2653</v>
      </c>
      <c r="O322" s="217" t="s">
        <v>2654</v>
      </c>
      <c r="P322" s="217" t="s">
        <v>2654</v>
      </c>
      <c r="Q322" s="217" t="s">
        <v>2654</v>
      </c>
      <c r="R322" s="217" t="s">
        <v>2654</v>
      </c>
      <c r="S322" s="217" t="s">
        <v>2654</v>
      </c>
      <c r="T322" s="217" t="s">
        <v>2654</v>
      </c>
      <c r="U322" s="217" t="s">
        <v>2654</v>
      </c>
      <c r="V322" s="217" t="s">
        <v>2654</v>
      </c>
      <c r="W322" s="217" t="s">
        <v>2654</v>
      </c>
      <c r="X322" s="217" t="s">
        <v>2654</v>
      </c>
      <c r="Y322" s="217" t="s">
        <v>2654</v>
      </c>
      <c r="Z322" s="217" t="s">
        <v>2654</v>
      </c>
      <c r="AA322" s="217" t="s">
        <v>2654</v>
      </c>
      <c r="AB322" s="217" t="str">
        <f t="shared" si="95"/>
        <v>NO</v>
      </c>
      <c r="AC322" s="217" t="str">
        <f t="shared" si="96"/>
        <v>NO</v>
      </c>
      <c r="AD322" s="217" t="str">
        <f t="shared" si="97"/>
        <v>NO</v>
      </c>
      <c r="AE322" s="217" t="str">
        <f t="shared" si="98"/>
        <v>NO</v>
      </c>
      <c r="AF322" s="217" t="str">
        <f t="shared" si="99"/>
        <v>NO</v>
      </c>
      <c r="AG322" s="217" t="str">
        <f t="shared" si="100"/>
        <v>NO</v>
      </c>
      <c r="AH322" s="217" t="str">
        <f t="shared" si="101"/>
        <v>NO</v>
      </c>
      <c r="AI322" s="217" t="str">
        <f t="shared" si="102"/>
        <v>NO</v>
      </c>
      <c r="AJ322" s="217" t="str">
        <f t="shared" si="86"/>
        <v>NO</v>
      </c>
      <c r="AK322" s="217" t="str">
        <f t="shared" si="87"/>
        <v>NO</v>
      </c>
      <c r="AL322" s="217" t="str">
        <f t="shared" si="88"/>
        <v>NO</v>
      </c>
      <c r="AM322" s="217" t="str">
        <f t="shared" si="89"/>
        <v>NO</v>
      </c>
      <c r="AN322" s="217" t="str">
        <f t="shared" si="90"/>
        <v>NO</v>
      </c>
      <c r="AO322" s="217" t="str">
        <f t="shared" si="90"/>
        <v>NO</v>
      </c>
      <c r="AP322" s="217" t="str">
        <f>IF(AND(Inputs!$E$16=TRUE,K322="YES"),"YES","NO")</f>
        <v>NO</v>
      </c>
      <c r="AQ322" s="217" t="str">
        <f t="shared" si="91"/>
        <v>NO</v>
      </c>
      <c r="AR322" s="217" t="str">
        <f t="shared" si="93"/>
        <v>NO</v>
      </c>
      <c r="AS322" s="216">
        <v>40</v>
      </c>
      <c r="AT322" s="221">
        <f t="shared" si="103"/>
        <v>43640</v>
      </c>
      <c r="AU322" s="217" t="str">
        <f t="shared" si="92"/>
        <v>PO+40W</v>
      </c>
    </row>
    <row r="323" spans="1:47" s="9" customFormat="1" hidden="1" x14ac:dyDescent="0.25">
      <c r="A323" s="218"/>
      <c r="B323" s="217" t="s">
        <v>2644</v>
      </c>
      <c r="C323" s="217">
        <v>7500</v>
      </c>
      <c r="D323" s="225">
        <v>7511</v>
      </c>
      <c r="E323" s="205" t="s">
        <v>2196</v>
      </c>
      <c r="F323" s="205" t="str">
        <f t="shared" si="94"/>
        <v>0000-FE-7511</v>
      </c>
      <c r="G323" s="205" t="s">
        <v>2742</v>
      </c>
      <c r="H323" s="9" t="s">
        <v>2663</v>
      </c>
      <c r="I323" s="9" t="str">
        <f>VLOOKUP(J323,Auxiliary!B:C,2,0)</f>
        <v>APH0</v>
      </c>
      <c r="J323" s="217" t="s">
        <v>2529</v>
      </c>
      <c r="K323" s="217" t="s">
        <v>2653</v>
      </c>
      <c r="L323" s="217" t="s">
        <v>2654</v>
      </c>
      <c r="M323" s="217" t="s">
        <v>2654</v>
      </c>
      <c r="N323" s="217" t="s">
        <v>2653</v>
      </c>
      <c r="O323" s="217" t="s">
        <v>2654</v>
      </c>
      <c r="P323" s="217" t="s">
        <v>2654</v>
      </c>
      <c r="Q323" s="217" t="s">
        <v>2654</v>
      </c>
      <c r="R323" s="217" t="s">
        <v>2654</v>
      </c>
      <c r="S323" s="217" t="s">
        <v>2654</v>
      </c>
      <c r="T323" s="217" t="s">
        <v>2654</v>
      </c>
      <c r="U323" s="217" t="s">
        <v>2654</v>
      </c>
      <c r="V323" s="217" t="s">
        <v>2654</v>
      </c>
      <c r="W323" s="217" t="s">
        <v>2654</v>
      </c>
      <c r="X323" s="217" t="s">
        <v>2654</v>
      </c>
      <c r="Y323" s="217" t="s">
        <v>2654</v>
      </c>
      <c r="Z323" s="217" t="s">
        <v>2654</v>
      </c>
      <c r="AA323" s="217" t="s">
        <v>2654</v>
      </c>
      <c r="AB323" s="217" t="str">
        <f t="shared" si="95"/>
        <v>NO</v>
      </c>
      <c r="AC323" s="217" t="str">
        <f t="shared" si="96"/>
        <v>NO</v>
      </c>
      <c r="AD323" s="217" t="str">
        <f t="shared" si="97"/>
        <v>NO</v>
      </c>
      <c r="AE323" s="217" t="str">
        <f t="shared" si="98"/>
        <v>NO</v>
      </c>
      <c r="AF323" s="217" t="str">
        <f t="shared" si="99"/>
        <v>NO</v>
      </c>
      <c r="AG323" s="217" t="str">
        <f t="shared" si="100"/>
        <v>NO</v>
      </c>
      <c r="AH323" s="217" t="str">
        <f t="shared" si="101"/>
        <v>NO</v>
      </c>
      <c r="AI323" s="217" t="str">
        <f t="shared" si="102"/>
        <v>NO</v>
      </c>
      <c r="AJ323" s="217" t="str">
        <f t="shared" si="86"/>
        <v>NO</v>
      </c>
      <c r="AK323" s="217" t="str">
        <f t="shared" si="87"/>
        <v>NO</v>
      </c>
      <c r="AL323" s="217" t="str">
        <f t="shared" si="88"/>
        <v>NO</v>
      </c>
      <c r="AM323" s="217" t="str">
        <f t="shared" si="89"/>
        <v>NO</v>
      </c>
      <c r="AN323" s="217" t="str">
        <f t="shared" si="90"/>
        <v>NO</v>
      </c>
      <c r="AO323" s="217" t="str">
        <f t="shared" si="90"/>
        <v>NO</v>
      </c>
      <c r="AP323" s="217" t="str">
        <f>IF(AND(Inputs!$E$16=TRUE,K323="YES"),"YES","NO")</f>
        <v>NO</v>
      </c>
      <c r="AQ323" s="217" t="str">
        <f t="shared" si="91"/>
        <v>NO</v>
      </c>
      <c r="AR323" s="217" t="str">
        <f t="shared" si="93"/>
        <v>NO</v>
      </c>
      <c r="AS323" s="216">
        <v>24</v>
      </c>
      <c r="AT323" s="221">
        <f t="shared" si="103"/>
        <v>43528</v>
      </c>
      <c r="AU323" s="217" t="str">
        <f t="shared" si="92"/>
        <v>PO+24W</v>
      </c>
    </row>
    <row r="324" spans="1:47" s="9" customFormat="1" hidden="1" x14ac:dyDescent="0.25">
      <c r="A324" s="218"/>
      <c r="B324" s="217" t="s">
        <v>2644</v>
      </c>
      <c r="C324" s="217">
        <v>7500</v>
      </c>
      <c r="D324" s="225">
        <v>7512</v>
      </c>
      <c r="E324" s="205" t="s">
        <v>2197</v>
      </c>
      <c r="F324" s="205" t="str">
        <f t="shared" si="94"/>
        <v>0000-FE-7512</v>
      </c>
      <c r="G324" s="205" t="s">
        <v>2742</v>
      </c>
      <c r="H324" s="9" t="s">
        <v>2663</v>
      </c>
      <c r="I324" s="9" t="str">
        <f>VLOOKUP(J324,Auxiliary!B:C,2,0)</f>
        <v>APH0</v>
      </c>
      <c r="J324" s="217" t="s">
        <v>2529</v>
      </c>
      <c r="K324" s="217" t="s">
        <v>2653</v>
      </c>
      <c r="L324" s="217" t="s">
        <v>2654</v>
      </c>
      <c r="M324" s="217" t="s">
        <v>2654</v>
      </c>
      <c r="N324" s="217" t="s">
        <v>2653</v>
      </c>
      <c r="O324" s="217" t="s">
        <v>2654</v>
      </c>
      <c r="P324" s="217" t="s">
        <v>2654</v>
      </c>
      <c r="Q324" s="217" t="s">
        <v>2654</v>
      </c>
      <c r="R324" s="217" t="s">
        <v>2654</v>
      </c>
      <c r="S324" s="217" t="s">
        <v>2654</v>
      </c>
      <c r="T324" s="217" t="s">
        <v>2654</v>
      </c>
      <c r="U324" s="217" t="s">
        <v>2654</v>
      </c>
      <c r="V324" s="217" t="s">
        <v>2654</v>
      </c>
      <c r="W324" s="217" t="s">
        <v>2654</v>
      </c>
      <c r="X324" s="217" t="s">
        <v>2654</v>
      </c>
      <c r="Y324" s="217" t="s">
        <v>2654</v>
      </c>
      <c r="Z324" s="217" t="s">
        <v>2654</v>
      </c>
      <c r="AA324" s="217" t="s">
        <v>2654</v>
      </c>
      <c r="AB324" s="217" t="str">
        <f t="shared" si="95"/>
        <v>NO</v>
      </c>
      <c r="AC324" s="217" t="str">
        <f t="shared" si="96"/>
        <v>NO</v>
      </c>
      <c r="AD324" s="217" t="str">
        <f t="shared" si="97"/>
        <v>NO</v>
      </c>
      <c r="AE324" s="217" t="str">
        <f t="shared" si="98"/>
        <v>NO</v>
      </c>
      <c r="AF324" s="217" t="str">
        <f t="shared" si="99"/>
        <v>NO</v>
      </c>
      <c r="AG324" s="217" t="str">
        <f t="shared" si="100"/>
        <v>NO</v>
      </c>
      <c r="AH324" s="217" t="str">
        <f t="shared" si="101"/>
        <v>NO</v>
      </c>
      <c r="AI324" s="217" t="str">
        <f t="shared" si="102"/>
        <v>NO</v>
      </c>
      <c r="AJ324" s="217" t="str">
        <f t="shared" si="86"/>
        <v>NO</v>
      </c>
      <c r="AK324" s="217" t="str">
        <f t="shared" si="87"/>
        <v>NO</v>
      </c>
      <c r="AL324" s="217" t="str">
        <f t="shared" si="88"/>
        <v>NO</v>
      </c>
      <c r="AM324" s="217" t="str">
        <f t="shared" si="89"/>
        <v>NO</v>
      </c>
      <c r="AN324" s="217" t="str">
        <f t="shared" si="90"/>
        <v>NO</v>
      </c>
      <c r="AO324" s="217" t="str">
        <f t="shared" si="90"/>
        <v>NO</v>
      </c>
      <c r="AP324" s="217" t="str">
        <f>IF(AND(Inputs!$E$16=TRUE,K324="YES"),"YES","NO")</f>
        <v>NO</v>
      </c>
      <c r="AQ324" s="217" t="str">
        <f t="shared" si="91"/>
        <v>NO</v>
      </c>
      <c r="AR324" s="217" t="str">
        <f t="shared" si="93"/>
        <v>NO</v>
      </c>
      <c r="AS324" s="216">
        <v>24</v>
      </c>
      <c r="AT324" s="221">
        <f t="shared" si="103"/>
        <v>43528</v>
      </c>
      <c r="AU324" s="217" t="str">
        <f t="shared" si="92"/>
        <v>PO+24W</v>
      </c>
    </row>
    <row r="325" spans="1:47" s="9" customFormat="1" hidden="1" x14ac:dyDescent="0.25">
      <c r="A325" s="218"/>
      <c r="B325" s="217" t="s">
        <v>2644</v>
      </c>
      <c r="C325" s="217">
        <v>7500</v>
      </c>
      <c r="D325" s="225">
        <v>7513</v>
      </c>
      <c r="E325" s="205" t="s">
        <v>2198</v>
      </c>
      <c r="F325" s="205" t="str">
        <f t="shared" si="94"/>
        <v>0000-FE-7513</v>
      </c>
      <c r="G325" s="205" t="s">
        <v>2742</v>
      </c>
      <c r="H325" s="9" t="s">
        <v>2663</v>
      </c>
      <c r="I325" s="9" t="str">
        <f>VLOOKUP(J325,Auxiliary!B:C,2,0)</f>
        <v>APH0</v>
      </c>
      <c r="J325" s="217" t="s">
        <v>2529</v>
      </c>
      <c r="K325" s="217" t="s">
        <v>2653</v>
      </c>
      <c r="L325" s="217" t="s">
        <v>2654</v>
      </c>
      <c r="M325" s="217" t="s">
        <v>2654</v>
      </c>
      <c r="N325" s="217" t="s">
        <v>2653</v>
      </c>
      <c r="O325" s="217" t="s">
        <v>2654</v>
      </c>
      <c r="P325" s="217" t="s">
        <v>2654</v>
      </c>
      <c r="Q325" s="217" t="s">
        <v>2654</v>
      </c>
      <c r="R325" s="217" t="s">
        <v>2654</v>
      </c>
      <c r="S325" s="217" t="s">
        <v>2654</v>
      </c>
      <c r="T325" s="217" t="s">
        <v>2654</v>
      </c>
      <c r="U325" s="217" t="s">
        <v>2654</v>
      </c>
      <c r="V325" s="217" t="s">
        <v>2654</v>
      </c>
      <c r="W325" s="217" t="s">
        <v>2654</v>
      </c>
      <c r="X325" s="217" t="s">
        <v>2654</v>
      </c>
      <c r="Y325" s="217" t="s">
        <v>2654</v>
      </c>
      <c r="Z325" s="217" t="s">
        <v>2654</v>
      </c>
      <c r="AA325" s="217" t="s">
        <v>2654</v>
      </c>
      <c r="AB325" s="217" t="str">
        <f t="shared" si="95"/>
        <v>NO</v>
      </c>
      <c r="AC325" s="217" t="str">
        <f t="shared" si="96"/>
        <v>NO</v>
      </c>
      <c r="AD325" s="217" t="str">
        <f t="shared" si="97"/>
        <v>NO</v>
      </c>
      <c r="AE325" s="217" t="str">
        <f t="shared" si="98"/>
        <v>NO</v>
      </c>
      <c r="AF325" s="217" t="str">
        <f t="shared" si="99"/>
        <v>NO</v>
      </c>
      <c r="AG325" s="217" t="str">
        <f t="shared" si="100"/>
        <v>NO</v>
      </c>
      <c r="AH325" s="217" t="str">
        <f t="shared" si="101"/>
        <v>NO</v>
      </c>
      <c r="AI325" s="217" t="str">
        <f t="shared" si="102"/>
        <v>NO</v>
      </c>
      <c r="AJ325" s="217" t="str">
        <f t="shared" si="86"/>
        <v>NO</v>
      </c>
      <c r="AK325" s="217" t="str">
        <f t="shared" si="87"/>
        <v>NO</v>
      </c>
      <c r="AL325" s="217" t="str">
        <f t="shared" si="88"/>
        <v>NO</v>
      </c>
      <c r="AM325" s="217" t="str">
        <f t="shared" si="89"/>
        <v>NO</v>
      </c>
      <c r="AN325" s="217" t="str">
        <f t="shared" si="90"/>
        <v>NO</v>
      </c>
      <c r="AO325" s="217" t="str">
        <f t="shared" si="90"/>
        <v>NO</v>
      </c>
      <c r="AP325" s="217" t="str">
        <f>IF(AND(Inputs!$E$16=TRUE,K325="YES"),"YES","NO")</f>
        <v>NO</v>
      </c>
      <c r="AQ325" s="217" t="str">
        <f t="shared" si="91"/>
        <v>NO</v>
      </c>
      <c r="AR325" s="217" t="str">
        <f t="shared" si="93"/>
        <v>NO</v>
      </c>
      <c r="AS325" s="216">
        <v>24</v>
      </c>
      <c r="AT325" s="221">
        <f t="shared" si="103"/>
        <v>43528</v>
      </c>
      <c r="AU325" s="217" t="str">
        <f t="shared" si="92"/>
        <v>PO+24W</v>
      </c>
    </row>
    <row r="326" spans="1:47" s="9" customFormat="1" hidden="1" x14ac:dyDescent="0.25">
      <c r="A326" s="218"/>
      <c r="B326" s="217" t="s">
        <v>2644</v>
      </c>
      <c r="C326" s="217">
        <v>7500</v>
      </c>
      <c r="D326" s="225">
        <v>7514</v>
      </c>
      <c r="E326" s="205" t="s">
        <v>2199</v>
      </c>
      <c r="F326" s="205" t="str">
        <f t="shared" si="94"/>
        <v>0000-FE-7514</v>
      </c>
      <c r="G326" s="205" t="s">
        <v>2742</v>
      </c>
      <c r="H326" s="9" t="s">
        <v>2663</v>
      </c>
      <c r="I326" s="9" t="str">
        <f>VLOOKUP(J326,Auxiliary!B:C,2,0)</f>
        <v>APH0</v>
      </c>
      <c r="J326" s="217" t="s">
        <v>2529</v>
      </c>
      <c r="K326" s="217" t="s">
        <v>2653</v>
      </c>
      <c r="L326" s="217" t="s">
        <v>2654</v>
      </c>
      <c r="M326" s="217" t="s">
        <v>2654</v>
      </c>
      <c r="N326" s="217" t="s">
        <v>2653</v>
      </c>
      <c r="O326" s="217" t="s">
        <v>2654</v>
      </c>
      <c r="P326" s="217" t="s">
        <v>2654</v>
      </c>
      <c r="Q326" s="217" t="s">
        <v>2654</v>
      </c>
      <c r="R326" s="217" t="s">
        <v>2654</v>
      </c>
      <c r="S326" s="217" t="s">
        <v>2654</v>
      </c>
      <c r="T326" s="217" t="s">
        <v>2654</v>
      </c>
      <c r="U326" s="217" t="s">
        <v>2654</v>
      </c>
      <c r="V326" s="217" t="s">
        <v>2654</v>
      </c>
      <c r="W326" s="217" t="s">
        <v>2654</v>
      </c>
      <c r="X326" s="217" t="s">
        <v>2654</v>
      </c>
      <c r="Y326" s="217" t="s">
        <v>2654</v>
      </c>
      <c r="Z326" s="217" t="s">
        <v>2654</v>
      </c>
      <c r="AA326" s="217" t="s">
        <v>2654</v>
      </c>
      <c r="AB326" s="217" t="str">
        <f t="shared" si="95"/>
        <v>NO</v>
      </c>
      <c r="AC326" s="217" t="str">
        <f t="shared" si="96"/>
        <v>NO</v>
      </c>
      <c r="AD326" s="217" t="str">
        <f t="shared" si="97"/>
        <v>NO</v>
      </c>
      <c r="AE326" s="217" t="str">
        <f t="shared" si="98"/>
        <v>NO</v>
      </c>
      <c r="AF326" s="217" t="str">
        <f t="shared" si="99"/>
        <v>NO</v>
      </c>
      <c r="AG326" s="217" t="str">
        <f t="shared" si="100"/>
        <v>NO</v>
      </c>
      <c r="AH326" s="217" t="str">
        <f t="shared" si="101"/>
        <v>NO</v>
      </c>
      <c r="AI326" s="217" t="str">
        <f t="shared" si="102"/>
        <v>NO</v>
      </c>
      <c r="AJ326" s="217" t="str">
        <f t="shared" si="86"/>
        <v>NO</v>
      </c>
      <c r="AK326" s="217" t="str">
        <f t="shared" si="87"/>
        <v>NO</v>
      </c>
      <c r="AL326" s="217" t="str">
        <f t="shared" si="88"/>
        <v>NO</v>
      </c>
      <c r="AM326" s="217" t="str">
        <f t="shared" si="89"/>
        <v>NO</v>
      </c>
      <c r="AN326" s="217" t="str">
        <f t="shared" si="90"/>
        <v>NO</v>
      </c>
      <c r="AO326" s="217" t="str">
        <f t="shared" si="90"/>
        <v>NO</v>
      </c>
      <c r="AP326" s="217" t="str">
        <f>IF(AND(Inputs!$E$16=TRUE,K326="YES"),"YES","NO")</f>
        <v>NO</v>
      </c>
      <c r="AQ326" s="217" t="str">
        <f t="shared" si="91"/>
        <v>NO</v>
      </c>
      <c r="AR326" s="217" t="str">
        <f t="shared" si="93"/>
        <v>NO</v>
      </c>
      <c r="AS326" s="216">
        <v>24</v>
      </c>
      <c r="AT326" s="221">
        <f t="shared" si="103"/>
        <v>43528</v>
      </c>
      <c r="AU326" s="217" t="str">
        <f t="shared" si="92"/>
        <v>PO+24W</v>
      </c>
    </row>
    <row r="327" spans="1:47" s="9" customFormat="1" hidden="1" x14ac:dyDescent="0.25">
      <c r="A327" s="218"/>
      <c r="B327" s="217" t="s">
        <v>2644</v>
      </c>
      <c r="C327" s="217">
        <v>7500</v>
      </c>
      <c r="D327" s="225">
        <v>7515</v>
      </c>
      <c r="E327" s="205" t="s">
        <v>2878</v>
      </c>
      <c r="F327" s="205" t="str">
        <f t="shared" si="94"/>
        <v>0000-FE-7515</v>
      </c>
      <c r="G327" s="205" t="s">
        <v>2742</v>
      </c>
      <c r="H327" s="9" t="s">
        <v>2663</v>
      </c>
      <c r="I327" s="9" t="str">
        <f>VLOOKUP(J327,Auxiliary!B:C,2,0)</f>
        <v>APH0</v>
      </c>
      <c r="J327" s="217" t="s">
        <v>2529</v>
      </c>
      <c r="K327" s="217" t="s">
        <v>2653</v>
      </c>
      <c r="L327" s="217" t="s">
        <v>2654</v>
      </c>
      <c r="M327" s="217" t="s">
        <v>2654</v>
      </c>
      <c r="N327" s="217" t="s">
        <v>2653</v>
      </c>
      <c r="O327" s="217" t="s">
        <v>2654</v>
      </c>
      <c r="P327" s="217" t="s">
        <v>2654</v>
      </c>
      <c r="Q327" s="217" t="s">
        <v>2654</v>
      </c>
      <c r="R327" s="217" t="s">
        <v>2654</v>
      </c>
      <c r="S327" s="217" t="s">
        <v>2654</v>
      </c>
      <c r="T327" s="217" t="s">
        <v>2654</v>
      </c>
      <c r="U327" s="217" t="s">
        <v>2654</v>
      </c>
      <c r="V327" s="217" t="s">
        <v>2654</v>
      </c>
      <c r="W327" s="217" t="s">
        <v>2654</v>
      </c>
      <c r="X327" s="217" t="s">
        <v>2654</v>
      </c>
      <c r="Y327" s="217" t="s">
        <v>2654</v>
      </c>
      <c r="Z327" s="217" t="s">
        <v>2654</v>
      </c>
      <c r="AA327" s="217" t="s">
        <v>2654</v>
      </c>
      <c r="AB327" s="217" t="str">
        <f t="shared" si="95"/>
        <v>NO</v>
      </c>
      <c r="AC327" s="217" t="str">
        <f t="shared" si="96"/>
        <v>NO</v>
      </c>
      <c r="AD327" s="217" t="str">
        <f t="shared" si="97"/>
        <v>NO</v>
      </c>
      <c r="AE327" s="217" t="str">
        <f t="shared" si="98"/>
        <v>NO</v>
      </c>
      <c r="AF327" s="217" t="str">
        <f t="shared" si="99"/>
        <v>NO</v>
      </c>
      <c r="AG327" s="217" t="str">
        <f t="shared" si="100"/>
        <v>NO</v>
      </c>
      <c r="AH327" s="217" t="str">
        <f t="shared" si="101"/>
        <v>NO</v>
      </c>
      <c r="AI327" s="217" t="str">
        <f t="shared" si="102"/>
        <v>NO</v>
      </c>
      <c r="AJ327" s="217" t="str">
        <f t="shared" si="86"/>
        <v>NO</v>
      </c>
      <c r="AK327" s="217" t="str">
        <f t="shared" si="87"/>
        <v>NO</v>
      </c>
      <c r="AL327" s="217" t="str">
        <f t="shared" si="88"/>
        <v>NO</v>
      </c>
      <c r="AM327" s="217" t="str">
        <f t="shared" si="89"/>
        <v>NO</v>
      </c>
      <c r="AN327" s="217" t="str">
        <f t="shared" si="90"/>
        <v>NO</v>
      </c>
      <c r="AO327" s="217" t="str">
        <f t="shared" si="90"/>
        <v>NO</v>
      </c>
      <c r="AP327" s="217" t="str">
        <f>IF(AND(Inputs!$E$16=TRUE,K327="YES"),"YES","NO")</f>
        <v>NO</v>
      </c>
      <c r="AQ327" s="217" t="str">
        <f t="shared" si="91"/>
        <v>NO</v>
      </c>
      <c r="AR327" s="217" t="str">
        <f t="shared" si="93"/>
        <v>NO</v>
      </c>
      <c r="AS327" s="216">
        <v>40</v>
      </c>
      <c r="AT327" s="221">
        <f t="shared" si="103"/>
        <v>43640</v>
      </c>
      <c r="AU327" s="217" t="str">
        <f t="shared" si="92"/>
        <v>PO+40W</v>
      </c>
    </row>
    <row r="328" spans="1:47" s="9" customFormat="1" hidden="1" x14ac:dyDescent="0.25">
      <c r="A328" s="218"/>
      <c r="B328" s="217" t="s">
        <v>2644</v>
      </c>
      <c r="C328" s="217">
        <v>7500</v>
      </c>
      <c r="D328" s="225">
        <v>7516</v>
      </c>
      <c r="E328" s="205" t="s">
        <v>2200</v>
      </c>
      <c r="F328" s="205" t="str">
        <f t="shared" si="94"/>
        <v>0000-FE-7516</v>
      </c>
      <c r="G328" s="205" t="s">
        <v>2742</v>
      </c>
      <c r="H328" s="9" t="s">
        <v>2663</v>
      </c>
      <c r="I328" s="9" t="str">
        <f>VLOOKUP(J328,Auxiliary!B:C,2,0)</f>
        <v>APH0</v>
      </c>
      <c r="J328" s="217" t="s">
        <v>2529</v>
      </c>
      <c r="K328" s="217" t="s">
        <v>2653</v>
      </c>
      <c r="L328" s="217" t="s">
        <v>2654</v>
      </c>
      <c r="M328" s="217" t="s">
        <v>2654</v>
      </c>
      <c r="N328" s="217" t="s">
        <v>2653</v>
      </c>
      <c r="O328" s="217" t="s">
        <v>2654</v>
      </c>
      <c r="P328" s="217" t="s">
        <v>2654</v>
      </c>
      <c r="Q328" s="217" t="s">
        <v>2654</v>
      </c>
      <c r="R328" s="217" t="s">
        <v>2654</v>
      </c>
      <c r="S328" s="217" t="s">
        <v>2654</v>
      </c>
      <c r="T328" s="217" t="s">
        <v>2654</v>
      </c>
      <c r="U328" s="217" t="s">
        <v>2654</v>
      </c>
      <c r="V328" s="217" t="s">
        <v>2654</v>
      </c>
      <c r="W328" s="217" t="s">
        <v>2654</v>
      </c>
      <c r="X328" s="217" t="s">
        <v>2654</v>
      </c>
      <c r="Y328" s="217" t="s">
        <v>2654</v>
      </c>
      <c r="Z328" s="217" t="s">
        <v>2654</v>
      </c>
      <c r="AA328" s="217" t="s">
        <v>2654</v>
      </c>
      <c r="AB328" s="217" t="str">
        <f t="shared" si="95"/>
        <v>NO</v>
      </c>
      <c r="AC328" s="217" t="str">
        <f t="shared" si="96"/>
        <v>NO</v>
      </c>
      <c r="AD328" s="217" t="str">
        <f t="shared" si="97"/>
        <v>NO</v>
      </c>
      <c r="AE328" s="217" t="str">
        <f t="shared" si="98"/>
        <v>NO</v>
      </c>
      <c r="AF328" s="217" t="str">
        <f t="shared" si="99"/>
        <v>NO</v>
      </c>
      <c r="AG328" s="217" t="str">
        <f t="shared" si="100"/>
        <v>NO</v>
      </c>
      <c r="AH328" s="217" t="str">
        <f t="shared" si="101"/>
        <v>NO</v>
      </c>
      <c r="AI328" s="217" t="str">
        <f t="shared" si="102"/>
        <v>NO</v>
      </c>
      <c r="AJ328" s="217" t="str">
        <f t="shared" si="86"/>
        <v>NO</v>
      </c>
      <c r="AK328" s="217" t="str">
        <f t="shared" si="87"/>
        <v>NO</v>
      </c>
      <c r="AL328" s="217" t="str">
        <f t="shared" si="88"/>
        <v>NO</v>
      </c>
      <c r="AM328" s="217" t="str">
        <f t="shared" si="89"/>
        <v>NO</v>
      </c>
      <c r="AN328" s="217" t="str">
        <f t="shared" si="90"/>
        <v>NO</v>
      </c>
      <c r="AO328" s="217" t="str">
        <f t="shared" si="90"/>
        <v>NO</v>
      </c>
      <c r="AP328" s="217" t="str">
        <f>IF(AND(Inputs!$E$16=TRUE,K328="YES"),"YES","NO")</f>
        <v>NO</v>
      </c>
      <c r="AQ328" s="217" t="str">
        <f t="shared" si="91"/>
        <v>NO</v>
      </c>
      <c r="AR328" s="217" t="str">
        <f t="shared" si="93"/>
        <v>NO</v>
      </c>
      <c r="AS328" s="216">
        <v>24</v>
      </c>
      <c r="AT328" s="221">
        <f t="shared" si="103"/>
        <v>43528</v>
      </c>
      <c r="AU328" s="217" t="str">
        <f t="shared" si="92"/>
        <v>PO+24W</v>
      </c>
    </row>
    <row r="329" spans="1:47" s="9" customFormat="1" hidden="1" x14ac:dyDescent="0.25">
      <c r="A329" s="218"/>
      <c r="B329" s="217" t="s">
        <v>2644</v>
      </c>
      <c r="C329" s="217">
        <v>7500</v>
      </c>
      <c r="D329" s="225">
        <v>7517</v>
      </c>
      <c r="E329" s="205" t="s">
        <v>2201</v>
      </c>
      <c r="F329" s="205" t="str">
        <f t="shared" si="94"/>
        <v>0000-FE-7517</v>
      </c>
      <c r="G329" s="205" t="s">
        <v>2742</v>
      </c>
      <c r="H329" s="9" t="s">
        <v>2663</v>
      </c>
      <c r="I329" s="9" t="str">
        <f>VLOOKUP(J329,Auxiliary!B:C,2,0)</f>
        <v>APH0</v>
      </c>
      <c r="J329" s="217" t="s">
        <v>2529</v>
      </c>
      <c r="K329" s="217" t="s">
        <v>2653</v>
      </c>
      <c r="L329" s="217" t="s">
        <v>2654</v>
      </c>
      <c r="M329" s="217" t="s">
        <v>2654</v>
      </c>
      <c r="N329" s="217" t="s">
        <v>2653</v>
      </c>
      <c r="O329" s="217" t="s">
        <v>2654</v>
      </c>
      <c r="P329" s="217" t="s">
        <v>2654</v>
      </c>
      <c r="Q329" s="217" t="s">
        <v>2654</v>
      </c>
      <c r="R329" s="217" t="s">
        <v>2654</v>
      </c>
      <c r="S329" s="217" t="s">
        <v>2654</v>
      </c>
      <c r="T329" s="217" t="s">
        <v>2654</v>
      </c>
      <c r="U329" s="217" t="s">
        <v>2654</v>
      </c>
      <c r="V329" s="217" t="s">
        <v>2654</v>
      </c>
      <c r="W329" s="217" t="s">
        <v>2654</v>
      </c>
      <c r="X329" s="217" t="s">
        <v>2654</v>
      </c>
      <c r="Y329" s="217" t="s">
        <v>2654</v>
      </c>
      <c r="Z329" s="217" t="s">
        <v>2654</v>
      </c>
      <c r="AA329" s="217" t="s">
        <v>2654</v>
      </c>
      <c r="AB329" s="217" t="str">
        <f t="shared" si="95"/>
        <v>NO</v>
      </c>
      <c r="AC329" s="217" t="str">
        <f t="shared" si="96"/>
        <v>NO</v>
      </c>
      <c r="AD329" s="217" t="str">
        <f t="shared" si="97"/>
        <v>NO</v>
      </c>
      <c r="AE329" s="217" t="str">
        <f t="shared" si="98"/>
        <v>NO</v>
      </c>
      <c r="AF329" s="217" t="str">
        <f t="shared" si="99"/>
        <v>NO</v>
      </c>
      <c r="AG329" s="217" t="str">
        <f t="shared" si="100"/>
        <v>NO</v>
      </c>
      <c r="AH329" s="217" t="str">
        <f t="shared" si="101"/>
        <v>NO</v>
      </c>
      <c r="AI329" s="217" t="str">
        <f t="shared" si="102"/>
        <v>NO</v>
      </c>
      <c r="AJ329" s="217" t="str">
        <f t="shared" ref="AJ329:AJ392" si="104">IF(AND(V$6="X",V329="YES"),"YES","NO")</f>
        <v>NO</v>
      </c>
      <c r="AK329" s="217" t="str">
        <f t="shared" ref="AK329:AK392" si="105">IF(AND(W$6="X",W329="YES"),"YES","NO")</f>
        <v>NO</v>
      </c>
      <c r="AL329" s="217" t="str">
        <f t="shared" ref="AL329:AL392" si="106">IF(AND(X$6="X",X329="YES"),"YES","NO")</f>
        <v>NO</v>
      </c>
      <c r="AM329" s="217" t="str">
        <f t="shared" ref="AM329:AM392" si="107">IF(AND(Y$6="X",Y329="YES"),"YES","NO")</f>
        <v>NO</v>
      </c>
      <c r="AN329" s="217" t="str">
        <f t="shared" ref="AN329:AO392" si="108">IF(AND(Z$6="X",Z329="YES"),"YES","NO")</f>
        <v>NO</v>
      </c>
      <c r="AO329" s="217" t="str">
        <f t="shared" si="108"/>
        <v>NO</v>
      </c>
      <c r="AP329" s="217" t="str">
        <f>IF(AND(Inputs!$E$16=TRUE,K329="YES"),"YES","NO")</f>
        <v>NO</v>
      </c>
      <c r="AQ329" s="217" t="str">
        <f t="shared" ref="AQ329:AQ392" si="109">IF(OR(M329="YES",AB329="YES",AC329="YES",AD329="YES",AE329="YES",AF329="YES",AG329="YES",AH329="YES",AI329="YES",AJ329="YES",AK329="YES",AL329="YES",AM329="YES",AN329="YES",AO329="YES"),"YES","NO")</f>
        <v>NO</v>
      </c>
      <c r="AR329" s="217" t="str">
        <f t="shared" si="93"/>
        <v>NO</v>
      </c>
      <c r="AS329" s="216">
        <v>40</v>
      </c>
      <c r="AT329" s="221">
        <f t="shared" si="103"/>
        <v>43640</v>
      </c>
      <c r="AU329" s="217" t="str">
        <f t="shared" ref="AU329:AU392" si="110">"PO+"&amp;AS329&amp;"W"</f>
        <v>PO+40W</v>
      </c>
    </row>
    <row r="330" spans="1:47" s="9" customFormat="1" hidden="1" x14ac:dyDescent="0.25">
      <c r="A330" s="218"/>
      <c r="B330" s="217" t="s">
        <v>2644</v>
      </c>
      <c r="C330" s="217">
        <v>7500</v>
      </c>
      <c r="D330" s="225">
        <v>7518</v>
      </c>
      <c r="E330" s="205" t="s">
        <v>2496</v>
      </c>
      <c r="F330" s="205" t="str">
        <f t="shared" si="94"/>
        <v>0000-FE-7518</v>
      </c>
      <c r="G330" s="205" t="s">
        <v>2742</v>
      </c>
      <c r="H330" s="9" t="s">
        <v>2663</v>
      </c>
      <c r="I330" s="9" t="str">
        <f>VLOOKUP(J330,Auxiliary!B:C,2,0)</f>
        <v>APH0</v>
      </c>
      <c r="J330" s="217" t="s">
        <v>2529</v>
      </c>
      <c r="K330" s="217" t="s">
        <v>2653</v>
      </c>
      <c r="L330" s="217" t="s">
        <v>2654</v>
      </c>
      <c r="M330" s="217" t="s">
        <v>2654</v>
      </c>
      <c r="N330" s="217" t="s">
        <v>2653</v>
      </c>
      <c r="O330" s="217" t="s">
        <v>2654</v>
      </c>
      <c r="P330" s="217" t="s">
        <v>2654</v>
      </c>
      <c r="Q330" s="217" t="s">
        <v>2654</v>
      </c>
      <c r="R330" s="217" t="s">
        <v>2654</v>
      </c>
      <c r="S330" s="217" t="s">
        <v>2654</v>
      </c>
      <c r="T330" s="217" t="s">
        <v>2654</v>
      </c>
      <c r="U330" s="217" t="s">
        <v>2654</v>
      </c>
      <c r="V330" s="217" t="s">
        <v>2654</v>
      </c>
      <c r="W330" s="217" t="s">
        <v>2654</v>
      </c>
      <c r="X330" s="217" t="s">
        <v>2654</v>
      </c>
      <c r="Y330" s="217" t="s">
        <v>2654</v>
      </c>
      <c r="Z330" s="217" t="s">
        <v>2654</v>
      </c>
      <c r="AA330" s="217" t="s">
        <v>2654</v>
      </c>
      <c r="AB330" s="217" t="str">
        <f t="shared" si="95"/>
        <v>NO</v>
      </c>
      <c r="AC330" s="217" t="str">
        <f t="shared" si="96"/>
        <v>NO</v>
      </c>
      <c r="AD330" s="217" t="str">
        <f t="shared" si="97"/>
        <v>NO</v>
      </c>
      <c r="AE330" s="217" t="str">
        <f t="shared" si="98"/>
        <v>NO</v>
      </c>
      <c r="AF330" s="217" t="str">
        <f t="shared" si="99"/>
        <v>NO</v>
      </c>
      <c r="AG330" s="217" t="str">
        <f t="shared" si="100"/>
        <v>NO</v>
      </c>
      <c r="AH330" s="217" t="str">
        <f t="shared" si="101"/>
        <v>NO</v>
      </c>
      <c r="AI330" s="217" t="str">
        <f t="shared" si="102"/>
        <v>NO</v>
      </c>
      <c r="AJ330" s="217" t="str">
        <f t="shared" si="104"/>
        <v>NO</v>
      </c>
      <c r="AK330" s="217" t="str">
        <f t="shared" si="105"/>
        <v>NO</v>
      </c>
      <c r="AL330" s="217" t="str">
        <f t="shared" si="106"/>
        <v>NO</v>
      </c>
      <c r="AM330" s="217" t="str">
        <f t="shared" si="107"/>
        <v>NO</v>
      </c>
      <c r="AN330" s="217" t="str">
        <f t="shared" si="108"/>
        <v>NO</v>
      </c>
      <c r="AO330" s="217" t="str">
        <f t="shared" si="108"/>
        <v>NO</v>
      </c>
      <c r="AP330" s="217" t="str">
        <f>IF(AND(Inputs!$E$16=TRUE,K330="YES"),"YES","NO")</f>
        <v>NO</v>
      </c>
      <c r="AQ330" s="217" t="str">
        <f t="shared" si="109"/>
        <v>NO</v>
      </c>
      <c r="AR330" s="217" t="str">
        <f t="shared" si="93"/>
        <v>NO</v>
      </c>
      <c r="AS330" s="216">
        <v>24</v>
      </c>
      <c r="AT330" s="221">
        <f t="shared" si="103"/>
        <v>43528</v>
      </c>
      <c r="AU330" s="217" t="str">
        <f t="shared" si="110"/>
        <v>PO+24W</v>
      </c>
    </row>
    <row r="331" spans="1:47" s="9" customFormat="1" hidden="1" x14ac:dyDescent="0.25">
      <c r="A331" s="218"/>
      <c r="B331" s="217" t="s">
        <v>2644</v>
      </c>
      <c r="C331" s="217">
        <v>7600</v>
      </c>
      <c r="D331" s="225">
        <v>7600</v>
      </c>
      <c r="E331" s="205" t="s">
        <v>2202</v>
      </c>
      <c r="F331" s="205" t="str">
        <f t="shared" si="94"/>
        <v>0000-FE-7600</v>
      </c>
      <c r="G331" s="205" t="s">
        <v>2742</v>
      </c>
      <c r="H331" s="9" t="s">
        <v>2663</v>
      </c>
      <c r="I331" s="9" t="str">
        <f>VLOOKUP(J331,Auxiliary!B:C,2,0)</f>
        <v>PUMP</v>
      </c>
      <c r="J331" s="217" t="s">
        <v>2530</v>
      </c>
      <c r="K331" s="217" t="s">
        <v>2653</v>
      </c>
      <c r="L331" s="217" t="s">
        <v>2654</v>
      </c>
      <c r="M331" s="217" t="s">
        <v>2654</v>
      </c>
      <c r="N331" s="217" t="s">
        <v>2654</v>
      </c>
      <c r="O331" s="217" t="s">
        <v>2654</v>
      </c>
      <c r="P331" s="217" t="s">
        <v>2654</v>
      </c>
      <c r="Q331" s="217" t="s">
        <v>2654</v>
      </c>
      <c r="R331" s="217" t="s">
        <v>2654</v>
      </c>
      <c r="S331" s="217" t="s">
        <v>2654</v>
      </c>
      <c r="T331" s="217" t="s">
        <v>2653</v>
      </c>
      <c r="U331" s="217" t="s">
        <v>2654</v>
      </c>
      <c r="V331" s="217" t="s">
        <v>2654</v>
      </c>
      <c r="W331" s="217" t="s">
        <v>2654</v>
      </c>
      <c r="X331" s="217" t="s">
        <v>2654</v>
      </c>
      <c r="Y331" s="217" t="s">
        <v>2654</v>
      </c>
      <c r="Z331" s="217" t="s">
        <v>2654</v>
      </c>
      <c r="AA331" s="217" t="s">
        <v>2654</v>
      </c>
      <c r="AB331" s="217" t="str">
        <f t="shared" si="95"/>
        <v>NO</v>
      </c>
      <c r="AC331" s="217" t="str">
        <f t="shared" si="96"/>
        <v>NO</v>
      </c>
      <c r="AD331" s="217" t="str">
        <f t="shared" si="97"/>
        <v>NO</v>
      </c>
      <c r="AE331" s="217" t="str">
        <f t="shared" si="98"/>
        <v>NO</v>
      </c>
      <c r="AF331" s="217" t="str">
        <f t="shared" si="99"/>
        <v>NO</v>
      </c>
      <c r="AG331" s="217" t="str">
        <f t="shared" si="100"/>
        <v>NO</v>
      </c>
      <c r="AH331" s="217" t="str">
        <f t="shared" si="101"/>
        <v>NO</v>
      </c>
      <c r="AI331" s="217" t="str">
        <f t="shared" si="102"/>
        <v>NO</v>
      </c>
      <c r="AJ331" s="217" t="str">
        <f t="shared" si="104"/>
        <v>NO</v>
      </c>
      <c r="AK331" s="217" t="str">
        <f t="shared" si="105"/>
        <v>NO</v>
      </c>
      <c r="AL331" s="217" t="str">
        <f t="shared" si="106"/>
        <v>NO</v>
      </c>
      <c r="AM331" s="217" t="str">
        <f t="shared" si="107"/>
        <v>NO</v>
      </c>
      <c r="AN331" s="217" t="str">
        <f t="shared" si="108"/>
        <v>NO</v>
      </c>
      <c r="AO331" s="217" t="str">
        <f t="shared" si="108"/>
        <v>NO</v>
      </c>
      <c r="AP331" s="217" t="str">
        <f>IF(AND(Inputs!$E$16=TRUE,K331="YES"),"YES","NO")</f>
        <v>NO</v>
      </c>
      <c r="AQ331" s="217" t="str">
        <f t="shared" si="109"/>
        <v>NO</v>
      </c>
      <c r="AR331" s="217" t="str">
        <f t="shared" si="93"/>
        <v>NO</v>
      </c>
      <c r="AS331" s="216">
        <v>24</v>
      </c>
      <c r="AT331" s="221">
        <f t="shared" si="103"/>
        <v>43528</v>
      </c>
      <c r="AU331" s="217" t="str">
        <f t="shared" si="110"/>
        <v>PO+24W</v>
      </c>
    </row>
    <row r="332" spans="1:47" s="9" customFormat="1" hidden="1" x14ac:dyDescent="0.25">
      <c r="A332" s="218"/>
      <c r="B332" s="217" t="s">
        <v>2644</v>
      </c>
      <c r="C332" s="217">
        <v>7600</v>
      </c>
      <c r="D332" s="225">
        <v>7601</v>
      </c>
      <c r="E332" s="205" t="s">
        <v>2203</v>
      </c>
      <c r="F332" s="205" t="str">
        <f t="shared" si="94"/>
        <v>0000-FE-7601</v>
      </c>
      <c r="G332" s="205" t="s">
        <v>2742</v>
      </c>
      <c r="H332" s="9" t="s">
        <v>2663</v>
      </c>
      <c r="I332" s="9" t="str">
        <f>VLOOKUP(J332,Auxiliary!B:C,2,0)</f>
        <v>PUMP</v>
      </c>
      <c r="J332" s="217" t="s">
        <v>2530</v>
      </c>
      <c r="K332" s="217" t="s">
        <v>2653</v>
      </c>
      <c r="L332" s="217" t="s">
        <v>2654</v>
      </c>
      <c r="M332" s="217" t="s">
        <v>2654</v>
      </c>
      <c r="N332" s="217" t="s">
        <v>2654</v>
      </c>
      <c r="O332" s="217" t="s">
        <v>2654</v>
      </c>
      <c r="P332" s="217" t="s">
        <v>2654</v>
      </c>
      <c r="Q332" s="217" t="s">
        <v>2654</v>
      </c>
      <c r="R332" s="217" t="s">
        <v>2654</v>
      </c>
      <c r="S332" s="217" t="s">
        <v>2654</v>
      </c>
      <c r="T332" s="217" t="s">
        <v>2653</v>
      </c>
      <c r="U332" s="217" t="s">
        <v>2654</v>
      </c>
      <c r="V332" s="217" t="s">
        <v>2654</v>
      </c>
      <c r="W332" s="217" t="s">
        <v>2654</v>
      </c>
      <c r="X332" s="217" t="s">
        <v>2654</v>
      </c>
      <c r="Y332" s="217" t="s">
        <v>2654</v>
      </c>
      <c r="Z332" s="217" t="s">
        <v>2654</v>
      </c>
      <c r="AA332" s="217" t="s">
        <v>2654</v>
      </c>
      <c r="AB332" s="217" t="str">
        <f t="shared" si="95"/>
        <v>NO</v>
      </c>
      <c r="AC332" s="217" t="str">
        <f t="shared" si="96"/>
        <v>NO</v>
      </c>
      <c r="AD332" s="217" t="str">
        <f t="shared" si="97"/>
        <v>NO</v>
      </c>
      <c r="AE332" s="217" t="str">
        <f t="shared" si="98"/>
        <v>NO</v>
      </c>
      <c r="AF332" s="217" t="str">
        <f t="shared" si="99"/>
        <v>NO</v>
      </c>
      <c r="AG332" s="217" t="str">
        <f t="shared" si="100"/>
        <v>NO</v>
      </c>
      <c r="AH332" s="217" t="str">
        <f t="shared" si="101"/>
        <v>NO</v>
      </c>
      <c r="AI332" s="217" t="str">
        <f t="shared" si="102"/>
        <v>NO</v>
      </c>
      <c r="AJ332" s="217" t="str">
        <f t="shared" si="104"/>
        <v>NO</v>
      </c>
      <c r="AK332" s="217" t="str">
        <f t="shared" si="105"/>
        <v>NO</v>
      </c>
      <c r="AL332" s="217" t="str">
        <f t="shared" si="106"/>
        <v>NO</v>
      </c>
      <c r="AM332" s="217" t="str">
        <f t="shared" si="107"/>
        <v>NO</v>
      </c>
      <c r="AN332" s="217" t="str">
        <f t="shared" si="108"/>
        <v>NO</v>
      </c>
      <c r="AO332" s="217" t="str">
        <f t="shared" si="108"/>
        <v>NO</v>
      </c>
      <c r="AP332" s="217" t="str">
        <f>IF(AND(Inputs!$E$16=TRUE,K332="YES"),"YES","NO")</f>
        <v>NO</v>
      </c>
      <c r="AQ332" s="217" t="str">
        <f t="shared" si="109"/>
        <v>NO</v>
      </c>
      <c r="AR332" s="217" t="str">
        <f t="shared" si="93"/>
        <v>NO</v>
      </c>
      <c r="AS332" s="216">
        <v>24</v>
      </c>
      <c r="AT332" s="221">
        <f t="shared" si="103"/>
        <v>43528</v>
      </c>
      <c r="AU332" s="217" t="str">
        <f t="shared" si="110"/>
        <v>PO+24W</v>
      </c>
    </row>
    <row r="333" spans="1:47" s="9" customFormat="1" hidden="1" x14ac:dyDescent="0.25">
      <c r="A333" s="218"/>
      <c r="B333" s="217" t="s">
        <v>2644</v>
      </c>
      <c r="C333" s="217">
        <v>7600</v>
      </c>
      <c r="D333" s="225">
        <v>7602</v>
      </c>
      <c r="E333" s="205" t="s">
        <v>2204</v>
      </c>
      <c r="F333" s="205" t="str">
        <f t="shared" si="94"/>
        <v>0000-FE-7602</v>
      </c>
      <c r="G333" s="205" t="s">
        <v>2742</v>
      </c>
      <c r="H333" s="9" t="s">
        <v>2663</v>
      </c>
      <c r="I333" s="9" t="str">
        <f>VLOOKUP(J333,Auxiliary!B:C,2,0)</f>
        <v>PUMP</v>
      </c>
      <c r="J333" s="217" t="s">
        <v>2530</v>
      </c>
      <c r="K333" s="217" t="s">
        <v>2653</v>
      </c>
      <c r="L333" s="217" t="s">
        <v>2654</v>
      </c>
      <c r="M333" s="217" t="s">
        <v>2654</v>
      </c>
      <c r="N333" s="217" t="s">
        <v>2654</v>
      </c>
      <c r="O333" s="217" t="s">
        <v>2654</v>
      </c>
      <c r="P333" s="217" t="s">
        <v>2654</v>
      </c>
      <c r="Q333" s="217" t="s">
        <v>2654</v>
      </c>
      <c r="R333" s="217" t="s">
        <v>2654</v>
      </c>
      <c r="S333" s="217" t="s">
        <v>2654</v>
      </c>
      <c r="T333" s="217" t="s">
        <v>2653</v>
      </c>
      <c r="U333" s="217" t="s">
        <v>2654</v>
      </c>
      <c r="V333" s="217" t="s">
        <v>2654</v>
      </c>
      <c r="W333" s="217" t="s">
        <v>2654</v>
      </c>
      <c r="X333" s="217" t="s">
        <v>2654</v>
      </c>
      <c r="Y333" s="217" t="s">
        <v>2654</v>
      </c>
      <c r="Z333" s="217" t="s">
        <v>2654</v>
      </c>
      <c r="AA333" s="217" t="s">
        <v>2654</v>
      </c>
      <c r="AB333" s="217" t="str">
        <f t="shared" si="95"/>
        <v>NO</v>
      </c>
      <c r="AC333" s="217" t="str">
        <f t="shared" si="96"/>
        <v>NO</v>
      </c>
      <c r="AD333" s="217" t="str">
        <f t="shared" si="97"/>
        <v>NO</v>
      </c>
      <c r="AE333" s="217" t="str">
        <f t="shared" si="98"/>
        <v>NO</v>
      </c>
      <c r="AF333" s="217" t="str">
        <f t="shared" si="99"/>
        <v>NO</v>
      </c>
      <c r="AG333" s="217" t="str">
        <f t="shared" si="100"/>
        <v>NO</v>
      </c>
      <c r="AH333" s="217" t="str">
        <f t="shared" si="101"/>
        <v>NO</v>
      </c>
      <c r="AI333" s="217" t="str">
        <f t="shared" si="102"/>
        <v>NO</v>
      </c>
      <c r="AJ333" s="217" t="str">
        <f t="shared" si="104"/>
        <v>NO</v>
      </c>
      <c r="AK333" s="217" t="str">
        <f t="shared" si="105"/>
        <v>NO</v>
      </c>
      <c r="AL333" s="217" t="str">
        <f t="shared" si="106"/>
        <v>NO</v>
      </c>
      <c r="AM333" s="217" t="str">
        <f t="shared" si="107"/>
        <v>NO</v>
      </c>
      <c r="AN333" s="217" t="str">
        <f t="shared" si="108"/>
        <v>NO</v>
      </c>
      <c r="AO333" s="217" t="str">
        <f t="shared" si="108"/>
        <v>NO</v>
      </c>
      <c r="AP333" s="217" t="str">
        <f>IF(AND(Inputs!$E$16=TRUE,K333="YES"),"YES","NO")</f>
        <v>NO</v>
      </c>
      <c r="AQ333" s="217" t="str">
        <f t="shared" si="109"/>
        <v>NO</v>
      </c>
      <c r="AR333" s="217" t="str">
        <f t="shared" si="93"/>
        <v>NO</v>
      </c>
      <c r="AS333" s="216">
        <v>24</v>
      </c>
      <c r="AT333" s="221">
        <f t="shared" si="103"/>
        <v>43528</v>
      </c>
      <c r="AU333" s="217" t="str">
        <f t="shared" si="110"/>
        <v>PO+24W</v>
      </c>
    </row>
    <row r="334" spans="1:47" s="9" customFormat="1" hidden="1" x14ac:dyDescent="0.25">
      <c r="A334" s="218"/>
      <c r="B334" s="217" t="s">
        <v>2644</v>
      </c>
      <c r="C334" s="217">
        <v>7600</v>
      </c>
      <c r="D334" s="225">
        <v>7603</v>
      </c>
      <c r="E334" s="214" t="s">
        <v>1991</v>
      </c>
      <c r="F334" s="205" t="str">
        <f t="shared" si="94"/>
        <v>0000-FE-7603</v>
      </c>
      <c r="G334" s="205" t="s">
        <v>2742</v>
      </c>
      <c r="H334" s="9" t="s">
        <v>2663</v>
      </c>
      <c r="I334" s="9" t="str">
        <f>VLOOKUP(J334,Auxiliary!B:C,2,0)</f>
        <v>PUMP</v>
      </c>
      <c r="J334" s="217" t="s">
        <v>2530</v>
      </c>
      <c r="K334" s="217" t="s">
        <v>2653</v>
      </c>
      <c r="L334" s="217" t="s">
        <v>2654</v>
      </c>
      <c r="M334" s="217" t="s">
        <v>2654</v>
      </c>
      <c r="N334" s="217" t="s">
        <v>2654</v>
      </c>
      <c r="O334" s="217" t="s">
        <v>2654</v>
      </c>
      <c r="P334" s="217" t="s">
        <v>2654</v>
      </c>
      <c r="Q334" s="217" t="s">
        <v>2654</v>
      </c>
      <c r="R334" s="217" t="s">
        <v>2654</v>
      </c>
      <c r="S334" s="217" t="s">
        <v>2654</v>
      </c>
      <c r="T334" s="217" t="s">
        <v>2653</v>
      </c>
      <c r="U334" s="217" t="s">
        <v>2654</v>
      </c>
      <c r="V334" s="217" t="s">
        <v>2654</v>
      </c>
      <c r="W334" s="217" t="s">
        <v>2654</v>
      </c>
      <c r="X334" s="217" t="s">
        <v>2654</v>
      </c>
      <c r="Y334" s="217" t="s">
        <v>2654</v>
      </c>
      <c r="Z334" s="217" t="s">
        <v>2654</v>
      </c>
      <c r="AA334" s="217" t="s">
        <v>2654</v>
      </c>
      <c r="AB334" s="217" t="str">
        <f t="shared" si="95"/>
        <v>NO</v>
      </c>
      <c r="AC334" s="217" t="str">
        <f t="shared" si="96"/>
        <v>NO</v>
      </c>
      <c r="AD334" s="217" t="str">
        <f t="shared" si="97"/>
        <v>NO</v>
      </c>
      <c r="AE334" s="217" t="str">
        <f t="shared" si="98"/>
        <v>NO</v>
      </c>
      <c r="AF334" s="217" t="str">
        <f t="shared" si="99"/>
        <v>NO</v>
      </c>
      <c r="AG334" s="217" t="str">
        <f t="shared" si="100"/>
        <v>NO</v>
      </c>
      <c r="AH334" s="217" t="str">
        <f t="shared" si="101"/>
        <v>NO</v>
      </c>
      <c r="AI334" s="217" t="str">
        <f t="shared" si="102"/>
        <v>NO</v>
      </c>
      <c r="AJ334" s="217" t="str">
        <f t="shared" si="104"/>
        <v>NO</v>
      </c>
      <c r="AK334" s="217" t="str">
        <f t="shared" si="105"/>
        <v>NO</v>
      </c>
      <c r="AL334" s="217" t="str">
        <f t="shared" si="106"/>
        <v>NO</v>
      </c>
      <c r="AM334" s="217" t="str">
        <f t="shared" si="107"/>
        <v>NO</v>
      </c>
      <c r="AN334" s="217" t="str">
        <f t="shared" si="108"/>
        <v>NO</v>
      </c>
      <c r="AO334" s="217" t="str">
        <f t="shared" si="108"/>
        <v>NO</v>
      </c>
      <c r="AP334" s="217" t="str">
        <f>IF(AND(Inputs!$E$16=TRUE,K334="YES"),"YES","NO")</f>
        <v>NO</v>
      </c>
      <c r="AQ334" s="217" t="str">
        <f t="shared" si="109"/>
        <v>NO</v>
      </c>
      <c r="AR334" s="217" t="str">
        <f t="shared" si="93"/>
        <v>NO</v>
      </c>
      <c r="AS334" s="216">
        <v>24</v>
      </c>
      <c r="AT334" s="221">
        <f t="shared" si="103"/>
        <v>43528</v>
      </c>
      <c r="AU334" s="217" t="str">
        <f t="shared" si="110"/>
        <v>PO+24W</v>
      </c>
    </row>
    <row r="335" spans="1:47" s="9" customFormat="1" hidden="1" x14ac:dyDescent="0.25">
      <c r="A335" s="218"/>
      <c r="B335" s="217" t="s">
        <v>2644</v>
      </c>
      <c r="C335" s="217">
        <v>7600</v>
      </c>
      <c r="D335" s="225">
        <v>7604</v>
      </c>
      <c r="E335" s="205" t="s">
        <v>2205</v>
      </c>
      <c r="F335" s="205" t="str">
        <f t="shared" si="94"/>
        <v>0000-FE-7604</v>
      </c>
      <c r="G335" s="205" t="s">
        <v>2742</v>
      </c>
      <c r="H335" s="9" t="s">
        <v>2663</v>
      </c>
      <c r="I335" s="9" t="str">
        <f>VLOOKUP(J335,Auxiliary!B:C,2,0)</f>
        <v>PUMP</v>
      </c>
      <c r="J335" s="217" t="s">
        <v>2530</v>
      </c>
      <c r="K335" s="217" t="s">
        <v>2653</v>
      </c>
      <c r="L335" s="217" t="s">
        <v>2654</v>
      </c>
      <c r="M335" s="217" t="s">
        <v>2654</v>
      </c>
      <c r="N335" s="217" t="s">
        <v>2654</v>
      </c>
      <c r="O335" s="217" t="s">
        <v>2654</v>
      </c>
      <c r="P335" s="217" t="s">
        <v>2654</v>
      </c>
      <c r="Q335" s="217" t="s">
        <v>2654</v>
      </c>
      <c r="R335" s="217" t="s">
        <v>2654</v>
      </c>
      <c r="S335" s="217" t="s">
        <v>2654</v>
      </c>
      <c r="T335" s="217" t="s">
        <v>2653</v>
      </c>
      <c r="U335" s="217" t="s">
        <v>2654</v>
      </c>
      <c r="V335" s="217" t="s">
        <v>2654</v>
      </c>
      <c r="W335" s="217" t="s">
        <v>2654</v>
      </c>
      <c r="X335" s="217" t="s">
        <v>2654</v>
      </c>
      <c r="Y335" s="217" t="s">
        <v>2654</v>
      </c>
      <c r="Z335" s="217" t="s">
        <v>2654</v>
      </c>
      <c r="AA335" s="217" t="s">
        <v>2654</v>
      </c>
      <c r="AB335" s="217" t="str">
        <f t="shared" si="95"/>
        <v>NO</v>
      </c>
      <c r="AC335" s="217" t="str">
        <f t="shared" si="96"/>
        <v>NO</v>
      </c>
      <c r="AD335" s="217" t="str">
        <f t="shared" si="97"/>
        <v>NO</v>
      </c>
      <c r="AE335" s="217" t="str">
        <f t="shared" si="98"/>
        <v>NO</v>
      </c>
      <c r="AF335" s="217" t="str">
        <f t="shared" si="99"/>
        <v>NO</v>
      </c>
      <c r="AG335" s="217" t="str">
        <f t="shared" si="100"/>
        <v>NO</v>
      </c>
      <c r="AH335" s="217" t="str">
        <f t="shared" si="101"/>
        <v>NO</v>
      </c>
      <c r="AI335" s="217" t="str">
        <f t="shared" si="102"/>
        <v>NO</v>
      </c>
      <c r="AJ335" s="217" t="str">
        <f t="shared" si="104"/>
        <v>NO</v>
      </c>
      <c r="AK335" s="217" t="str">
        <f t="shared" si="105"/>
        <v>NO</v>
      </c>
      <c r="AL335" s="217" t="str">
        <f t="shared" si="106"/>
        <v>NO</v>
      </c>
      <c r="AM335" s="217" t="str">
        <f t="shared" si="107"/>
        <v>NO</v>
      </c>
      <c r="AN335" s="217" t="str">
        <f t="shared" si="108"/>
        <v>NO</v>
      </c>
      <c r="AO335" s="217" t="str">
        <f t="shared" si="108"/>
        <v>NO</v>
      </c>
      <c r="AP335" s="217" t="str">
        <f>IF(AND(Inputs!$E$16=TRUE,K335="YES"),"YES","NO")</f>
        <v>NO</v>
      </c>
      <c r="AQ335" s="217" t="str">
        <f t="shared" si="109"/>
        <v>NO</v>
      </c>
      <c r="AR335" s="217" t="str">
        <f t="shared" si="93"/>
        <v>NO</v>
      </c>
      <c r="AS335" s="216">
        <v>24</v>
      </c>
      <c r="AT335" s="221">
        <f t="shared" si="103"/>
        <v>43528</v>
      </c>
      <c r="AU335" s="217" t="str">
        <f t="shared" si="110"/>
        <v>PO+24W</v>
      </c>
    </row>
    <row r="336" spans="1:47" s="9" customFormat="1" x14ac:dyDescent="0.25">
      <c r="A336" s="218"/>
      <c r="B336" s="217" t="s">
        <v>2644</v>
      </c>
      <c r="C336" s="217">
        <v>7600</v>
      </c>
      <c r="D336" s="225">
        <v>7605</v>
      </c>
      <c r="E336" s="205" t="s">
        <v>1992</v>
      </c>
      <c r="F336" s="205" t="str">
        <f t="shared" si="94"/>
        <v>0000-FE-7605</v>
      </c>
      <c r="G336" s="205" t="s">
        <v>2742</v>
      </c>
      <c r="H336" s="9" t="s">
        <v>2663</v>
      </c>
      <c r="I336" s="9" t="str">
        <f>VLOOKUP(J336,Auxiliary!B:C,2,0)</f>
        <v>PUMP</v>
      </c>
      <c r="J336" s="217" t="s">
        <v>2530</v>
      </c>
      <c r="K336" s="217" t="s">
        <v>2653</v>
      </c>
      <c r="L336" s="217" t="s">
        <v>2654</v>
      </c>
      <c r="M336" s="217" t="s">
        <v>2654</v>
      </c>
      <c r="N336" s="217" t="s">
        <v>2654</v>
      </c>
      <c r="O336" s="217" t="s">
        <v>2654</v>
      </c>
      <c r="P336" s="217" t="s">
        <v>2654</v>
      </c>
      <c r="Q336" s="217" t="s">
        <v>2654</v>
      </c>
      <c r="R336" s="217" t="s">
        <v>2654</v>
      </c>
      <c r="S336" s="217" t="s">
        <v>2654</v>
      </c>
      <c r="T336" s="217" t="s">
        <v>2653</v>
      </c>
      <c r="U336" s="217" t="s">
        <v>2654</v>
      </c>
      <c r="V336" s="217" t="s">
        <v>2654</v>
      </c>
      <c r="W336" s="217" t="s">
        <v>2654</v>
      </c>
      <c r="X336" s="217" t="s">
        <v>2654</v>
      </c>
      <c r="Y336" s="217" t="s">
        <v>2654</v>
      </c>
      <c r="Z336" s="217" t="s">
        <v>2654</v>
      </c>
      <c r="AA336" s="217" t="s">
        <v>2654</v>
      </c>
      <c r="AB336" s="217" t="str">
        <f t="shared" si="95"/>
        <v>NO</v>
      </c>
      <c r="AC336" s="217" t="str">
        <f t="shared" si="96"/>
        <v>NO</v>
      </c>
      <c r="AD336" s="217" t="str">
        <f t="shared" si="97"/>
        <v>NO</v>
      </c>
      <c r="AE336" s="217" t="str">
        <f t="shared" si="98"/>
        <v>NO</v>
      </c>
      <c r="AF336" s="217" t="str">
        <f t="shared" si="99"/>
        <v>NO</v>
      </c>
      <c r="AG336" s="217" t="str">
        <f t="shared" si="100"/>
        <v>NO</v>
      </c>
      <c r="AH336" s="217" t="str">
        <f t="shared" si="101"/>
        <v>NO</v>
      </c>
      <c r="AI336" s="217" t="str">
        <f t="shared" si="102"/>
        <v>NO</v>
      </c>
      <c r="AJ336" s="217" t="str">
        <f t="shared" si="104"/>
        <v>NO</v>
      </c>
      <c r="AK336" s="217" t="str">
        <f t="shared" si="105"/>
        <v>NO</v>
      </c>
      <c r="AL336" s="217" t="str">
        <f t="shared" si="106"/>
        <v>NO</v>
      </c>
      <c r="AM336" s="217" t="str">
        <f t="shared" si="107"/>
        <v>NO</v>
      </c>
      <c r="AN336" s="217" t="str">
        <f t="shared" si="108"/>
        <v>NO</v>
      </c>
      <c r="AO336" s="217" t="str">
        <f t="shared" si="108"/>
        <v>NO</v>
      </c>
      <c r="AP336" s="217" t="str">
        <f>IF(AND(Inputs!$E$16=TRUE,K336="YES"),"YES","NO")</f>
        <v>NO</v>
      </c>
      <c r="AQ336" s="217" t="str">
        <f t="shared" si="109"/>
        <v>NO</v>
      </c>
      <c r="AR336" s="217" t="str">
        <f t="shared" si="93"/>
        <v>NO</v>
      </c>
      <c r="AS336" s="216">
        <v>24</v>
      </c>
      <c r="AT336" s="221">
        <f t="shared" si="103"/>
        <v>43528</v>
      </c>
      <c r="AU336" s="217" t="str">
        <f t="shared" si="110"/>
        <v>PO+24W</v>
      </c>
    </row>
    <row r="337" spans="1:47" s="9" customFormat="1" hidden="1" x14ac:dyDescent="0.25">
      <c r="A337" s="218"/>
      <c r="B337" s="217" t="s">
        <v>2644</v>
      </c>
      <c r="C337" s="217">
        <v>7600</v>
      </c>
      <c r="D337" s="225">
        <v>7606</v>
      </c>
      <c r="E337" s="205" t="s">
        <v>2206</v>
      </c>
      <c r="F337" s="205" t="str">
        <f t="shared" si="94"/>
        <v>0000-FE-7606</v>
      </c>
      <c r="G337" s="205" t="s">
        <v>2742</v>
      </c>
      <c r="H337" s="9" t="s">
        <v>2663</v>
      </c>
      <c r="I337" s="9" t="str">
        <f>VLOOKUP(J337,Auxiliary!B:C,2,0)</f>
        <v>PUMP</v>
      </c>
      <c r="J337" s="217" t="s">
        <v>2530</v>
      </c>
      <c r="K337" s="217" t="s">
        <v>2653</v>
      </c>
      <c r="L337" s="217" t="s">
        <v>2654</v>
      </c>
      <c r="M337" s="217" t="s">
        <v>2654</v>
      </c>
      <c r="N337" s="217" t="s">
        <v>2654</v>
      </c>
      <c r="O337" s="217" t="s">
        <v>2654</v>
      </c>
      <c r="P337" s="217" t="s">
        <v>2654</v>
      </c>
      <c r="Q337" s="217" t="s">
        <v>2654</v>
      </c>
      <c r="R337" s="217" t="s">
        <v>2654</v>
      </c>
      <c r="S337" s="217" t="s">
        <v>2654</v>
      </c>
      <c r="T337" s="217" t="s">
        <v>2653</v>
      </c>
      <c r="U337" s="217" t="s">
        <v>2654</v>
      </c>
      <c r="V337" s="217" t="s">
        <v>2654</v>
      </c>
      <c r="W337" s="217" t="s">
        <v>2654</v>
      </c>
      <c r="X337" s="217" t="s">
        <v>2654</v>
      </c>
      <c r="Y337" s="217" t="s">
        <v>2654</v>
      </c>
      <c r="Z337" s="217" t="s">
        <v>2654</v>
      </c>
      <c r="AA337" s="217" t="s">
        <v>2654</v>
      </c>
      <c r="AB337" s="217" t="str">
        <f t="shared" si="95"/>
        <v>NO</v>
      </c>
      <c r="AC337" s="217" t="str">
        <f t="shared" si="96"/>
        <v>NO</v>
      </c>
      <c r="AD337" s="217" t="str">
        <f t="shared" si="97"/>
        <v>NO</v>
      </c>
      <c r="AE337" s="217" t="str">
        <f t="shared" si="98"/>
        <v>NO</v>
      </c>
      <c r="AF337" s="217" t="str">
        <f t="shared" si="99"/>
        <v>NO</v>
      </c>
      <c r="AG337" s="217" t="str">
        <f t="shared" si="100"/>
        <v>NO</v>
      </c>
      <c r="AH337" s="217" t="str">
        <f t="shared" si="101"/>
        <v>NO</v>
      </c>
      <c r="AI337" s="217" t="str">
        <f t="shared" si="102"/>
        <v>NO</v>
      </c>
      <c r="AJ337" s="217" t="str">
        <f t="shared" si="104"/>
        <v>NO</v>
      </c>
      <c r="AK337" s="217" t="str">
        <f t="shared" si="105"/>
        <v>NO</v>
      </c>
      <c r="AL337" s="217" t="str">
        <f t="shared" si="106"/>
        <v>NO</v>
      </c>
      <c r="AM337" s="217" t="str">
        <f t="shared" si="107"/>
        <v>NO</v>
      </c>
      <c r="AN337" s="217" t="str">
        <f t="shared" si="108"/>
        <v>NO</v>
      </c>
      <c r="AO337" s="217" t="str">
        <f t="shared" si="108"/>
        <v>NO</v>
      </c>
      <c r="AP337" s="217" t="str">
        <f>IF(AND(Inputs!$E$16=TRUE,K337="YES"),"YES","NO")</f>
        <v>NO</v>
      </c>
      <c r="AQ337" s="217" t="str">
        <f t="shared" si="109"/>
        <v>NO</v>
      </c>
      <c r="AR337" s="217" t="str">
        <f t="shared" si="93"/>
        <v>NO</v>
      </c>
      <c r="AS337" s="216">
        <v>24</v>
      </c>
      <c r="AT337" s="221">
        <f t="shared" si="103"/>
        <v>43528</v>
      </c>
      <c r="AU337" s="217" t="str">
        <f t="shared" si="110"/>
        <v>PO+24W</v>
      </c>
    </row>
    <row r="338" spans="1:47" s="9" customFormat="1" hidden="1" x14ac:dyDescent="0.25">
      <c r="A338" s="218"/>
      <c r="B338" s="217" t="s">
        <v>2644</v>
      </c>
      <c r="C338" s="217">
        <v>7600</v>
      </c>
      <c r="D338" s="225">
        <v>7607</v>
      </c>
      <c r="E338" s="205" t="s">
        <v>2879</v>
      </c>
      <c r="F338" s="205" t="str">
        <f t="shared" si="94"/>
        <v>0000-FE-7607</v>
      </c>
      <c r="G338" s="205" t="s">
        <v>2742</v>
      </c>
      <c r="H338" s="9" t="s">
        <v>2663</v>
      </c>
      <c r="I338" s="9" t="str">
        <f>VLOOKUP(J338,Auxiliary!B:C,2,0)</f>
        <v>PUMP</v>
      </c>
      <c r="J338" s="217" t="s">
        <v>2530</v>
      </c>
      <c r="K338" s="217" t="s">
        <v>2653</v>
      </c>
      <c r="L338" s="217" t="s">
        <v>2654</v>
      </c>
      <c r="M338" s="217" t="s">
        <v>2654</v>
      </c>
      <c r="N338" s="217" t="s">
        <v>2654</v>
      </c>
      <c r="O338" s="217" t="s">
        <v>2654</v>
      </c>
      <c r="P338" s="217" t="s">
        <v>2654</v>
      </c>
      <c r="Q338" s="217" t="s">
        <v>2654</v>
      </c>
      <c r="R338" s="217" t="s">
        <v>2654</v>
      </c>
      <c r="S338" s="217" t="s">
        <v>2654</v>
      </c>
      <c r="T338" s="217" t="s">
        <v>2653</v>
      </c>
      <c r="U338" s="217" t="s">
        <v>2654</v>
      </c>
      <c r="V338" s="217" t="s">
        <v>2654</v>
      </c>
      <c r="W338" s="217" t="s">
        <v>2654</v>
      </c>
      <c r="X338" s="217" t="s">
        <v>2654</v>
      </c>
      <c r="Y338" s="217" t="s">
        <v>2654</v>
      </c>
      <c r="Z338" s="217" t="s">
        <v>2654</v>
      </c>
      <c r="AA338" s="217" t="s">
        <v>2654</v>
      </c>
      <c r="AB338" s="217" t="str">
        <f t="shared" si="95"/>
        <v>NO</v>
      </c>
      <c r="AC338" s="217" t="str">
        <f t="shared" si="96"/>
        <v>NO</v>
      </c>
      <c r="AD338" s="217" t="str">
        <f t="shared" si="97"/>
        <v>NO</v>
      </c>
      <c r="AE338" s="217" t="str">
        <f t="shared" si="98"/>
        <v>NO</v>
      </c>
      <c r="AF338" s="217" t="str">
        <f t="shared" si="99"/>
        <v>NO</v>
      </c>
      <c r="AG338" s="217" t="str">
        <f t="shared" si="100"/>
        <v>NO</v>
      </c>
      <c r="AH338" s="217" t="str">
        <f t="shared" si="101"/>
        <v>NO</v>
      </c>
      <c r="AI338" s="217" t="str">
        <f t="shared" si="102"/>
        <v>NO</v>
      </c>
      <c r="AJ338" s="217" t="str">
        <f t="shared" si="104"/>
        <v>NO</v>
      </c>
      <c r="AK338" s="217" t="str">
        <f t="shared" si="105"/>
        <v>NO</v>
      </c>
      <c r="AL338" s="217" t="str">
        <f t="shared" si="106"/>
        <v>NO</v>
      </c>
      <c r="AM338" s="217" t="str">
        <f t="shared" si="107"/>
        <v>NO</v>
      </c>
      <c r="AN338" s="217" t="str">
        <f t="shared" si="108"/>
        <v>NO</v>
      </c>
      <c r="AO338" s="217" t="str">
        <f t="shared" si="108"/>
        <v>NO</v>
      </c>
      <c r="AP338" s="217" t="str">
        <f>IF(AND(Inputs!$E$16=TRUE,K338="YES"),"YES","NO")</f>
        <v>NO</v>
      </c>
      <c r="AQ338" s="217" t="str">
        <f t="shared" si="109"/>
        <v>NO</v>
      </c>
      <c r="AR338" s="217" t="str">
        <f t="shared" si="93"/>
        <v>NO</v>
      </c>
      <c r="AS338" s="216">
        <v>24</v>
      </c>
      <c r="AT338" s="221">
        <f t="shared" si="103"/>
        <v>43528</v>
      </c>
      <c r="AU338" s="217" t="str">
        <f t="shared" si="110"/>
        <v>PO+24W</v>
      </c>
    </row>
    <row r="339" spans="1:47" s="9" customFormat="1" hidden="1" x14ac:dyDescent="0.25">
      <c r="A339" s="218"/>
      <c r="B339" s="217" t="s">
        <v>2644</v>
      </c>
      <c r="C339" s="217">
        <v>7600</v>
      </c>
      <c r="D339" s="225">
        <v>7608</v>
      </c>
      <c r="E339" s="205" t="s">
        <v>2880</v>
      </c>
      <c r="F339" s="205" t="str">
        <f t="shared" si="94"/>
        <v>0000-FE-7608</v>
      </c>
      <c r="G339" s="205" t="s">
        <v>2742</v>
      </c>
      <c r="H339" s="9" t="s">
        <v>2663</v>
      </c>
      <c r="I339" s="9" t="str">
        <f>VLOOKUP(J339,Auxiliary!B:C,2,0)</f>
        <v>PUMP</v>
      </c>
      <c r="J339" s="217" t="s">
        <v>2530</v>
      </c>
      <c r="K339" s="217" t="s">
        <v>2653</v>
      </c>
      <c r="L339" s="217" t="s">
        <v>2654</v>
      </c>
      <c r="M339" s="217" t="s">
        <v>2654</v>
      </c>
      <c r="N339" s="217" t="s">
        <v>2654</v>
      </c>
      <c r="O339" s="217" t="s">
        <v>2654</v>
      </c>
      <c r="P339" s="217" t="s">
        <v>2654</v>
      </c>
      <c r="Q339" s="217" t="s">
        <v>2654</v>
      </c>
      <c r="R339" s="217" t="s">
        <v>2654</v>
      </c>
      <c r="S339" s="217" t="s">
        <v>2654</v>
      </c>
      <c r="T339" s="217" t="s">
        <v>2653</v>
      </c>
      <c r="U339" s="217" t="s">
        <v>2654</v>
      </c>
      <c r="V339" s="217" t="s">
        <v>2654</v>
      </c>
      <c r="W339" s="217" t="s">
        <v>2654</v>
      </c>
      <c r="X339" s="217" t="s">
        <v>2654</v>
      </c>
      <c r="Y339" s="217" t="s">
        <v>2654</v>
      </c>
      <c r="Z339" s="217" t="s">
        <v>2654</v>
      </c>
      <c r="AA339" s="217" t="s">
        <v>2654</v>
      </c>
      <c r="AB339" s="217" t="str">
        <f t="shared" si="95"/>
        <v>NO</v>
      </c>
      <c r="AC339" s="217" t="str">
        <f t="shared" si="96"/>
        <v>NO</v>
      </c>
      <c r="AD339" s="217" t="str">
        <f t="shared" si="97"/>
        <v>NO</v>
      </c>
      <c r="AE339" s="217" t="str">
        <f t="shared" si="98"/>
        <v>NO</v>
      </c>
      <c r="AF339" s="217" t="str">
        <f t="shared" si="99"/>
        <v>NO</v>
      </c>
      <c r="AG339" s="217" t="str">
        <f t="shared" si="100"/>
        <v>NO</v>
      </c>
      <c r="AH339" s="217" t="str">
        <f t="shared" si="101"/>
        <v>NO</v>
      </c>
      <c r="AI339" s="217" t="str">
        <f t="shared" si="102"/>
        <v>NO</v>
      </c>
      <c r="AJ339" s="217" t="str">
        <f t="shared" si="104"/>
        <v>NO</v>
      </c>
      <c r="AK339" s="217" t="str">
        <f t="shared" si="105"/>
        <v>NO</v>
      </c>
      <c r="AL339" s="217" t="str">
        <f t="shared" si="106"/>
        <v>NO</v>
      </c>
      <c r="AM339" s="217" t="str">
        <f t="shared" si="107"/>
        <v>NO</v>
      </c>
      <c r="AN339" s="217" t="str">
        <f t="shared" si="108"/>
        <v>NO</v>
      </c>
      <c r="AO339" s="217" t="str">
        <f t="shared" si="108"/>
        <v>NO</v>
      </c>
      <c r="AP339" s="217" t="str">
        <f>IF(AND(Inputs!$E$16=TRUE,K339="YES"),"YES","NO")</f>
        <v>NO</v>
      </c>
      <c r="AQ339" s="217" t="str">
        <f t="shared" si="109"/>
        <v>NO</v>
      </c>
      <c r="AR339" s="217" t="str">
        <f t="shared" ref="AR339:AR402" si="111">IF(K339="NO",AQ339,IF(AND(K339="YES",AQ339="YES",AP339="YES"),"YES",IF(AND(K339="YES",AQ339="NO",AP339="NO"),"NO",IF(AND(K339="YES",AP339="YES",AQ339="NO"),"NO","NO"))))</f>
        <v>NO</v>
      </c>
      <c r="AS339" s="216">
        <v>24</v>
      </c>
      <c r="AT339" s="221">
        <f t="shared" si="103"/>
        <v>43528</v>
      </c>
      <c r="AU339" s="217" t="str">
        <f t="shared" si="110"/>
        <v>PO+24W</v>
      </c>
    </row>
    <row r="340" spans="1:47" s="9" customFormat="1" hidden="1" x14ac:dyDescent="0.25">
      <c r="A340" s="218"/>
      <c r="B340" s="217" t="s">
        <v>2644</v>
      </c>
      <c r="C340" s="217">
        <v>7600</v>
      </c>
      <c r="D340" s="225">
        <v>7609</v>
      </c>
      <c r="E340" s="205" t="s">
        <v>2207</v>
      </c>
      <c r="F340" s="205" t="str">
        <f t="shared" si="94"/>
        <v>0000-FE-7609</v>
      </c>
      <c r="G340" s="205" t="s">
        <v>2742</v>
      </c>
      <c r="H340" s="9" t="s">
        <v>2663</v>
      </c>
      <c r="I340" s="9" t="str">
        <f>VLOOKUP(J340,Auxiliary!B:C,2,0)</f>
        <v>PUMP</v>
      </c>
      <c r="J340" s="217" t="s">
        <v>2530</v>
      </c>
      <c r="K340" s="217" t="s">
        <v>2653</v>
      </c>
      <c r="L340" s="217" t="s">
        <v>2654</v>
      </c>
      <c r="M340" s="217" t="s">
        <v>2654</v>
      </c>
      <c r="N340" s="217" t="s">
        <v>2654</v>
      </c>
      <c r="O340" s="217" t="s">
        <v>2654</v>
      </c>
      <c r="P340" s="217" t="s">
        <v>2654</v>
      </c>
      <c r="Q340" s="217" t="s">
        <v>2654</v>
      </c>
      <c r="R340" s="217" t="s">
        <v>2654</v>
      </c>
      <c r="S340" s="217" t="s">
        <v>2654</v>
      </c>
      <c r="T340" s="217" t="s">
        <v>2653</v>
      </c>
      <c r="U340" s="217" t="s">
        <v>2654</v>
      </c>
      <c r="V340" s="217" t="s">
        <v>2654</v>
      </c>
      <c r="W340" s="217" t="s">
        <v>2654</v>
      </c>
      <c r="X340" s="217" t="s">
        <v>2654</v>
      </c>
      <c r="Y340" s="217" t="s">
        <v>2654</v>
      </c>
      <c r="Z340" s="217" t="s">
        <v>2654</v>
      </c>
      <c r="AA340" s="217" t="s">
        <v>2654</v>
      </c>
      <c r="AB340" s="217" t="str">
        <f t="shared" si="95"/>
        <v>NO</v>
      </c>
      <c r="AC340" s="217" t="str">
        <f t="shared" si="96"/>
        <v>NO</v>
      </c>
      <c r="AD340" s="217" t="str">
        <f t="shared" si="97"/>
        <v>NO</v>
      </c>
      <c r="AE340" s="217" t="str">
        <f t="shared" si="98"/>
        <v>NO</v>
      </c>
      <c r="AF340" s="217" t="str">
        <f t="shared" si="99"/>
        <v>NO</v>
      </c>
      <c r="AG340" s="217" t="str">
        <f t="shared" si="100"/>
        <v>NO</v>
      </c>
      <c r="AH340" s="217" t="str">
        <f t="shared" si="101"/>
        <v>NO</v>
      </c>
      <c r="AI340" s="217" t="str">
        <f t="shared" si="102"/>
        <v>NO</v>
      </c>
      <c r="AJ340" s="217" t="str">
        <f t="shared" si="104"/>
        <v>NO</v>
      </c>
      <c r="AK340" s="217" t="str">
        <f t="shared" si="105"/>
        <v>NO</v>
      </c>
      <c r="AL340" s="217" t="str">
        <f t="shared" si="106"/>
        <v>NO</v>
      </c>
      <c r="AM340" s="217" t="str">
        <f t="shared" si="107"/>
        <v>NO</v>
      </c>
      <c r="AN340" s="217" t="str">
        <f t="shared" si="108"/>
        <v>NO</v>
      </c>
      <c r="AO340" s="217" t="str">
        <f t="shared" si="108"/>
        <v>NO</v>
      </c>
      <c r="AP340" s="217" t="str">
        <f>IF(AND(Inputs!$E$16=TRUE,K340="YES"),"YES","NO")</f>
        <v>NO</v>
      </c>
      <c r="AQ340" s="217" t="str">
        <f t="shared" si="109"/>
        <v>NO</v>
      </c>
      <c r="AR340" s="217" t="str">
        <f t="shared" si="111"/>
        <v>NO</v>
      </c>
      <c r="AS340" s="216">
        <v>24</v>
      </c>
      <c r="AT340" s="221">
        <f t="shared" si="103"/>
        <v>43528</v>
      </c>
      <c r="AU340" s="217" t="str">
        <f t="shared" si="110"/>
        <v>PO+24W</v>
      </c>
    </row>
    <row r="341" spans="1:47" s="9" customFormat="1" hidden="1" x14ac:dyDescent="0.25">
      <c r="A341" s="218"/>
      <c r="B341" s="217" t="s">
        <v>2644</v>
      </c>
      <c r="C341" s="217">
        <v>7600</v>
      </c>
      <c r="D341" s="225">
        <v>7610</v>
      </c>
      <c r="E341" s="205" t="s">
        <v>2208</v>
      </c>
      <c r="F341" s="205" t="str">
        <f t="shared" ref="F341:F402" si="112">"0000-"&amp;B341&amp;"-"&amp;TEXT(D341,"00#")</f>
        <v>0000-FE-7610</v>
      </c>
      <c r="G341" s="205" t="s">
        <v>2742</v>
      </c>
      <c r="H341" s="9" t="s">
        <v>2663</v>
      </c>
      <c r="I341" s="9" t="str">
        <f>VLOOKUP(J341,Auxiliary!B:C,2,0)</f>
        <v>PUMP</v>
      </c>
      <c r="J341" s="217" t="s">
        <v>2530</v>
      </c>
      <c r="K341" s="217" t="s">
        <v>2653</v>
      </c>
      <c r="L341" s="217" t="s">
        <v>2654</v>
      </c>
      <c r="M341" s="217" t="s">
        <v>2654</v>
      </c>
      <c r="N341" s="217" t="s">
        <v>2654</v>
      </c>
      <c r="O341" s="217" t="s">
        <v>2654</v>
      </c>
      <c r="P341" s="217" t="s">
        <v>2654</v>
      </c>
      <c r="Q341" s="217" t="s">
        <v>2654</v>
      </c>
      <c r="R341" s="217" t="s">
        <v>2654</v>
      </c>
      <c r="S341" s="217" t="s">
        <v>2654</v>
      </c>
      <c r="T341" s="217" t="s">
        <v>2653</v>
      </c>
      <c r="U341" s="217" t="s">
        <v>2654</v>
      </c>
      <c r="V341" s="217" t="s">
        <v>2654</v>
      </c>
      <c r="W341" s="217" t="s">
        <v>2654</v>
      </c>
      <c r="X341" s="217" t="s">
        <v>2654</v>
      </c>
      <c r="Y341" s="217" t="s">
        <v>2654</v>
      </c>
      <c r="Z341" s="217" t="s">
        <v>2654</v>
      </c>
      <c r="AA341" s="217" t="s">
        <v>2654</v>
      </c>
      <c r="AB341" s="217" t="str">
        <f t="shared" ref="AB341:AB402" si="113">IF(AND(N$6="X",N341="YES"),"YES","NO")</f>
        <v>NO</v>
      </c>
      <c r="AC341" s="217" t="str">
        <f t="shared" ref="AC341:AC402" si="114">IF(AND(O$6="X",O341="YES"),"YES","NO")</f>
        <v>NO</v>
      </c>
      <c r="AD341" s="217" t="str">
        <f t="shared" ref="AD341:AD402" si="115">IF(AND(P$6="X",P341="YES"),"YES","NO")</f>
        <v>NO</v>
      </c>
      <c r="AE341" s="217" t="str">
        <f t="shared" ref="AE341:AE402" si="116">IF(AND(Q$6="X",Q341="YES"),"YES","NO")</f>
        <v>NO</v>
      </c>
      <c r="AF341" s="217" t="str">
        <f t="shared" ref="AF341:AF402" si="117">IF(AND(R$6="X",R341="YES"),"YES","NO")</f>
        <v>NO</v>
      </c>
      <c r="AG341" s="217" t="str">
        <f t="shared" ref="AG341:AG402" si="118">IF(AND(S$6="X",S341="YES"),"YES","NO")</f>
        <v>NO</v>
      </c>
      <c r="AH341" s="217" t="str">
        <f t="shared" si="101"/>
        <v>NO</v>
      </c>
      <c r="AI341" s="217" t="str">
        <f t="shared" si="102"/>
        <v>NO</v>
      </c>
      <c r="AJ341" s="217" t="str">
        <f t="shared" si="104"/>
        <v>NO</v>
      </c>
      <c r="AK341" s="217" t="str">
        <f t="shared" si="105"/>
        <v>NO</v>
      </c>
      <c r="AL341" s="217" t="str">
        <f t="shared" si="106"/>
        <v>NO</v>
      </c>
      <c r="AM341" s="217" t="str">
        <f t="shared" si="107"/>
        <v>NO</v>
      </c>
      <c r="AN341" s="217" t="str">
        <f t="shared" si="108"/>
        <v>NO</v>
      </c>
      <c r="AO341" s="217" t="str">
        <f t="shared" si="108"/>
        <v>NO</v>
      </c>
      <c r="AP341" s="217" t="str">
        <f>IF(AND(Inputs!$E$16=TRUE,K341="YES"),"YES","NO")</f>
        <v>NO</v>
      </c>
      <c r="AQ341" s="217" t="str">
        <f t="shared" si="109"/>
        <v>NO</v>
      </c>
      <c r="AR341" s="217" t="str">
        <f t="shared" si="111"/>
        <v>NO</v>
      </c>
      <c r="AS341" s="216">
        <v>24</v>
      </c>
      <c r="AT341" s="221">
        <f t="shared" si="103"/>
        <v>43528</v>
      </c>
      <c r="AU341" s="217" t="str">
        <f t="shared" si="110"/>
        <v>PO+24W</v>
      </c>
    </row>
    <row r="342" spans="1:47" s="9" customFormat="1" hidden="1" x14ac:dyDescent="0.25">
      <c r="A342" s="218"/>
      <c r="B342" s="217" t="s">
        <v>2644</v>
      </c>
      <c r="C342" s="217">
        <v>7600</v>
      </c>
      <c r="D342" s="225">
        <v>7611</v>
      </c>
      <c r="E342" s="205" t="s">
        <v>2209</v>
      </c>
      <c r="F342" s="205" t="str">
        <f t="shared" si="112"/>
        <v>0000-FE-7611</v>
      </c>
      <c r="G342" s="205" t="s">
        <v>2742</v>
      </c>
      <c r="H342" s="9" t="s">
        <v>2663</v>
      </c>
      <c r="I342" s="9" t="str">
        <f>VLOOKUP(J342,Auxiliary!B:C,2,0)</f>
        <v>PUMP</v>
      </c>
      <c r="J342" s="217" t="s">
        <v>2530</v>
      </c>
      <c r="K342" s="217" t="s">
        <v>2653</v>
      </c>
      <c r="L342" s="217" t="s">
        <v>2654</v>
      </c>
      <c r="M342" s="217" t="s">
        <v>2654</v>
      </c>
      <c r="N342" s="217" t="s">
        <v>2654</v>
      </c>
      <c r="O342" s="217" t="s">
        <v>2654</v>
      </c>
      <c r="P342" s="217" t="s">
        <v>2654</v>
      </c>
      <c r="Q342" s="217" t="s">
        <v>2654</v>
      </c>
      <c r="R342" s="217" t="s">
        <v>2654</v>
      </c>
      <c r="S342" s="217" t="s">
        <v>2654</v>
      </c>
      <c r="T342" s="217" t="s">
        <v>2653</v>
      </c>
      <c r="U342" s="217" t="s">
        <v>2654</v>
      </c>
      <c r="V342" s="217" t="s">
        <v>2654</v>
      </c>
      <c r="W342" s="217" t="s">
        <v>2654</v>
      </c>
      <c r="X342" s="217" t="s">
        <v>2654</v>
      </c>
      <c r="Y342" s="217" t="s">
        <v>2654</v>
      </c>
      <c r="Z342" s="217" t="s">
        <v>2654</v>
      </c>
      <c r="AA342" s="217" t="s">
        <v>2654</v>
      </c>
      <c r="AB342" s="217" t="str">
        <f t="shared" si="113"/>
        <v>NO</v>
      </c>
      <c r="AC342" s="217" t="str">
        <f t="shared" si="114"/>
        <v>NO</v>
      </c>
      <c r="AD342" s="217" t="str">
        <f t="shared" si="115"/>
        <v>NO</v>
      </c>
      <c r="AE342" s="217" t="str">
        <f t="shared" si="116"/>
        <v>NO</v>
      </c>
      <c r="AF342" s="217" t="str">
        <f t="shared" si="117"/>
        <v>NO</v>
      </c>
      <c r="AG342" s="217" t="str">
        <f t="shared" si="118"/>
        <v>NO</v>
      </c>
      <c r="AH342" s="217" t="str">
        <f t="shared" si="101"/>
        <v>NO</v>
      </c>
      <c r="AI342" s="217" t="str">
        <f t="shared" si="102"/>
        <v>NO</v>
      </c>
      <c r="AJ342" s="217" t="str">
        <f t="shared" si="104"/>
        <v>NO</v>
      </c>
      <c r="AK342" s="217" t="str">
        <f t="shared" si="105"/>
        <v>NO</v>
      </c>
      <c r="AL342" s="217" t="str">
        <f t="shared" si="106"/>
        <v>NO</v>
      </c>
      <c r="AM342" s="217" t="str">
        <f t="shared" si="107"/>
        <v>NO</v>
      </c>
      <c r="AN342" s="217" t="str">
        <f t="shared" si="108"/>
        <v>NO</v>
      </c>
      <c r="AO342" s="217" t="str">
        <f t="shared" si="108"/>
        <v>NO</v>
      </c>
      <c r="AP342" s="217" t="str">
        <f>IF(AND(Inputs!$E$16=TRUE,K342="YES"),"YES","NO")</f>
        <v>NO</v>
      </c>
      <c r="AQ342" s="217" t="str">
        <f t="shared" si="109"/>
        <v>NO</v>
      </c>
      <c r="AR342" s="217" t="str">
        <f t="shared" si="111"/>
        <v>NO</v>
      </c>
      <c r="AS342" s="216">
        <v>24</v>
      </c>
      <c r="AT342" s="221">
        <f t="shared" si="103"/>
        <v>43528</v>
      </c>
      <c r="AU342" s="217" t="str">
        <f t="shared" si="110"/>
        <v>PO+24W</v>
      </c>
    </row>
    <row r="343" spans="1:47" s="9" customFormat="1" hidden="1" x14ac:dyDescent="0.25">
      <c r="A343" s="218"/>
      <c r="B343" s="217" t="s">
        <v>2644</v>
      </c>
      <c r="C343" s="217">
        <v>7600</v>
      </c>
      <c r="D343" s="225">
        <v>7612</v>
      </c>
      <c r="E343" s="205" t="s">
        <v>2210</v>
      </c>
      <c r="F343" s="205" t="str">
        <f t="shared" si="112"/>
        <v>0000-FE-7612</v>
      </c>
      <c r="G343" s="205" t="s">
        <v>2742</v>
      </c>
      <c r="H343" s="9" t="s">
        <v>2663</v>
      </c>
      <c r="I343" s="9" t="str">
        <f>VLOOKUP(J343,Auxiliary!B:C,2,0)</f>
        <v>PUMP</v>
      </c>
      <c r="J343" s="217" t="s">
        <v>2530</v>
      </c>
      <c r="K343" s="217" t="s">
        <v>2653</v>
      </c>
      <c r="L343" s="217" t="s">
        <v>2654</v>
      </c>
      <c r="M343" s="217" t="s">
        <v>2654</v>
      </c>
      <c r="N343" s="217" t="s">
        <v>2654</v>
      </c>
      <c r="O343" s="217" t="s">
        <v>2654</v>
      </c>
      <c r="P343" s="217" t="s">
        <v>2654</v>
      </c>
      <c r="Q343" s="217" t="s">
        <v>2654</v>
      </c>
      <c r="R343" s="217" t="s">
        <v>2654</v>
      </c>
      <c r="S343" s="217" t="s">
        <v>2654</v>
      </c>
      <c r="T343" s="217" t="s">
        <v>2653</v>
      </c>
      <c r="U343" s="217" t="s">
        <v>2654</v>
      </c>
      <c r="V343" s="217" t="s">
        <v>2654</v>
      </c>
      <c r="W343" s="217" t="s">
        <v>2654</v>
      </c>
      <c r="X343" s="217" t="s">
        <v>2654</v>
      </c>
      <c r="Y343" s="217" t="s">
        <v>2654</v>
      </c>
      <c r="Z343" s="217" t="s">
        <v>2654</v>
      </c>
      <c r="AA343" s="217" t="s">
        <v>2654</v>
      </c>
      <c r="AB343" s="217" t="str">
        <f t="shared" si="113"/>
        <v>NO</v>
      </c>
      <c r="AC343" s="217" t="str">
        <f t="shared" si="114"/>
        <v>NO</v>
      </c>
      <c r="AD343" s="217" t="str">
        <f t="shared" si="115"/>
        <v>NO</v>
      </c>
      <c r="AE343" s="217" t="str">
        <f t="shared" si="116"/>
        <v>NO</v>
      </c>
      <c r="AF343" s="217" t="str">
        <f t="shared" si="117"/>
        <v>NO</v>
      </c>
      <c r="AG343" s="217" t="str">
        <f t="shared" si="118"/>
        <v>NO</v>
      </c>
      <c r="AH343" s="217" t="str">
        <f t="shared" si="101"/>
        <v>NO</v>
      </c>
      <c r="AI343" s="217" t="str">
        <f t="shared" si="102"/>
        <v>NO</v>
      </c>
      <c r="AJ343" s="217" t="str">
        <f t="shared" si="104"/>
        <v>NO</v>
      </c>
      <c r="AK343" s="217" t="str">
        <f t="shared" si="105"/>
        <v>NO</v>
      </c>
      <c r="AL343" s="217" t="str">
        <f t="shared" si="106"/>
        <v>NO</v>
      </c>
      <c r="AM343" s="217" t="str">
        <f t="shared" si="107"/>
        <v>NO</v>
      </c>
      <c r="AN343" s="217" t="str">
        <f t="shared" si="108"/>
        <v>NO</v>
      </c>
      <c r="AO343" s="217" t="str">
        <f t="shared" si="108"/>
        <v>NO</v>
      </c>
      <c r="AP343" s="217" t="str">
        <f>IF(AND(Inputs!$E$16=TRUE,K343="YES"),"YES","NO")</f>
        <v>NO</v>
      </c>
      <c r="AQ343" s="217" t="str">
        <f t="shared" si="109"/>
        <v>NO</v>
      </c>
      <c r="AR343" s="217" t="str">
        <f t="shared" si="111"/>
        <v>NO</v>
      </c>
      <c r="AS343" s="216">
        <v>24</v>
      </c>
      <c r="AT343" s="221">
        <f t="shared" si="103"/>
        <v>43528</v>
      </c>
      <c r="AU343" s="217" t="str">
        <f t="shared" si="110"/>
        <v>PO+24W</v>
      </c>
    </row>
    <row r="344" spans="1:47" s="9" customFormat="1" hidden="1" x14ac:dyDescent="0.25">
      <c r="A344" s="218"/>
      <c r="B344" s="217" t="s">
        <v>2644</v>
      </c>
      <c r="C344" s="217">
        <v>7600</v>
      </c>
      <c r="D344" s="225">
        <v>7613</v>
      </c>
      <c r="E344" s="205" t="s">
        <v>2211</v>
      </c>
      <c r="F344" s="205" t="str">
        <f t="shared" si="112"/>
        <v>0000-FE-7613</v>
      </c>
      <c r="G344" s="205" t="s">
        <v>2742</v>
      </c>
      <c r="H344" s="9" t="s">
        <v>2663</v>
      </c>
      <c r="I344" s="9" t="str">
        <f>VLOOKUP(J344,Auxiliary!B:C,2,0)</f>
        <v>PUMP</v>
      </c>
      <c r="J344" s="217" t="s">
        <v>2530</v>
      </c>
      <c r="K344" s="217" t="s">
        <v>2653</v>
      </c>
      <c r="L344" s="217" t="s">
        <v>2654</v>
      </c>
      <c r="M344" s="217" t="s">
        <v>2654</v>
      </c>
      <c r="N344" s="217" t="s">
        <v>2654</v>
      </c>
      <c r="O344" s="217" t="s">
        <v>2654</v>
      </c>
      <c r="P344" s="217" t="s">
        <v>2654</v>
      </c>
      <c r="Q344" s="217" t="s">
        <v>2654</v>
      </c>
      <c r="R344" s="217" t="s">
        <v>2654</v>
      </c>
      <c r="S344" s="217" t="s">
        <v>2654</v>
      </c>
      <c r="T344" s="217" t="s">
        <v>2653</v>
      </c>
      <c r="U344" s="217" t="s">
        <v>2654</v>
      </c>
      <c r="V344" s="217" t="s">
        <v>2654</v>
      </c>
      <c r="W344" s="217" t="s">
        <v>2654</v>
      </c>
      <c r="X344" s="217" t="s">
        <v>2654</v>
      </c>
      <c r="Y344" s="217" t="s">
        <v>2654</v>
      </c>
      <c r="Z344" s="217" t="s">
        <v>2654</v>
      </c>
      <c r="AA344" s="217" t="s">
        <v>2654</v>
      </c>
      <c r="AB344" s="217" t="str">
        <f t="shared" si="113"/>
        <v>NO</v>
      </c>
      <c r="AC344" s="217" t="str">
        <f t="shared" si="114"/>
        <v>NO</v>
      </c>
      <c r="AD344" s="217" t="str">
        <f t="shared" si="115"/>
        <v>NO</v>
      </c>
      <c r="AE344" s="217" t="str">
        <f t="shared" si="116"/>
        <v>NO</v>
      </c>
      <c r="AF344" s="217" t="str">
        <f t="shared" si="117"/>
        <v>NO</v>
      </c>
      <c r="AG344" s="217" t="str">
        <f t="shared" si="118"/>
        <v>NO</v>
      </c>
      <c r="AH344" s="217" t="str">
        <f t="shared" si="101"/>
        <v>NO</v>
      </c>
      <c r="AI344" s="217" t="str">
        <f t="shared" si="102"/>
        <v>NO</v>
      </c>
      <c r="AJ344" s="217" t="str">
        <f t="shared" si="104"/>
        <v>NO</v>
      </c>
      <c r="AK344" s="217" t="str">
        <f t="shared" si="105"/>
        <v>NO</v>
      </c>
      <c r="AL344" s="217" t="str">
        <f t="shared" si="106"/>
        <v>NO</v>
      </c>
      <c r="AM344" s="217" t="str">
        <f t="shared" si="107"/>
        <v>NO</v>
      </c>
      <c r="AN344" s="217" t="str">
        <f t="shared" si="108"/>
        <v>NO</v>
      </c>
      <c r="AO344" s="217" t="str">
        <f t="shared" si="108"/>
        <v>NO</v>
      </c>
      <c r="AP344" s="217" t="str">
        <f>IF(AND(Inputs!$E$16=TRUE,K344="YES"),"YES","NO")</f>
        <v>NO</v>
      </c>
      <c r="AQ344" s="217" t="str">
        <f t="shared" si="109"/>
        <v>NO</v>
      </c>
      <c r="AR344" s="217" t="str">
        <f t="shared" si="111"/>
        <v>NO</v>
      </c>
      <c r="AS344" s="216">
        <v>24</v>
      </c>
      <c r="AT344" s="221">
        <f t="shared" si="103"/>
        <v>43528</v>
      </c>
      <c r="AU344" s="217" t="str">
        <f t="shared" si="110"/>
        <v>PO+24W</v>
      </c>
    </row>
    <row r="345" spans="1:47" s="9" customFormat="1" hidden="1" x14ac:dyDescent="0.25">
      <c r="A345" s="218"/>
      <c r="B345" s="217" t="s">
        <v>2644</v>
      </c>
      <c r="C345" s="217">
        <v>7600</v>
      </c>
      <c r="D345" s="225">
        <v>7614</v>
      </c>
      <c r="E345" s="205" t="s">
        <v>2212</v>
      </c>
      <c r="F345" s="205" t="str">
        <f t="shared" si="112"/>
        <v>0000-FE-7614</v>
      </c>
      <c r="G345" s="205" t="s">
        <v>2742</v>
      </c>
      <c r="H345" s="9" t="s">
        <v>2663</v>
      </c>
      <c r="I345" s="9" t="str">
        <f>VLOOKUP(J345,Auxiliary!B:C,2,0)</f>
        <v>PUMP</v>
      </c>
      <c r="J345" s="217" t="s">
        <v>2530</v>
      </c>
      <c r="K345" s="217" t="s">
        <v>2653</v>
      </c>
      <c r="L345" s="217" t="s">
        <v>2654</v>
      </c>
      <c r="M345" s="217" t="s">
        <v>2654</v>
      </c>
      <c r="N345" s="217" t="s">
        <v>2654</v>
      </c>
      <c r="O345" s="217" t="s">
        <v>2654</v>
      </c>
      <c r="P345" s="217" t="s">
        <v>2654</v>
      </c>
      <c r="Q345" s="217" t="s">
        <v>2654</v>
      </c>
      <c r="R345" s="217" t="s">
        <v>2654</v>
      </c>
      <c r="S345" s="217" t="s">
        <v>2654</v>
      </c>
      <c r="T345" s="217" t="s">
        <v>2653</v>
      </c>
      <c r="U345" s="217" t="s">
        <v>2654</v>
      </c>
      <c r="V345" s="217" t="s">
        <v>2654</v>
      </c>
      <c r="W345" s="217" t="s">
        <v>2654</v>
      </c>
      <c r="X345" s="217" t="s">
        <v>2654</v>
      </c>
      <c r="Y345" s="217" t="s">
        <v>2654</v>
      </c>
      <c r="Z345" s="217" t="s">
        <v>2654</v>
      </c>
      <c r="AA345" s="217" t="s">
        <v>2654</v>
      </c>
      <c r="AB345" s="217" t="str">
        <f t="shared" si="113"/>
        <v>NO</v>
      </c>
      <c r="AC345" s="217" t="str">
        <f t="shared" si="114"/>
        <v>NO</v>
      </c>
      <c r="AD345" s="217" t="str">
        <f t="shared" si="115"/>
        <v>NO</v>
      </c>
      <c r="AE345" s="217" t="str">
        <f t="shared" si="116"/>
        <v>NO</v>
      </c>
      <c r="AF345" s="217" t="str">
        <f t="shared" si="117"/>
        <v>NO</v>
      </c>
      <c r="AG345" s="217" t="str">
        <f t="shared" si="118"/>
        <v>NO</v>
      </c>
      <c r="AH345" s="217" t="str">
        <f t="shared" si="101"/>
        <v>NO</v>
      </c>
      <c r="AI345" s="217" t="str">
        <f t="shared" si="102"/>
        <v>NO</v>
      </c>
      <c r="AJ345" s="217" t="str">
        <f t="shared" si="104"/>
        <v>NO</v>
      </c>
      <c r="AK345" s="217" t="str">
        <f t="shared" si="105"/>
        <v>NO</v>
      </c>
      <c r="AL345" s="217" t="str">
        <f t="shared" si="106"/>
        <v>NO</v>
      </c>
      <c r="AM345" s="217" t="str">
        <f t="shared" si="107"/>
        <v>NO</v>
      </c>
      <c r="AN345" s="217" t="str">
        <f t="shared" si="108"/>
        <v>NO</v>
      </c>
      <c r="AO345" s="217" t="str">
        <f t="shared" si="108"/>
        <v>NO</v>
      </c>
      <c r="AP345" s="217" t="str">
        <f>IF(AND(Inputs!$E$16=TRUE,K345="YES"),"YES","NO")</f>
        <v>NO</v>
      </c>
      <c r="AQ345" s="217" t="str">
        <f t="shared" si="109"/>
        <v>NO</v>
      </c>
      <c r="AR345" s="217" t="str">
        <f t="shared" si="111"/>
        <v>NO</v>
      </c>
      <c r="AS345" s="216">
        <v>24</v>
      </c>
      <c r="AT345" s="221">
        <f t="shared" si="103"/>
        <v>43528</v>
      </c>
      <c r="AU345" s="217" t="str">
        <f t="shared" si="110"/>
        <v>PO+24W</v>
      </c>
    </row>
    <row r="346" spans="1:47" s="9" customFormat="1" hidden="1" x14ac:dyDescent="0.25">
      <c r="A346" s="218"/>
      <c r="B346" s="217" t="s">
        <v>2644</v>
      </c>
      <c r="C346" s="217">
        <v>7600</v>
      </c>
      <c r="D346" s="225">
        <v>7615</v>
      </c>
      <c r="E346" s="205" t="s">
        <v>2213</v>
      </c>
      <c r="F346" s="205" t="str">
        <f t="shared" si="112"/>
        <v>0000-FE-7615</v>
      </c>
      <c r="G346" s="205" t="s">
        <v>2742</v>
      </c>
      <c r="H346" s="9" t="s">
        <v>2663</v>
      </c>
      <c r="I346" s="9" t="str">
        <f>VLOOKUP(J346,Auxiliary!B:C,2,0)</f>
        <v>PUMP</v>
      </c>
      <c r="J346" s="217" t="s">
        <v>2530</v>
      </c>
      <c r="K346" s="217" t="s">
        <v>2653</v>
      </c>
      <c r="L346" s="217" t="s">
        <v>2654</v>
      </c>
      <c r="M346" s="217" t="s">
        <v>2654</v>
      </c>
      <c r="N346" s="217" t="s">
        <v>2654</v>
      </c>
      <c r="O346" s="217" t="s">
        <v>2654</v>
      </c>
      <c r="P346" s="217" t="s">
        <v>2654</v>
      </c>
      <c r="Q346" s="217" t="s">
        <v>2654</v>
      </c>
      <c r="R346" s="217" t="s">
        <v>2654</v>
      </c>
      <c r="S346" s="217" t="s">
        <v>2654</v>
      </c>
      <c r="T346" s="217" t="s">
        <v>2653</v>
      </c>
      <c r="U346" s="217" t="s">
        <v>2654</v>
      </c>
      <c r="V346" s="217" t="s">
        <v>2654</v>
      </c>
      <c r="W346" s="217" t="s">
        <v>2654</v>
      </c>
      <c r="X346" s="217" t="s">
        <v>2654</v>
      </c>
      <c r="Y346" s="217" t="s">
        <v>2654</v>
      </c>
      <c r="Z346" s="217" t="s">
        <v>2654</v>
      </c>
      <c r="AA346" s="217" t="s">
        <v>2654</v>
      </c>
      <c r="AB346" s="217" t="str">
        <f t="shared" si="113"/>
        <v>NO</v>
      </c>
      <c r="AC346" s="217" t="str">
        <f t="shared" si="114"/>
        <v>NO</v>
      </c>
      <c r="AD346" s="217" t="str">
        <f t="shared" si="115"/>
        <v>NO</v>
      </c>
      <c r="AE346" s="217" t="str">
        <f t="shared" si="116"/>
        <v>NO</v>
      </c>
      <c r="AF346" s="217" t="str">
        <f t="shared" si="117"/>
        <v>NO</v>
      </c>
      <c r="AG346" s="217" t="str">
        <f t="shared" si="118"/>
        <v>NO</v>
      </c>
      <c r="AH346" s="217" t="str">
        <f t="shared" ref="AH346:AH409" si="119">IF(AND(T$6="X",T346="YES"),"YES","NO")</f>
        <v>NO</v>
      </c>
      <c r="AI346" s="217" t="str">
        <f t="shared" ref="AI346:AI409" si="120">IF(AND(U$6="X",U346="YES"),"YES","NO")</f>
        <v>NO</v>
      </c>
      <c r="AJ346" s="217" t="str">
        <f t="shared" si="104"/>
        <v>NO</v>
      </c>
      <c r="AK346" s="217" t="str">
        <f t="shared" si="105"/>
        <v>NO</v>
      </c>
      <c r="AL346" s="217" t="str">
        <f t="shared" si="106"/>
        <v>NO</v>
      </c>
      <c r="AM346" s="217" t="str">
        <f t="shared" si="107"/>
        <v>NO</v>
      </c>
      <c r="AN346" s="217" t="str">
        <f t="shared" si="108"/>
        <v>NO</v>
      </c>
      <c r="AO346" s="217" t="str">
        <f t="shared" si="108"/>
        <v>NO</v>
      </c>
      <c r="AP346" s="217" t="str">
        <f>IF(AND(Inputs!$E$16=TRUE,K346="YES"),"YES","NO")</f>
        <v>NO</v>
      </c>
      <c r="AQ346" s="217" t="str">
        <f t="shared" si="109"/>
        <v>NO</v>
      </c>
      <c r="AR346" s="217" t="str">
        <f t="shared" si="111"/>
        <v>NO</v>
      </c>
      <c r="AS346" s="216">
        <v>24</v>
      </c>
      <c r="AT346" s="221">
        <f t="shared" si="103"/>
        <v>43528</v>
      </c>
      <c r="AU346" s="217" t="str">
        <f t="shared" si="110"/>
        <v>PO+24W</v>
      </c>
    </row>
    <row r="347" spans="1:47" s="9" customFormat="1" hidden="1" x14ac:dyDescent="0.25">
      <c r="A347" s="218"/>
      <c r="B347" s="217" t="s">
        <v>2644</v>
      </c>
      <c r="C347" s="217">
        <v>7600</v>
      </c>
      <c r="D347" s="225">
        <v>7616</v>
      </c>
      <c r="E347" s="205" t="s">
        <v>2214</v>
      </c>
      <c r="F347" s="205" t="str">
        <f t="shared" si="112"/>
        <v>0000-FE-7616</v>
      </c>
      <c r="G347" s="205" t="s">
        <v>2742</v>
      </c>
      <c r="H347" s="9" t="s">
        <v>2663</v>
      </c>
      <c r="I347" s="9" t="str">
        <f>VLOOKUP(J347,Auxiliary!B:C,2,0)</f>
        <v>PUMP</v>
      </c>
      <c r="J347" s="217" t="s">
        <v>2530</v>
      </c>
      <c r="K347" s="217" t="s">
        <v>2653</v>
      </c>
      <c r="L347" s="217" t="s">
        <v>2654</v>
      </c>
      <c r="M347" s="217" t="s">
        <v>2654</v>
      </c>
      <c r="N347" s="217" t="s">
        <v>2654</v>
      </c>
      <c r="O347" s="217" t="s">
        <v>2654</v>
      </c>
      <c r="P347" s="217" t="s">
        <v>2654</v>
      </c>
      <c r="Q347" s="217" t="s">
        <v>2654</v>
      </c>
      <c r="R347" s="217" t="s">
        <v>2654</v>
      </c>
      <c r="S347" s="217" t="s">
        <v>2654</v>
      </c>
      <c r="T347" s="217" t="s">
        <v>2653</v>
      </c>
      <c r="U347" s="217" t="s">
        <v>2654</v>
      </c>
      <c r="V347" s="217" t="s">
        <v>2654</v>
      </c>
      <c r="W347" s="217" t="s">
        <v>2654</v>
      </c>
      <c r="X347" s="217" t="s">
        <v>2654</v>
      </c>
      <c r="Y347" s="217" t="s">
        <v>2654</v>
      </c>
      <c r="Z347" s="217" t="s">
        <v>2654</v>
      </c>
      <c r="AA347" s="217" t="s">
        <v>2654</v>
      </c>
      <c r="AB347" s="217" t="str">
        <f t="shared" si="113"/>
        <v>NO</v>
      </c>
      <c r="AC347" s="217" t="str">
        <f t="shared" si="114"/>
        <v>NO</v>
      </c>
      <c r="AD347" s="217" t="str">
        <f t="shared" si="115"/>
        <v>NO</v>
      </c>
      <c r="AE347" s="217" t="str">
        <f t="shared" si="116"/>
        <v>NO</v>
      </c>
      <c r="AF347" s="217" t="str">
        <f t="shared" si="117"/>
        <v>NO</v>
      </c>
      <c r="AG347" s="217" t="str">
        <f t="shared" si="118"/>
        <v>NO</v>
      </c>
      <c r="AH347" s="217" t="str">
        <f t="shared" si="119"/>
        <v>NO</v>
      </c>
      <c r="AI347" s="217" t="str">
        <f t="shared" si="120"/>
        <v>NO</v>
      </c>
      <c r="AJ347" s="217" t="str">
        <f t="shared" si="104"/>
        <v>NO</v>
      </c>
      <c r="AK347" s="217" t="str">
        <f t="shared" si="105"/>
        <v>NO</v>
      </c>
      <c r="AL347" s="217" t="str">
        <f t="shared" si="106"/>
        <v>NO</v>
      </c>
      <c r="AM347" s="217" t="str">
        <f t="shared" si="107"/>
        <v>NO</v>
      </c>
      <c r="AN347" s="217" t="str">
        <f t="shared" si="108"/>
        <v>NO</v>
      </c>
      <c r="AO347" s="217" t="str">
        <f t="shared" si="108"/>
        <v>NO</v>
      </c>
      <c r="AP347" s="217" t="str">
        <f>IF(AND(Inputs!$E$16=TRUE,K347="YES"),"YES","NO")</f>
        <v>NO</v>
      </c>
      <c r="AQ347" s="217" t="str">
        <f t="shared" si="109"/>
        <v>NO</v>
      </c>
      <c r="AR347" s="217" t="str">
        <f t="shared" si="111"/>
        <v>NO</v>
      </c>
      <c r="AS347" s="216">
        <v>24</v>
      </c>
      <c r="AT347" s="221">
        <f t="shared" si="103"/>
        <v>43528</v>
      </c>
      <c r="AU347" s="217" t="str">
        <f t="shared" si="110"/>
        <v>PO+24W</v>
      </c>
    </row>
    <row r="348" spans="1:47" s="9" customFormat="1" hidden="1" x14ac:dyDescent="0.25">
      <c r="A348" s="218"/>
      <c r="B348" s="217" t="s">
        <v>2644</v>
      </c>
      <c r="C348" s="217">
        <v>7600</v>
      </c>
      <c r="D348" s="225">
        <v>7617</v>
      </c>
      <c r="E348" s="205" t="s">
        <v>2215</v>
      </c>
      <c r="F348" s="205" t="str">
        <f t="shared" si="112"/>
        <v>0000-FE-7617</v>
      </c>
      <c r="G348" s="205" t="s">
        <v>2742</v>
      </c>
      <c r="H348" s="9" t="s">
        <v>2663</v>
      </c>
      <c r="I348" s="9" t="str">
        <f>VLOOKUP(J348,Auxiliary!B:C,2,0)</f>
        <v>PUMP</v>
      </c>
      <c r="J348" s="217" t="s">
        <v>2530</v>
      </c>
      <c r="K348" s="217" t="s">
        <v>2653</v>
      </c>
      <c r="L348" s="217" t="s">
        <v>2654</v>
      </c>
      <c r="M348" s="217" t="s">
        <v>2654</v>
      </c>
      <c r="N348" s="217" t="s">
        <v>2654</v>
      </c>
      <c r="O348" s="217" t="s">
        <v>2654</v>
      </c>
      <c r="P348" s="217" t="s">
        <v>2654</v>
      </c>
      <c r="Q348" s="217" t="s">
        <v>2654</v>
      </c>
      <c r="R348" s="217" t="s">
        <v>2654</v>
      </c>
      <c r="S348" s="217" t="s">
        <v>2654</v>
      </c>
      <c r="T348" s="217" t="s">
        <v>2653</v>
      </c>
      <c r="U348" s="217" t="s">
        <v>2654</v>
      </c>
      <c r="V348" s="217" t="s">
        <v>2654</v>
      </c>
      <c r="W348" s="217" t="s">
        <v>2654</v>
      </c>
      <c r="X348" s="217" t="s">
        <v>2654</v>
      </c>
      <c r="Y348" s="217" t="s">
        <v>2654</v>
      </c>
      <c r="Z348" s="217" t="s">
        <v>2654</v>
      </c>
      <c r="AA348" s="217" t="s">
        <v>2654</v>
      </c>
      <c r="AB348" s="217" t="str">
        <f t="shared" si="113"/>
        <v>NO</v>
      </c>
      <c r="AC348" s="217" t="str">
        <f t="shared" si="114"/>
        <v>NO</v>
      </c>
      <c r="AD348" s="217" t="str">
        <f t="shared" si="115"/>
        <v>NO</v>
      </c>
      <c r="AE348" s="217" t="str">
        <f t="shared" si="116"/>
        <v>NO</v>
      </c>
      <c r="AF348" s="217" t="str">
        <f t="shared" si="117"/>
        <v>NO</v>
      </c>
      <c r="AG348" s="217" t="str">
        <f t="shared" si="118"/>
        <v>NO</v>
      </c>
      <c r="AH348" s="217" t="str">
        <f t="shared" si="119"/>
        <v>NO</v>
      </c>
      <c r="AI348" s="217" t="str">
        <f t="shared" si="120"/>
        <v>NO</v>
      </c>
      <c r="AJ348" s="217" t="str">
        <f t="shared" si="104"/>
        <v>NO</v>
      </c>
      <c r="AK348" s="217" t="str">
        <f t="shared" si="105"/>
        <v>NO</v>
      </c>
      <c r="AL348" s="217" t="str">
        <f t="shared" si="106"/>
        <v>NO</v>
      </c>
      <c r="AM348" s="217" t="str">
        <f t="shared" si="107"/>
        <v>NO</v>
      </c>
      <c r="AN348" s="217" t="str">
        <f t="shared" si="108"/>
        <v>NO</v>
      </c>
      <c r="AO348" s="217" t="str">
        <f t="shared" si="108"/>
        <v>NO</v>
      </c>
      <c r="AP348" s="217" t="str">
        <f>IF(AND(Inputs!$E$16=TRUE,K348="YES"),"YES","NO")</f>
        <v>NO</v>
      </c>
      <c r="AQ348" s="217" t="str">
        <f t="shared" si="109"/>
        <v>NO</v>
      </c>
      <c r="AR348" s="217" t="str">
        <f t="shared" si="111"/>
        <v>NO</v>
      </c>
      <c r="AS348" s="216">
        <v>24</v>
      </c>
      <c r="AT348" s="221">
        <f t="shared" si="103"/>
        <v>43528</v>
      </c>
      <c r="AU348" s="217" t="str">
        <f t="shared" si="110"/>
        <v>PO+24W</v>
      </c>
    </row>
    <row r="349" spans="1:47" s="9" customFormat="1" hidden="1" x14ac:dyDescent="0.25">
      <c r="A349" s="218"/>
      <c r="B349" s="217" t="s">
        <v>2644</v>
      </c>
      <c r="C349" s="217">
        <v>7600</v>
      </c>
      <c r="D349" s="225">
        <v>7618</v>
      </c>
      <c r="E349" s="205" t="s">
        <v>2216</v>
      </c>
      <c r="F349" s="205" t="str">
        <f t="shared" si="112"/>
        <v>0000-FE-7618</v>
      </c>
      <c r="G349" s="205" t="s">
        <v>2742</v>
      </c>
      <c r="H349" s="9" t="s">
        <v>2663</v>
      </c>
      <c r="I349" s="9" t="str">
        <f>VLOOKUP(J349,Auxiliary!B:C,2,0)</f>
        <v>PUMP</v>
      </c>
      <c r="J349" s="217" t="s">
        <v>2530</v>
      </c>
      <c r="K349" s="217" t="s">
        <v>2653</v>
      </c>
      <c r="L349" s="217" t="s">
        <v>2654</v>
      </c>
      <c r="M349" s="217" t="s">
        <v>2654</v>
      </c>
      <c r="N349" s="217" t="s">
        <v>2654</v>
      </c>
      <c r="O349" s="217" t="s">
        <v>2654</v>
      </c>
      <c r="P349" s="217" t="s">
        <v>2654</v>
      </c>
      <c r="Q349" s="217" t="s">
        <v>2654</v>
      </c>
      <c r="R349" s="217" t="s">
        <v>2654</v>
      </c>
      <c r="S349" s="217" t="s">
        <v>2654</v>
      </c>
      <c r="T349" s="217" t="s">
        <v>2653</v>
      </c>
      <c r="U349" s="217" t="s">
        <v>2654</v>
      </c>
      <c r="V349" s="217" t="s">
        <v>2654</v>
      </c>
      <c r="W349" s="217" t="s">
        <v>2654</v>
      </c>
      <c r="X349" s="217" t="s">
        <v>2654</v>
      </c>
      <c r="Y349" s="217" t="s">
        <v>2654</v>
      </c>
      <c r="Z349" s="217" t="s">
        <v>2654</v>
      </c>
      <c r="AA349" s="217" t="s">
        <v>2654</v>
      </c>
      <c r="AB349" s="217" t="str">
        <f t="shared" si="113"/>
        <v>NO</v>
      </c>
      <c r="AC349" s="217" t="str">
        <f t="shared" si="114"/>
        <v>NO</v>
      </c>
      <c r="AD349" s="217" t="str">
        <f t="shared" si="115"/>
        <v>NO</v>
      </c>
      <c r="AE349" s="217" t="str">
        <f t="shared" si="116"/>
        <v>NO</v>
      </c>
      <c r="AF349" s="217" t="str">
        <f t="shared" si="117"/>
        <v>NO</v>
      </c>
      <c r="AG349" s="217" t="str">
        <f t="shared" si="118"/>
        <v>NO</v>
      </c>
      <c r="AH349" s="217" t="str">
        <f t="shared" si="119"/>
        <v>NO</v>
      </c>
      <c r="AI349" s="217" t="str">
        <f t="shared" si="120"/>
        <v>NO</v>
      </c>
      <c r="AJ349" s="217" t="str">
        <f t="shared" si="104"/>
        <v>NO</v>
      </c>
      <c r="AK349" s="217" t="str">
        <f t="shared" si="105"/>
        <v>NO</v>
      </c>
      <c r="AL349" s="217" t="str">
        <f t="shared" si="106"/>
        <v>NO</v>
      </c>
      <c r="AM349" s="217" t="str">
        <f t="shared" si="107"/>
        <v>NO</v>
      </c>
      <c r="AN349" s="217" t="str">
        <f t="shared" si="108"/>
        <v>NO</v>
      </c>
      <c r="AO349" s="217" t="str">
        <f t="shared" si="108"/>
        <v>NO</v>
      </c>
      <c r="AP349" s="217" t="str">
        <f>IF(AND(Inputs!$E$16=TRUE,K349="YES"),"YES","NO")</f>
        <v>NO</v>
      </c>
      <c r="AQ349" s="217" t="str">
        <f t="shared" si="109"/>
        <v>NO</v>
      </c>
      <c r="AR349" s="217" t="str">
        <f t="shared" si="111"/>
        <v>NO</v>
      </c>
      <c r="AS349" s="216">
        <v>24</v>
      </c>
      <c r="AT349" s="221">
        <f t="shared" si="103"/>
        <v>43528</v>
      </c>
      <c r="AU349" s="217" t="str">
        <f t="shared" si="110"/>
        <v>PO+24W</v>
      </c>
    </row>
    <row r="350" spans="1:47" s="9" customFormat="1" hidden="1" x14ac:dyDescent="0.25">
      <c r="A350" s="218"/>
      <c r="B350" s="217" t="s">
        <v>2644</v>
      </c>
      <c r="C350" s="217">
        <v>7600</v>
      </c>
      <c r="D350" s="225">
        <v>7619</v>
      </c>
      <c r="E350" s="205" t="s">
        <v>2217</v>
      </c>
      <c r="F350" s="205" t="str">
        <f t="shared" si="112"/>
        <v>0000-FE-7619</v>
      </c>
      <c r="G350" s="205" t="s">
        <v>2742</v>
      </c>
      <c r="H350" s="9" t="s">
        <v>2663</v>
      </c>
      <c r="I350" s="9" t="str">
        <f>VLOOKUP(J350,Auxiliary!B:C,2,0)</f>
        <v>PUMP</v>
      </c>
      <c r="J350" s="217" t="s">
        <v>2530</v>
      </c>
      <c r="K350" s="217" t="s">
        <v>2653</v>
      </c>
      <c r="L350" s="217" t="s">
        <v>2654</v>
      </c>
      <c r="M350" s="217" t="s">
        <v>2654</v>
      </c>
      <c r="N350" s="217" t="s">
        <v>2654</v>
      </c>
      <c r="O350" s="217" t="s">
        <v>2654</v>
      </c>
      <c r="P350" s="217" t="s">
        <v>2654</v>
      </c>
      <c r="Q350" s="217" t="s">
        <v>2654</v>
      </c>
      <c r="R350" s="217" t="s">
        <v>2654</v>
      </c>
      <c r="S350" s="217" t="s">
        <v>2654</v>
      </c>
      <c r="T350" s="217" t="s">
        <v>2653</v>
      </c>
      <c r="U350" s="217" t="s">
        <v>2654</v>
      </c>
      <c r="V350" s="217" t="s">
        <v>2654</v>
      </c>
      <c r="W350" s="217" t="s">
        <v>2654</v>
      </c>
      <c r="X350" s="217" t="s">
        <v>2654</v>
      </c>
      <c r="Y350" s="217" t="s">
        <v>2654</v>
      </c>
      <c r="Z350" s="217" t="s">
        <v>2654</v>
      </c>
      <c r="AA350" s="217" t="s">
        <v>2654</v>
      </c>
      <c r="AB350" s="217" t="str">
        <f t="shared" si="113"/>
        <v>NO</v>
      </c>
      <c r="AC350" s="217" t="str">
        <f t="shared" si="114"/>
        <v>NO</v>
      </c>
      <c r="AD350" s="217" t="str">
        <f t="shared" si="115"/>
        <v>NO</v>
      </c>
      <c r="AE350" s="217" t="str">
        <f t="shared" si="116"/>
        <v>NO</v>
      </c>
      <c r="AF350" s="217" t="str">
        <f t="shared" si="117"/>
        <v>NO</v>
      </c>
      <c r="AG350" s="217" t="str">
        <f t="shared" si="118"/>
        <v>NO</v>
      </c>
      <c r="AH350" s="217" t="str">
        <f t="shared" si="119"/>
        <v>NO</v>
      </c>
      <c r="AI350" s="217" t="str">
        <f t="shared" si="120"/>
        <v>NO</v>
      </c>
      <c r="AJ350" s="217" t="str">
        <f t="shared" si="104"/>
        <v>NO</v>
      </c>
      <c r="AK350" s="217" t="str">
        <f t="shared" si="105"/>
        <v>NO</v>
      </c>
      <c r="AL350" s="217" t="str">
        <f t="shared" si="106"/>
        <v>NO</v>
      </c>
      <c r="AM350" s="217" t="str">
        <f t="shared" si="107"/>
        <v>NO</v>
      </c>
      <c r="AN350" s="217" t="str">
        <f t="shared" si="108"/>
        <v>NO</v>
      </c>
      <c r="AO350" s="217" t="str">
        <f t="shared" si="108"/>
        <v>NO</v>
      </c>
      <c r="AP350" s="217" t="str">
        <f>IF(AND(Inputs!$E$16=TRUE,K350="YES"),"YES","NO")</f>
        <v>NO</v>
      </c>
      <c r="AQ350" s="217" t="str">
        <f t="shared" si="109"/>
        <v>NO</v>
      </c>
      <c r="AR350" s="217" t="str">
        <f t="shared" si="111"/>
        <v>NO</v>
      </c>
      <c r="AS350" s="216">
        <v>24</v>
      </c>
      <c r="AT350" s="221">
        <f t="shared" si="103"/>
        <v>43528</v>
      </c>
      <c r="AU350" s="217" t="str">
        <f t="shared" si="110"/>
        <v>PO+24W</v>
      </c>
    </row>
    <row r="351" spans="1:47" s="9" customFormat="1" hidden="1" x14ac:dyDescent="0.25">
      <c r="A351" s="218"/>
      <c r="B351" s="217" t="s">
        <v>2644</v>
      </c>
      <c r="C351" s="217">
        <v>7600</v>
      </c>
      <c r="D351" s="225">
        <v>7620</v>
      </c>
      <c r="E351" s="205" t="s">
        <v>2881</v>
      </c>
      <c r="F351" s="205" t="str">
        <f t="shared" si="112"/>
        <v>0000-FE-7620</v>
      </c>
      <c r="G351" s="205" t="s">
        <v>2742</v>
      </c>
      <c r="H351" s="9" t="s">
        <v>2663</v>
      </c>
      <c r="I351" s="9" t="str">
        <f>VLOOKUP(J351,Auxiliary!B:C,2,0)</f>
        <v>PUMP</v>
      </c>
      <c r="J351" s="217" t="s">
        <v>2530</v>
      </c>
      <c r="K351" s="217" t="s">
        <v>2653</v>
      </c>
      <c r="L351" s="217" t="s">
        <v>2654</v>
      </c>
      <c r="M351" s="217" t="s">
        <v>2654</v>
      </c>
      <c r="N351" s="217" t="s">
        <v>2654</v>
      </c>
      <c r="O351" s="217" t="s">
        <v>2654</v>
      </c>
      <c r="P351" s="217" t="s">
        <v>2654</v>
      </c>
      <c r="Q351" s="217" t="s">
        <v>2654</v>
      </c>
      <c r="R351" s="217" t="s">
        <v>2654</v>
      </c>
      <c r="S351" s="217" t="s">
        <v>2654</v>
      </c>
      <c r="T351" s="217" t="s">
        <v>2653</v>
      </c>
      <c r="U351" s="217" t="s">
        <v>2654</v>
      </c>
      <c r="V351" s="217" t="s">
        <v>2654</v>
      </c>
      <c r="W351" s="217" t="s">
        <v>2654</v>
      </c>
      <c r="X351" s="217" t="s">
        <v>2654</v>
      </c>
      <c r="Y351" s="217" t="s">
        <v>2654</v>
      </c>
      <c r="Z351" s="217" t="s">
        <v>2654</v>
      </c>
      <c r="AA351" s="217" t="s">
        <v>2654</v>
      </c>
      <c r="AB351" s="217" t="str">
        <f t="shared" si="113"/>
        <v>NO</v>
      </c>
      <c r="AC351" s="217" t="str">
        <f t="shared" si="114"/>
        <v>NO</v>
      </c>
      <c r="AD351" s="217" t="str">
        <f t="shared" si="115"/>
        <v>NO</v>
      </c>
      <c r="AE351" s="217" t="str">
        <f t="shared" si="116"/>
        <v>NO</v>
      </c>
      <c r="AF351" s="217" t="str">
        <f t="shared" si="117"/>
        <v>NO</v>
      </c>
      <c r="AG351" s="217" t="str">
        <f t="shared" si="118"/>
        <v>NO</v>
      </c>
      <c r="AH351" s="217" t="str">
        <f t="shared" si="119"/>
        <v>NO</v>
      </c>
      <c r="AI351" s="217" t="str">
        <f t="shared" si="120"/>
        <v>NO</v>
      </c>
      <c r="AJ351" s="217" t="str">
        <f t="shared" si="104"/>
        <v>NO</v>
      </c>
      <c r="AK351" s="217" t="str">
        <f t="shared" si="105"/>
        <v>NO</v>
      </c>
      <c r="AL351" s="217" t="str">
        <f t="shared" si="106"/>
        <v>NO</v>
      </c>
      <c r="AM351" s="217" t="str">
        <f t="shared" si="107"/>
        <v>NO</v>
      </c>
      <c r="AN351" s="217" t="str">
        <f t="shared" si="108"/>
        <v>NO</v>
      </c>
      <c r="AO351" s="217" t="str">
        <f t="shared" si="108"/>
        <v>NO</v>
      </c>
      <c r="AP351" s="217" t="str">
        <f>IF(AND(Inputs!$E$16=TRUE,K351="YES"),"YES","NO")</f>
        <v>NO</v>
      </c>
      <c r="AQ351" s="217" t="str">
        <f t="shared" si="109"/>
        <v>NO</v>
      </c>
      <c r="AR351" s="217" t="str">
        <f t="shared" si="111"/>
        <v>NO</v>
      </c>
      <c r="AS351" s="216">
        <v>24</v>
      </c>
      <c r="AT351" s="221">
        <f t="shared" si="103"/>
        <v>43528</v>
      </c>
      <c r="AU351" s="217" t="str">
        <f t="shared" si="110"/>
        <v>PO+24W</v>
      </c>
    </row>
    <row r="352" spans="1:47" s="9" customFormat="1" hidden="1" x14ac:dyDescent="0.25">
      <c r="A352" s="218"/>
      <c r="B352" s="217" t="s">
        <v>2644</v>
      </c>
      <c r="C352" s="217">
        <v>7600</v>
      </c>
      <c r="D352" s="225">
        <v>7621</v>
      </c>
      <c r="E352" s="205" t="s">
        <v>2218</v>
      </c>
      <c r="F352" s="205" t="str">
        <f t="shared" si="112"/>
        <v>0000-FE-7621</v>
      </c>
      <c r="G352" s="205" t="s">
        <v>2742</v>
      </c>
      <c r="H352" s="9" t="s">
        <v>2663</v>
      </c>
      <c r="I352" s="9" t="str">
        <f>VLOOKUP(J352,Auxiliary!B:C,2,0)</f>
        <v>PUMP</v>
      </c>
      <c r="J352" s="217" t="s">
        <v>2530</v>
      </c>
      <c r="K352" s="217" t="s">
        <v>2653</v>
      </c>
      <c r="L352" s="217" t="s">
        <v>2654</v>
      </c>
      <c r="M352" s="217" t="s">
        <v>2654</v>
      </c>
      <c r="N352" s="217" t="s">
        <v>2654</v>
      </c>
      <c r="O352" s="217" t="s">
        <v>2654</v>
      </c>
      <c r="P352" s="217" t="s">
        <v>2654</v>
      </c>
      <c r="Q352" s="217" t="s">
        <v>2654</v>
      </c>
      <c r="R352" s="217" t="s">
        <v>2654</v>
      </c>
      <c r="S352" s="217" t="s">
        <v>2654</v>
      </c>
      <c r="T352" s="217" t="s">
        <v>2653</v>
      </c>
      <c r="U352" s="217" t="s">
        <v>2654</v>
      </c>
      <c r="V352" s="217" t="s">
        <v>2654</v>
      </c>
      <c r="W352" s="217" t="s">
        <v>2654</v>
      </c>
      <c r="X352" s="217" t="s">
        <v>2654</v>
      </c>
      <c r="Y352" s="217" t="s">
        <v>2654</v>
      </c>
      <c r="Z352" s="217" t="s">
        <v>2654</v>
      </c>
      <c r="AA352" s="217" t="s">
        <v>2654</v>
      </c>
      <c r="AB352" s="217" t="str">
        <f t="shared" si="113"/>
        <v>NO</v>
      </c>
      <c r="AC352" s="217" t="str">
        <f t="shared" si="114"/>
        <v>NO</v>
      </c>
      <c r="AD352" s="217" t="str">
        <f t="shared" si="115"/>
        <v>NO</v>
      </c>
      <c r="AE352" s="217" t="str">
        <f t="shared" si="116"/>
        <v>NO</v>
      </c>
      <c r="AF352" s="217" t="str">
        <f t="shared" si="117"/>
        <v>NO</v>
      </c>
      <c r="AG352" s="217" t="str">
        <f t="shared" si="118"/>
        <v>NO</v>
      </c>
      <c r="AH352" s="217" t="str">
        <f t="shared" si="119"/>
        <v>NO</v>
      </c>
      <c r="AI352" s="217" t="str">
        <f t="shared" si="120"/>
        <v>NO</v>
      </c>
      <c r="AJ352" s="217" t="str">
        <f t="shared" si="104"/>
        <v>NO</v>
      </c>
      <c r="AK352" s="217" t="str">
        <f t="shared" si="105"/>
        <v>NO</v>
      </c>
      <c r="AL352" s="217" t="str">
        <f t="shared" si="106"/>
        <v>NO</v>
      </c>
      <c r="AM352" s="217" t="str">
        <f t="shared" si="107"/>
        <v>NO</v>
      </c>
      <c r="AN352" s="217" t="str">
        <f t="shared" si="108"/>
        <v>NO</v>
      </c>
      <c r="AO352" s="217" t="str">
        <f t="shared" si="108"/>
        <v>NO</v>
      </c>
      <c r="AP352" s="217" t="str">
        <f>IF(AND(Inputs!$E$16=TRUE,K352="YES"),"YES","NO")</f>
        <v>NO</v>
      </c>
      <c r="AQ352" s="217" t="str">
        <f t="shared" si="109"/>
        <v>NO</v>
      </c>
      <c r="AR352" s="217" t="str">
        <f t="shared" si="111"/>
        <v>NO</v>
      </c>
      <c r="AS352" s="216">
        <v>24</v>
      </c>
      <c r="AT352" s="221">
        <f t="shared" si="103"/>
        <v>43528</v>
      </c>
      <c r="AU352" s="217" t="str">
        <f t="shared" si="110"/>
        <v>PO+24W</v>
      </c>
    </row>
    <row r="353" spans="1:47" s="9" customFormat="1" hidden="1" x14ac:dyDescent="0.25">
      <c r="A353" s="218"/>
      <c r="B353" s="217" t="s">
        <v>2644</v>
      </c>
      <c r="C353" s="217">
        <v>7600</v>
      </c>
      <c r="D353" s="225">
        <v>7622</v>
      </c>
      <c r="E353" s="205" t="s">
        <v>2219</v>
      </c>
      <c r="F353" s="205" t="str">
        <f t="shared" si="112"/>
        <v>0000-FE-7622</v>
      </c>
      <c r="G353" s="205" t="s">
        <v>2742</v>
      </c>
      <c r="H353" s="9" t="s">
        <v>2663</v>
      </c>
      <c r="I353" s="9" t="str">
        <f>VLOOKUP(J353,Auxiliary!B:C,2,0)</f>
        <v>PUMP</v>
      </c>
      <c r="J353" s="217" t="s">
        <v>2530</v>
      </c>
      <c r="K353" s="217" t="s">
        <v>2653</v>
      </c>
      <c r="L353" s="217" t="s">
        <v>2654</v>
      </c>
      <c r="M353" s="217" t="s">
        <v>2654</v>
      </c>
      <c r="N353" s="217" t="s">
        <v>2654</v>
      </c>
      <c r="O353" s="217" t="s">
        <v>2654</v>
      </c>
      <c r="P353" s="217" t="s">
        <v>2654</v>
      </c>
      <c r="Q353" s="217" t="s">
        <v>2654</v>
      </c>
      <c r="R353" s="217" t="s">
        <v>2654</v>
      </c>
      <c r="S353" s="217" t="s">
        <v>2654</v>
      </c>
      <c r="T353" s="217" t="s">
        <v>2653</v>
      </c>
      <c r="U353" s="217" t="s">
        <v>2654</v>
      </c>
      <c r="V353" s="217" t="s">
        <v>2654</v>
      </c>
      <c r="W353" s="217" t="s">
        <v>2654</v>
      </c>
      <c r="X353" s="217" t="s">
        <v>2654</v>
      </c>
      <c r="Y353" s="217" t="s">
        <v>2654</v>
      </c>
      <c r="Z353" s="217" t="s">
        <v>2654</v>
      </c>
      <c r="AA353" s="217" t="s">
        <v>2654</v>
      </c>
      <c r="AB353" s="217" t="str">
        <f t="shared" si="113"/>
        <v>NO</v>
      </c>
      <c r="AC353" s="217" t="str">
        <f t="shared" si="114"/>
        <v>NO</v>
      </c>
      <c r="AD353" s="217" t="str">
        <f t="shared" si="115"/>
        <v>NO</v>
      </c>
      <c r="AE353" s="217" t="str">
        <f t="shared" si="116"/>
        <v>NO</v>
      </c>
      <c r="AF353" s="217" t="str">
        <f t="shared" si="117"/>
        <v>NO</v>
      </c>
      <c r="AG353" s="217" t="str">
        <f t="shared" si="118"/>
        <v>NO</v>
      </c>
      <c r="AH353" s="217" t="str">
        <f t="shared" si="119"/>
        <v>NO</v>
      </c>
      <c r="AI353" s="217" t="str">
        <f t="shared" si="120"/>
        <v>NO</v>
      </c>
      <c r="AJ353" s="217" t="str">
        <f t="shared" si="104"/>
        <v>NO</v>
      </c>
      <c r="AK353" s="217" t="str">
        <f t="shared" si="105"/>
        <v>NO</v>
      </c>
      <c r="AL353" s="217" t="str">
        <f t="shared" si="106"/>
        <v>NO</v>
      </c>
      <c r="AM353" s="217" t="str">
        <f t="shared" si="107"/>
        <v>NO</v>
      </c>
      <c r="AN353" s="217" t="str">
        <f t="shared" si="108"/>
        <v>NO</v>
      </c>
      <c r="AO353" s="217" t="str">
        <f t="shared" si="108"/>
        <v>NO</v>
      </c>
      <c r="AP353" s="217" t="str">
        <f>IF(AND(Inputs!$E$16=TRUE,K353="YES"),"YES","NO")</f>
        <v>NO</v>
      </c>
      <c r="AQ353" s="217" t="str">
        <f t="shared" si="109"/>
        <v>NO</v>
      </c>
      <c r="AR353" s="217" t="str">
        <f t="shared" si="111"/>
        <v>NO</v>
      </c>
      <c r="AS353" s="216">
        <v>24</v>
      </c>
      <c r="AT353" s="221">
        <f t="shared" si="103"/>
        <v>43528</v>
      </c>
      <c r="AU353" s="217" t="str">
        <f t="shared" si="110"/>
        <v>PO+24W</v>
      </c>
    </row>
    <row r="354" spans="1:47" s="9" customFormat="1" hidden="1" x14ac:dyDescent="0.25">
      <c r="A354" s="218"/>
      <c r="B354" s="217" t="s">
        <v>2644</v>
      </c>
      <c r="C354" s="217">
        <v>7600</v>
      </c>
      <c r="D354" s="225">
        <v>7623</v>
      </c>
      <c r="E354" s="205" t="s">
        <v>1993</v>
      </c>
      <c r="F354" s="205" t="str">
        <f t="shared" si="112"/>
        <v>0000-FE-7623</v>
      </c>
      <c r="G354" s="205" t="s">
        <v>2742</v>
      </c>
      <c r="H354" s="9" t="s">
        <v>2663</v>
      </c>
      <c r="I354" s="9" t="str">
        <f>VLOOKUP(J354,Auxiliary!B:C,2,0)</f>
        <v>PUMP</v>
      </c>
      <c r="J354" s="217" t="s">
        <v>2530</v>
      </c>
      <c r="K354" s="217" t="s">
        <v>2653</v>
      </c>
      <c r="L354" s="217" t="s">
        <v>2654</v>
      </c>
      <c r="M354" s="217" t="s">
        <v>2654</v>
      </c>
      <c r="N354" s="217" t="s">
        <v>2654</v>
      </c>
      <c r="O354" s="217" t="s">
        <v>2654</v>
      </c>
      <c r="P354" s="217" t="s">
        <v>2654</v>
      </c>
      <c r="Q354" s="217" t="s">
        <v>2654</v>
      </c>
      <c r="R354" s="217" t="s">
        <v>2654</v>
      </c>
      <c r="S354" s="217" t="s">
        <v>2654</v>
      </c>
      <c r="T354" s="217" t="s">
        <v>2653</v>
      </c>
      <c r="U354" s="217" t="s">
        <v>2654</v>
      </c>
      <c r="V354" s="217" t="s">
        <v>2654</v>
      </c>
      <c r="W354" s="217" t="s">
        <v>2654</v>
      </c>
      <c r="X354" s="217" t="s">
        <v>2654</v>
      </c>
      <c r="Y354" s="217" t="s">
        <v>2654</v>
      </c>
      <c r="Z354" s="217" t="s">
        <v>2654</v>
      </c>
      <c r="AA354" s="217" t="s">
        <v>2654</v>
      </c>
      <c r="AB354" s="217" t="str">
        <f t="shared" si="113"/>
        <v>NO</v>
      </c>
      <c r="AC354" s="217" t="str">
        <f t="shared" si="114"/>
        <v>NO</v>
      </c>
      <c r="AD354" s="217" t="str">
        <f t="shared" si="115"/>
        <v>NO</v>
      </c>
      <c r="AE354" s="217" t="str">
        <f t="shared" si="116"/>
        <v>NO</v>
      </c>
      <c r="AF354" s="217" t="str">
        <f t="shared" si="117"/>
        <v>NO</v>
      </c>
      <c r="AG354" s="217" t="str">
        <f t="shared" si="118"/>
        <v>NO</v>
      </c>
      <c r="AH354" s="217" t="str">
        <f t="shared" si="119"/>
        <v>NO</v>
      </c>
      <c r="AI354" s="217" t="str">
        <f t="shared" si="120"/>
        <v>NO</v>
      </c>
      <c r="AJ354" s="217" t="str">
        <f t="shared" si="104"/>
        <v>NO</v>
      </c>
      <c r="AK354" s="217" t="str">
        <f t="shared" si="105"/>
        <v>NO</v>
      </c>
      <c r="AL354" s="217" t="str">
        <f t="shared" si="106"/>
        <v>NO</v>
      </c>
      <c r="AM354" s="217" t="str">
        <f t="shared" si="107"/>
        <v>NO</v>
      </c>
      <c r="AN354" s="217" t="str">
        <f t="shared" si="108"/>
        <v>NO</v>
      </c>
      <c r="AO354" s="217" t="str">
        <f t="shared" si="108"/>
        <v>NO</v>
      </c>
      <c r="AP354" s="217" t="str">
        <f>IF(AND(Inputs!$E$16=TRUE,K354="YES"),"YES","NO")</f>
        <v>NO</v>
      </c>
      <c r="AQ354" s="217" t="str">
        <f t="shared" si="109"/>
        <v>NO</v>
      </c>
      <c r="AR354" s="217" t="str">
        <f t="shared" si="111"/>
        <v>NO</v>
      </c>
      <c r="AS354" s="216">
        <v>24</v>
      </c>
      <c r="AT354" s="221">
        <f t="shared" si="103"/>
        <v>43528</v>
      </c>
      <c r="AU354" s="217" t="str">
        <f t="shared" si="110"/>
        <v>PO+24W</v>
      </c>
    </row>
    <row r="355" spans="1:47" s="9" customFormat="1" hidden="1" x14ac:dyDescent="0.25">
      <c r="A355" s="218"/>
      <c r="B355" s="217" t="s">
        <v>2644</v>
      </c>
      <c r="C355" s="217">
        <v>7600</v>
      </c>
      <c r="D355" s="225">
        <v>7624</v>
      </c>
      <c r="E355" s="205" t="s">
        <v>2220</v>
      </c>
      <c r="F355" s="205" t="str">
        <f t="shared" si="112"/>
        <v>0000-FE-7624</v>
      </c>
      <c r="G355" s="205" t="s">
        <v>2742</v>
      </c>
      <c r="H355" s="9" t="s">
        <v>2663</v>
      </c>
      <c r="I355" s="9" t="str">
        <f>VLOOKUP(J355,Auxiliary!B:C,2,0)</f>
        <v>PUMP</v>
      </c>
      <c r="J355" s="217" t="s">
        <v>2530</v>
      </c>
      <c r="K355" s="217" t="s">
        <v>2653</v>
      </c>
      <c r="L355" s="217" t="s">
        <v>2654</v>
      </c>
      <c r="M355" s="217" t="s">
        <v>2654</v>
      </c>
      <c r="N355" s="217" t="s">
        <v>2654</v>
      </c>
      <c r="O355" s="217" t="s">
        <v>2654</v>
      </c>
      <c r="P355" s="217" t="s">
        <v>2654</v>
      </c>
      <c r="Q355" s="217" t="s">
        <v>2654</v>
      </c>
      <c r="R355" s="217" t="s">
        <v>2654</v>
      </c>
      <c r="S355" s="217" t="s">
        <v>2654</v>
      </c>
      <c r="T355" s="217" t="s">
        <v>2653</v>
      </c>
      <c r="U355" s="217" t="s">
        <v>2654</v>
      </c>
      <c r="V355" s="217" t="s">
        <v>2654</v>
      </c>
      <c r="W355" s="217" t="s">
        <v>2654</v>
      </c>
      <c r="X355" s="217" t="s">
        <v>2654</v>
      </c>
      <c r="Y355" s="217" t="s">
        <v>2654</v>
      </c>
      <c r="Z355" s="217" t="s">
        <v>2654</v>
      </c>
      <c r="AA355" s="217" t="s">
        <v>2654</v>
      </c>
      <c r="AB355" s="217" t="str">
        <f t="shared" si="113"/>
        <v>NO</v>
      </c>
      <c r="AC355" s="217" t="str">
        <f t="shared" si="114"/>
        <v>NO</v>
      </c>
      <c r="AD355" s="217" t="str">
        <f t="shared" si="115"/>
        <v>NO</v>
      </c>
      <c r="AE355" s="217" t="str">
        <f t="shared" si="116"/>
        <v>NO</v>
      </c>
      <c r="AF355" s="217" t="str">
        <f t="shared" si="117"/>
        <v>NO</v>
      </c>
      <c r="AG355" s="217" t="str">
        <f t="shared" si="118"/>
        <v>NO</v>
      </c>
      <c r="AH355" s="217" t="str">
        <f t="shared" si="119"/>
        <v>NO</v>
      </c>
      <c r="AI355" s="217" t="str">
        <f t="shared" si="120"/>
        <v>NO</v>
      </c>
      <c r="AJ355" s="217" t="str">
        <f t="shared" si="104"/>
        <v>NO</v>
      </c>
      <c r="AK355" s="217" t="str">
        <f t="shared" si="105"/>
        <v>NO</v>
      </c>
      <c r="AL355" s="217" t="str">
        <f t="shared" si="106"/>
        <v>NO</v>
      </c>
      <c r="AM355" s="217" t="str">
        <f t="shared" si="107"/>
        <v>NO</v>
      </c>
      <c r="AN355" s="217" t="str">
        <f t="shared" si="108"/>
        <v>NO</v>
      </c>
      <c r="AO355" s="217" t="str">
        <f t="shared" si="108"/>
        <v>NO</v>
      </c>
      <c r="AP355" s="217" t="str">
        <f>IF(AND(Inputs!$E$16=TRUE,K355="YES"),"YES","NO")</f>
        <v>NO</v>
      </c>
      <c r="AQ355" s="217" t="str">
        <f t="shared" si="109"/>
        <v>NO</v>
      </c>
      <c r="AR355" s="217" t="str">
        <f t="shared" si="111"/>
        <v>NO</v>
      </c>
      <c r="AS355" s="216">
        <v>24</v>
      </c>
      <c r="AT355" s="221">
        <f t="shared" si="103"/>
        <v>43528</v>
      </c>
      <c r="AU355" s="217" t="str">
        <f t="shared" si="110"/>
        <v>PO+24W</v>
      </c>
    </row>
    <row r="356" spans="1:47" s="9" customFormat="1" hidden="1" x14ac:dyDescent="0.25">
      <c r="A356" s="218"/>
      <c r="B356" s="217" t="s">
        <v>2644</v>
      </c>
      <c r="C356" s="217">
        <v>7600</v>
      </c>
      <c r="D356" s="225">
        <v>7625</v>
      </c>
      <c r="E356" s="205" t="s">
        <v>2221</v>
      </c>
      <c r="F356" s="205" t="str">
        <f t="shared" si="112"/>
        <v>0000-FE-7625</v>
      </c>
      <c r="G356" s="205" t="s">
        <v>2742</v>
      </c>
      <c r="H356" s="9" t="s">
        <v>2663</v>
      </c>
      <c r="I356" s="9" t="str">
        <f>VLOOKUP(J356,Auxiliary!B:C,2,0)</f>
        <v>PUMP</v>
      </c>
      <c r="J356" s="217" t="s">
        <v>2530</v>
      </c>
      <c r="K356" s="217" t="s">
        <v>2653</v>
      </c>
      <c r="L356" s="217" t="s">
        <v>2654</v>
      </c>
      <c r="M356" s="217" t="s">
        <v>2654</v>
      </c>
      <c r="N356" s="217" t="s">
        <v>2654</v>
      </c>
      <c r="O356" s="217" t="s">
        <v>2654</v>
      </c>
      <c r="P356" s="217" t="s">
        <v>2654</v>
      </c>
      <c r="Q356" s="217" t="s">
        <v>2654</v>
      </c>
      <c r="R356" s="217" t="s">
        <v>2654</v>
      </c>
      <c r="S356" s="217" t="s">
        <v>2654</v>
      </c>
      <c r="T356" s="217" t="s">
        <v>2653</v>
      </c>
      <c r="U356" s="217" t="s">
        <v>2654</v>
      </c>
      <c r="V356" s="217" t="s">
        <v>2654</v>
      </c>
      <c r="W356" s="217" t="s">
        <v>2654</v>
      </c>
      <c r="X356" s="217" t="s">
        <v>2654</v>
      </c>
      <c r="Y356" s="217" t="s">
        <v>2654</v>
      </c>
      <c r="Z356" s="217" t="s">
        <v>2654</v>
      </c>
      <c r="AA356" s="217" t="s">
        <v>2654</v>
      </c>
      <c r="AB356" s="217" t="str">
        <f t="shared" si="113"/>
        <v>NO</v>
      </c>
      <c r="AC356" s="217" t="str">
        <f t="shared" si="114"/>
        <v>NO</v>
      </c>
      <c r="AD356" s="217" t="str">
        <f t="shared" si="115"/>
        <v>NO</v>
      </c>
      <c r="AE356" s="217" t="str">
        <f t="shared" si="116"/>
        <v>NO</v>
      </c>
      <c r="AF356" s="217" t="str">
        <f t="shared" si="117"/>
        <v>NO</v>
      </c>
      <c r="AG356" s="217" t="str">
        <f t="shared" si="118"/>
        <v>NO</v>
      </c>
      <c r="AH356" s="217" t="str">
        <f t="shared" si="119"/>
        <v>NO</v>
      </c>
      <c r="AI356" s="217" t="str">
        <f t="shared" si="120"/>
        <v>NO</v>
      </c>
      <c r="AJ356" s="217" t="str">
        <f t="shared" si="104"/>
        <v>NO</v>
      </c>
      <c r="AK356" s="217" t="str">
        <f t="shared" si="105"/>
        <v>NO</v>
      </c>
      <c r="AL356" s="217" t="str">
        <f t="shared" si="106"/>
        <v>NO</v>
      </c>
      <c r="AM356" s="217" t="str">
        <f t="shared" si="107"/>
        <v>NO</v>
      </c>
      <c r="AN356" s="217" t="str">
        <f t="shared" si="108"/>
        <v>NO</v>
      </c>
      <c r="AO356" s="217" t="str">
        <f t="shared" si="108"/>
        <v>NO</v>
      </c>
      <c r="AP356" s="217" t="str">
        <f>IF(AND(Inputs!$E$16=TRUE,K356="YES"),"YES","NO")</f>
        <v>NO</v>
      </c>
      <c r="AQ356" s="217" t="str">
        <f t="shared" si="109"/>
        <v>NO</v>
      </c>
      <c r="AR356" s="217" t="str">
        <f t="shared" si="111"/>
        <v>NO</v>
      </c>
      <c r="AS356" s="216">
        <v>24</v>
      </c>
      <c r="AT356" s="221">
        <f t="shared" si="103"/>
        <v>43528</v>
      </c>
      <c r="AU356" s="217" t="str">
        <f t="shared" si="110"/>
        <v>PO+24W</v>
      </c>
    </row>
    <row r="357" spans="1:47" s="9" customFormat="1" hidden="1" x14ac:dyDescent="0.25">
      <c r="A357" s="218"/>
      <c r="B357" s="217" t="s">
        <v>2644</v>
      </c>
      <c r="C357" s="217">
        <v>7600</v>
      </c>
      <c r="D357" s="225">
        <v>7626</v>
      </c>
      <c r="E357" s="205" t="s">
        <v>2222</v>
      </c>
      <c r="F357" s="205" t="str">
        <f t="shared" si="112"/>
        <v>0000-FE-7626</v>
      </c>
      <c r="G357" s="205" t="s">
        <v>2742</v>
      </c>
      <c r="H357" s="9" t="s">
        <v>2663</v>
      </c>
      <c r="I357" s="9" t="str">
        <f>VLOOKUP(J357,Auxiliary!B:C,2,0)</f>
        <v>PUMP</v>
      </c>
      <c r="J357" s="217" t="s">
        <v>2530</v>
      </c>
      <c r="K357" s="217" t="s">
        <v>2653</v>
      </c>
      <c r="L357" s="217" t="s">
        <v>2654</v>
      </c>
      <c r="M357" s="217" t="s">
        <v>2654</v>
      </c>
      <c r="N357" s="217" t="s">
        <v>2654</v>
      </c>
      <c r="O357" s="217" t="s">
        <v>2654</v>
      </c>
      <c r="P357" s="217" t="s">
        <v>2654</v>
      </c>
      <c r="Q357" s="217" t="s">
        <v>2654</v>
      </c>
      <c r="R357" s="217" t="s">
        <v>2654</v>
      </c>
      <c r="S357" s="217" t="s">
        <v>2654</v>
      </c>
      <c r="T357" s="217" t="s">
        <v>2653</v>
      </c>
      <c r="U357" s="217" t="s">
        <v>2654</v>
      </c>
      <c r="V357" s="217" t="s">
        <v>2654</v>
      </c>
      <c r="W357" s="217" t="s">
        <v>2654</v>
      </c>
      <c r="X357" s="217" t="s">
        <v>2654</v>
      </c>
      <c r="Y357" s="217" t="s">
        <v>2654</v>
      </c>
      <c r="Z357" s="217" t="s">
        <v>2654</v>
      </c>
      <c r="AA357" s="217" t="s">
        <v>2654</v>
      </c>
      <c r="AB357" s="217" t="str">
        <f t="shared" si="113"/>
        <v>NO</v>
      </c>
      <c r="AC357" s="217" t="str">
        <f t="shared" si="114"/>
        <v>NO</v>
      </c>
      <c r="AD357" s="217" t="str">
        <f t="shared" si="115"/>
        <v>NO</v>
      </c>
      <c r="AE357" s="217" t="str">
        <f t="shared" si="116"/>
        <v>NO</v>
      </c>
      <c r="AF357" s="217" t="str">
        <f t="shared" si="117"/>
        <v>NO</v>
      </c>
      <c r="AG357" s="217" t="str">
        <f t="shared" si="118"/>
        <v>NO</v>
      </c>
      <c r="AH357" s="217" t="str">
        <f t="shared" si="119"/>
        <v>NO</v>
      </c>
      <c r="AI357" s="217" t="str">
        <f t="shared" si="120"/>
        <v>NO</v>
      </c>
      <c r="AJ357" s="217" t="str">
        <f t="shared" si="104"/>
        <v>NO</v>
      </c>
      <c r="AK357" s="217" t="str">
        <f t="shared" si="105"/>
        <v>NO</v>
      </c>
      <c r="AL357" s="217" t="str">
        <f t="shared" si="106"/>
        <v>NO</v>
      </c>
      <c r="AM357" s="217" t="str">
        <f t="shared" si="107"/>
        <v>NO</v>
      </c>
      <c r="AN357" s="217" t="str">
        <f t="shared" si="108"/>
        <v>NO</v>
      </c>
      <c r="AO357" s="217" t="str">
        <f t="shared" si="108"/>
        <v>NO</v>
      </c>
      <c r="AP357" s="217" t="str">
        <f>IF(AND(Inputs!$E$16=TRUE,K357="YES"),"YES","NO")</f>
        <v>NO</v>
      </c>
      <c r="AQ357" s="217" t="str">
        <f t="shared" si="109"/>
        <v>NO</v>
      </c>
      <c r="AR357" s="217" t="str">
        <f t="shared" si="111"/>
        <v>NO</v>
      </c>
      <c r="AS357" s="216">
        <v>24</v>
      </c>
      <c r="AT357" s="221">
        <f t="shared" si="103"/>
        <v>43528</v>
      </c>
      <c r="AU357" s="217" t="str">
        <f t="shared" si="110"/>
        <v>PO+24W</v>
      </c>
    </row>
    <row r="358" spans="1:47" s="9" customFormat="1" hidden="1" x14ac:dyDescent="0.25">
      <c r="A358" s="218"/>
      <c r="B358" s="217" t="s">
        <v>2644</v>
      </c>
      <c r="C358" s="217">
        <v>7600</v>
      </c>
      <c r="D358" s="225">
        <v>7627</v>
      </c>
      <c r="E358" s="205" t="s">
        <v>2223</v>
      </c>
      <c r="F358" s="205" t="str">
        <f t="shared" si="112"/>
        <v>0000-FE-7627</v>
      </c>
      <c r="G358" s="205" t="s">
        <v>2742</v>
      </c>
      <c r="H358" s="9" t="s">
        <v>2663</v>
      </c>
      <c r="I358" s="9" t="str">
        <f>VLOOKUP(J358,Auxiliary!B:C,2,0)</f>
        <v>PUMP</v>
      </c>
      <c r="J358" s="217" t="s">
        <v>2530</v>
      </c>
      <c r="K358" s="217" t="s">
        <v>2653</v>
      </c>
      <c r="L358" s="217" t="s">
        <v>2654</v>
      </c>
      <c r="M358" s="217" t="s">
        <v>2654</v>
      </c>
      <c r="N358" s="217" t="s">
        <v>2654</v>
      </c>
      <c r="O358" s="217" t="s">
        <v>2654</v>
      </c>
      <c r="P358" s="217" t="s">
        <v>2654</v>
      </c>
      <c r="Q358" s="217" t="s">
        <v>2654</v>
      </c>
      <c r="R358" s="217" t="s">
        <v>2654</v>
      </c>
      <c r="S358" s="217" t="s">
        <v>2654</v>
      </c>
      <c r="T358" s="217" t="s">
        <v>2653</v>
      </c>
      <c r="U358" s="217" t="s">
        <v>2654</v>
      </c>
      <c r="V358" s="217" t="s">
        <v>2654</v>
      </c>
      <c r="W358" s="217" t="s">
        <v>2654</v>
      </c>
      <c r="X358" s="217" t="s">
        <v>2654</v>
      </c>
      <c r="Y358" s="217" t="s">
        <v>2654</v>
      </c>
      <c r="Z358" s="217" t="s">
        <v>2654</v>
      </c>
      <c r="AA358" s="217" t="s">
        <v>2654</v>
      </c>
      <c r="AB358" s="217" t="str">
        <f t="shared" si="113"/>
        <v>NO</v>
      </c>
      <c r="AC358" s="217" t="str">
        <f t="shared" si="114"/>
        <v>NO</v>
      </c>
      <c r="AD358" s="217" t="str">
        <f t="shared" si="115"/>
        <v>NO</v>
      </c>
      <c r="AE358" s="217" t="str">
        <f t="shared" si="116"/>
        <v>NO</v>
      </c>
      <c r="AF358" s="217" t="str">
        <f t="shared" si="117"/>
        <v>NO</v>
      </c>
      <c r="AG358" s="217" t="str">
        <f t="shared" si="118"/>
        <v>NO</v>
      </c>
      <c r="AH358" s="217" t="str">
        <f t="shared" si="119"/>
        <v>NO</v>
      </c>
      <c r="AI358" s="217" t="str">
        <f t="shared" si="120"/>
        <v>NO</v>
      </c>
      <c r="AJ358" s="217" t="str">
        <f t="shared" si="104"/>
        <v>NO</v>
      </c>
      <c r="AK358" s="217" t="str">
        <f t="shared" si="105"/>
        <v>NO</v>
      </c>
      <c r="AL358" s="217" t="str">
        <f t="shared" si="106"/>
        <v>NO</v>
      </c>
      <c r="AM358" s="217" t="str">
        <f t="shared" si="107"/>
        <v>NO</v>
      </c>
      <c r="AN358" s="217" t="str">
        <f t="shared" si="108"/>
        <v>NO</v>
      </c>
      <c r="AO358" s="217" t="str">
        <f t="shared" si="108"/>
        <v>NO</v>
      </c>
      <c r="AP358" s="217" t="str">
        <f>IF(AND(Inputs!$E$16=TRUE,K358="YES"),"YES","NO")</f>
        <v>NO</v>
      </c>
      <c r="AQ358" s="217" t="str">
        <f t="shared" si="109"/>
        <v>NO</v>
      </c>
      <c r="AR358" s="217" t="str">
        <f t="shared" si="111"/>
        <v>NO</v>
      </c>
      <c r="AS358" s="216">
        <v>24</v>
      </c>
      <c r="AT358" s="221">
        <f t="shared" si="103"/>
        <v>43528</v>
      </c>
      <c r="AU358" s="217" t="str">
        <f t="shared" si="110"/>
        <v>PO+24W</v>
      </c>
    </row>
    <row r="359" spans="1:47" s="9" customFormat="1" hidden="1" x14ac:dyDescent="0.25">
      <c r="A359" s="218"/>
      <c r="B359" s="217" t="s">
        <v>2644</v>
      </c>
      <c r="C359" s="217">
        <v>7600</v>
      </c>
      <c r="D359" s="225">
        <v>7628</v>
      </c>
      <c r="E359" s="205" t="s">
        <v>2224</v>
      </c>
      <c r="F359" s="205" t="str">
        <f t="shared" si="112"/>
        <v>0000-FE-7628</v>
      </c>
      <c r="G359" s="205" t="s">
        <v>2742</v>
      </c>
      <c r="H359" s="9" t="s">
        <v>2663</v>
      </c>
      <c r="I359" s="9" t="str">
        <f>VLOOKUP(J359,Auxiliary!B:C,2,0)</f>
        <v>PUMP</v>
      </c>
      <c r="J359" s="217" t="s">
        <v>2530</v>
      </c>
      <c r="K359" s="217" t="s">
        <v>2653</v>
      </c>
      <c r="L359" s="217" t="s">
        <v>2654</v>
      </c>
      <c r="M359" s="217" t="s">
        <v>2654</v>
      </c>
      <c r="N359" s="217" t="s">
        <v>2654</v>
      </c>
      <c r="O359" s="217" t="s">
        <v>2654</v>
      </c>
      <c r="P359" s="217" t="s">
        <v>2654</v>
      </c>
      <c r="Q359" s="217" t="s">
        <v>2654</v>
      </c>
      <c r="R359" s="217" t="s">
        <v>2654</v>
      </c>
      <c r="S359" s="217" t="s">
        <v>2654</v>
      </c>
      <c r="T359" s="217" t="s">
        <v>2653</v>
      </c>
      <c r="U359" s="217" t="s">
        <v>2654</v>
      </c>
      <c r="V359" s="217" t="s">
        <v>2654</v>
      </c>
      <c r="W359" s="217" t="s">
        <v>2654</v>
      </c>
      <c r="X359" s="217" t="s">
        <v>2654</v>
      </c>
      <c r="Y359" s="217" t="s">
        <v>2654</v>
      </c>
      <c r="Z359" s="217" t="s">
        <v>2654</v>
      </c>
      <c r="AA359" s="217" t="s">
        <v>2654</v>
      </c>
      <c r="AB359" s="217" t="str">
        <f t="shared" si="113"/>
        <v>NO</v>
      </c>
      <c r="AC359" s="217" t="str">
        <f t="shared" si="114"/>
        <v>NO</v>
      </c>
      <c r="AD359" s="217" t="str">
        <f t="shared" si="115"/>
        <v>NO</v>
      </c>
      <c r="AE359" s="217" t="str">
        <f t="shared" si="116"/>
        <v>NO</v>
      </c>
      <c r="AF359" s="217" t="str">
        <f t="shared" si="117"/>
        <v>NO</v>
      </c>
      <c r="AG359" s="217" t="str">
        <f t="shared" si="118"/>
        <v>NO</v>
      </c>
      <c r="AH359" s="217" t="str">
        <f t="shared" si="119"/>
        <v>NO</v>
      </c>
      <c r="AI359" s="217" t="str">
        <f t="shared" si="120"/>
        <v>NO</v>
      </c>
      <c r="AJ359" s="217" t="str">
        <f t="shared" si="104"/>
        <v>NO</v>
      </c>
      <c r="AK359" s="217" t="str">
        <f t="shared" si="105"/>
        <v>NO</v>
      </c>
      <c r="AL359" s="217" t="str">
        <f t="shared" si="106"/>
        <v>NO</v>
      </c>
      <c r="AM359" s="217" t="str">
        <f t="shared" si="107"/>
        <v>NO</v>
      </c>
      <c r="AN359" s="217" t="str">
        <f t="shared" si="108"/>
        <v>NO</v>
      </c>
      <c r="AO359" s="217" t="str">
        <f t="shared" si="108"/>
        <v>NO</v>
      </c>
      <c r="AP359" s="217" t="str">
        <f>IF(AND(Inputs!$E$16=TRUE,K359="YES"),"YES","NO")</f>
        <v>NO</v>
      </c>
      <c r="AQ359" s="217" t="str">
        <f t="shared" si="109"/>
        <v>NO</v>
      </c>
      <c r="AR359" s="217" t="str">
        <f t="shared" si="111"/>
        <v>NO</v>
      </c>
      <c r="AS359" s="216">
        <v>24</v>
      </c>
      <c r="AT359" s="221">
        <f t="shared" si="103"/>
        <v>43528</v>
      </c>
      <c r="AU359" s="217" t="str">
        <f t="shared" si="110"/>
        <v>PO+24W</v>
      </c>
    </row>
    <row r="360" spans="1:47" s="9" customFormat="1" hidden="1" x14ac:dyDescent="0.25">
      <c r="A360" s="218"/>
      <c r="B360" s="217" t="s">
        <v>2644</v>
      </c>
      <c r="C360" s="217">
        <v>7600</v>
      </c>
      <c r="D360" s="225">
        <v>7629</v>
      </c>
      <c r="E360" s="205" t="s">
        <v>2225</v>
      </c>
      <c r="F360" s="205" t="str">
        <f t="shared" si="112"/>
        <v>0000-FE-7629</v>
      </c>
      <c r="G360" s="205" t="s">
        <v>2742</v>
      </c>
      <c r="H360" s="9" t="s">
        <v>2663</v>
      </c>
      <c r="I360" s="9" t="str">
        <f>VLOOKUP(J360,Auxiliary!B:C,2,0)</f>
        <v>PUMP</v>
      </c>
      <c r="J360" s="217" t="s">
        <v>2530</v>
      </c>
      <c r="K360" s="217" t="s">
        <v>2653</v>
      </c>
      <c r="L360" s="217" t="s">
        <v>2654</v>
      </c>
      <c r="M360" s="217" t="s">
        <v>2654</v>
      </c>
      <c r="N360" s="217" t="s">
        <v>2654</v>
      </c>
      <c r="O360" s="217" t="s">
        <v>2654</v>
      </c>
      <c r="P360" s="217" t="s">
        <v>2654</v>
      </c>
      <c r="Q360" s="217" t="s">
        <v>2654</v>
      </c>
      <c r="R360" s="217" t="s">
        <v>2654</v>
      </c>
      <c r="S360" s="217" t="s">
        <v>2654</v>
      </c>
      <c r="T360" s="217" t="s">
        <v>2653</v>
      </c>
      <c r="U360" s="217" t="s">
        <v>2654</v>
      </c>
      <c r="V360" s="217" t="s">
        <v>2654</v>
      </c>
      <c r="W360" s="217" t="s">
        <v>2654</v>
      </c>
      <c r="X360" s="217" t="s">
        <v>2654</v>
      </c>
      <c r="Y360" s="217" t="s">
        <v>2654</v>
      </c>
      <c r="Z360" s="217" t="s">
        <v>2654</v>
      </c>
      <c r="AA360" s="217" t="s">
        <v>2654</v>
      </c>
      <c r="AB360" s="217" t="str">
        <f t="shared" si="113"/>
        <v>NO</v>
      </c>
      <c r="AC360" s="217" t="str">
        <f t="shared" si="114"/>
        <v>NO</v>
      </c>
      <c r="AD360" s="217" t="str">
        <f t="shared" si="115"/>
        <v>NO</v>
      </c>
      <c r="AE360" s="217" t="str">
        <f t="shared" si="116"/>
        <v>NO</v>
      </c>
      <c r="AF360" s="217" t="str">
        <f t="shared" si="117"/>
        <v>NO</v>
      </c>
      <c r="AG360" s="217" t="str">
        <f t="shared" si="118"/>
        <v>NO</v>
      </c>
      <c r="AH360" s="217" t="str">
        <f t="shared" si="119"/>
        <v>NO</v>
      </c>
      <c r="AI360" s="217" t="str">
        <f t="shared" si="120"/>
        <v>NO</v>
      </c>
      <c r="AJ360" s="217" t="str">
        <f t="shared" si="104"/>
        <v>NO</v>
      </c>
      <c r="AK360" s="217" t="str">
        <f t="shared" si="105"/>
        <v>NO</v>
      </c>
      <c r="AL360" s="217" t="str">
        <f t="shared" si="106"/>
        <v>NO</v>
      </c>
      <c r="AM360" s="217" t="str">
        <f t="shared" si="107"/>
        <v>NO</v>
      </c>
      <c r="AN360" s="217" t="str">
        <f t="shared" si="108"/>
        <v>NO</v>
      </c>
      <c r="AO360" s="217" t="str">
        <f t="shared" si="108"/>
        <v>NO</v>
      </c>
      <c r="AP360" s="217" t="str">
        <f>IF(AND(Inputs!$E$16=TRUE,K360="YES"),"YES","NO")</f>
        <v>NO</v>
      </c>
      <c r="AQ360" s="217" t="str">
        <f t="shared" si="109"/>
        <v>NO</v>
      </c>
      <c r="AR360" s="217" t="str">
        <f t="shared" si="111"/>
        <v>NO</v>
      </c>
      <c r="AS360" s="216">
        <v>24</v>
      </c>
      <c r="AT360" s="221">
        <f t="shared" si="103"/>
        <v>43528</v>
      </c>
      <c r="AU360" s="217" t="str">
        <f t="shared" si="110"/>
        <v>PO+24W</v>
      </c>
    </row>
    <row r="361" spans="1:47" s="9" customFormat="1" hidden="1" x14ac:dyDescent="0.25">
      <c r="A361" s="218"/>
      <c r="B361" s="217" t="s">
        <v>2644</v>
      </c>
      <c r="C361" s="217">
        <v>7600</v>
      </c>
      <c r="D361" s="225">
        <v>7630</v>
      </c>
      <c r="E361" s="205" t="s">
        <v>2226</v>
      </c>
      <c r="F361" s="205" t="str">
        <f t="shared" si="112"/>
        <v>0000-FE-7630</v>
      </c>
      <c r="G361" s="205" t="s">
        <v>2742</v>
      </c>
      <c r="H361" s="9" t="s">
        <v>2663</v>
      </c>
      <c r="I361" s="9" t="str">
        <f>VLOOKUP(J361,Auxiliary!B:C,2,0)</f>
        <v>PUMP</v>
      </c>
      <c r="J361" s="217" t="s">
        <v>2530</v>
      </c>
      <c r="K361" s="217" t="s">
        <v>2653</v>
      </c>
      <c r="L361" s="217" t="s">
        <v>2654</v>
      </c>
      <c r="M361" s="217" t="s">
        <v>2654</v>
      </c>
      <c r="N361" s="217" t="s">
        <v>2654</v>
      </c>
      <c r="O361" s="217" t="s">
        <v>2654</v>
      </c>
      <c r="P361" s="217" t="s">
        <v>2654</v>
      </c>
      <c r="Q361" s="217" t="s">
        <v>2654</v>
      </c>
      <c r="R361" s="217" t="s">
        <v>2654</v>
      </c>
      <c r="S361" s="217" t="s">
        <v>2654</v>
      </c>
      <c r="T361" s="217" t="s">
        <v>2653</v>
      </c>
      <c r="U361" s="217" t="s">
        <v>2654</v>
      </c>
      <c r="V361" s="217" t="s">
        <v>2654</v>
      </c>
      <c r="W361" s="217" t="s">
        <v>2654</v>
      </c>
      <c r="X361" s="217" t="s">
        <v>2654</v>
      </c>
      <c r="Y361" s="217" t="s">
        <v>2654</v>
      </c>
      <c r="Z361" s="217" t="s">
        <v>2654</v>
      </c>
      <c r="AA361" s="217" t="s">
        <v>2654</v>
      </c>
      <c r="AB361" s="217" t="str">
        <f t="shared" si="113"/>
        <v>NO</v>
      </c>
      <c r="AC361" s="217" t="str">
        <f t="shared" si="114"/>
        <v>NO</v>
      </c>
      <c r="AD361" s="217" t="str">
        <f t="shared" si="115"/>
        <v>NO</v>
      </c>
      <c r="AE361" s="217" t="str">
        <f t="shared" si="116"/>
        <v>NO</v>
      </c>
      <c r="AF361" s="217" t="str">
        <f t="shared" si="117"/>
        <v>NO</v>
      </c>
      <c r="AG361" s="217" t="str">
        <f t="shared" si="118"/>
        <v>NO</v>
      </c>
      <c r="AH361" s="217" t="str">
        <f t="shared" si="119"/>
        <v>NO</v>
      </c>
      <c r="AI361" s="217" t="str">
        <f t="shared" si="120"/>
        <v>NO</v>
      </c>
      <c r="AJ361" s="217" t="str">
        <f t="shared" si="104"/>
        <v>NO</v>
      </c>
      <c r="AK361" s="217" t="str">
        <f t="shared" si="105"/>
        <v>NO</v>
      </c>
      <c r="AL361" s="217" t="str">
        <f t="shared" si="106"/>
        <v>NO</v>
      </c>
      <c r="AM361" s="217" t="str">
        <f t="shared" si="107"/>
        <v>NO</v>
      </c>
      <c r="AN361" s="217" t="str">
        <f t="shared" si="108"/>
        <v>NO</v>
      </c>
      <c r="AO361" s="217" t="str">
        <f t="shared" si="108"/>
        <v>NO</v>
      </c>
      <c r="AP361" s="217" t="str">
        <f>IF(AND(Inputs!$E$16=TRUE,K361="YES"),"YES","NO")</f>
        <v>NO</v>
      </c>
      <c r="AQ361" s="217" t="str">
        <f t="shared" si="109"/>
        <v>NO</v>
      </c>
      <c r="AR361" s="217" t="str">
        <f t="shared" si="111"/>
        <v>NO</v>
      </c>
      <c r="AS361" s="216">
        <v>24</v>
      </c>
      <c r="AT361" s="221">
        <f t="shared" si="103"/>
        <v>43528</v>
      </c>
      <c r="AU361" s="217" t="str">
        <f t="shared" si="110"/>
        <v>PO+24W</v>
      </c>
    </row>
    <row r="362" spans="1:47" s="9" customFormat="1" hidden="1" x14ac:dyDescent="0.25">
      <c r="A362" s="218"/>
      <c r="B362" s="217" t="s">
        <v>2644</v>
      </c>
      <c r="C362" s="217">
        <v>7600</v>
      </c>
      <c r="D362" s="225">
        <v>7631</v>
      </c>
      <c r="E362" s="205" t="s">
        <v>2227</v>
      </c>
      <c r="F362" s="205" t="str">
        <f t="shared" si="112"/>
        <v>0000-FE-7631</v>
      </c>
      <c r="G362" s="205" t="s">
        <v>2742</v>
      </c>
      <c r="H362" s="9" t="s">
        <v>2663</v>
      </c>
      <c r="I362" s="9" t="str">
        <f>VLOOKUP(J362,Auxiliary!B:C,2,0)</f>
        <v>PUMP</v>
      </c>
      <c r="J362" s="217" t="s">
        <v>2530</v>
      </c>
      <c r="K362" s="217" t="s">
        <v>2653</v>
      </c>
      <c r="L362" s="217" t="s">
        <v>2654</v>
      </c>
      <c r="M362" s="217" t="s">
        <v>2654</v>
      </c>
      <c r="N362" s="217" t="s">
        <v>2654</v>
      </c>
      <c r="O362" s="217" t="s">
        <v>2654</v>
      </c>
      <c r="P362" s="217" t="s">
        <v>2654</v>
      </c>
      <c r="Q362" s="217" t="s">
        <v>2654</v>
      </c>
      <c r="R362" s="217" t="s">
        <v>2654</v>
      </c>
      <c r="S362" s="217" t="s">
        <v>2654</v>
      </c>
      <c r="T362" s="217" t="s">
        <v>2653</v>
      </c>
      <c r="U362" s="217" t="s">
        <v>2654</v>
      </c>
      <c r="V362" s="217" t="s">
        <v>2654</v>
      </c>
      <c r="W362" s="217" t="s">
        <v>2654</v>
      </c>
      <c r="X362" s="217" t="s">
        <v>2654</v>
      </c>
      <c r="Y362" s="217" t="s">
        <v>2654</v>
      </c>
      <c r="Z362" s="217" t="s">
        <v>2654</v>
      </c>
      <c r="AA362" s="217" t="s">
        <v>2654</v>
      </c>
      <c r="AB362" s="217" t="str">
        <f t="shared" si="113"/>
        <v>NO</v>
      </c>
      <c r="AC362" s="217" t="str">
        <f t="shared" si="114"/>
        <v>NO</v>
      </c>
      <c r="AD362" s="217" t="str">
        <f t="shared" si="115"/>
        <v>NO</v>
      </c>
      <c r="AE362" s="217" t="str">
        <f t="shared" si="116"/>
        <v>NO</v>
      </c>
      <c r="AF362" s="217" t="str">
        <f t="shared" si="117"/>
        <v>NO</v>
      </c>
      <c r="AG362" s="217" t="str">
        <f t="shared" si="118"/>
        <v>NO</v>
      </c>
      <c r="AH362" s="217" t="str">
        <f t="shared" si="119"/>
        <v>NO</v>
      </c>
      <c r="AI362" s="217" t="str">
        <f t="shared" si="120"/>
        <v>NO</v>
      </c>
      <c r="AJ362" s="217" t="str">
        <f t="shared" si="104"/>
        <v>NO</v>
      </c>
      <c r="AK362" s="217" t="str">
        <f t="shared" si="105"/>
        <v>NO</v>
      </c>
      <c r="AL362" s="217" t="str">
        <f t="shared" si="106"/>
        <v>NO</v>
      </c>
      <c r="AM362" s="217" t="str">
        <f t="shared" si="107"/>
        <v>NO</v>
      </c>
      <c r="AN362" s="217" t="str">
        <f t="shared" si="108"/>
        <v>NO</v>
      </c>
      <c r="AO362" s="217" t="str">
        <f t="shared" si="108"/>
        <v>NO</v>
      </c>
      <c r="AP362" s="217" t="str">
        <f>IF(AND(Inputs!$E$16=TRUE,K362="YES"),"YES","NO")</f>
        <v>NO</v>
      </c>
      <c r="AQ362" s="217" t="str">
        <f t="shared" si="109"/>
        <v>NO</v>
      </c>
      <c r="AR362" s="217" t="str">
        <f t="shared" si="111"/>
        <v>NO</v>
      </c>
      <c r="AS362" s="216">
        <v>24</v>
      </c>
      <c r="AT362" s="221">
        <f t="shared" si="103"/>
        <v>43528</v>
      </c>
      <c r="AU362" s="217" t="str">
        <f t="shared" si="110"/>
        <v>PO+24W</v>
      </c>
    </row>
    <row r="363" spans="1:47" s="9" customFormat="1" hidden="1" x14ac:dyDescent="0.25">
      <c r="A363" s="218"/>
      <c r="B363" s="217" t="s">
        <v>2644</v>
      </c>
      <c r="C363" s="217">
        <v>7600</v>
      </c>
      <c r="D363" s="225">
        <v>7632</v>
      </c>
      <c r="E363" s="205" t="s">
        <v>2228</v>
      </c>
      <c r="F363" s="205" t="str">
        <f t="shared" si="112"/>
        <v>0000-FE-7632</v>
      </c>
      <c r="G363" s="205" t="s">
        <v>2742</v>
      </c>
      <c r="H363" s="9" t="s">
        <v>2663</v>
      </c>
      <c r="I363" s="9" t="str">
        <f>VLOOKUP(J363,Auxiliary!B:C,2,0)</f>
        <v>PUMP</v>
      </c>
      <c r="J363" s="217" t="s">
        <v>2530</v>
      </c>
      <c r="K363" s="217" t="s">
        <v>2653</v>
      </c>
      <c r="L363" s="217" t="s">
        <v>2654</v>
      </c>
      <c r="M363" s="217" t="s">
        <v>2654</v>
      </c>
      <c r="N363" s="217" t="s">
        <v>2654</v>
      </c>
      <c r="O363" s="217" t="s">
        <v>2654</v>
      </c>
      <c r="P363" s="217" t="s">
        <v>2654</v>
      </c>
      <c r="Q363" s="217" t="s">
        <v>2654</v>
      </c>
      <c r="R363" s="217" t="s">
        <v>2654</v>
      </c>
      <c r="S363" s="217" t="s">
        <v>2654</v>
      </c>
      <c r="T363" s="217" t="s">
        <v>2653</v>
      </c>
      <c r="U363" s="217" t="s">
        <v>2654</v>
      </c>
      <c r="V363" s="217" t="s">
        <v>2654</v>
      </c>
      <c r="W363" s="217" t="s">
        <v>2654</v>
      </c>
      <c r="X363" s="217" t="s">
        <v>2654</v>
      </c>
      <c r="Y363" s="217" t="s">
        <v>2654</v>
      </c>
      <c r="Z363" s="217" t="s">
        <v>2654</v>
      </c>
      <c r="AA363" s="217" t="s">
        <v>2654</v>
      </c>
      <c r="AB363" s="217" t="str">
        <f t="shared" si="113"/>
        <v>NO</v>
      </c>
      <c r="AC363" s="217" t="str">
        <f t="shared" si="114"/>
        <v>NO</v>
      </c>
      <c r="AD363" s="217" t="str">
        <f t="shared" si="115"/>
        <v>NO</v>
      </c>
      <c r="AE363" s="217" t="str">
        <f t="shared" si="116"/>
        <v>NO</v>
      </c>
      <c r="AF363" s="217" t="str">
        <f t="shared" si="117"/>
        <v>NO</v>
      </c>
      <c r="AG363" s="217" t="str">
        <f t="shared" si="118"/>
        <v>NO</v>
      </c>
      <c r="AH363" s="217" t="str">
        <f t="shared" si="119"/>
        <v>NO</v>
      </c>
      <c r="AI363" s="217" t="str">
        <f t="shared" si="120"/>
        <v>NO</v>
      </c>
      <c r="AJ363" s="217" t="str">
        <f t="shared" si="104"/>
        <v>NO</v>
      </c>
      <c r="AK363" s="217" t="str">
        <f t="shared" si="105"/>
        <v>NO</v>
      </c>
      <c r="AL363" s="217" t="str">
        <f t="shared" si="106"/>
        <v>NO</v>
      </c>
      <c r="AM363" s="217" t="str">
        <f t="shared" si="107"/>
        <v>NO</v>
      </c>
      <c r="AN363" s="217" t="str">
        <f t="shared" si="108"/>
        <v>NO</v>
      </c>
      <c r="AO363" s="217" t="str">
        <f t="shared" si="108"/>
        <v>NO</v>
      </c>
      <c r="AP363" s="217" t="str">
        <f>IF(AND(Inputs!$E$16=TRUE,K363="YES"),"YES","NO")</f>
        <v>NO</v>
      </c>
      <c r="AQ363" s="217" t="str">
        <f t="shared" si="109"/>
        <v>NO</v>
      </c>
      <c r="AR363" s="217" t="str">
        <f t="shared" si="111"/>
        <v>NO</v>
      </c>
      <c r="AS363" s="216">
        <v>24</v>
      </c>
      <c r="AT363" s="221">
        <f t="shared" si="103"/>
        <v>43528</v>
      </c>
      <c r="AU363" s="217" t="str">
        <f t="shared" si="110"/>
        <v>PO+24W</v>
      </c>
    </row>
    <row r="364" spans="1:47" s="9" customFormat="1" hidden="1" x14ac:dyDescent="0.25">
      <c r="A364" s="218"/>
      <c r="B364" s="217" t="s">
        <v>2644</v>
      </c>
      <c r="C364" s="217">
        <v>7600</v>
      </c>
      <c r="D364" s="225">
        <v>7633</v>
      </c>
      <c r="E364" s="205" t="s">
        <v>2229</v>
      </c>
      <c r="F364" s="205" t="str">
        <f t="shared" si="112"/>
        <v>0000-FE-7633</v>
      </c>
      <c r="G364" s="205" t="s">
        <v>2742</v>
      </c>
      <c r="H364" s="9" t="s">
        <v>2663</v>
      </c>
      <c r="I364" s="9" t="str">
        <f>VLOOKUP(J364,Auxiliary!B:C,2,0)</f>
        <v>PUMP</v>
      </c>
      <c r="J364" s="217" t="s">
        <v>2530</v>
      </c>
      <c r="K364" s="217" t="s">
        <v>2653</v>
      </c>
      <c r="L364" s="217" t="s">
        <v>2654</v>
      </c>
      <c r="M364" s="217" t="s">
        <v>2654</v>
      </c>
      <c r="N364" s="217" t="s">
        <v>2654</v>
      </c>
      <c r="O364" s="217" t="s">
        <v>2654</v>
      </c>
      <c r="P364" s="217" t="s">
        <v>2654</v>
      </c>
      <c r="Q364" s="217" t="s">
        <v>2654</v>
      </c>
      <c r="R364" s="217" t="s">
        <v>2654</v>
      </c>
      <c r="S364" s="217" t="s">
        <v>2654</v>
      </c>
      <c r="T364" s="217" t="s">
        <v>2653</v>
      </c>
      <c r="U364" s="217" t="s">
        <v>2654</v>
      </c>
      <c r="V364" s="217" t="s">
        <v>2654</v>
      </c>
      <c r="W364" s="217" t="s">
        <v>2654</v>
      </c>
      <c r="X364" s="217" t="s">
        <v>2654</v>
      </c>
      <c r="Y364" s="217" t="s">
        <v>2654</v>
      </c>
      <c r="Z364" s="217" t="s">
        <v>2654</v>
      </c>
      <c r="AA364" s="217" t="s">
        <v>2654</v>
      </c>
      <c r="AB364" s="217" t="str">
        <f t="shared" si="113"/>
        <v>NO</v>
      </c>
      <c r="AC364" s="217" t="str">
        <f t="shared" si="114"/>
        <v>NO</v>
      </c>
      <c r="AD364" s="217" t="str">
        <f t="shared" si="115"/>
        <v>NO</v>
      </c>
      <c r="AE364" s="217" t="str">
        <f t="shared" si="116"/>
        <v>NO</v>
      </c>
      <c r="AF364" s="217" t="str">
        <f t="shared" si="117"/>
        <v>NO</v>
      </c>
      <c r="AG364" s="217" t="str">
        <f t="shared" si="118"/>
        <v>NO</v>
      </c>
      <c r="AH364" s="217" t="str">
        <f t="shared" si="119"/>
        <v>NO</v>
      </c>
      <c r="AI364" s="217" t="str">
        <f t="shared" si="120"/>
        <v>NO</v>
      </c>
      <c r="AJ364" s="217" t="str">
        <f t="shared" si="104"/>
        <v>NO</v>
      </c>
      <c r="AK364" s="217" t="str">
        <f t="shared" si="105"/>
        <v>NO</v>
      </c>
      <c r="AL364" s="217" t="str">
        <f t="shared" si="106"/>
        <v>NO</v>
      </c>
      <c r="AM364" s="217" t="str">
        <f t="shared" si="107"/>
        <v>NO</v>
      </c>
      <c r="AN364" s="217" t="str">
        <f t="shared" si="108"/>
        <v>NO</v>
      </c>
      <c r="AO364" s="217" t="str">
        <f t="shared" si="108"/>
        <v>NO</v>
      </c>
      <c r="AP364" s="217" t="str">
        <f>IF(AND(Inputs!$E$16=TRUE,K364="YES"),"YES","NO")</f>
        <v>NO</v>
      </c>
      <c r="AQ364" s="217" t="str">
        <f t="shared" si="109"/>
        <v>NO</v>
      </c>
      <c r="AR364" s="217" t="str">
        <f t="shared" si="111"/>
        <v>NO</v>
      </c>
      <c r="AS364" s="216">
        <v>24</v>
      </c>
      <c r="AT364" s="221">
        <f t="shared" si="103"/>
        <v>43528</v>
      </c>
      <c r="AU364" s="217" t="str">
        <f t="shared" si="110"/>
        <v>PO+24W</v>
      </c>
    </row>
    <row r="365" spans="1:47" s="9" customFormat="1" hidden="1" x14ac:dyDescent="0.25">
      <c r="A365" s="218"/>
      <c r="B365" s="217" t="s">
        <v>2644</v>
      </c>
      <c r="C365" s="217">
        <v>7600</v>
      </c>
      <c r="D365" s="225">
        <v>7634</v>
      </c>
      <c r="E365" s="205" t="s">
        <v>2230</v>
      </c>
      <c r="F365" s="205" t="str">
        <f t="shared" si="112"/>
        <v>0000-FE-7634</v>
      </c>
      <c r="G365" s="205" t="s">
        <v>2742</v>
      </c>
      <c r="H365" s="9" t="s">
        <v>2663</v>
      </c>
      <c r="I365" s="9" t="str">
        <f>VLOOKUP(J365,Auxiliary!B:C,2,0)</f>
        <v>PUMP</v>
      </c>
      <c r="J365" s="217" t="s">
        <v>2530</v>
      </c>
      <c r="K365" s="217" t="s">
        <v>2653</v>
      </c>
      <c r="L365" s="217" t="s">
        <v>2654</v>
      </c>
      <c r="M365" s="217" t="s">
        <v>2654</v>
      </c>
      <c r="N365" s="217" t="s">
        <v>2654</v>
      </c>
      <c r="O365" s="217" t="s">
        <v>2654</v>
      </c>
      <c r="P365" s="217" t="s">
        <v>2654</v>
      </c>
      <c r="Q365" s="217" t="s">
        <v>2654</v>
      </c>
      <c r="R365" s="217" t="s">
        <v>2654</v>
      </c>
      <c r="S365" s="217" t="s">
        <v>2654</v>
      </c>
      <c r="T365" s="217" t="s">
        <v>2653</v>
      </c>
      <c r="U365" s="217" t="s">
        <v>2654</v>
      </c>
      <c r="V365" s="217" t="s">
        <v>2654</v>
      </c>
      <c r="W365" s="217" t="s">
        <v>2654</v>
      </c>
      <c r="X365" s="217" t="s">
        <v>2654</v>
      </c>
      <c r="Y365" s="217" t="s">
        <v>2654</v>
      </c>
      <c r="Z365" s="217" t="s">
        <v>2654</v>
      </c>
      <c r="AA365" s="217" t="s">
        <v>2654</v>
      </c>
      <c r="AB365" s="217" t="str">
        <f t="shared" si="113"/>
        <v>NO</v>
      </c>
      <c r="AC365" s="217" t="str">
        <f t="shared" si="114"/>
        <v>NO</v>
      </c>
      <c r="AD365" s="217" t="str">
        <f t="shared" si="115"/>
        <v>NO</v>
      </c>
      <c r="AE365" s="217" t="str">
        <f t="shared" si="116"/>
        <v>NO</v>
      </c>
      <c r="AF365" s="217" t="str">
        <f t="shared" si="117"/>
        <v>NO</v>
      </c>
      <c r="AG365" s="217" t="str">
        <f t="shared" si="118"/>
        <v>NO</v>
      </c>
      <c r="AH365" s="217" t="str">
        <f t="shared" si="119"/>
        <v>NO</v>
      </c>
      <c r="AI365" s="217" t="str">
        <f t="shared" si="120"/>
        <v>NO</v>
      </c>
      <c r="AJ365" s="217" t="str">
        <f t="shared" si="104"/>
        <v>NO</v>
      </c>
      <c r="AK365" s="217" t="str">
        <f t="shared" si="105"/>
        <v>NO</v>
      </c>
      <c r="AL365" s="217" t="str">
        <f t="shared" si="106"/>
        <v>NO</v>
      </c>
      <c r="AM365" s="217" t="str">
        <f t="shared" si="107"/>
        <v>NO</v>
      </c>
      <c r="AN365" s="217" t="str">
        <f t="shared" si="108"/>
        <v>NO</v>
      </c>
      <c r="AO365" s="217" t="str">
        <f t="shared" si="108"/>
        <v>NO</v>
      </c>
      <c r="AP365" s="217" t="str">
        <f>IF(AND(Inputs!$E$16=TRUE,K365="YES"),"YES","NO")</f>
        <v>NO</v>
      </c>
      <c r="AQ365" s="217" t="str">
        <f t="shared" si="109"/>
        <v>NO</v>
      </c>
      <c r="AR365" s="217" t="str">
        <f t="shared" si="111"/>
        <v>NO</v>
      </c>
      <c r="AS365" s="216">
        <v>24</v>
      </c>
      <c r="AT365" s="221">
        <f t="shared" si="103"/>
        <v>43528</v>
      </c>
      <c r="AU365" s="217" t="str">
        <f t="shared" si="110"/>
        <v>PO+24W</v>
      </c>
    </row>
    <row r="366" spans="1:47" s="9" customFormat="1" hidden="1" x14ac:dyDescent="0.25">
      <c r="A366" s="218"/>
      <c r="B366" s="217" t="s">
        <v>2644</v>
      </c>
      <c r="C366" s="217">
        <v>7600</v>
      </c>
      <c r="D366" s="225">
        <v>7635</v>
      </c>
      <c r="E366" s="205" t="s">
        <v>2882</v>
      </c>
      <c r="F366" s="205" t="str">
        <f t="shared" si="112"/>
        <v>0000-FE-7635</v>
      </c>
      <c r="G366" s="205" t="s">
        <v>2742</v>
      </c>
      <c r="H366" s="9" t="s">
        <v>2663</v>
      </c>
      <c r="I366" s="9" t="str">
        <f>VLOOKUP(J366,Auxiliary!B:C,2,0)</f>
        <v>PUMP</v>
      </c>
      <c r="J366" s="217" t="s">
        <v>2530</v>
      </c>
      <c r="K366" s="217" t="s">
        <v>2653</v>
      </c>
      <c r="L366" s="217" t="s">
        <v>2654</v>
      </c>
      <c r="M366" s="217" t="s">
        <v>2654</v>
      </c>
      <c r="N366" s="217" t="s">
        <v>2654</v>
      </c>
      <c r="O366" s="217" t="s">
        <v>2654</v>
      </c>
      <c r="P366" s="217" t="s">
        <v>2654</v>
      </c>
      <c r="Q366" s="217" t="s">
        <v>2654</v>
      </c>
      <c r="R366" s="217" t="s">
        <v>2654</v>
      </c>
      <c r="S366" s="217" t="s">
        <v>2654</v>
      </c>
      <c r="T366" s="217" t="s">
        <v>2653</v>
      </c>
      <c r="U366" s="217" t="s">
        <v>2654</v>
      </c>
      <c r="V366" s="217" t="s">
        <v>2654</v>
      </c>
      <c r="W366" s="217" t="s">
        <v>2654</v>
      </c>
      <c r="X366" s="217" t="s">
        <v>2654</v>
      </c>
      <c r="Y366" s="217" t="s">
        <v>2654</v>
      </c>
      <c r="Z366" s="217" t="s">
        <v>2654</v>
      </c>
      <c r="AA366" s="217" t="s">
        <v>2654</v>
      </c>
      <c r="AB366" s="217" t="str">
        <f t="shared" si="113"/>
        <v>NO</v>
      </c>
      <c r="AC366" s="217" t="str">
        <f t="shared" si="114"/>
        <v>NO</v>
      </c>
      <c r="AD366" s="217" t="str">
        <f t="shared" si="115"/>
        <v>NO</v>
      </c>
      <c r="AE366" s="217" t="str">
        <f t="shared" si="116"/>
        <v>NO</v>
      </c>
      <c r="AF366" s="217" t="str">
        <f t="shared" si="117"/>
        <v>NO</v>
      </c>
      <c r="AG366" s="217" t="str">
        <f t="shared" si="118"/>
        <v>NO</v>
      </c>
      <c r="AH366" s="217" t="str">
        <f t="shared" si="119"/>
        <v>NO</v>
      </c>
      <c r="AI366" s="217" t="str">
        <f t="shared" si="120"/>
        <v>NO</v>
      </c>
      <c r="AJ366" s="217" t="str">
        <f t="shared" si="104"/>
        <v>NO</v>
      </c>
      <c r="AK366" s="217" t="str">
        <f t="shared" si="105"/>
        <v>NO</v>
      </c>
      <c r="AL366" s="217" t="str">
        <f t="shared" si="106"/>
        <v>NO</v>
      </c>
      <c r="AM366" s="217" t="str">
        <f t="shared" si="107"/>
        <v>NO</v>
      </c>
      <c r="AN366" s="217" t="str">
        <f t="shared" si="108"/>
        <v>NO</v>
      </c>
      <c r="AO366" s="217" t="str">
        <f t="shared" si="108"/>
        <v>NO</v>
      </c>
      <c r="AP366" s="217" t="str">
        <f>IF(AND(Inputs!$E$16=TRUE,K366="YES"),"YES","NO")</f>
        <v>NO</v>
      </c>
      <c r="AQ366" s="217" t="str">
        <f t="shared" si="109"/>
        <v>NO</v>
      </c>
      <c r="AR366" s="217" t="str">
        <f t="shared" si="111"/>
        <v>NO</v>
      </c>
      <c r="AS366" s="216">
        <v>24</v>
      </c>
      <c r="AT366" s="221">
        <f t="shared" si="103"/>
        <v>43528</v>
      </c>
      <c r="AU366" s="217" t="str">
        <f t="shared" si="110"/>
        <v>PO+24W</v>
      </c>
    </row>
    <row r="367" spans="1:47" s="9" customFormat="1" hidden="1" x14ac:dyDescent="0.25">
      <c r="A367" s="218"/>
      <c r="B367" s="217" t="s">
        <v>2644</v>
      </c>
      <c r="C367" s="217">
        <v>7600</v>
      </c>
      <c r="D367" s="225">
        <v>7636</v>
      </c>
      <c r="E367" s="205" t="s">
        <v>2231</v>
      </c>
      <c r="F367" s="205" t="str">
        <f t="shared" si="112"/>
        <v>0000-FE-7636</v>
      </c>
      <c r="G367" s="205" t="s">
        <v>2742</v>
      </c>
      <c r="H367" s="9" t="s">
        <v>2663</v>
      </c>
      <c r="I367" s="9" t="str">
        <f>VLOOKUP(J367,Auxiliary!B:C,2,0)</f>
        <v>PUMP</v>
      </c>
      <c r="J367" s="217" t="s">
        <v>2530</v>
      </c>
      <c r="K367" s="217" t="s">
        <v>2653</v>
      </c>
      <c r="L367" s="217" t="s">
        <v>2654</v>
      </c>
      <c r="M367" s="217" t="s">
        <v>2654</v>
      </c>
      <c r="N367" s="217" t="s">
        <v>2654</v>
      </c>
      <c r="O367" s="217" t="s">
        <v>2654</v>
      </c>
      <c r="P367" s="217" t="s">
        <v>2654</v>
      </c>
      <c r="Q367" s="217" t="s">
        <v>2654</v>
      </c>
      <c r="R367" s="217" t="s">
        <v>2654</v>
      </c>
      <c r="S367" s="217" t="s">
        <v>2654</v>
      </c>
      <c r="T367" s="217" t="s">
        <v>2653</v>
      </c>
      <c r="U367" s="217" t="s">
        <v>2654</v>
      </c>
      <c r="V367" s="217" t="s">
        <v>2654</v>
      </c>
      <c r="W367" s="217" t="s">
        <v>2654</v>
      </c>
      <c r="X367" s="217" t="s">
        <v>2654</v>
      </c>
      <c r="Y367" s="217" t="s">
        <v>2654</v>
      </c>
      <c r="Z367" s="217" t="s">
        <v>2654</v>
      </c>
      <c r="AA367" s="217" t="s">
        <v>2654</v>
      </c>
      <c r="AB367" s="217" t="str">
        <f t="shared" si="113"/>
        <v>NO</v>
      </c>
      <c r="AC367" s="217" t="str">
        <f t="shared" si="114"/>
        <v>NO</v>
      </c>
      <c r="AD367" s="217" t="str">
        <f t="shared" si="115"/>
        <v>NO</v>
      </c>
      <c r="AE367" s="217" t="str">
        <f t="shared" si="116"/>
        <v>NO</v>
      </c>
      <c r="AF367" s="217" t="str">
        <f t="shared" si="117"/>
        <v>NO</v>
      </c>
      <c r="AG367" s="217" t="str">
        <f t="shared" si="118"/>
        <v>NO</v>
      </c>
      <c r="AH367" s="217" t="str">
        <f t="shared" si="119"/>
        <v>NO</v>
      </c>
      <c r="AI367" s="217" t="str">
        <f t="shared" si="120"/>
        <v>NO</v>
      </c>
      <c r="AJ367" s="217" t="str">
        <f t="shared" si="104"/>
        <v>NO</v>
      </c>
      <c r="AK367" s="217" t="str">
        <f t="shared" si="105"/>
        <v>NO</v>
      </c>
      <c r="AL367" s="217" t="str">
        <f t="shared" si="106"/>
        <v>NO</v>
      </c>
      <c r="AM367" s="217" t="str">
        <f t="shared" si="107"/>
        <v>NO</v>
      </c>
      <c r="AN367" s="217" t="str">
        <f t="shared" si="108"/>
        <v>NO</v>
      </c>
      <c r="AO367" s="217" t="str">
        <f t="shared" si="108"/>
        <v>NO</v>
      </c>
      <c r="AP367" s="217" t="str">
        <f>IF(AND(Inputs!$E$16=TRUE,K367="YES"),"YES","NO")</f>
        <v>NO</v>
      </c>
      <c r="AQ367" s="217" t="str">
        <f t="shared" si="109"/>
        <v>NO</v>
      </c>
      <c r="AR367" s="217" t="str">
        <f t="shared" si="111"/>
        <v>NO</v>
      </c>
      <c r="AS367" s="216">
        <v>24</v>
      </c>
      <c r="AT367" s="221">
        <f t="shared" si="103"/>
        <v>43528</v>
      </c>
      <c r="AU367" s="217" t="str">
        <f t="shared" si="110"/>
        <v>PO+24W</v>
      </c>
    </row>
    <row r="368" spans="1:47" s="9" customFormat="1" hidden="1" x14ac:dyDescent="0.25">
      <c r="A368" s="218"/>
      <c r="B368" s="217" t="s">
        <v>2644</v>
      </c>
      <c r="C368" s="217">
        <v>7600</v>
      </c>
      <c r="D368" s="225">
        <v>7637</v>
      </c>
      <c r="E368" s="205" t="s">
        <v>1994</v>
      </c>
      <c r="F368" s="205" t="str">
        <f t="shared" si="112"/>
        <v>0000-FE-7637</v>
      </c>
      <c r="G368" s="205" t="s">
        <v>2742</v>
      </c>
      <c r="H368" s="9" t="s">
        <v>2663</v>
      </c>
      <c r="I368" s="9" t="str">
        <f>VLOOKUP(J368,Auxiliary!B:C,2,0)</f>
        <v>PUMP</v>
      </c>
      <c r="J368" s="217" t="s">
        <v>2530</v>
      </c>
      <c r="K368" s="217" t="s">
        <v>2653</v>
      </c>
      <c r="L368" s="217" t="s">
        <v>2654</v>
      </c>
      <c r="M368" s="217" t="s">
        <v>2654</v>
      </c>
      <c r="N368" s="217" t="s">
        <v>2654</v>
      </c>
      <c r="O368" s="217" t="s">
        <v>2654</v>
      </c>
      <c r="P368" s="217" t="s">
        <v>2654</v>
      </c>
      <c r="Q368" s="217" t="s">
        <v>2654</v>
      </c>
      <c r="R368" s="217" t="s">
        <v>2654</v>
      </c>
      <c r="S368" s="217" t="s">
        <v>2654</v>
      </c>
      <c r="T368" s="217" t="s">
        <v>2653</v>
      </c>
      <c r="U368" s="217" t="s">
        <v>2654</v>
      </c>
      <c r="V368" s="217" t="s">
        <v>2654</v>
      </c>
      <c r="W368" s="217" t="s">
        <v>2654</v>
      </c>
      <c r="X368" s="217" t="s">
        <v>2654</v>
      </c>
      <c r="Y368" s="217" t="s">
        <v>2654</v>
      </c>
      <c r="Z368" s="217" t="s">
        <v>2654</v>
      </c>
      <c r="AA368" s="217" t="s">
        <v>2654</v>
      </c>
      <c r="AB368" s="217" t="str">
        <f t="shared" si="113"/>
        <v>NO</v>
      </c>
      <c r="AC368" s="217" t="str">
        <f t="shared" si="114"/>
        <v>NO</v>
      </c>
      <c r="AD368" s="217" t="str">
        <f t="shared" si="115"/>
        <v>NO</v>
      </c>
      <c r="AE368" s="217" t="str">
        <f t="shared" si="116"/>
        <v>NO</v>
      </c>
      <c r="AF368" s="217" t="str">
        <f t="shared" si="117"/>
        <v>NO</v>
      </c>
      <c r="AG368" s="217" t="str">
        <f t="shared" si="118"/>
        <v>NO</v>
      </c>
      <c r="AH368" s="217" t="str">
        <f t="shared" si="119"/>
        <v>NO</v>
      </c>
      <c r="AI368" s="217" t="str">
        <f t="shared" si="120"/>
        <v>NO</v>
      </c>
      <c r="AJ368" s="217" t="str">
        <f t="shared" si="104"/>
        <v>NO</v>
      </c>
      <c r="AK368" s="217" t="str">
        <f t="shared" si="105"/>
        <v>NO</v>
      </c>
      <c r="AL368" s="217" t="str">
        <f t="shared" si="106"/>
        <v>NO</v>
      </c>
      <c r="AM368" s="217" t="str">
        <f t="shared" si="107"/>
        <v>NO</v>
      </c>
      <c r="AN368" s="217" t="str">
        <f t="shared" si="108"/>
        <v>NO</v>
      </c>
      <c r="AO368" s="217" t="str">
        <f t="shared" si="108"/>
        <v>NO</v>
      </c>
      <c r="AP368" s="217" t="str">
        <f>IF(AND(Inputs!$E$16=TRUE,K368="YES"),"YES","NO")</f>
        <v>NO</v>
      </c>
      <c r="AQ368" s="217" t="str">
        <f t="shared" si="109"/>
        <v>NO</v>
      </c>
      <c r="AR368" s="217" t="str">
        <f t="shared" si="111"/>
        <v>NO</v>
      </c>
      <c r="AS368" s="216">
        <v>24</v>
      </c>
      <c r="AT368" s="221">
        <f t="shared" si="103"/>
        <v>43528</v>
      </c>
      <c r="AU368" s="217" t="str">
        <f t="shared" si="110"/>
        <v>PO+24W</v>
      </c>
    </row>
    <row r="369" spans="1:47" s="9" customFormat="1" x14ac:dyDescent="0.25">
      <c r="A369" s="218"/>
      <c r="B369" s="217" t="s">
        <v>2644</v>
      </c>
      <c r="C369" s="217">
        <v>7600</v>
      </c>
      <c r="D369" s="225">
        <v>7638</v>
      </c>
      <c r="E369" s="205" t="s">
        <v>2232</v>
      </c>
      <c r="F369" s="205" t="str">
        <f t="shared" si="112"/>
        <v>0000-FE-7638</v>
      </c>
      <c r="G369" s="205" t="s">
        <v>2742</v>
      </c>
      <c r="H369" s="9" t="s">
        <v>2663</v>
      </c>
      <c r="I369" s="9" t="str">
        <f>VLOOKUP(J369,Auxiliary!B:C,2,0)</f>
        <v>PUMP</v>
      </c>
      <c r="J369" s="217" t="s">
        <v>2530</v>
      </c>
      <c r="K369" s="217" t="s">
        <v>2653</v>
      </c>
      <c r="L369" s="217" t="s">
        <v>2654</v>
      </c>
      <c r="M369" s="217" t="s">
        <v>2654</v>
      </c>
      <c r="N369" s="217" t="s">
        <v>2654</v>
      </c>
      <c r="O369" s="217" t="s">
        <v>2654</v>
      </c>
      <c r="P369" s="217" t="s">
        <v>2654</v>
      </c>
      <c r="Q369" s="217" t="s">
        <v>2654</v>
      </c>
      <c r="R369" s="217" t="s">
        <v>2654</v>
      </c>
      <c r="S369" s="217" t="s">
        <v>2654</v>
      </c>
      <c r="T369" s="217" t="s">
        <v>2653</v>
      </c>
      <c r="U369" s="217" t="s">
        <v>2654</v>
      </c>
      <c r="V369" s="217" t="s">
        <v>2654</v>
      </c>
      <c r="W369" s="217" t="s">
        <v>2654</v>
      </c>
      <c r="X369" s="217" t="s">
        <v>2654</v>
      </c>
      <c r="Y369" s="217" t="s">
        <v>2654</v>
      </c>
      <c r="Z369" s="217" t="s">
        <v>2654</v>
      </c>
      <c r="AA369" s="217" t="s">
        <v>2654</v>
      </c>
      <c r="AB369" s="217" t="str">
        <f t="shared" si="113"/>
        <v>NO</v>
      </c>
      <c r="AC369" s="217" t="str">
        <f t="shared" si="114"/>
        <v>NO</v>
      </c>
      <c r="AD369" s="217" t="str">
        <f t="shared" si="115"/>
        <v>NO</v>
      </c>
      <c r="AE369" s="217" t="str">
        <f t="shared" si="116"/>
        <v>NO</v>
      </c>
      <c r="AF369" s="217" t="str">
        <f t="shared" si="117"/>
        <v>NO</v>
      </c>
      <c r="AG369" s="217" t="str">
        <f t="shared" si="118"/>
        <v>NO</v>
      </c>
      <c r="AH369" s="217" t="str">
        <f t="shared" si="119"/>
        <v>NO</v>
      </c>
      <c r="AI369" s="217" t="str">
        <f t="shared" si="120"/>
        <v>NO</v>
      </c>
      <c r="AJ369" s="217" t="str">
        <f t="shared" si="104"/>
        <v>NO</v>
      </c>
      <c r="AK369" s="217" t="str">
        <f t="shared" si="105"/>
        <v>NO</v>
      </c>
      <c r="AL369" s="217" t="str">
        <f t="shared" si="106"/>
        <v>NO</v>
      </c>
      <c r="AM369" s="217" t="str">
        <f t="shared" si="107"/>
        <v>NO</v>
      </c>
      <c r="AN369" s="217" t="str">
        <f t="shared" si="108"/>
        <v>NO</v>
      </c>
      <c r="AO369" s="217" t="str">
        <f t="shared" si="108"/>
        <v>NO</v>
      </c>
      <c r="AP369" s="217" t="str">
        <f>IF(AND(Inputs!$E$16=TRUE,K369="YES"),"YES","NO")</f>
        <v>NO</v>
      </c>
      <c r="AQ369" s="217" t="str">
        <f t="shared" si="109"/>
        <v>NO</v>
      </c>
      <c r="AR369" s="217" t="str">
        <f t="shared" si="111"/>
        <v>NO</v>
      </c>
      <c r="AS369" s="216">
        <v>24</v>
      </c>
      <c r="AT369" s="221">
        <f t="shared" si="103"/>
        <v>43528</v>
      </c>
      <c r="AU369" s="217" t="str">
        <f t="shared" si="110"/>
        <v>PO+24W</v>
      </c>
    </row>
    <row r="370" spans="1:47" s="9" customFormat="1" hidden="1" x14ac:dyDescent="0.25">
      <c r="A370" s="218"/>
      <c r="B370" s="217" t="s">
        <v>2644</v>
      </c>
      <c r="C370" s="217">
        <v>7600</v>
      </c>
      <c r="D370" s="225">
        <v>7639</v>
      </c>
      <c r="E370" s="205" t="s">
        <v>2233</v>
      </c>
      <c r="F370" s="205" t="str">
        <f t="shared" si="112"/>
        <v>0000-FE-7639</v>
      </c>
      <c r="G370" s="205" t="s">
        <v>2742</v>
      </c>
      <c r="H370" s="9" t="s">
        <v>2663</v>
      </c>
      <c r="I370" s="9" t="str">
        <f>VLOOKUP(J370,Auxiliary!B:C,2,0)</f>
        <v>PUMP</v>
      </c>
      <c r="J370" s="217" t="s">
        <v>2530</v>
      </c>
      <c r="K370" s="217" t="s">
        <v>2653</v>
      </c>
      <c r="L370" s="217" t="s">
        <v>2654</v>
      </c>
      <c r="M370" s="217" t="s">
        <v>2654</v>
      </c>
      <c r="N370" s="217" t="s">
        <v>2654</v>
      </c>
      <c r="O370" s="217" t="s">
        <v>2654</v>
      </c>
      <c r="P370" s="217" t="s">
        <v>2654</v>
      </c>
      <c r="Q370" s="217" t="s">
        <v>2654</v>
      </c>
      <c r="R370" s="217" t="s">
        <v>2654</v>
      </c>
      <c r="S370" s="217" t="s">
        <v>2654</v>
      </c>
      <c r="T370" s="217" t="s">
        <v>2653</v>
      </c>
      <c r="U370" s="217" t="s">
        <v>2654</v>
      </c>
      <c r="V370" s="217" t="s">
        <v>2654</v>
      </c>
      <c r="W370" s="217" t="s">
        <v>2654</v>
      </c>
      <c r="X370" s="217" t="s">
        <v>2654</v>
      </c>
      <c r="Y370" s="217" t="s">
        <v>2654</v>
      </c>
      <c r="Z370" s="217" t="s">
        <v>2654</v>
      </c>
      <c r="AA370" s="217" t="s">
        <v>2654</v>
      </c>
      <c r="AB370" s="217" t="str">
        <f t="shared" si="113"/>
        <v>NO</v>
      </c>
      <c r="AC370" s="217" t="str">
        <f t="shared" si="114"/>
        <v>NO</v>
      </c>
      <c r="AD370" s="217" t="str">
        <f t="shared" si="115"/>
        <v>NO</v>
      </c>
      <c r="AE370" s="217" t="str">
        <f t="shared" si="116"/>
        <v>NO</v>
      </c>
      <c r="AF370" s="217" t="str">
        <f t="shared" si="117"/>
        <v>NO</v>
      </c>
      <c r="AG370" s="217" t="str">
        <f t="shared" si="118"/>
        <v>NO</v>
      </c>
      <c r="AH370" s="217" t="str">
        <f t="shared" si="119"/>
        <v>NO</v>
      </c>
      <c r="AI370" s="217" t="str">
        <f t="shared" si="120"/>
        <v>NO</v>
      </c>
      <c r="AJ370" s="217" t="str">
        <f t="shared" si="104"/>
        <v>NO</v>
      </c>
      <c r="AK370" s="217" t="str">
        <f t="shared" si="105"/>
        <v>NO</v>
      </c>
      <c r="AL370" s="217" t="str">
        <f t="shared" si="106"/>
        <v>NO</v>
      </c>
      <c r="AM370" s="217" t="str">
        <f t="shared" si="107"/>
        <v>NO</v>
      </c>
      <c r="AN370" s="217" t="str">
        <f t="shared" si="108"/>
        <v>NO</v>
      </c>
      <c r="AO370" s="217" t="str">
        <f t="shared" si="108"/>
        <v>NO</v>
      </c>
      <c r="AP370" s="217" t="str">
        <f>IF(AND(Inputs!$E$16=TRUE,K370="YES"),"YES","NO")</f>
        <v>NO</v>
      </c>
      <c r="AQ370" s="217" t="str">
        <f t="shared" si="109"/>
        <v>NO</v>
      </c>
      <c r="AR370" s="217" t="str">
        <f t="shared" si="111"/>
        <v>NO</v>
      </c>
      <c r="AS370" s="216">
        <v>24</v>
      </c>
      <c r="AT370" s="221">
        <f t="shared" si="103"/>
        <v>43528</v>
      </c>
      <c r="AU370" s="217" t="str">
        <f t="shared" si="110"/>
        <v>PO+24W</v>
      </c>
    </row>
    <row r="371" spans="1:47" s="9" customFormat="1" hidden="1" x14ac:dyDescent="0.25">
      <c r="A371" s="218"/>
      <c r="B371" s="217" t="s">
        <v>2644</v>
      </c>
      <c r="C371" s="217">
        <v>7600</v>
      </c>
      <c r="D371" s="225">
        <v>7640</v>
      </c>
      <c r="E371" s="205" t="s">
        <v>2234</v>
      </c>
      <c r="F371" s="205" t="str">
        <f t="shared" si="112"/>
        <v>0000-FE-7640</v>
      </c>
      <c r="G371" s="205" t="s">
        <v>2742</v>
      </c>
      <c r="H371" s="9" t="s">
        <v>2663</v>
      </c>
      <c r="I371" s="9" t="str">
        <f>VLOOKUP(J371,Auxiliary!B:C,2,0)</f>
        <v>PUMP</v>
      </c>
      <c r="J371" s="217" t="s">
        <v>2530</v>
      </c>
      <c r="K371" s="217" t="s">
        <v>2653</v>
      </c>
      <c r="L371" s="217" t="s">
        <v>2654</v>
      </c>
      <c r="M371" s="217" t="s">
        <v>2654</v>
      </c>
      <c r="N371" s="217" t="s">
        <v>2654</v>
      </c>
      <c r="O371" s="217" t="s">
        <v>2654</v>
      </c>
      <c r="P371" s="217" t="s">
        <v>2654</v>
      </c>
      <c r="Q371" s="217" t="s">
        <v>2654</v>
      </c>
      <c r="R371" s="217" t="s">
        <v>2654</v>
      </c>
      <c r="S371" s="217" t="s">
        <v>2654</v>
      </c>
      <c r="T371" s="217" t="s">
        <v>2653</v>
      </c>
      <c r="U371" s="217" t="s">
        <v>2654</v>
      </c>
      <c r="V371" s="217" t="s">
        <v>2654</v>
      </c>
      <c r="W371" s="217" t="s">
        <v>2654</v>
      </c>
      <c r="X371" s="217" t="s">
        <v>2654</v>
      </c>
      <c r="Y371" s="217" t="s">
        <v>2654</v>
      </c>
      <c r="Z371" s="217" t="s">
        <v>2654</v>
      </c>
      <c r="AA371" s="217" t="s">
        <v>2654</v>
      </c>
      <c r="AB371" s="217" t="str">
        <f t="shared" si="113"/>
        <v>NO</v>
      </c>
      <c r="AC371" s="217" t="str">
        <f t="shared" si="114"/>
        <v>NO</v>
      </c>
      <c r="AD371" s="217" t="str">
        <f t="shared" si="115"/>
        <v>NO</v>
      </c>
      <c r="AE371" s="217" t="str">
        <f t="shared" si="116"/>
        <v>NO</v>
      </c>
      <c r="AF371" s="217" t="str">
        <f t="shared" si="117"/>
        <v>NO</v>
      </c>
      <c r="AG371" s="217" t="str">
        <f t="shared" si="118"/>
        <v>NO</v>
      </c>
      <c r="AH371" s="217" t="str">
        <f t="shared" si="119"/>
        <v>NO</v>
      </c>
      <c r="AI371" s="217" t="str">
        <f t="shared" si="120"/>
        <v>NO</v>
      </c>
      <c r="AJ371" s="217" t="str">
        <f t="shared" si="104"/>
        <v>NO</v>
      </c>
      <c r="AK371" s="217" t="str">
        <f t="shared" si="105"/>
        <v>NO</v>
      </c>
      <c r="AL371" s="217" t="str">
        <f t="shared" si="106"/>
        <v>NO</v>
      </c>
      <c r="AM371" s="217" t="str">
        <f t="shared" si="107"/>
        <v>NO</v>
      </c>
      <c r="AN371" s="217" t="str">
        <f t="shared" si="108"/>
        <v>NO</v>
      </c>
      <c r="AO371" s="217" t="str">
        <f t="shared" si="108"/>
        <v>NO</v>
      </c>
      <c r="AP371" s="217" t="str">
        <f>IF(AND(Inputs!$E$16=TRUE,K371="YES"),"YES","NO")</f>
        <v>NO</v>
      </c>
      <c r="AQ371" s="217" t="str">
        <f t="shared" si="109"/>
        <v>NO</v>
      </c>
      <c r="AR371" s="217" t="str">
        <f t="shared" si="111"/>
        <v>NO</v>
      </c>
      <c r="AS371" s="216">
        <v>24</v>
      </c>
      <c r="AT371" s="221">
        <f t="shared" si="103"/>
        <v>43528</v>
      </c>
      <c r="AU371" s="217" t="str">
        <f t="shared" si="110"/>
        <v>PO+24W</v>
      </c>
    </row>
    <row r="372" spans="1:47" s="9" customFormat="1" hidden="1" x14ac:dyDescent="0.25">
      <c r="A372" s="218"/>
      <c r="B372" s="217" t="s">
        <v>2644</v>
      </c>
      <c r="C372" s="217">
        <v>7600</v>
      </c>
      <c r="D372" s="225">
        <v>7641</v>
      </c>
      <c r="E372" s="205" t="s">
        <v>2235</v>
      </c>
      <c r="F372" s="205" t="str">
        <f t="shared" si="112"/>
        <v>0000-FE-7641</v>
      </c>
      <c r="G372" s="205" t="s">
        <v>2742</v>
      </c>
      <c r="H372" s="9" t="s">
        <v>2663</v>
      </c>
      <c r="I372" s="9" t="str">
        <f>VLOOKUP(J372,Auxiliary!B:C,2,0)</f>
        <v>PUMP</v>
      </c>
      <c r="J372" s="217" t="s">
        <v>2530</v>
      </c>
      <c r="K372" s="217" t="s">
        <v>2653</v>
      </c>
      <c r="L372" s="217" t="s">
        <v>2654</v>
      </c>
      <c r="M372" s="217" t="s">
        <v>2654</v>
      </c>
      <c r="N372" s="217" t="s">
        <v>2654</v>
      </c>
      <c r="O372" s="217" t="s">
        <v>2654</v>
      </c>
      <c r="P372" s="217" t="s">
        <v>2654</v>
      </c>
      <c r="Q372" s="217" t="s">
        <v>2654</v>
      </c>
      <c r="R372" s="217" t="s">
        <v>2654</v>
      </c>
      <c r="S372" s="217" t="s">
        <v>2654</v>
      </c>
      <c r="T372" s="217" t="s">
        <v>2653</v>
      </c>
      <c r="U372" s="217" t="s">
        <v>2654</v>
      </c>
      <c r="V372" s="217" t="s">
        <v>2654</v>
      </c>
      <c r="W372" s="217" t="s">
        <v>2654</v>
      </c>
      <c r="X372" s="217" t="s">
        <v>2654</v>
      </c>
      <c r="Y372" s="217" t="s">
        <v>2654</v>
      </c>
      <c r="Z372" s="217" t="s">
        <v>2654</v>
      </c>
      <c r="AA372" s="217" t="s">
        <v>2654</v>
      </c>
      <c r="AB372" s="217" t="str">
        <f t="shared" si="113"/>
        <v>NO</v>
      </c>
      <c r="AC372" s="217" t="str">
        <f t="shared" si="114"/>
        <v>NO</v>
      </c>
      <c r="AD372" s="217" t="str">
        <f t="shared" si="115"/>
        <v>NO</v>
      </c>
      <c r="AE372" s="217" t="str">
        <f t="shared" si="116"/>
        <v>NO</v>
      </c>
      <c r="AF372" s="217" t="str">
        <f t="shared" si="117"/>
        <v>NO</v>
      </c>
      <c r="AG372" s="217" t="str">
        <f t="shared" si="118"/>
        <v>NO</v>
      </c>
      <c r="AH372" s="217" t="str">
        <f t="shared" si="119"/>
        <v>NO</v>
      </c>
      <c r="AI372" s="217" t="str">
        <f t="shared" si="120"/>
        <v>NO</v>
      </c>
      <c r="AJ372" s="217" t="str">
        <f t="shared" si="104"/>
        <v>NO</v>
      </c>
      <c r="AK372" s="217" t="str">
        <f t="shared" si="105"/>
        <v>NO</v>
      </c>
      <c r="AL372" s="217" t="str">
        <f t="shared" si="106"/>
        <v>NO</v>
      </c>
      <c r="AM372" s="217" t="str">
        <f t="shared" si="107"/>
        <v>NO</v>
      </c>
      <c r="AN372" s="217" t="str">
        <f t="shared" si="108"/>
        <v>NO</v>
      </c>
      <c r="AO372" s="217" t="str">
        <f t="shared" si="108"/>
        <v>NO</v>
      </c>
      <c r="AP372" s="217" t="str">
        <f>IF(AND(Inputs!$E$16=TRUE,K372="YES"),"YES","NO")</f>
        <v>NO</v>
      </c>
      <c r="AQ372" s="217" t="str">
        <f t="shared" si="109"/>
        <v>NO</v>
      </c>
      <c r="AR372" s="217" t="str">
        <f t="shared" si="111"/>
        <v>NO</v>
      </c>
      <c r="AS372" s="216">
        <v>24</v>
      </c>
      <c r="AT372" s="221">
        <f t="shared" si="103"/>
        <v>43528</v>
      </c>
      <c r="AU372" s="217" t="str">
        <f t="shared" si="110"/>
        <v>PO+24W</v>
      </c>
    </row>
    <row r="373" spans="1:47" s="9" customFormat="1" hidden="1" x14ac:dyDescent="0.25">
      <c r="A373" s="218"/>
      <c r="B373" s="217" t="s">
        <v>2644</v>
      </c>
      <c r="C373" s="217">
        <v>7600</v>
      </c>
      <c r="D373" s="225">
        <v>7642</v>
      </c>
      <c r="E373" s="205" t="s">
        <v>1995</v>
      </c>
      <c r="F373" s="205" t="str">
        <f t="shared" si="112"/>
        <v>0000-FE-7642</v>
      </c>
      <c r="G373" s="205" t="s">
        <v>2742</v>
      </c>
      <c r="H373" s="9" t="s">
        <v>2663</v>
      </c>
      <c r="I373" s="9" t="str">
        <f>VLOOKUP(J373,Auxiliary!B:C,2,0)</f>
        <v>PUMP</v>
      </c>
      <c r="J373" s="217" t="s">
        <v>2530</v>
      </c>
      <c r="K373" s="217" t="s">
        <v>2653</v>
      </c>
      <c r="L373" s="217" t="s">
        <v>2654</v>
      </c>
      <c r="M373" s="217" t="s">
        <v>2654</v>
      </c>
      <c r="N373" s="217" t="s">
        <v>2654</v>
      </c>
      <c r="O373" s="217" t="s">
        <v>2654</v>
      </c>
      <c r="P373" s="217" t="s">
        <v>2654</v>
      </c>
      <c r="Q373" s="217" t="s">
        <v>2654</v>
      </c>
      <c r="R373" s="217" t="s">
        <v>2654</v>
      </c>
      <c r="S373" s="217" t="s">
        <v>2654</v>
      </c>
      <c r="T373" s="217" t="s">
        <v>2653</v>
      </c>
      <c r="U373" s="217" t="s">
        <v>2654</v>
      </c>
      <c r="V373" s="217" t="s">
        <v>2654</v>
      </c>
      <c r="W373" s="217" t="s">
        <v>2654</v>
      </c>
      <c r="X373" s="217" t="s">
        <v>2654</v>
      </c>
      <c r="Y373" s="217" t="s">
        <v>2654</v>
      </c>
      <c r="Z373" s="217" t="s">
        <v>2654</v>
      </c>
      <c r="AA373" s="217" t="s">
        <v>2654</v>
      </c>
      <c r="AB373" s="217" t="str">
        <f t="shared" si="113"/>
        <v>NO</v>
      </c>
      <c r="AC373" s="217" t="str">
        <f t="shared" si="114"/>
        <v>NO</v>
      </c>
      <c r="AD373" s="217" t="str">
        <f t="shared" si="115"/>
        <v>NO</v>
      </c>
      <c r="AE373" s="217" t="str">
        <f t="shared" si="116"/>
        <v>NO</v>
      </c>
      <c r="AF373" s="217" t="str">
        <f t="shared" si="117"/>
        <v>NO</v>
      </c>
      <c r="AG373" s="217" t="str">
        <f t="shared" si="118"/>
        <v>NO</v>
      </c>
      <c r="AH373" s="217" t="str">
        <f t="shared" si="119"/>
        <v>NO</v>
      </c>
      <c r="AI373" s="217" t="str">
        <f t="shared" si="120"/>
        <v>NO</v>
      </c>
      <c r="AJ373" s="217" t="str">
        <f t="shared" si="104"/>
        <v>NO</v>
      </c>
      <c r="AK373" s="217" t="str">
        <f t="shared" si="105"/>
        <v>NO</v>
      </c>
      <c r="AL373" s="217" t="str">
        <f t="shared" si="106"/>
        <v>NO</v>
      </c>
      <c r="AM373" s="217" t="str">
        <f t="shared" si="107"/>
        <v>NO</v>
      </c>
      <c r="AN373" s="217" t="str">
        <f t="shared" si="108"/>
        <v>NO</v>
      </c>
      <c r="AO373" s="217" t="str">
        <f t="shared" si="108"/>
        <v>NO</v>
      </c>
      <c r="AP373" s="217" t="str">
        <f>IF(AND(Inputs!$E$16=TRUE,K373="YES"),"YES","NO")</f>
        <v>NO</v>
      </c>
      <c r="AQ373" s="217" t="str">
        <f t="shared" si="109"/>
        <v>NO</v>
      </c>
      <c r="AR373" s="217" t="str">
        <f t="shared" si="111"/>
        <v>NO</v>
      </c>
      <c r="AS373" s="216">
        <v>24</v>
      </c>
      <c r="AT373" s="221">
        <f t="shared" si="103"/>
        <v>43528</v>
      </c>
      <c r="AU373" s="217" t="str">
        <f t="shared" si="110"/>
        <v>PO+24W</v>
      </c>
    </row>
    <row r="374" spans="1:47" s="9" customFormat="1" hidden="1" x14ac:dyDescent="0.25">
      <c r="A374" s="218"/>
      <c r="B374" s="217" t="s">
        <v>2644</v>
      </c>
      <c r="C374" s="217">
        <v>7600</v>
      </c>
      <c r="D374" s="225">
        <v>7643</v>
      </c>
      <c r="E374" s="205" t="s">
        <v>2883</v>
      </c>
      <c r="F374" s="205" t="str">
        <f t="shared" si="112"/>
        <v>0000-FE-7643</v>
      </c>
      <c r="G374" s="205" t="s">
        <v>2742</v>
      </c>
      <c r="H374" s="9" t="s">
        <v>2663</v>
      </c>
      <c r="I374" s="9" t="str">
        <f>VLOOKUP(J374,Auxiliary!B:C,2,0)</f>
        <v>PUMP</v>
      </c>
      <c r="J374" s="217" t="s">
        <v>2530</v>
      </c>
      <c r="K374" s="217" t="s">
        <v>2653</v>
      </c>
      <c r="L374" s="217" t="s">
        <v>2654</v>
      </c>
      <c r="M374" s="217" t="s">
        <v>2654</v>
      </c>
      <c r="N374" s="217" t="s">
        <v>2654</v>
      </c>
      <c r="O374" s="217" t="s">
        <v>2654</v>
      </c>
      <c r="P374" s="217" t="s">
        <v>2654</v>
      </c>
      <c r="Q374" s="217" t="s">
        <v>2654</v>
      </c>
      <c r="R374" s="217" t="s">
        <v>2654</v>
      </c>
      <c r="S374" s="217" t="s">
        <v>2654</v>
      </c>
      <c r="T374" s="217" t="s">
        <v>2653</v>
      </c>
      <c r="U374" s="217" t="s">
        <v>2654</v>
      </c>
      <c r="V374" s="217" t="s">
        <v>2654</v>
      </c>
      <c r="W374" s="217" t="s">
        <v>2654</v>
      </c>
      <c r="X374" s="217" t="s">
        <v>2654</v>
      </c>
      <c r="Y374" s="217" t="s">
        <v>2654</v>
      </c>
      <c r="Z374" s="217" t="s">
        <v>2654</v>
      </c>
      <c r="AA374" s="217" t="s">
        <v>2654</v>
      </c>
      <c r="AB374" s="217" t="str">
        <f t="shared" si="113"/>
        <v>NO</v>
      </c>
      <c r="AC374" s="217" t="str">
        <f t="shared" si="114"/>
        <v>NO</v>
      </c>
      <c r="AD374" s="217" t="str">
        <f t="shared" si="115"/>
        <v>NO</v>
      </c>
      <c r="AE374" s="217" t="str">
        <f t="shared" si="116"/>
        <v>NO</v>
      </c>
      <c r="AF374" s="217" t="str">
        <f t="shared" si="117"/>
        <v>NO</v>
      </c>
      <c r="AG374" s="217" t="str">
        <f t="shared" si="118"/>
        <v>NO</v>
      </c>
      <c r="AH374" s="217" t="str">
        <f t="shared" si="119"/>
        <v>NO</v>
      </c>
      <c r="AI374" s="217" t="str">
        <f t="shared" si="120"/>
        <v>NO</v>
      </c>
      <c r="AJ374" s="217" t="str">
        <f t="shared" si="104"/>
        <v>NO</v>
      </c>
      <c r="AK374" s="217" t="str">
        <f t="shared" si="105"/>
        <v>NO</v>
      </c>
      <c r="AL374" s="217" t="str">
        <f t="shared" si="106"/>
        <v>NO</v>
      </c>
      <c r="AM374" s="217" t="str">
        <f t="shared" si="107"/>
        <v>NO</v>
      </c>
      <c r="AN374" s="217" t="str">
        <f t="shared" si="108"/>
        <v>NO</v>
      </c>
      <c r="AO374" s="217" t="str">
        <f t="shared" si="108"/>
        <v>NO</v>
      </c>
      <c r="AP374" s="217" t="str">
        <f>IF(AND(Inputs!$E$16=TRUE,K374="YES"),"YES","NO")</f>
        <v>NO</v>
      </c>
      <c r="AQ374" s="217" t="str">
        <f t="shared" si="109"/>
        <v>NO</v>
      </c>
      <c r="AR374" s="217" t="str">
        <f t="shared" si="111"/>
        <v>NO</v>
      </c>
      <c r="AS374" s="216">
        <v>24</v>
      </c>
      <c r="AT374" s="221">
        <f t="shared" si="103"/>
        <v>43528</v>
      </c>
      <c r="AU374" s="217" t="str">
        <f t="shared" si="110"/>
        <v>PO+24W</v>
      </c>
    </row>
    <row r="375" spans="1:47" s="9" customFormat="1" hidden="1" x14ac:dyDescent="0.25">
      <c r="A375" s="218"/>
      <c r="B375" s="217" t="s">
        <v>2644</v>
      </c>
      <c r="C375" s="217">
        <v>7600</v>
      </c>
      <c r="D375" s="225">
        <v>7644</v>
      </c>
      <c r="E375" s="205" t="s">
        <v>1996</v>
      </c>
      <c r="F375" s="205" t="str">
        <f t="shared" si="112"/>
        <v>0000-FE-7644</v>
      </c>
      <c r="G375" s="205" t="s">
        <v>2742</v>
      </c>
      <c r="H375" s="9" t="s">
        <v>2663</v>
      </c>
      <c r="I375" s="9" t="str">
        <f>VLOOKUP(J375,Auxiliary!B:C,2,0)</f>
        <v>PUMP</v>
      </c>
      <c r="J375" s="217" t="s">
        <v>2530</v>
      </c>
      <c r="K375" s="217" t="s">
        <v>2653</v>
      </c>
      <c r="L375" s="217" t="s">
        <v>2654</v>
      </c>
      <c r="M375" s="217" t="s">
        <v>2654</v>
      </c>
      <c r="N375" s="217" t="s">
        <v>2654</v>
      </c>
      <c r="O375" s="217" t="s">
        <v>2654</v>
      </c>
      <c r="P375" s="217" t="s">
        <v>2654</v>
      </c>
      <c r="Q375" s="217" t="s">
        <v>2654</v>
      </c>
      <c r="R375" s="217" t="s">
        <v>2654</v>
      </c>
      <c r="S375" s="217" t="s">
        <v>2654</v>
      </c>
      <c r="T375" s="217" t="s">
        <v>2653</v>
      </c>
      <c r="U375" s="217" t="s">
        <v>2654</v>
      </c>
      <c r="V375" s="217" t="s">
        <v>2654</v>
      </c>
      <c r="W375" s="217" t="s">
        <v>2654</v>
      </c>
      <c r="X375" s="217" t="s">
        <v>2654</v>
      </c>
      <c r="Y375" s="217" t="s">
        <v>2654</v>
      </c>
      <c r="Z375" s="217" t="s">
        <v>2654</v>
      </c>
      <c r="AA375" s="217" t="s">
        <v>2654</v>
      </c>
      <c r="AB375" s="217" t="str">
        <f t="shared" si="113"/>
        <v>NO</v>
      </c>
      <c r="AC375" s="217" t="str">
        <f t="shared" si="114"/>
        <v>NO</v>
      </c>
      <c r="AD375" s="217" t="str">
        <f t="shared" si="115"/>
        <v>NO</v>
      </c>
      <c r="AE375" s="217" t="str">
        <f t="shared" si="116"/>
        <v>NO</v>
      </c>
      <c r="AF375" s="217" t="str">
        <f t="shared" si="117"/>
        <v>NO</v>
      </c>
      <c r="AG375" s="217" t="str">
        <f t="shared" si="118"/>
        <v>NO</v>
      </c>
      <c r="AH375" s="217" t="str">
        <f t="shared" si="119"/>
        <v>NO</v>
      </c>
      <c r="AI375" s="217" t="str">
        <f t="shared" si="120"/>
        <v>NO</v>
      </c>
      <c r="AJ375" s="217" t="str">
        <f t="shared" si="104"/>
        <v>NO</v>
      </c>
      <c r="AK375" s="217" t="str">
        <f t="shared" si="105"/>
        <v>NO</v>
      </c>
      <c r="AL375" s="217" t="str">
        <f t="shared" si="106"/>
        <v>NO</v>
      </c>
      <c r="AM375" s="217" t="str">
        <f t="shared" si="107"/>
        <v>NO</v>
      </c>
      <c r="AN375" s="217" t="str">
        <f t="shared" si="108"/>
        <v>NO</v>
      </c>
      <c r="AO375" s="217" t="str">
        <f t="shared" si="108"/>
        <v>NO</v>
      </c>
      <c r="AP375" s="217" t="str">
        <f>IF(AND(Inputs!$E$16=TRUE,K375="YES"),"YES","NO")</f>
        <v>NO</v>
      </c>
      <c r="AQ375" s="217" t="str">
        <f t="shared" si="109"/>
        <v>NO</v>
      </c>
      <c r="AR375" s="217" t="str">
        <f t="shared" si="111"/>
        <v>NO</v>
      </c>
      <c r="AS375" s="216">
        <v>24</v>
      </c>
      <c r="AT375" s="221">
        <f t="shared" si="103"/>
        <v>43528</v>
      </c>
      <c r="AU375" s="217" t="str">
        <f t="shared" si="110"/>
        <v>PO+24W</v>
      </c>
    </row>
    <row r="376" spans="1:47" s="9" customFormat="1" hidden="1" x14ac:dyDescent="0.25">
      <c r="A376" s="218"/>
      <c r="B376" s="217" t="s">
        <v>2644</v>
      </c>
      <c r="C376" s="217">
        <v>7600</v>
      </c>
      <c r="D376" s="225">
        <v>7645</v>
      </c>
      <c r="E376" s="205" t="s">
        <v>2236</v>
      </c>
      <c r="F376" s="205" t="str">
        <f t="shared" si="112"/>
        <v>0000-FE-7645</v>
      </c>
      <c r="G376" s="205" t="s">
        <v>2742</v>
      </c>
      <c r="H376" s="9" t="s">
        <v>2663</v>
      </c>
      <c r="I376" s="9" t="str">
        <f>VLOOKUP(J376,Auxiliary!B:C,2,0)</f>
        <v>PUMP</v>
      </c>
      <c r="J376" s="217" t="s">
        <v>2530</v>
      </c>
      <c r="K376" s="217" t="s">
        <v>2653</v>
      </c>
      <c r="L376" s="217" t="s">
        <v>2654</v>
      </c>
      <c r="M376" s="217" t="s">
        <v>2654</v>
      </c>
      <c r="N376" s="217" t="s">
        <v>2654</v>
      </c>
      <c r="O376" s="217" t="s">
        <v>2654</v>
      </c>
      <c r="P376" s="217" t="s">
        <v>2654</v>
      </c>
      <c r="Q376" s="217" t="s">
        <v>2654</v>
      </c>
      <c r="R376" s="217" t="s">
        <v>2654</v>
      </c>
      <c r="S376" s="217" t="s">
        <v>2654</v>
      </c>
      <c r="T376" s="217" t="s">
        <v>2653</v>
      </c>
      <c r="U376" s="217" t="s">
        <v>2654</v>
      </c>
      <c r="V376" s="217" t="s">
        <v>2654</v>
      </c>
      <c r="W376" s="217" t="s">
        <v>2654</v>
      </c>
      <c r="X376" s="217" t="s">
        <v>2654</v>
      </c>
      <c r="Y376" s="217" t="s">
        <v>2654</v>
      </c>
      <c r="Z376" s="217" t="s">
        <v>2654</v>
      </c>
      <c r="AA376" s="217" t="s">
        <v>2654</v>
      </c>
      <c r="AB376" s="217" t="str">
        <f t="shared" si="113"/>
        <v>NO</v>
      </c>
      <c r="AC376" s="217" t="str">
        <f t="shared" si="114"/>
        <v>NO</v>
      </c>
      <c r="AD376" s="217" t="str">
        <f t="shared" si="115"/>
        <v>NO</v>
      </c>
      <c r="AE376" s="217" t="str">
        <f t="shared" si="116"/>
        <v>NO</v>
      </c>
      <c r="AF376" s="217" t="str">
        <f t="shared" si="117"/>
        <v>NO</v>
      </c>
      <c r="AG376" s="217" t="str">
        <f t="shared" si="118"/>
        <v>NO</v>
      </c>
      <c r="AH376" s="217" t="str">
        <f t="shared" si="119"/>
        <v>NO</v>
      </c>
      <c r="AI376" s="217" t="str">
        <f t="shared" si="120"/>
        <v>NO</v>
      </c>
      <c r="AJ376" s="217" t="str">
        <f t="shared" si="104"/>
        <v>NO</v>
      </c>
      <c r="AK376" s="217" t="str">
        <f t="shared" si="105"/>
        <v>NO</v>
      </c>
      <c r="AL376" s="217" t="str">
        <f t="shared" si="106"/>
        <v>NO</v>
      </c>
      <c r="AM376" s="217" t="str">
        <f t="shared" si="107"/>
        <v>NO</v>
      </c>
      <c r="AN376" s="217" t="str">
        <f t="shared" si="108"/>
        <v>NO</v>
      </c>
      <c r="AO376" s="217" t="str">
        <f t="shared" si="108"/>
        <v>NO</v>
      </c>
      <c r="AP376" s="217" t="str">
        <f>IF(AND(Inputs!$E$16=TRUE,K376="YES"),"YES","NO")</f>
        <v>NO</v>
      </c>
      <c r="AQ376" s="217" t="str">
        <f t="shared" si="109"/>
        <v>NO</v>
      </c>
      <c r="AR376" s="217" t="str">
        <f t="shared" si="111"/>
        <v>NO</v>
      </c>
      <c r="AS376" s="216">
        <v>24</v>
      </c>
      <c r="AT376" s="221">
        <f t="shared" si="103"/>
        <v>43528</v>
      </c>
      <c r="AU376" s="217" t="str">
        <f t="shared" si="110"/>
        <v>PO+24W</v>
      </c>
    </row>
    <row r="377" spans="1:47" s="9" customFormat="1" hidden="1" x14ac:dyDescent="0.25">
      <c r="A377" s="218"/>
      <c r="B377" s="217" t="s">
        <v>2644</v>
      </c>
      <c r="C377" s="217">
        <v>7600</v>
      </c>
      <c r="D377" s="225">
        <v>7646</v>
      </c>
      <c r="E377" s="205" t="s">
        <v>2237</v>
      </c>
      <c r="F377" s="205" t="str">
        <f t="shared" si="112"/>
        <v>0000-FE-7646</v>
      </c>
      <c r="G377" s="205" t="s">
        <v>2742</v>
      </c>
      <c r="H377" s="9" t="s">
        <v>2663</v>
      </c>
      <c r="I377" s="9" t="str">
        <f>VLOOKUP(J377,Auxiliary!B:C,2,0)</f>
        <v>PUMP</v>
      </c>
      <c r="J377" s="217" t="s">
        <v>2530</v>
      </c>
      <c r="K377" s="217" t="s">
        <v>2653</v>
      </c>
      <c r="L377" s="217" t="s">
        <v>2654</v>
      </c>
      <c r="M377" s="217" t="s">
        <v>2654</v>
      </c>
      <c r="N377" s="217" t="s">
        <v>2654</v>
      </c>
      <c r="O377" s="217" t="s">
        <v>2654</v>
      </c>
      <c r="P377" s="217" t="s">
        <v>2654</v>
      </c>
      <c r="Q377" s="217" t="s">
        <v>2654</v>
      </c>
      <c r="R377" s="217" t="s">
        <v>2654</v>
      </c>
      <c r="S377" s="217" t="s">
        <v>2654</v>
      </c>
      <c r="T377" s="217" t="s">
        <v>2653</v>
      </c>
      <c r="U377" s="217" t="s">
        <v>2654</v>
      </c>
      <c r="V377" s="217" t="s">
        <v>2654</v>
      </c>
      <c r="W377" s="217" t="s">
        <v>2654</v>
      </c>
      <c r="X377" s="217" t="s">
        <v>2654</v>
      </c>
      <c r="Y377" s="217" t="s">
        <v>2654</v>
      </c>
      <c r="Z377" s="217" t="s">
        <v>2654</v>
      </c>
      <c r="AA377" s="217" t="s">
        <v>2654</v>
      </c>
      <c r="AB377" s="217" t="str">
        <f t="shared" si="113"/>
        <v>NO</v>
      </c>
      <c r="AC377" s="217" t="str">
        <f t="shared" si="114"/>
        <v>NO</v>
      </c>
      <c r="AD377" s="217" t="str">
        <f t="shared" si="115"/>
        <v>NO</v>
      </c>
      <c r="AE377" s="217" t="str">
        <f t="shared" si="116"/>
        <v>NO</v>
      </c>
      <c r="AF377" s="217" t="str">
        <f t="shared" si="117"/>
        <v>NO</v>
      </c>
      <c r="AG377" s="217" t="str">
        <f t="shared" si="118"/>
        <v>NO</v>
      </c>
      <c r="AH377" s="217" t="str">
        <f t="shared" si="119"/>
        <v>NO</v>
      </c>
      <c r="AI377" s="217" t="str">
        <f t="shared" si="120"/>
        <v>NO</v>
      </c>
      <c r="AJ377" s="217" t="str">
        <f t="shared" si="104"/>
        <v>NO</v>
      </c>
      <c r="AK377" s="217" t="str">
        <f t="shared" si="105"/>
        <v>NO</v>
      </c>
      <c r="AL377" s="217" t="str">
        <f t="shared" si="106"/>
        <v>NO</v>
      </c>
      <c r="AM377" s="217" t="str">
        <f t="shared" si="107"/>
        <v>NO</v>
      </c>
      <c r="AN377" s="217" t="str">
        <f t="shared" si="108"/>
        <v>NO</v>
      </c>
      <c r="AO377" s="217" t="str">
        <f t="shared" si="108"/>
        <v>NO</v>
      </c>
      <c r="AP377" s="217" t="str">
        <f>IF(AND(Inputs!$E$16=TRUE,K377="YES"),"YES","NO")</f>
        <v>NO</v>
      </c>
      <c r="AQ377" s="217" t="str">
        <f t="shared" si="109"/>
        <v>NO</v>
      </c>
      <c r="AR377" s="217" t="str">
        <f t="shared" si="111"/>
        <v>NO</v>
      </c>
      <c r="AS377" s="216">
        <v>24</v>
      </c>
      <c r="AT377" s="221">
        <f t="shared" si="103"/>
        <v>43528</v>
      </c>
      <c r="AU377" s="217" t="str">
        <f t="shared" si="110"/>
        <v>PO+24W</v>
      </c>
    </row>
    <row r="378" spans="1:47" s="9" customFormat="1" hidden="1" x14ac:dyDescent="0.25">
      <c r="A378" s="218"/>
      <c r="B378" s="217" t="s">
        <v>2644</v>
      </c>
      <c r="C378" s="217">
        <v>7600</v>
      </c>
      <c r="D378" s="225">
        <v>7647</v>
      </c>
      <c r="E378" s="205" t="s">
        <v>2238</v>
      </c>
      <c r="F378" s="205" t="str">
        <f t="shared" si="112"/>
        <v>0000-FE-7647</v>
      </c>
      <c r="G378" s="205" t="s">
        <v>2742</v>
      </c>
      <c r="H378" s="9" t="s">
        <v>2663</v>
      </c>
      <c r="I378" s="9" t="str">
        <f>VLOOKUP(J378,Auxiliary!B:C,2,0)</f>
        <v>PUMP</v>
      </c>
      <c r="J378" s="217" t="s">
        <v>2530</v>
      </c>
      <c r="K378" s="217" t="s">
        <v>2653</v>
      </c>
      <c r="L378" s="217" t="s">
        <v>2654</v>
      </c>
      <c r="M378" s="217" t="s">
        <v>2654</v>
      </c>
      <c r="N378" s="217" t="s">
        <v>2654</v>
      </c>
      <c r="O378" s="217" t="s">
        <v>2654</v>
      </c>
      <c r="P378" s="217" t="s">
        <v>2654</v>
      </c>
      <c r="Q378" s="217" t="s">
        <v>2654</v>
      </c>
      <c r="R378" s="217" t="s">
        <v>2654</v>
      </c>
      <c r="S378" s="217" t="s">
        <v>2654</v>
      </c>
      <c r="T378" s="217" t="s">
        <v>2653</v>
      </c>
      <c r="U378" s="217" t="s">
        <v>2654</v>
      </c>
      <c r="V378" s="217" t="s">
        <v>2654</v>
      </c>
      <c r="W378" s="217" t="s">
        <v>2654</v>
      </c>
      <c r="X378" s="217" t="s">
        <v>2654</v>
      </c>
      <c r="Y378" s="217" t="s">
        <v>2654</v>
      </c>
      <c r="Z378" s="217" t="s">
        <v>2654</v>
      </c>
      <c r="AA378" s="217" t="s">
        <v>2654</v>
      </c>
      <c r="AB378" s="217" t="str">
        <f t="shared" si="113"/>
        <v>NO</v>
      </c>
      <c r="AC378" s="217" t="str">
        <f t="shared" si="114"/>
        <v>NO</v>
      </c>
      <c r="AD378" s="217" t="str">
        <f t="shared" si="115"/>
        <v>NO</v>
      </c>
      <c r="AE378" s="217" t="str">
        <f t="shared" si="116"/>
        <v>NO</v>
      </c>
      <c r="AF378" s="217" t="str">
        <f t="shared" si="117"/>
        <v>NO</v>
      </c>
      <c r="AG378" s="217" t="str">
        <f t="shared" si="118"/>
        <v>NO</v>
      </c>
      <c r="AH378" s="217" t="str">
        <f t="shared" si="119"/>
        <v>NO</v>
      </c>
      <c r="AI378" s="217" t="str">
        <f t="shared" si="120"/>
        <v>NO</v>
      </c>
      <c r="AJ378" s="217" t="str">
        <f t="shared" si="104"/>
        <v>NO</v>
      </c>
      <c r="AK378" s="217" t="str">
        <f t="shared" si="105"/>
        <v>NO</v>
      </c>
      <c r="AL378" s="217" t="str">
        <f t="shared" si="106"/>
        <v>NO</v>
      </c>
      <c r="AM378" s="217" t="str">
        <f t="shared" si="107"/>
        <v>NO</v>
      </c>
      <c r="AN378" s="217" t="str">
        <f t="shared" si="108"/>
        <v>NO</v>
      </c>
      <c r="AO378" s="217" t="str">
        <f t="shared" si="108"/>
        <v>NO</v>
      </c>
      <c r="AP378" s="217" t="str">
        <f>IF(AND(Inputs!$E$16=TRUE,K378="YES"),"YES","NO")</f>
        <v>NO</v>
      </c>
      <c r="AQ378" s="217" t="str">
        <f t="shared" si="109"/>
        <v>NO</v>
      </c>
      <c r="AR378" s="217" t="str">
        <f t="shared" si="111"/>
        <v>NO</v>
      </c>
      <c r="AS378" s="216">
        <v>24</v>
      </c>
      <c r="AT378" s="221">
        <f t="shared" si="103"/>
        <v>43528</v>
      </c>
      <c r="AU378" s="217" t="str">
        <f t="shared" si="110"/>
        <v>PO+24W</v>
      </c>
    </row>
    <row r="379" spans="1:47" s="9" customFormat="1" hidden="1" x14ac:dyDescent="0.25">
      <c r="A379" s="218"/>
      <c r="B379" s="217" t="s">
        <v>2644</v>
      </c>
      <c r="C379" s="217">
        <v>7600</v>
      </c>
      <c r="D379" s="225">
        <v>7649</v>
      </c>
      <c r="E379" s="205" t="s">
        <v>1997</v>
      </c>
      <c r="F379" s="205" t="str">
        <f t="shared" si="112"/>
        <v>0000-FE-7649</v>
      </c>
      <c r="G379" s="205" t="s">
        <v>2742</v>
      </c>
      <c r="H379" s="9" t="s">
        <v>2663</v>
      </c>
      <c r="I379" s="9" t="str">
        <f>VLOOKUP(J379,Auxiliary!B:C,2,0)</f>
        <v>PUMP</v>
      </c>
      <c r="J379" s="217" t="s">
        <v>2530</v>
      </c>
      <c r="K379" s="217" t="s">
        <v>2653</v>
      </c>
      <c r="L379" s="217" t="s">
        <v>2654</v>
      </c>
      <c r="M379" s="217" t="s">
        <v>2654</v>
      </c>
      <c r="N379" s="217" t="s">
        <v>2654</v>
      </c>
      <c r="O379" s="217" t="s">
        <v>2654</v>
      </c>
      <c r="P379" s="217" t="s">
        <v>2654</v>
      </c>
      <c r="Q379" s="217" t="s">
        <v>2654</v>
      </c>
      <c r="R379" s="217" t="s">
        <v>2654</v>
      </c>
      <c r="S379" s="217" t="s">
        <v>2654</v>
      </c>
      <c r="T379" s="217" t="s">
        <v>2653</v>
      </c>
      <c r="U379" s="217" t="s">
        <v>2654</v>
      </c>
      <c r="V379" s="217" t="s">
        <v>2654</v>
      </c>
      <c r="W379" s="217" t="s">
        <v>2654</v>
      </c>
      <c r="X379" s="217" t="s">
        <v>2654</v>
      </c>
      <c r="Y379" s="217" t="s">
        <v>2654</v>
      </c>
      <c r="Z379" s="217" t="s">
        <v>2654</v>
      </c>
      <c r="AA379" s="217" t="s">
        <v>2654</v>
      </c>
      <c r="AB379" s="217" t="str">
        <f t="shared" si="113"/>
        <v>NO</v>
      </c>
      <c r="AC379" s="217" t="str">
        <f t="shared" si="114"/>
        <v>NO</v>
      </c>
      <c r="AD379" s="217" t="str">
        <f t="shared" si="115"/>
        <v>NO</v>
      </c>
      <c r="AE379" s="217" t="str">
        <f t="shared" si="116"/>
        <v>NO</v>
      </c>
      <c r="AF379" s="217" t="str">
        <f t="shared" si="117"/>
        <v>NO</v>
      </c>
      <c r="AG379" s="217" t="str">
        <f t="shared" si="118"/>
        <v>NO</v>
      </c>
      <c r="AH379" s="217" t="str">
        <f t="shared" si="119"/>
        <v>NO</v>
      </c>
      <c r="AI379" s="217" t="str">
        <f t="shared" si="120"/>
        <v>NO</v>
      </c>
      <c r="AJ379" s="217" t="str">
        <f t="shared" si="104"/>
        <v>NO</v>
      </c>
      <c r="AK379" s="217" t="str">
        <f t="shared" si="105"/>
        <v>NO</v>
      </c>
      <c r="AL379" s="217" t="str">
        <f t="shared" si="106"/>
        <v>NO</v>
      </c>
      <c r="AM379" s="217" t="str">
        <f t="shared" si="107"/>
        <v>NO</v>
      </c>
      <c r="AN379" s="217" t="str">
        <f t="shared" si="108"/>
        <v>NO</v>
      </c>
      <c r="AO379" s="217" t="str">
        <f t="shared" si="108"/>
        <v>NO</v>
      </c>
      <c r="AP379" s="217" t="str">
        <f>IF(AND(Inputs!$E$16=TRUE,K379="YES"),"YES","NO")</f>
        <v>NO</v>
      </c>
      <c r="AQ379" s="217" t="str">
        <f t="shared" si="109"/>
        <v>NO</v>
      </c>
      <c r="AR379" s="217" t="str">
        <f t="shared" si="111"/>
        <v>NO</v>
      </c>
      <c r="AS379" s="216">
        <v>40</v>
      </c>
      <c r="AT379" s="221">
        <f t="shared" ref="AT379:AT440" si="121">IF(AS379=0,"",IF(WEEKDAY(IF(AS379=0,"",SDATE+AS379*7),1)=1,IF(AS379=0,"",SDATE+AS379*7)+1,IF(WEEKDAY(IF(AS379=0,"",SDATE+AS379*7),1)=7,IF(AS379=0,"",SDATE+AS379*7)+2,IF(AS379=0,"",SDATE+AS379*7))))</f>
        <v>43640</v>
      </c>
      <c r="AU379" s="217" t="str">
        <f t="shared" si="110"/>
        <v>PO+40W</v>
      </c>
    </row>
    <row r="380" spans="1:47" s="9" customFormat="1" hidden="1" x14ac:dyDescent="0.25">
      <c r="A380" s="218"/>
      <c r="B380" s="217" t="s">
        <v>2644</v>
      </c>
      <c r="C380" s="217">
        <v>7600</v>
      </c>
      <c r="D380" s="225">
        <v>7651</v>
      </c>
      <c r="E380" s="205" t="s">
        <v>2239</v>
      </c>
      <c r="F380" s="205" t="str">
        <f t="shared" si="112"/>
        <v>0000-FE-7651</v>
      </c>
      <c r="G380" s="205" t="s">
        <v>2742</v>
      </c>
      <c r="H380" s="9" t="s">
        <v>2663</v>
      </c>
      <c r="I380" s="9" t="str">
        <f>VLOOKUP(J380,Auxiliary!B:C,2,0)</f>
        <v>PUMP</v>
      </c>
      <c r="J380" s="217" t="s">
        <v>2530</v>
      </c>
      <c r="K380" s="217" t="s">
        <v>2653</v>
      </c>
      <c r="L380" s="217" t="s">
        <v>2654</v>
      </c>
      <c r="M380" s="217" t="s">
        <v>2654</v>
      </c>
      <c r="N380" s="217" t="s">
        <v>2654</v>
      </c>
      <c r="O380" s="217" t="s">
        <v>2654</v>
      </c>
      <c r="P380" s="217" t="s">
        <v>2654</v>
      </c>
      <c r="Q380" s="217" t="s">
        <v>2654</v>
      </c>
      <c r="R380" s="217" t="s">
        <v>2654</v>
      </c>
      <c r="S380" s="217" t="s">
        <v>2654</v>
      </c>
      <c r="T380" s="217" t="s">
        <v>2653</v>
      </c>
      <c r="U380" s="217" t="s">
        <v>2654</v>
      </c>
      <c r="V380" s="217" t="s">
        <v>2654</v>
      </c>
      <c r="W380" s="217" t="s">
        <v>2654</v>
      </c>
      <c r="X380" s="217" t="s">
        <v>2654</v>
      </c>
      <c r="Y380" s="217" t="s">
        <v>2654</v>
      </c>
      <c r="Z380" s="217" t="s">
        <v>2654</v>
      </c>
      <c r="AA380" s="217" t="s">
        <v>2654</v>
      </c>
      <c r="AB380" s="217" t="str">
        <f t="shared" si="113"/>
        <v>NO</v>
      </c>
      <c r="AC380" s="217" t="str">
        <f t="shared" si="114"/>
        <v>NO</v>
      </c>
      <c r="AD380" s="217" t="str">
        <f t="shared" si="115"/>
        <v>NO</v>
      </c>
      <c r="AE380" s="217" t="str">
        <f t="shared" si="116"/>
        <v>NO</v>
      </c>
      <c r="AF380" s="217" t="str">
        <f t="shared" si="117"/>
        <v>NO</v>
      </c>
      <c r="AG380" s="217" t="str">
        <f t="shared" si="118"/>
        <v>NO</v>
      </c>
      <c r="AH380" s="217" t="str">
        <f t="shared" si="119"/>
        <v>NO</v>
      </c>
      <c r="AI380" s="217" t="str">
        <f t="shared" si="120"/>
        <v>NO</v>
      </c>
      <c r="AJ380" s="217" t="str">
        <f t="shared" si="104"/>
        <v>NO</v>
      </c>
      <c r="AK380" s="217" t="str">
        <f t="shared" si="105"/>
        <v>NO</v>
      </c>
      <c r="AL380" s="217" t="str">
        <f t="shared" si="106"/>
        <v>NO</v>
      </c>
      <c r="AM380" s="217" t="str">
        <f t="shared" si="107"/>
        <v>NO</v>
      </c>
      <c r="AN380" s="217" t="str">
        <f t="shared" si="108"/>
        <v>NO</v>
      </c>
      <c r="AO380" s="217" t="str">
        <f t="shared" si="108"/>
        <v>NO</v>
      </c>
      <c r="AP380" s="217" t="str">
        <f>IF(AND(Inputs!$E$16=TRUE,K380="YES"),"YES","NO")</f>
        <v>NO</v>
      </c>
      <c r="AQ380" s="217" t="str">
        <f t="shared" si="109"/>
        <v>NO</v>
      </c>
      <c r="AR380" s="217" t="str">
        <f t="shared" si="111"/>
        <v>NO</v>
      </c>
      <c r="AS380" s="216">
        <v>40</v>
      </c>
      <c r="AT380" s="221">
        <f t="shared" si="121"/>
        <v>43640</v>
      </c>
      <c r="AU380" s="217" t="str">
        <f t="shared" si="110"/>
        <v>PO+40W</v>
      </c>
    </row>
    <row r="381" spans="1:47" s="9" customFormat="1" hidden="1" x14ac:dyDescent="0.25">
      <c r="A381" s="218"/>
      <c r="B381" s="217" t="s">
        <v>2644</v>
      </c>
      <c r="C381" s="217">
        <v>7600</v>
      </c>
      <c r="D381" s="225">
        <v>7652</v>
      </c>
      <c r="E381" s="205" t="s">
        <v>2240</v>
      </c>
      <c r="F381" s="205" t="str">
        <f t="shared" si="112"/>
        <v>0000-FE-7652</v>
      </c>
      <c r="G381" s="205" t="s">
        <v>2742</v>
      </c>
      <c r="H381" s="9" t="s">
        <v>2663</v>
      </c>
      <c r="I381" s="9" t="str">
        <f>VLOOKUP(J381,Auxiliary!B:C,2,0)</f>
        <v>PUMP</v>
      </c>
      <c r="J381" s="217" t="s">
        <v>2530</v>
      </c>
      <c r="K381" s="217" t="s">
        <v>2653</v>
      </c>
      <c r="L381" s="217" t="s">
        <v>2654</v>
      </c>
      <c r="M381" s="217" t="s">
        <v>2654</v>
      </c>
      <c r="N381" s="217" t="s">
        <v>2654</v>
      </c>
      <c r="O381" s="217" t="s">
        <v>2654</v>
      </c>
      <c r="P381" s="217" t="s">
        <v>2654</v>
      </c>
      <c r="Q381" s="217" t="s">
        <v>2654</v>
      </c>
      <c r="R381" s="217" t="s">
        <v>2654</v>
      </c>
      <c r="S381" s="217" t="s">
        <v>2654</v>
      </c>
      <c r="T381" s="217" t="s">
        <v>2653</v>
      </c>
      <c r="U381" s="217" t="s">
        <v>2654</v>
      </c>
      <c r="V381" s="217" t="s">
        <v>2654</v>
      </c>
      <c r="W381" s="217" t="s">
        <v>2654</v>
      </c>
      <c r="X381" s="217" t="s">
        <v>2654</v>
      </c>
      <c r="Y381" s="217" t="s">
        <v>2654</v>
      </c>
      <c r="Z381" s="217" t="s">
        <v>2654</v>
      </c>
      <c r="AA381" s="217" t="s">
        <v>2654</v>
      </c>
      <c r="AB381" s="217" t="str">
        <f t="shared" si="113"/>
        <v>NO</v>
      </c>
      <c r="AC381" s="217" t="str">
        <f t="shared" si="114"/>
        <v>NO</v>
      </c>
      <c r="AD381" s="217" t="str">
        <f t="shared" si="115"/>
        <v>NO</v>
      </c>
      <c r="AE381" s="217" t="str">
        <f t="shared" si="116"/>
        <v>NO</v>
      </c>
      <c r="AF381" s="217" t="str">
        <f t="shared" si="117"/>
        <v>NO</v>
      </c>
      <c r="AG381" s="217" t="str">
        <f t="shared" si="118"/>
        <v>NO</v>
      </c>
      <c r="AH381" s="217" t="str">
        <f t="shared" si="119"/>
        <v>NO</v>
      </c>
      <c r="AI381" s="217" t="str">
        <f t="shared" si="120"/>
        <v>NO</v>
      </c>
      <c r="AJ381" s="217" t="str">
        <f t="shared" si="104"/>
        <v>NO</v>
      </c>
      <c r="AK381" s="217" t="str">
        <f t="shared" si="105"/>
        <v>NO</v>
      </c>
      <c r="AL381" s="217" t="str">
        <f t="shared" si="106"/>
        <v>NO</v>
      </c>
      <c r="AM381" s="217" t="str">
        <f t="shared" si="107"/>
        <v>NO</v>
      </c>
      <c r="AN381" s="217" t="str">
        <f t="shared" si="108"/>
        <v>NO</v>
      </c>
      <c r="AO381" s="217" t="str">
        <f t="shared" si="108"/>
        <v>NO</v>
      </c>
      <c r="AP381" s="217" t="str">
        <f>IF(AND(Inputs!$E$16=TRUE,K381="YES"),"YES","NO")</f>
        <v>NO</v>
      </c>
      <c r="AQ381" s="217" t="str">
        <f t="shared" si="109"/>
        <v>NO</v>
      </c>
      <c r="AR381" s="217" t="str">
        <f t="shared" si="111"/>
        <v>NO</v>
      </c>
      <c r="AS381" s="216">
        <v>24</v>
      </c>
      <c r="AT381" s="221">
        <f t="shared" si="121"/>
        <v>43528</v>
      </c>
      <c r="AU381" s="217" t="str">
        <f t="shared" si="110"/>
        <v>PO+24W</v>
      </c>
    </row>
    <row r="382" spans="1:47" s="9" customFormat="1" hidden="1" x14ac:dyDescent="0.25">
      <c r="A382" s="218"/>
      <c r="B382" s="217" t="s">
        <v>2644</v>
      </c>
      <c r="C382" s="217">
        <v>7600</v>
      </c>
      <c r="D382" s="225">
        <v>7653</v>
      </c>
      <c r="E382" s="205" t="s">
        <v>2241</v>
      </c>
      <c r="F382" s="205" t="str">
        <f t="shared" si="112"/>
        <v>0000-FE-7653</v>
      </c>
      <c r="G382" s="205" t="s">
        <v>2742</v>
      </c>
      <c r="H382" s="9" t="s">
        <v>2663</v>
      </c>
      <c r="I382" s="9" t="str">
        <f>VLOOKUP(J382,Auxiliary!B:C,2,0)</f>
        <v>PUMP</v>
      </c>
      <c r="J382" s="217" t="s">
        <v>2530</v>
      </c>
      <c r="K382" s="217" t="s">
        <v>2653</v>
      </c>
      <c r="L382" s="217" t="s">
        <v>2654</v>
      </c>
      <c r="M382" s="217" t="s">
        <v>2654</v>
      </c>
      <c r="N382" s="217" t="s">
        <v>2654</v>
      </c>
      <c r="O382" s="217" t="s">
        <v>2654</v>
      </c>
      <c r="P382" s="217" t="s">
        <v>2654</v>
      </c>
      <c r="Q382" s="217" t="s">
        <v>2654</v>
      </c>
      <c r="R382" s="217" t="s">
        <v>2654</v>
      </c>
      <c r="S382" s="217" t="s">
        <v>2654</v>
      </c>
      <c r="T382" s="217" t="s">
        <v>2653</v>
      </c>
      <c r="U382" s="217" t="s">
        <v>2654</v>
      </c>
      <c r="V382" s="217" t="s">
        <v>2654</v>
      </c>
      <c r="W382" s="217" t="s">
        <v>2654</v>
      </c>
      <c r="X382" s="217" t="s">
        <v>2654</v>
      </c>
      <c r="Y382" s="217" t="s">
        <v>2654</v>
      </c>
      <c r="Z382" s="217" t="s">
        <v>2654</v>
      </c>
      <c r="AA382" s="217" t="s">
        <v>2654</v>
      </c>
      <c r="AB382" s="217" t="str">
        <f t="shared" si="113"/>
        <v>NO</v>
      </c>
      <c r="AC382" s="217" t="str">
        <f t="shared" si="114"/>
        <v>NO</v>
      </c>
      <c r="AD382" s="217" t="str">
        <f t="shared" si="115"/>
        <v>NO</v>
      </c>
      <c r="AE382" s="217" t="str">
        <f t="shared" si="116"/>
        <v>NO</v>
      </c>
      <c r="AF382" s="217" t="str">
        <f t="shared" si="117"/>
        <v>NO</v>
      </c>
      <c r="AG382" s="217" t="str">
        <f t="shared" si="118"/>
        <v>NO</v>
      </c>
      <c r="AH382" s="217" t="str">
        <f t="shared" si="119"/>
        <v>NO</v>
      </c>
      <c r="AI382" s="217" t="str">
        <f t="shared" si="120"/>
        <v>NO</v>
      </c>
      <c r="AJ382" s="217" t="str">
        <f t="shared" si="104"/>
        <v>NO</v>
      </c>
      <c r="AK382" s="217" t="str">
        <f t="shared" si="105"/>
        <v>NO</v>
      </c>
      <c r="AL382" s="217" t="str">
        <f t="shared" si="106"/>
        <v>NO</v>
      </c>
      <c r="AM382" s="217" t="str">
        <f t="shared" si="107"/>
        <v>NO</v>
      </c>
      <c r="AN382" s="217" t="str">
        <f t="shared" si="108"/>
        <v>NO</v>
      </c>
      <c r="AO382" s="217" t="str">
        <f t="shared" si="108"/>
        <v>NO</v>
      </c>
      <c r="AP382" s="217" t="str">
        <f>IF(AND(Inputs!$E$16=TRUE,K382="YES"),"YES","NO")</f>
        <v>NO</v>
      </c>
      <c r="AQ382" s="217" t="str">
        <f t="shared" si="109"/>
        <v>NO</v>
      </c>
      <c r="AR382" s="217" t="str">
        <f t="shared" si="111"/>
        <v>NO</v>
      </c>
      <c r="AS382" s="216">
        <v>24</v>
      </c>
      <c r="AT382" s="221">
        <f t="shared" si="121"/>
        <v>43528</v>
      </c>
      <c r="AU382" s="217" t="str">
        <f t="shared" si="110"/>
        <v>PO+24W</v>
      </c>
    </row>
    <row r="383" spans="1:47" s="9" customFormat="1" hidden="1" x14ac:dyDescent="0.25">
      <c r="A383" s="218"/>
      <c r="B383" s="217" t="s">
        <v>2644</v>
      </c>
      <c r="C383" s="217">
        <v>7600</v>
      </c>
      <c r="D383" s="225">
        <v>7654</v>
      </c>
      <c r="E383" s="205" t="s">
        <v>2242</v>
      </c>
      <c r="F383" s="205" t="str">
        <f t="shared" si="112"/>
        <v>0000-FE-7654</v>
      </c>
      <c r="G383" s="205" t="s">
        <v>2742</v>
      </c>
      <c r="H383" s="9" t="s">
        <v>2663</v>
      </c>
      <c r="I383" s="9" t="str">
        <f>VLOOKUP(J383,Auxiliary!B:C,2,0)</f>
        <v>PUMP</v>
      </c>
      <c r="J383" s="217" t="s">
        <v>2530</v>
      </c>
      <c r="K383" s="217" t="s">
        <v>2653</v>
      </c>
      <c r="L383" s="217" t="s">
        <v>2654</v>
      </c>
      <c r="M383" s="217" t="s">
        <v>2654</v>
      </c>
      <c r="N383" s="217" t="s">
        <v>2654</v>
      </c>
      <c r="O383" s="217" t="s">
        <v>2654</v>
      </c>
      <c r="P383" s="217" t="s">
        <v>2654</v>
      </c>
      <c r="Q383" s="217" t="s">
        <v>2654</v>
      </c>
      <c r="R383" s="217" t="s">
        <v>2654</v>
      </c>
      <c r="S383" s="217" t="s">
        <v>2654</v>
      </c>
      <c r="T383" s="217" t="s">
        <v>2653</v>
      </c>
      <c r="U383" s="217" t="s">
        <v>2654</v>
      </c>
      <c r="V383" s="217" t="s">
        <v>2654</v>
      </c>
      <c r="W383" s="217" t="s">
        <v>2654</v>
      </c>
      <c r="X383" s="217" t="s">
        <v>2654</v>
      </c>
      <c r="Y383" s="217" t="s">
        <v>2654</v>
      </c>
      <c r="Z383" s="217" t="s">
        <v>2654</v>
      </c>
      <c r="AA383" s="217" t="s">
        <v>2654</v>
      </c>
      <c r="AB383" s="217" t="str">
        <f t="shared" si="113"/>
        <v>NO</v>
      </c>
      <c r="AC383" s="217" t="str">
        <f t="shared" si="114"/>
        <v>NO</v>
      </c>
      <c r="AD383" s="217" t="str">
        <f t="shared" si="115"/>
        <v>NO</v>
      </c>
      <c r="AE383" s="217" t="str">
        <f t="shared" si="116"/>
        <v>NO</v>
      </c>
      <c r="AF383" s="217" t="str">
        <f t="shared" si="117"/>
        <v>NO</v>
      </c>
      <c r="AG383" s="217" t="str">
        <f t="shared" si="118"/>
        <v>NO</v>
      </c>
      <c r="AH383" s="217" t="str">
        <f t="shared" si="119"/>
        <v>NO</v>
      </c>
      <c r="AI383" s="217" t="str">
        <f t="shared" si="120"/>
        <v>NO</v>
      </c>
      <c r="AJ383" s="217" t="str">
        <f t="shared" si="104"/>
        <v>NO</v>
      </c>
      <c r="AK383" s="217" t="str">
        <f t="shared" si="105"/>
        <v>NO</v>
      </c>
      <c r="AL383" s="217" t="str">
        <f t="shared" si="106"/>
        <v>NO</v>
      </c>
      <c r="AM383" s="217" t="str">
        <f t="shared" si="107"/>
        <v>NO</v>
      </c>
      <c r="AN383" s="217" t="str">
        <f t="shared" si="108"/>
        <v>NO</v>
      </c>
      <c r="AO383" s="217" t="str">
        <f t="shared" si="108"/>
        <v>NO</v>
      </c>
      <c r="AP383" s="217" t="str">
        <f>IF(AND(Inputs!$E$16=TRUE,K383="YES"),"YES","NO")</f>
        <v>NO</v>
      </c>
      <c r="AQ383" s="217" t="str">
        <f t="shared" si="109"/>
        <v>NO</v>
      </c>
      <c r="AR383" s="217" t="str">
        <f t="shared" si="111"/>
        <v>NO</v>
      </c>
      <c r="AS383" s="216">
        <v>24</v>
      </c>
      <c r="AT383" s="221">
        <f t="shared" si="121"/>
        <v>43528</v>
      </c>
      <c r="AU383" s="217" t="str">
        <f t="shared" si="110"/>
        <v>PO+24W</v>
      </c>
    </row>
    <row r="384" spans="1:47" s="9" customFormat="1" hidden="1" x14ac:dyDescent="0.25">
      <c r="A384" s="218"/>
      <c r="B384" s="217" t="s">
        <v>2644</v>
      </c>
      <c r="C384" s="217">
        <v>7600</v>
      </c>
      <c r="D384" s="225">
        <v>7655</v>
      </c>
      <c r="E384" s="205" t="s">
        <v>2243</v>
      </c>
      <c r="F384" s="205" t="str">
        <f t="shared" si="112"/>
        <v>0000-FE-7655</v>
      </c>
      <c r="G384" s="205" t="s">
        <v>2742</v>
      </c>
      <c r="H384" s="9" t="s">
        <v>2663</v>
      </c>
      <c r="I384" s="9" t="str">
        <f>VLOOKUP(J384,Auxiliary!B:C,2,0)</f>
        <v>PUMP</v>
      </c>
      <c r="J384" s="217" t="s">
        <v>2530</v>
      </c>
      <c r="K384" s="217" t="s">
        <v>2653</v>
      </c>
      <c r="L384" s="217" t="s">
        <v>2654</v>
      </c>
      <c r="M384" s="217" t="s">
        <v>2654</v>
      </c>
      <c r="N384" s="217" t="s">
        <v>2654</v>
      </c>
      <c r="O384" s="217" t="s">
        <v>2654</v>
      </c>
      <c r="P384" s="217" t="s">
        <v>2654</v>
      </c>
      <c r="Q384" s="217" t="s">
        <v>2654</v>
      </c>
      <c r="R384" s="217" t="s">
        <v>2654</v>
      </c>
      <c r="S384" s="217" t="s">
        <v>2654</v>
      </c>
      <c r="T384" s="217" t="s">
        <v>2653</v>
      </c>
      <c r="U384" s="217" t="s">
        <v>2654</v>
      </c>
      <c r="V384" s="217" t="s">
        <v>2654</v>
      </c>
      <c r="W384" s="217" t="s">
        <v>2654</v>
      </c>
      <c r="X384" s="217" t="s">
        <v>2654</v>
      </c>
      <c r="Y384" s="217" t="s">
        <v>2654</v>
      </c>
      <c r="Z384" s="217" t="s">
        <v>2654</v>
      </c>
      <c r="AA384" s="217" t="s">
        <v>2654</v>
      </c>
      <c r="AB384" s="217" t="str">
        <f t="shared" si="113"/>
        <v>NO</v>
      </c>
      <c r="AC384" s="217" t="str">
        <f t="shared" si="114"/>
        <v>NO</v>
      </c>
      <c r="AD384" s="217" t="str">
        <f t="shared" si="115"/>
        <v>NO</v>
      </c>
      <c r="AE384" s="217" t="str">
        <f t="shared" si="116"/>
        <v>NO</v>
      </c>
      <c r="AF384" s="217" t="str">
        <f t="shared" si="117"/>
        <v>NO</v>
      </c>
      <c r="AG384" s="217" t="str">
        <f t="shared" si="118"/>
        <v>NO</v>
      </c>
      <c r="AH384" s="217" t="str">
        <f t="shared" si="119"/>
        <v>NO</v>
      </c>
      <c r="AI384" s="217" t="str">
        <f t="shared" si="120"/>
        <v>NO</v>
      </c>
      <c r="AJ384" s="217" t="str">
        <f t="shared" si="104"/>
        <v>NO</v>
      </c>
      <c r="AK384" s="217" t="str">
        <f t="shared" si="105"/>
        <v>NO</v>
      </c>
      <c r="AL384" s="217" t="str">
        <f t="shared" si="106"/>
        <v>NO</v>
      </c>
      <c r="AM384" s="217" t="str">
        <f t="shared" si="107"/>
        <v>NO</v>
      </c>
      <c r="AN384" s="217" t="str">
        <f t="shared" si="108"/>
        <v>NO</v>
      </c>
      <c r="AO384" s="217" t="str">
        <f t="shared" si="108"/>
        <v>NO</v>
      </c>
      <c r="AP384" s="217" t="str">
        <f>IF(AND(Inputs!$E$16=TRUE,K384="YES"),"YES","NO")</f>
        <v>NO</v>
      </c>
      <c r="AQ384" s="217" t="str">
        <f t="shared" si="109"/>
        <v>NO</v>
      </c>
      <c r="AR384" s="217" t="str">
        <f t="shared" si="111"/>
        <v>NO</v>
      </c>
      <c r="AS384" s="216">
        <v>24</v>
      </c>
      <c r="AT384" s="221">
        <f t="shared" si="121"/>
        <v>43528</v>
      </c>
      <c r="AU384" s="217" t="str">
        <f t="shared" si="110"/>
        <v>PO+24W</v>
      </c>
    </row>
    <row r="385" spans="1:47" s="9" customFormat="1" hidden="1" x14ac:dyDescent="0.25">
      <c r="A385" s="218"/>
      <c r="B385" s="217" t="s">
        <v>2644</v>
      </c>
      <c r="C385" s="217">
        <v>7600</v>
      </c>
      <c r="D385" s="225">
        <v>7656</v>
      </c>
      <c r="E385" s="205" t="s">
        <v>2244</v>
      </c>
      <c r="F385" s="205" t="str">
        <f t="shared" si="112"/>
        <v>0000-FE-7656</v>
      </c>
      <c r="G385" s="205" t="s">
        <v>2742</v>
      </c>
      <c r="H385" s="9" t="s">
        <v>2663</v>
      </c>
      <c r="I385" s="9" t="str">
        <f>VLOOKUP(J385,Auxiliary!B:C,2,0)</f>
        <v>PUMP</v>
      </c>
      <c r="J385" s="217" t="s">
        <v>2530</v>
      </c>
      <c r="K385" s="217" t="s">
        <v>2653</v>
      </c>
      <c r="L385" s="217" t="s">
        <v>2654</v>
      </c>
      <c r="M385" s="217" t="s">
        <v>2654</v>
      </c>
      <c r="N385" s="217" t="s">
        <v>2654</v>
      </c>
      <c r="O385" s="217" t="s">
        <v>2654</v>
      </c>
      <c r="P385" s="217" t="s">
        <v>2654</v>
      </c>
      <c r="Q385" s="217" t="s">
        <v>2654</v>
      </c>
      <c r="R385" s="217" t="s">
        <v>2654</v>
      </c>
      <c r="S385" s="217" t="s">
        <v>2654</v>
      </c>
      <c r="T385" s="217" t="s">
        <v>2653</v>
      </c>
      <c r="U385" s="217" t="s">
        <v>2654</v>
      </c>
      <c r="V385" s="217" t="s">
        <v>2654</v>
      </c>
      <c r="W385" s="217" t="s">
        <v>2654</v>
      </c>
      <c r="X385" s="217" t="s">
        <v>2654</v>
      </c>
      <c r="Y385" s="217" t="s">
        <v>2654</v>
      </c>
      <c r="Z385" s="217" t="s">
        <v>2654</v>
      </c>
      <c r="AA385" s="217" t="s">
        <v>2654</v>
      </c>
      <c r="AB385" s="217" t="str">
        <f t="shared" si="113"/>
        <v>NO</v>
      </c>
      <c r="AC385" s="217" t="str">
        <f t="shared" si="114"/>
        <v>NO</v>
      </c>
      <c r="AD385" s="217" t="str">
        <f t="shared" si="115"/>
        <v>NO</v>
      </c>
      <c r="AE385" s="217" t="str">
        <f t="shared" si="116"/>
        <v>NO</v>
      </c>
      <c r="AF385" s="217" t="str">
        <f t="shared" si="117"/>
        <v>NO</v>
      </c>
      <c r="AG385" s="217" t="str">
        <f t="shared" si="118"/>
        <v>NO</v>
      </c>
      <c r="AH385" s="217" t="str">
        <f t="shared" si="119"/>
        <v>NO</v>
      </c>
      <c r="AI385" s="217" t="str">
        <f t="shared" si="120"/>
        <v>NO</v>
      </c>
      <c r="AJ385" s="217" t="str">
        <f t="shared" si="104"/>
        <v>NO</v>
      </c>
      <c r="AK385" s="217" t="str">
        <f t="shared" si="105"/>
        <v>NO</v>
      </c>
      <c r="AL385" s="217" t="str">
        <f t="shared" si="106"/>
        <v>NO</v>
      </c>
      <c r="AM385" s="217" t="str">
        <f t="shared" si="107"/>
        <v>NO</v>
      </c>
      <c r="AN385" s="217" t="str">
        <f t="shared" si="108"/>
        <v>NO</v>
      </c>
      <c r="AO385" s="217" t="str">
        <f t="shared" si="108"/>
        <v>NO</v>
      </c>
      <c r="AP385" s="217" t="str">
        <f>IF(AND(Inputs!$E$16=TRUE,K385="YES"),"YES","NO")</f>
        <v>NO</v>
      </c>
      <c r="AQ385" s="217" t="str">
        <f t="shared" si="109"/>
        <v>NO</v>
      </c>
      <c r="AR385" s="217" t="str">
        <f t="shared" si="111"/>
        <v>NO</v>
      </c>
      <c r="AS385" s="216">
        <v>24</v>
      </c>
      <c r="AT385" s="221">
        <f t="shared" si="121"/>
        <v>43528</v>
      </c>
      <c r="AU385" s="217" t="str">
        <f t="shared" si="110"/>
        <v>PO+24W</v>
      </c>
    </row>
    <row r="386" spans="1:47" s="9" customFormat="1" hidden="1" x14ac:dyDescent="0.25">
      <c r="A386" s="218"/>
      <c r="B386" s="217" t="s">
        <v>2644</v>
      </c>
      <c r="C386" s="217">
        <v>7600</v>
      </c>
      <c r="D386" s="225">
        <v>7657</v>
      </c>
      <c r="E386" s="205" t="s">
        <v>2884</v>
      </c>
      <c r="F386" s="205" t="str">
        <f t="shared" si="112"/>
        <v>0000-FE-7657</v>
      </c>
      <c r="G386" s="205" t="s">
        <v>2742</v>
      </c>
      <c r="H386" s="9" t="s">
        <v>2663</v>
      </c>
      <c r="I386" s="9" t="str">
        <f>VLOOKUP(J386,Auxiliary!B:C,2,0)</f>
        <v>PUMP</v>
      </c>
      <c r="J386" s="217" t="s">
        <v>2530</v>
      </c>
      <c r="K386" s="217" t="s">
        <v>2653</v>
      </c>
      <c r="L386" s="217" t="s">
        <v>2654</v>
      </c>
      <c r="M386" s="217" t="s">
        <v>2654</v>
      </c>
      <c r="N386" s="217" t="s">
        <v>2654</v>
      </c>
      <c r="O386" s="217" t="s">
        <v>2654</v>
      </c>
      <c r="P386" s="217" t="s">
        <v>2654</v>
      </c>
      <c r="Q386" s="217" t="s">
        <v>2654</v>
      </c>
      <c r="R386" s="217" t="s">
        <v>2654</v>
      </c>
      <c r="S386" s="217" t="s">
        <v>2654</v>
      </c>
      <c r="T386" s="217" t="s">
        <v>2653</v>
      </c>
      <c r="U386" s="217" t="s">
        <v>2654</v>
      </c>
      <c r="V386" s="217" t="s">
        <v>2654</v>
      </c>
      <c r="W386" s="217" t="s">
        <v>2654</v>
      </c>
      <c r="X386" s="217" t="s">
        <v>2654</v>
      </c>
      <c r="Y386" s="217" t="s">
        <v>2654</v>
      </c>
      <c r="Z386" s="217" t="s">
        <v>2654</v>
      </c>
      <c r="AA386" s="217" t="s">
        <v>2654</v>
      </c>
      <c r="AB386" s="217" t="str">
        <f t="shared" si="113"/>
        <v>NO</v>
      </c>
      <c r="AC386" s="217" t="str">
        <f t="shared" si="114"/>
        <v>NO</v>
      </c>
      <c r="AD386" s="217" t="str">
        <f t="shared" si="115"/>
        <v>NO</v>
      </c>
      <c r="AE386" s="217" t="str">
        <f t="shared" si="116"/>
        <v>NO</v>
      </c>
      <c r="AF386" s="217" t="str">
        <f t="shared" si="117"/>
        <v>NO</v>
      </c>
      <c r="AG386" s="217" t="str">
        <f t="shared" si="118"/>
        <v>NO</v>
      </c>
      <c r="AH386" s="217" t="str">
        <f t="shared" si="119"/>
        <v>NO</v>
      </c>
      <c r="AI386" s="217" t="str">
        <f t="shared" si="120"/>
        <v>NO</v>
      </c>
      <c r="AJ386" s="217" t="str">
        <f t="shared" si="104"/>
        <v>NO</v>
      </c>
      <c r="AK386" s="217" t="str">
        <f t="shared" si="105"/>
        <v>NO</v>
      </c>
      <c r="AL386" s="217" t="str">
        <f t="shared" si="106"/>
        <v>NO</v>
      </c>
      <c r="AM386" s="217" t="str">
        <f t="shared" si="107"/>
        <v>NO</v>
      </c>
      <c r="AN386" s="217" t="str">
        <f t="shared" si="108"/>
        <v>NO</v>
      </c>
      <c r="AO386" s="217" t="str">
        <f t="shared" si="108"/>
        <v>NO</v>
      </c>
      <c r="AP386" s="217" t="str">
        <f>IF(AND(Inputs!$E$16=TRUE,K386="YES"),"YES","NO")</f>
        <v>NO</v>
      </c>
      <c r="AQ386" s="217" t="str">
        <f t="shared" si="109"/>
        <v>NO</v>
      </c>
      <c r="AR386" s="217" t="str">
        <f t="shared" si="111"/>
        <v>NO</v>
      </c>
      <c r="AS386" s="216">
        <v>24</v>
      </c>
      <c r="AT386" s="221">
        <f t="shared" si="121"/>
        <v>43528</v>
      </c>
      <c r="AU386" s="217" t="str">
        <f t="shared" si="110"/>
        <v>PO+24W</v>
      </c>
    </row>
    <row r="387" spans="1:47" s="9" customFormat="1" hidden="1" x14ac:dyDescent="0.25">
      <c r="A387" s="218"/>
      <c r="B387" s="217" t="s">
        <v>2644</v>
      </c>
      <c r="C387" s="217">
        <v>7600</v>
      </c>
      <c r="D387" s="225">
        <v>7658</v>
      </c>
      <c r="E387" s="205" t="s">
        <v>2245</v>
      </c>
      <c r="F387" s="205" t="str">
        <f t="shared" si="112"/>
        <v>0000-FE-7658</v>
      </c>
      <c r="G387" s="205" t="s">
        <v>2742</v>
      </c>
      <c r="H387" s="9" t="s">
        <v>2663</v>
      </c>
      <c r="I387" s="9" t="str">
        <f>VLOOKUP(J387,Auxiliary!B:C,2,0)</f>
        <v>PUMP</v>
      </c>
      <c r="J387" s="217" t="s">
        <v>2530</v>
      </c>
      <c r="K387" s="217" t="s">
        <v>2653</v>
      </c>
      <c r="L387" s="217" t="s">
        <v>2654</v>
      </c>
      <c r="M387" s="217" t="s">
        <v>2654</v>
      </c>
      <c r="N387" s="217" t="s">
        <v>2654</v>
      </c>
      <c r="O387" s="217" t="s">
        <v>2654</v>
      </c>
      <c r="P387" s="217" t="s">
        <v>2654</v>
      </c>
      <c r="Q387" s="217" t="s">
        <v>2654</v>
      </c>
      <c r="R387" s="217" t="s">
        <v>2654</v>
      </c>
      <c r="S387" s="217" t="s">
        <v>2654</v>
      </c>
      <c r="T387" s="217" t="s">
        <v>2653</v>
      </c>
      <c r="U387" s="217" t="s">
        <v>2654</v>
      </c>
      <c r="V387" s="217" t="s">
        <v>2654</v>
      </c>
      <c r="W387" s="217" t="s">
        <v>2654</v>
      </c>
      <c r="X387" s="217" t="s">
        <v>2654</v>
      </c>
      <c r="Y387" s="217" t="s">
        <v>2654</v>
      </c>
      <c r="Z387" s="217" t="s">
        <v>2654</v>
      </c>
      <c r="AA387" s="217" t="s">
        <v>2654</v>
      </c>
      <c r="AB387" s="217" t="str">
        <f t="shared" si="113"/>
        <v>NO</v>
      </c>
      <c r="AC387" s="217" t="str">
        <f t="shared" si="114"/>
        <v>NO</v>
      </c>
      <c r="AD387" s="217" t="str">
        <f t="shared" si="115"/>
        <v>NO</v>
      </c>
      <c r="AE387" s="217" t="str">
        <f t="shared" si="116"/>
        <v>NO</v>
      </c>
      <c r="AF387" s="217" t="str">
        <f t="shared" si="117"/>
        <v>NO</v>
      </c>
      <c r="AG387" s="217" t="str">
        <f t="shared" si="118"/>
        <v>NO</v>
      </c>
      <c r="AH387" s="217" t="str">
        <f t="shared" si="119"/>
        <v>NO</v>
      </c>
      <c r="AI387" s="217" t="str">
        <f t="shared" si="120"/>
        <v>NO</v>
      </c>
      <c r="AJ387" s="217" t="str">
        <f t="shared" si="104"/>
        <v>NO</v>
      </c>
      <c r="AK387" s="217" t="str">
        <f t="shared" si="105"/>
        <v>NO</v>
      </c>
      <c r="AL387" s="217" t="str">
        <f t="shared" si="106"/>
        <v>NO</v>
      </c>
      <c r="AM387" s="217" t="str">
        <f t="shared" si="107"/>
        <v>NO</v>
      </c>
      <c r="AN387" s="217" t="str">
        <f t="shared" si="108"/>
        <v>NO</v>
      </c>
      <c r="AO387" s="217" t="str">
        <f t="shared" si="108"/>
        <v>NO</v>
      </c>
      <c r="AP387" s="217" t="str">
        <f>IF(AND(Inputs!$E$16=TRUE,K387="YES"),"YES","NO")</f>
        <v>NO</v>
      </c>
      <c r="AQ387" s="217" t="str">
        <f t="shared" si="109"/>
        <v>NO</v>
      </c>
      <c r="AR387" s="217" t="str">
        <f t="shared" si="111"/>
        <v>NO</v>
      </c>
      <c r="AS387" s="216">
        <v>24</v>
      </c>
      <c r="AT387" s="221">
        <f t="shared" si="121"/>
        <v>43528</v>
      </c>
      <c r="AU387" s="217" t="str">
        <f t="shared" si="110"/>
        <v>PO+24W</v>
      </c>
    </row>
    <row r="388" spans="1:47" s="9" customFormat="1" hidden="1" x14ac:dyDescent="0.25">
      <c r="A388" s="218"/>
      <c r="B388" s="217" t="s">
        <v>2644</v>
      </c>
      <c r="C388" s="217">
        <v>7600</v>
      </c>
      <c r="D388" s="225">
        <v>7659</v>
      </c>
      <c r="E388" s="205" t="s">
        <v>2246</v>
      </c>
      <c r="F388" s="205" t="str">
        <f t="shared" si="112"/>
        <v>0000-FE-7659</v>
      </c>
      <c r="G388" s="205" t="s">
        <v>2742</v>
      </c>
      <c r="H388" s="9" t="s">
        <v>2663</v>
      </c>
      <c r="I388" s="9" t="str">
        <f>VLOOKUP(J388,Auxiliary!B:C,2,0)</f>
        <v>PUMP</v>
      </c>
      <c r="J388" s="217" t="s">
        <v>2530</v>
      </c>
      <c r="K388" s="217" t="s">
        <v>2653</v>
      </c>
      <c r="L388" s="217" t="s">
        <v>2654</v>
      </c>
      <c r="M388" s="217" t="s">
        <v>2654</v>
      </c>
      <c r="N388" s="217" t="s">
        <v>2654</v>
      </c>
      <c r="O388" s="217" t="s">
        <v>2654</v>
      </c>
      <c r="P388" s="217" t="s">
        <v>2654</v>
      </c>
      <c r="Q388" s="217" t="s">
        <v>2654</v>
      </c>
      <c r="R388" s="217" t="s">
        <v>2654</v>
      </c>
      <c r="S388" s="217" t="s">
        <v>2654</v>
      </c>
      <c r="T388" s="217" t="s">
        <v>2653</v>
      </c>
      <c r="U388" s="217" t="s">
        <v>2654</v>
      </c>
      <c r="V388" s="217" t="s">
        <v>2654</v>
      </c>
      <c r="W388" s="217" t="s">
        <v>2654</v>
      </c>
      <c r="X388" s="217" t="s">
        <v>2654</v>
      </c>
      <c r="Y388" s="217" t="s">
        <v>2654</v>
      </c>
      <c r="Z388" s="217" t="s">
        <v>2654</v>
      </c>
      <c r="AA388" s="217" t="s">
        <v>2654</v>
      </c>
      <c r="AB388" s="217" t="str">
        <f t="shared" si="113"/>
        <v>NO</v>
      </c>
      <c r="AC388" s="217" t="str">
        <f t="shared" si="114"/>
        <v>NO</v>
      </c>
      <c r="AD388" s="217" t="str">
        <f t="shared" si="115"/>
        <v>NO</v>
      </c>
      <c r="AE388" s="217" t="str">
        <f t="shared" si="116"/>
        <v>NO</v>
      </c>
      <c r="AF388" s="217" t="str">
        <f t="shared" si="117"/>
        <v>NO</v>
      </c>
      <c r="AG388" s="217" t="str">
        <f t="shared" si="118"/>
        <v>NO</v>
      </c>
      <c r="AH388" s="217" t="str">
        <f t="shared" si="119"/>
        <v>NO</v>
      </c>
      <c r="AI388" s="217" t="str">
        <f t="shared" si="120"/>
        <v>NO</v>
      </c>
      <c r="AJ388" s="217" t="str">
        <f t="shared" si="104"/>
        <v>NO</v>
      </c>
      <c r="AK388" s="217" t="str">
        <f t="shared" si="105"/>
        <v>NO</v>
      </c>
      <c r="AL388" s="217" t="str">
        <f t="shared" si="106"/>
        <v>NO</v>
      </c>
      <c r="AM388" s="217" t="str">
        <f t="shared" si="107"/>
        <v>NO</v>
      </c>
      <c r="AN388" s="217" t="str">
        <f t="shared" si="108"/>
        <v>NO</v>
      </c>
      <c r="AO388" s="217" t="str">
        <f t="shared" si="108"/>
        <v>NO</v>
      </c>
      <c r="AP388" s="217" t="str">
        <f>IF(AND(Inputs!$E$16=TRUE,K388="YES"),"YES","NO")</f>
        <v>NO</v>
      </c>
      <c r="AQ388" s="217" t="str">
        <f t="shared" si="109"/>
        <v>NO</v>
      </c>
      <c r="AR388" s="217" t="str">
        <f t="shared" si="111"/>
        <v>NO</v>
      </c>
      <c r="AS388" s="216">
        <v>24</v>
      </c>
      <c r="AT388" s="221">
        <f t="shared" si="121"/>
        <v>43528</v>
      </c>
      <c r="AU388" s="217" t="str">
        <f t="shared" si="110"/>
        <v>PO+24W</v>
      </c>
    </row>
    <row r="389" spans="1:47" s="9" customFormat="1" hidden="1" x14ac:dyDescent="0.25">
      <c r="A389" s="218"/>
      <c r="B389" s="217" t="s">
        <v>2644</v>
      </c>
      <c r="C389" s="217">
        <v>7600</v>
      </c>
      <c r="D389" s="225">
        <v>7660</v>
      </c>
      <c r="E389" s="205" t="s">
        <v>2885</v>
      </c>
      <c r="F389" s="205" t="str">
        <f t="shared" si="112"/>
        <v>0000-FE-7660</v>
      </c>
      <c r="G389" s="205" t="s">
        <v>2742</v>
      </c>
      <c r="H389" s="9" t="s">
        <v>2663</v>
      </c>
      <c r="I389" s="9" t="str">
        <f>VLOOKUP(J389,Auxiliary!B:C,2,0)</f>
        <v>PUMP</v>
      </c>
      <c r="J389" s="217" t="s">
        <v>2530</v>
      </c>
      <c r="K389" s="217" t="s">
        <v>2653</v>
      </c>
      <c r="L389" s="217" t="s">
        <v>2654</v>
      </c>
      <c r="M389" s="217" t="s">
        <v>2654</v>
      </c>
      <c r="N389" s="217" t="s">
        <v>2654</v>
      </c>
      <c r="O389" s="217" t="s">
        <v>2654</v>
      </c>
      <c r="P389" s="217" t="s">
        <v>2654</v>
      </c>
      <c r="Q389" s="217" t="s">
        <v>2654</v>
      </c>
      <c r="R389" s="217" t="s">
        <v>2654</v>
      </c>
      <c r="S389" s="217" t="s">
        <v>2654</v>
      </c>
      <c r="T389" s="217" t="s">
        <v>2653</v>
      </c>
      <c r="U389" s="217" t="s">
        <v>2654</v>
      </c>
      <c r="V389" s="217" t="s">
        <v>2654</v>
      </c>
      <c r="W389" s="217" t="s">
        <v>2654</v>
      </c>
      <c r="X389" s="217" t="s">
        <v>2654</v>
      </c>
      <c r="Y389" s="217" t="s">
        <v>2654</v>
      </c>
      <c r="Z389" s="217" t="s">
        <v>2654</v>
      </c>
      <c r="AA389" s="217" t="s">
        <v>2654</v>
      </c>
      <c r="AB389" s="217" t="str">
        <f t="shared" si="113"/>
        <v>NO</v>
      </c>
      <c r="AC389" s="217" t="str">
        <f t="shared" si="114"/>
        <v>NO</v>
      </c>
      <c r="AD389" s="217" t="str">
        <f t="shared" si="115"/>
        <v>NO</v>
      </c>
      <c r="AE389" s="217" t="str">
        <f t="shared" si="116"/>
        <v>NO</v>
      </c>
      <c r="AF389" s="217" t="str">
        <f t="shared" si="117"/>
        <v>NO</v>
      </c>
      <c r="AG389" s="217" t="str">
        <f t="shared" si="118"/>
        <v>NO</v>
      </c>
      <c r="AH389" s="217" t="str">
        <f t="shared" si="119"/>
        <v>NO</v>
      </c>
      <c r="AI389" s="217" t="str">
        <f t="shared" si="120"/>
        <v>NO</v>
      </c>
      <c r="AJ389" s="217" t="str">
        <f t="shared" si="104"/>
        <v>NO</v>
      </c>
      <c r="AK389" s="217" t="str">
        <f t="shared" si="105"/>
        <v>NO</v>
      </c>
      <c r="AL389" s="217" t="str">
        <f t="shared" si="106"/>
        <v>NO</v>
      </c>
      <c r="AM389" s="217" t="str">
        <f t="shared" si="107"/>
        <v>NO</v>
      </c>
      <c r="AN389" s="217" t="str">
        <f t="shared" si="108"/>
        <v>NO</v>
      </c>
      <c r="AO389" s="217" t="str">
        <f t="shared" si="108"/>
        <v>NO</v>
      </c>
      <c r="AP389" s="217" t="str">
        <f>IF(AND(Inputs!$E$16=TRUE,K389="YES"),"YES","NO")</f>
        <v>NO</v>
      </c>
      <c r="AQ389" s="217" t="str">
        <f t="shared" si="109"/>
        <v>NO</v>
      </c>
      <c r="AR389" s="217" t="str">
        <f t="shared" si="111"/>
        <v>NO</v>
      </c>
      <c r="AS389" s="216">
        <v>24</v>
      </c>
      <c r="AT389" s="221">
        <f t="shared" si="121"/>
        <v>43528</v>
      </c>
      <c r="AU389" s="217" t="str">
        <f t="shared" si="110"/>
        <v>PO+24W</v>
      </c>
    </row>
    <row r="390" spans="1:47" s="9" customFormat="1" hidden="1" x14ac:dyDescent="0.25">
      <c r="A390" s="218"/>
      <c r="B390" s="217" t="s">
        <v>2644</v>
      </c>
      <c r="C390" s="217">
        <v>7600</v>
      </c>
      <c r="D390" s="225">
        <v>7661</v>
      </c>
      <c r="E390" s="205" t="s">
        <v>2247</v>
      </c>
      <c r="F390" s="205" t="str">
        <f t="shared" si="112"/>
        <v>0000-FE-7661</v>
      </c>
      <c r="G390" s="205" t="s">
        <v>2742</v>
      </c>
      <c r="H390" s="9" t="s">
        <v>2663</v>
      </c>
      <c r="I390" s="9" t="str">
        <f>VLOOKUP(J390,Auxiliary!B:C,2,0)</f>
        <v>PUMP</v>
      </c>
      <c r="J390" s="217" t="s">
        <v>2530</v>
      </c>
      <c r="K390" s="217" t="s">
        <v>2653</v>
      </c>
      <c r="L390" s="217" t="s">
        <v>2654</v>
      </c>
      <c r="M390" s="217" t="s">
        <v>2654</v>
      </c>
      <c r="N390" s="217" t="s">
        <v>2654</v>
      </c>
      <c r="O390" s="217" t="s">
        <v>2654</v>
      </c>
      <c r="P390" s="217" t="s">
        <v>2654</v>
      </c>
      <c r="Q390" s="217" t="s">
        <v>2654</v>
      </c>
      <c r="R390" s="217" t="s">
        <v>2654</v>
      </c>
      <c r="S390" s="217" t="s">
        <v>2654</v>
      </c>
      <c r="T390" s="217" t="s">
        <v>2653</v>
      </c>
      <c r="U390" s="217" t="s">
        <v>2654</v>
      </c>
      <c r="V390" s="217" t="s">
        <v>2654</v>
      </c>
      <c r="W390" s="217" t="s">
        <v>2654</v>
      </c>
      <c r="X390" s="217" t="s">
        <v>2654</v>
      </c>
      <c r="Y390" s="217" t="s">
        <v>2654</v>
      </c>
      <c r="Z390" s="217" t="s">
        <v>2654</v>
      </c>
      <c r="AA390" s="217" t="s">
        <v>2654</v>
      </c>
      <c r="AB390" s="217" t="str">
        <f t="shared" si="113"/>
        <v>NO</v>
      </c>
      <c r="AC390" s="217" t="str">
        <f t="shared" si="114"/>
        <v>NO</v>
      </c>
      <c r="AD390" s="217" t="str">
        <f t="shared" si="115"/>
        <v>NO</v>
      </c>
      <c r="AE390" s="217" t="str">
        <f t="shared" si="116"/>
        <v>NO</v>
      </c>
      <c r="AF390" s="217" t="str">
        <f t="shared" si="117"/>
        <v>NO</v>
      </c>
      <c r="AG390" s="217" t="str">
        <f t="shared" si="118"/>
        <v>NO</v>
      </c>
      <c r="AH390" s="217" t="str">
        <f t="shared" si="119"/>
        <v>NO</v>
      </c>
      <c r="AI390" s="217" t="str">
        <f t="shared" si="120"/>
        <v>NO</v>
      </c>
      <c r="AJ390" s="217" t="str">
        <f t="shared" si="104"/>
        <v>NO</v>
      </c>
      <c r="AK390" s="217" t="str">
        <f t="shared" si="105"/>
        <v>NO</v>
      </c>
      <c r="AL390" s="217" t="str">
        <f t="shared" si="106"/>
        <v>NO</v>
      </c>
      <c r="AM390" s="217" t="str">
        <f t="shared" si="107"/>
        <v>NO</v>
      </c>
      <c r="AN390" s="217" t="str">
        <f t="shared" si="108"/>
        <v>NO</v>
      </c>
      <c r="AO390" s="217" t="str">
        <f t="shared" si="108"/>
        <v>NO</v>
      </c>
      <c r="AP390" s="217" t="str">
        <f>IF(AND(Inputs!$E$16=TRUE,K390="YES"),"YES","NO")</f>
        <v>NO</v>
      </c>
      <c r="AQ390" s="217" t="str">
        <f t="shared" si="109"/>
        <v>NO</v>
      </c>
      <c r="AR390" s="217" t="str">
        <f t="shared" si="111"/>
        <v>NO</v>
      </c>
      <c r="AS390" s="216">
        <v>24</v>
      </c>
      <c r="AT390" s="221">
        <f t="shared" si="121"/>
        <v>43528</v>
      </c>
      <c r="AU390" s="217" t="str">
        <f t="shared" si="110"/>
        <v>PO+24W</v>
      </c>
    </row>
    <row r="391" spans="1:47" s="9" customFormat="1" hidden="1" x14ac:dyDescent="0.25">
      <c r="A391" s="218"/>
      <c r="B391" s="217" t="s">
        <v>2644</v>
      </c>
      <c r="C391" s="217">
        <v>7600</v>
      </c>
      <c r="D391" s="225">
        <v>7662</v>
      </c>
      <c r="E391" s="205" t="s">
        <v>2248</v>
      </c>
      <c r="F391" s="205" t="str">
        <f t="shared" si="112"/>
        <v>0000-FE-7662</v>
      </c>
      <c r="G391" s="205" t="s">
        <v>2742</v>
      </c>
      <c r="H391" s="9" t="s">
        <v>2663</v>
      </c>
      <c r="I391" s="9" t="str">
        <f>VLOOKUP(J391,Auxiliary!B:C,2,0)</f>
        <v>PUMP</v>
      </c>
      <c r="J391" s="217" t="s">
        <v>2530</v>
      </c>
      <c r="K391" s="217" t="s">
        <v>2653</v>
      </c>
      <c r="L391" s="217" t="s">
        <v>2654</v>
      </c>
      <c r="M391" s="217" t="s">
        <v>2654</v>
      </c>
      <c r="N391" s="217" t="s">
        <v>2654</v>
      </c>
      <c r="O391" s="217" t="s">
        <v>2654</v>
      </c>
      <c r="P391" s="217" t="s">
        <v>2654</v>
      </c>
      <c r="Q391" s="217" t="s">
        <v>2654</v>
      </c>
      <c r="R391" s="217" t="s">
        <v>2654</v>
      </c>
      <c r="S391" s="217" t="s">
        <v>2654</v>
      </c>
      <c r="T391" s="217" t="s">
        <v>2653</v>
      </c>
      <c r="U391" s="217" t="s">
        <v>2654</v>
      </c>
      <c r="V391" s="217" t="s">
        <v>2654</v>
      </c>
      <c r="W391" s="217" t="s">
        <v>2654</v>
      </c>
      <c r="X391" s="217" t="s">
        <v>2654</v>
      </c>
      <c r="Y391" s="217" t="s">
        <v>2654</v>
      </c>
      <c r="Z391" s="217" t="s">
        <v>2654</v>
      </c>
      <c r="AA391" s="217" t="s">
        <v>2654</v>
      </c>
      <c r="AB391" s="217" t="str">
        <f t="shared" si="113"/>
        <v>NO</v>
      </c>
      <c r="AC391" s="217" t="str">
        <f t="shared" si="114"/>
        <v>NO</v>
      </c>
      <c r="AD391" s="217" t="str">
        <f t="shared" si="115"/>
        <v>NO</v>
      </c>
      <c r="AE391" s="217" t="str">
        <f t="shared" si="116"/>
        <v>NO</v>
      </c>
      <c r="AF391" s="217" t="str">
        <f t="shared" si="117"/>
        <v>NO</v>
      </c>
      <c r="AG391" s="217" t="str">
        <f t="shared" si="118"/>
        <v>NO</v>
      </c>
      <c r="AH391" s="217" t="str">
        <f t="shared" si="119"/>
        <v>NO</v>
      </c>
      <c r="AI391" s="217" t="str">
        <f t="shared" si="120"/>
        <v>NO</v>
      </c>
      <c r="AJ391" s="217" t="str">
        <f t="shared" si="104"/>
        <v>NO</v>
      </c>
      <c r="AK391" s="217" t="str">
        <f t="shared" si="105"/>
        <v>NO</v>
      </c>
      <c r="AL391" s="217" t="str">
        <f t="shared" si="106"/>
        <v>NO</v>
      </c>
      <c r="AM391" s="217" t="str">
        <f t="shared" si="107"/>
        <v>NO</v>
      </c>
      <c r="AN391" s="217" t="str">
        <f t="shared" si="108"/>
        <v>NO</v>
      </c>
      <c r="AO391" s="217" t="str">
        <f t="shared" si="108"/>
        <v>NO</v>
      </c>
      <c r="AP391" s="217" t="str">
        <f>IF(AND(Inputs!$E$16=TRUE,K391="YES"),"YES","NO")</f>
        <v>NO</v>
      </c>
      <c r="AQ391" s="217" t="str">
        <f t="shared" si="109"/>
        <v>NO</v>
      </c>
      <c r="AR391" s="217" t="str">
        <f t="shared" si="111"/>
        <v>NO</v>
      </c>
      <c r="AS391" s="216">
        <v>24</v>
      </c>
      <c r="AT391" s="221">
        <f t="shared" si="121"/>
        <v>43528</v>
      </c>
      <c r="AU391" s="217" t="str">
        <f t="shared" si="110"/>
        <v>PO+24W</v>
      </c>
    </row>
    <row r="392" spans="1:47" s="9" customFormat="1" hidden="1" x14ac:dyDescent="0.25">
      <c r="A392" s="218"/>
      <c r="B392" s="217" t="s">
        <v>2644</v>
      </c>
      <c r="C392" s="217">
        <v>7600</v>
      </c>
      <c r="D392" s="225">
        <v>7663</v>
      </c>
      <c r="E392" s="205" t="s">
        <v>2886</v>
      </c>
      <c r="F392" s="205" t="str">
        <f t="shared" si="112"/>
        <v>0000-FE-7663</v>
      </c>
      <c r="G392" s="205" t="s">
        <v>2742</v>
      </c>
      <c r="H392" s="9" t="s">
        <v>2663</v>
      </c>
      <c r="I392" s="9" t="str">
        <f>VLOOKUP(J392,Auxiliary!B:C,2,0)</f>
        <v>PUMP</v>
      </c>
      <c r="J392" s="217" t="s">
        <v>2530</v>
      </c>
      <c r="K392" s="217" t="s">
        <v>2653</v>
      </c>
      <c r="L392" s="217" t="s">
        <v>2654</v>
      </c>
      <c r="M392" s="217" t="s">
        <v>2654</v>
      </c>
      <c r="N392" s="217" t="s">
        <v>2654</v>
      </c>
      <c r="O392" s="217" t="s">
        <v>2654</v>
      </c>
      <c r="P392" s="217" t="s">
        <v>2654</v>
      </c>
      <c r="Q392" s="217" t="s">
        <v>2654</v>
      </c>
      <c r="R392" s="217" t="s">
        <v>2654</v>
      </c>
      <c r="S392" s="217" t="s">
        <v>2654</v>
      </c>
      <c r="T392" s="217" t="s">
        <v>2653</v>
      </c>
      <c r="U392" s="217" t="s">
        <v>2654</v>
      </c>
      <c r="V392" s="217" t="s">
        <v>2654</v>
      </c>
      <c r="W392" s="217" t="s">
        <v>2654</v>
      </c>
      <c r="X392" s="217" t="s">
        <v>2654</v>
      </c>
      <c r="Y392" s="217" t="s">
        <v>2654</v>
      </c>
      <c r="Z392" s="217" t="s">
        <v>2654</v>
      </c>
      <c r="AA392" s="217" t="s">
        <v>2654</v>
      </c>
      <c r="AB392" s="217" t="str">
        <f t="shared" si="113"/>
        <v>NO</v>
      </c>
      <c r="AC392" s="217" t="str">
        <f t="shared" si="114"/>
        <v>NO</v>
      </c>
      <c r="AD392" s="217" t="str">
        <f t="shared" si="115"/>
        <v>NO</v>
      </c>
      <c r="AE392" s="217" t="str">
        <f t="shared" si="116"/>
        <v>NO</v>
      </c>
      <c r="AF392" s="217" t="str">
        <f t="shared" si="117"/>
        <v>NO</v>
      </c>
      <c r="AG392" s="217" t="str">
        <f t="shared" si="118"/>
        <v>NO</v>
      </c>
      <c r="AH392" s="217" t="str">
        <f t="shared" si="119"/>
        <v>NO</v>
      </c>
      <c r="AI392" s="217" t="str">
        <f t="shared" si="120"/>
        <v>NO</v>
      </c>
      <c r="AJ392" s="217" t="str">
        <f t="shared" si="104"/>
        <v>NO</v>
      </c>
      <c r="AK392" s="217" t="str">
        <f t="shared" si="105"/>
        <v>NO</v>
      </c>
      <c r="AL392" s="217" t="str">
        <f t="shared" si="106"/>
        <v>NO</v>
      </c>
      <c r="AM392" s="217" t="str">
        <f t="shared" si="107"/>
        <v>NO</v>
      </c>
      <c r="AN392" s="217" t="str">
        <f t="shared" si="108"/>
        <v>NO</v>
      </c>
      <c r="AO392" s="217" t="str">
        <f t="shared" si="108"/>
        <v>NO</v>
      </c>
      <c r="AP392" s="217" t="str">
        <f>IF(AND(Inputs!$E$16=TRUE,K392="YES"),"YES","NO")</f>
        <v>NO</v>
      </c>
      <c r="AQ392" s="217" t="str">
        <f t="shared" si="109"/>
        <v>NO</v>
      </c>
      <c r="AR392" s="217" t="str">
        <f t="shared" si="111"/>
        <v>NO</v>
      </c>
      <c r="AS392" s="216">
        <v>40</v>
      </c>
      <c r="AT392" s="221">
        <f t="shared" si="121"/>
        <v>43640</v>
      </c>
      <c r="AU392" s="217" t="str">
        <f t="shared" si="110"/>
        <v>PO+40W</v>
      </c>
    </row>
    <row r="393" spans="1:47" s="9" customFormat="1" hidden="1" x14ac:dyDescent="0.25">
      <c r="A393" s="218"/>
      <c r="B393" s="217" t="s">
        <v>2644</v>
      </c>
      <c r="C393" s="217">
        <v>7600</v>
      </c>
      <c r="D393" s="225">
        <v>7664</v>
      </c>
      <c r="E393" s="205" t="s">
        <v>2887</v>
      </c>
      <c r="F393" s="205" t="str">
        <f t="shared" si="112"/>
        <v>0000-FE-7664</v>
      </c>
      <c r="G393" s="205" t="s">
        <v>2742</v>
      </c>
      <c r="H393" s="9" t="s">
        <v>2663</v>
      </c>
      <c r="I393" s="9" t="str">
        <f>VLOOKUP(J393,Auxiliary!B:C,2,0)</f>
        <v>PUMP</v>
      </c>
      <c r="J393" s="217" t="s">
        <v>2530</v>
      </c>
      <c r="K393" s="217" t="s">
        <v>2653</v>
      </c>
      <c r="L393" s="217" t="s">
        <v>2654</v>
      </c>
      <c r="M393" s="217" t="s">
        <v>2654</v>
      </c>
      <c r="N393" s="217" t="s">
        <v>2654</v>
      </c>
      <c r="O393" s="217" t="s">
        <v>2654</v>
      </c>
      <c r="P393" s="217" t="s">
        <v>2654</v>
      </c>
      <c r="Q393" s="217" t="s">
        <v>2654</v>
      </c>
      <c r="R393" s="217" t="s">
        <v>2654</v>
      </c>
      <c r="S393" s="217" t="s">
        <v>2654</v>
      </c>
      <c r="T393" s="217" t="s">
        <v>2653</v>
      </c>
      <c r="U393" s="217" t="s">
        <v>2654</v>
      </c>
      <c r="V393" s="217" t="s">
        <v>2654</v>
      </c>
      <c r="W393" s="217" t="s">
        <v>2654</v>
      </c>
      <c r="X393" s="217" t="s">
        <v>2654</v>
      </c>
      <c r="Y393" s="217" t="s">
        <v>2654</v>
      </c>
      <c r="Z393" s="217" t="s">
        <v>2654</v>
      </c>
      <c r="AA393" s="217" t="s">
        <v>2654</v>
      </c>
      <c r="AB393" s="217" t="str">
        <f t="shared" si="113"/>
        <v>NO</v>
      </c>
      <c r="AC393" s="217" t="str">
        <f t="shared" si="114"/>
        <v>NO</v>
      </c>
      <c r="AD393" s="217" t="str">
        <f t="shared" si="115"/>
        <v>NO</v>
      </c>
      <c r="AE393" s="217" t="str">
        <f t="shared" si="116"/>
        <v>NO</v>
      </c>
      <c r="AF393" s="217" t="str">
        <f t="shared" si="117"/>
        <v>NO</v>
      </c>
      <c r="AG393" s="217" t="str">
        <f t="shared" si="118"/>
        <v>NO</v>
      </c>
      <c r="AH393" s="217" t="str">
        <f t="shared" si="119"/>
        <v>NO</v>
      </c>
      <c r="AI393" s="217" t="str">
        <f t="shared" si="120"/>
        <v>NO</v>
      </c>
      <c r="AJ393" s="217" t="str">
        <f t="shared" ref="AJ393:AJ456" si="122">IF(AND(V$6="X",V393="YES"),"YES","NO")</f>
        <v>NO</v>
      </c>
      <c r="AK393" s="217" t="str">
        <f t="shared" ref="AK393:AK456" si="123">IF(AND(W$6="X",W393="YES"),"YES","NO")</f>
        <v>NO</v>
      </c>
      <c r="AL393" s="217" t="str">
        <f t="shared" ref="AL393:AL456" si="124">IF(AND(X$6="X",X393="YES"),"YES","NO")</f>
        <v>NO</v>
      </c>
      <c r="AM393" s="217" t="str">
        <f t="shared" ref="AM393:AM456" si="125">IF(AND(Y$6="X",Y393="YES"),"YES","NO")</f>
        <v>NO</v>
      </c>
      <c r="AN393" s="217" t="str">
        <f t="shared" ref="AN393:AO456" si="126">IF(AND(Z$6="X",Z393="YES"),"YES","NO")</f>
        <v>NO</v>
      </c>
      <c r="AO393" s="217" t="str">
        <f t="shared" si="126"/>
        <v>NO</v>
      </c>
      <c r="AP393" s="217" t="str">
        <f>IF(AND(Inputs!$E$16=TRUE,K393="YES"),"YES","NO")</f>
        <v>NO</v>
      </c>
      <c r="AQ393" s="217" t="str">
        <f t="shared" ref="AQ393:AQ456" si="127">IF(OR(M393="YES",AB393="YES",AC393="YES",AD393="YES",AE393="YES",AF393="YES",AG393="YES",AH393="YES",AI393="YES",AJ393="YES",AK393="YES",AL393="YES",AM393="YES",AN393="YES",AO393="YES"),"YES","NO")</f>
        <v>NO</v>
      </c>
      <c r="AR393" s="217" t="str">
        <f t="shared" si="111"/>
        <v>NO</v>
      </c>
      <c r="AS393" s="216">
        <v>40</v>
      </c>
      <c r="AT393" s="221">
        <f t="shared" si="121"/>
        <v>43640</v>
      </c>
      <c r="AU393" s="217" t="str">
        <f t="shared" ref="AU393:AU456" si="128">"PO+"&amp;AS393&amp;"W"</f>
        <v>PO+40W</v>
      </c>
    </row>
    <row r="394" spans="1:47" s="9" customFormat="1" hidden="1" x14ac:dyDescent="0.25">
      <c r="A394" s="218"/>
      <c r="B394" s="217" t="s">
        <v>2644</v>
      </c>
      <c r="C394" s="217">
        <v>7800</v>
      </c>
      <c r="D394" s="225">
        <v>7800</v>
      </c>
      <c r="E394" s="205" t="s">
        <v>2249</v>
      </c>
      <c r="F394" s="205" t="str">
        <f t="shared" si="112"/>
        <v>0000-FE-7800</v>
      </c>
      <c r="G394" s="205" t="s">
        <v>2742</v>
      </c>
      <c r="H394" s="9" t="s">
        <v>2663</v>
      </c>
      <c r="I394" s="9" t="str">
        <f>VLOOKUP(J394,Auxiliary!B:C,2,0)</f>
        <v>DRUM</v>
      </c>
      <c r="J394" s="217" t="s">
        <v>392</v>
      </c>
      <c r="K394" s="217" t="s">
        <v>2653</v>
      </c>
      <c r="L394" s="217" t="s">
        <v>2654</v>
      </c>
      <c r="M394" s="217" t="s">
        <v>2654</v>
      </c>
      <c r="N394" s="217" t="s">
        <v>2654</v>
      </c>
      <c r="O394" s="217" t="s">
        <v>2654</v>
      </c>
      <c r="P394" s="217" t="s">
        <v>2654</v>
      </c>
      <c r="Q394" s="217" t="s">
        <v>2654</v>
      </c>
      <c r="R394" s="217" t="s">
        <v>2654</v>
      </c>
      <c r="S394" s="217" t="s">
        <v>2654</v>
      </c>
      <c r="T394" s="217" t="s">
        <v>2654</v>
      </c>
      <c r="U394" s="217" t="s">
        <v>2653</v>
      </c>
      <c r="V394" s="217" t="s">
        <v>2654</v>
      </c>
      <c r="W394" s="217" t="s">
        <v>2654</v>
      </c>
      <c r="X394" s="217" t="s">
        <v>2654</v>
      </c>
      <c r="Y394" s="217" t="s">
        <v>2654</v>
      </c>
      <c r="Z394" s="217" t="s">
        <v>2654</v>
      </c>
      <c r="AA394" s="217" t="s">
        <v>2654</v>
      </c>
      <c r="AB394" s="217" t="str">
        <f t="shared" si="113"/>
        <v>NO</v>
      </c>
      <c r="AC394" s="217" t="str">
        <f t="shared" si="114"/>
        <v>NO</v>
      </c>
      <c r="AD394" s="217" t="str">
        <f t="shared" si="115"/>
        <v>NO</v>
      </c>
      <c r="AE394" s="217" t="str">
        <f t="shared" si="116"/>
        <v>NO</v>
      </c>
      <c r="AF394" s="217" t="str">
        <f t="shared" si="117"/>
        <v>NO</v>
      </c>
      <c r="AG394" s="217" t="str">
        <f t="shared" si="118"/>
        <v>NO</v>
      </c>
      <c r="AH394" s="217" t="str">
        <f t="shared" si="119"/>
        <v>NO</v>
      </c>
      <c r="AI394" s="217" t="str">
        <f t="shared" si="120"/>
        <v>NO</v>
      </c>
      <c r="AJ394" s="217" t="str">
        <f t="shared" si="122"/>
        <v>NO</v>
      </c>
      <c r="AK394" s="217" t="str">
        <f t="shared" si="123"/>
        <v>NO</v>
      </c>
      <c r="AL394" s="217" t="str">
        <f t="shared" si="124"/>
        <v>NO</v>
      </c>
      <c r="AM394" s="217" t="str">
        <f t="shared" si="125"/>
        <v>NO</v>
      </c>
      <c r="AN394" s="217" t="str">
        <f t="shared" si="126"/>
        <v>NO</v>
      </c>
      <c r="AO394" s="217" t="str">
        <f t="shared" si="126"/>
        <v>NO</v>
      </c>
      <c r="AP394" s="217" t="str">
        <f>IF(AND(Inputs!$E$16=TRUE,K394="YES"),"YES","NO")</f>
        <v>NO</v>
      </c>
      <c r="AQ394" s="217" t="str">
        <f t="shared" si="127"/>
        <v>NO</v>
      </c>
      <c r="AR394" s="217" t="str">
        <f t="shared" si="111"/>
        <v>NO</v>
      </c>
      <c r="AS394" s="216">
        <v>24</v>
      </c>
      <c r="AT394" s="221">
        <f t="shared" si="121"/>
        <v>43528</v>
      </c>
      <c r="AU394" s="217" t="str">
        <f t="shared" si="128"/>
        <v>PO+24W</v>
      </c>
    </row>
    <row r="395" spans="1:47" s="9" customFormat="1" hidden="1" x14ac:dyDescent="0.25">
      <c r="A395" s="218"/>
      <c r="B395" s="217" t="s">
        <v>2644</v>
      </c>
      <c r="C395" s="217">
        <v>7800</v>
      </c>
      <c r="D395" s="225">
        <v>7801</v>
      </c>
      <c r="E395" s="205" t="s">
        <v>2250</v>
      </c>
      <c r="F395" s="205" t="str">
        <f t="shared" si="112"/>
        <v>0000-FE-7801</v>
      </c>
      <c r="G395" s="205" t="s">
        <v>2742</v>
      </c>
      <c r="H395" s="9" t="s">
        <v>2663</v>
      </c>
      <c r="I395" s="9" t="str">
        <f>VLOOKUP(J395,Auxiliary!B:C,2,0)</f>
        <v>DRUM</v>
      </c>
      <c r="J395" s="217" t="s">
        <v>392</v>
      </c>
      <c r="K395" s="217" t="s">
        <v>2653</v>
      </c>
      <c r="L395" s="217" t="s">
        <v>2654</v>
      </c>
      <c r="M395" s="217" t="s">
        <v>2654</v>
      </c>
      <c r="N395" s="217" t="s">
        <v>2654</v>
      </c>
      <c r="O395" s="217" t="s">
        <v>2654</v>
      </c>
      <c r="P395" s="217" t="s">
        <v>2654</v>
      </c>
      <c r="Q395" s="217" t="s">
        <v>2654</v>
      </c>
      <c r="R395" s="217" t="s">
        <v>2654</v>
      </c>
      <c r="S395" s="217" t="s">
        <v>2654</v>
      </c>
      <c r="T395" s="217" t="s">
        <v>2654</v>
      </c>
      <c r="U395" s="217" t="s">
        <v>2653</v>
      </c>
      <c r="V395" s="217" t="s">
        <v>2654</v>
      </c>
      <c r="W395" s="217" t="s">
        <v>2654</v>
      </c>
      <c r="X395" s="217" t="s">
        <v>2654</v>
      </c>
      <c r="Y395" s="217" t="s">
        <v>2654</v>
      </c>
      <c r="Z395" s="217" t="s">
        <v>2654</v>
      </c>
      <c r="AA395" s="217" t="s">
        <v>2654</v>
      </c>
      <c r="AB395" s="217" t="str">
        <f t="shared" si="113"/>
        <v>NO</v>
      </c>
      <c r="AC395" s="217" t="str">
        <f t="shared" si="114"/>
        <v>NO</v>
      </c>
      <c r="AD395" s="217" t="str">
        <f t="shared" si="115"/>
        <v>NO</v>
      </c>
      <c r="AE395" s="217" t="str">
        <f t="shared" si="116"/>
        <v>NO</v>
      </c>
      <c r="AF395" s="217" t="str">
        <f t="shared" si="117"/>
        <v>NO</v>
      </c>
      <c r="AG395" s="217" t="str">
        <f t="shared" si="118"/>
        <v>NO</v>
      </c>
      <c r="AH395" s="217" t="str">
        <f t="shared" si="119"/>
        <v>NO</v>
      </c>
      <c r="AI395" s="217" t="str">
        <f t="shared" si="120"/>
        <v>NO</v>
      </c>
      <c r="AJ395" s="217" t="str">
        <f t="shared" si="122"/>
        <v>NO</v>
      </c>
      <c r="AK395" s="217" t="str">
        <f t="shared" si="123"/>
        <v>NO</v>
      </c>
      <c r="AL395" s="217" t="str">
        <f t="shared" si="124"/>
        <v>NO</v>
      </c>
      <c r="AM395" s="217" t="str">
        <f t="shared" si="125"/>
        <v>NO</v>
      </c>
      <c r="AN395" s="217" t="str">
        <f t="shared" si="126"/>
        <v>NO</v>
      </c>
      <c r="AO395" s="217" t="str">
        <f t="shared" si="126"/>
        <v>NO</v>
      </c>
      <c r="AP395" s="217" t="str">
        <f>IF(AND(Inputs!$E$16=TRUE,K395="YES"),"YES","NO")</f>
        <v>NO</v>
      </c>
      <c r="AQ395" s="217" t="str">
        <f t="shared" si="127"/>
        <v>NO</v>
      </c>
      <c r="AR395" s="217" t="str">
        <f t="shared" si="111"/>
        <v>NO</v>
      </c>
      <c r="AS395" s="216">
        <v>24</v>
      </c>
      <c r="AT395" s="221">
        <f t="shared" si="121"/>
        <v>43528</v>
      </c>
      <c r="AU395" s="217" t="str">
        <f t="shared" si="128"/>
        <v>PO+24W</v>
      </c>
    </row>
    <row r="396" spans="1:47" s="9" customFormat="1" hidden="1" x14ac:dyDescent="0.25">
      <c r="A396" s="218"/>
      <c r="B396" s="217" t="s">
        <v>2644</v>
      </c>
      <c r="C396" s="217">
        <v>7800</v>
      </c>
      <c r="D396" s="225">
        <v>7802</v>
      </c>
      <c r="E396" s="205" t="s">
        <v>2251</v>
      </c>
      <c r="F396" s="205" t="str">
        <f t="shared" si="112"/>
        <v>0000-FE-7802</v>
      </c>
      <c r="G396" s="205" t="s">
        <v>2742</v>
      </c>
      <c r="H396" s="9" t="s">
        <v>2663</v>
      </c>
      <c r="I396" s="9" t="str">
        <f>VLOOKUP(J396,Auxiliary!B:C,2,0)</f>
        <v>DRUM</v>
      </c>
      <c r="J396" s="217" t="s">
        <v>392</v>
      </c>
      <c r="K396" s="217" t="s">
        <v>2653</v>
      </c>
      <c r="L396" s="217" t="s">
        <v>2654</v>
      </c>
      <c r="M396" s="217" t="s">
        <v>2654</v>
      </c>
      <c r="N396" s="217" t="s">
        <v>2654</v>
      </c>
      <c r="O396" s="217" t="s">
        <v>2654</v>
      </c>
      <c r="P396" s="217" t="s">
        <v>2654</v>
      </c>
      <c r="Q396" s="217" t="s">
        <v>2654</v>
      </c>
      <c r="R396" s="217" t="s">
        <v>2654</v>
      </c>
      <c r="S396" s="217" t="s">
        <v>2654</v>
      </c>
      <c r="T396" s="217" t="s">
        <v>2654</v>
      </c>
      <c r="U396" s="217" t="s">
        <v>2653</v>
      </c>
      <c r="V396" s="217" t="s">
        <v>2654</v>
      </c>
      <c r="W396" s="217" t="s">
        <v>2654</v>
      </c>
      <c r="X396" s="217" t="s">
        <v>2654</v>
      </c>
      <c r="Y396" s="217" t="s">
        <v>2654</v>
      </c>
      <c r="Z396" s="217" t="s">
        <v>2654</v>
      </c>
      <c r="AA396" s="217" t="s">
        <v>2654</v>
      </c>
      <c r="AB396" s="217" t="str">
        <f t="shared" si="113"/>
        <v>NO</v>
      </c>
      <c r="AC396" s="217" t="str">
        <f t="shared" si="114"/>
        <v>NO</v>
      </c>
      <c r="AD396" s="217" t="str">
        <f t="shared" si="115"/>
        <v>NO</v>
      </c>
      <c r="AE396" s="217" t="str">
        <f t="shared" si="116"/>
        <v>NO</v>
      </c>
      <c r="AF396" s="217" t="str">
        <f t="shared" si="117"/>
        <v>NO</v>
      </c>
      <c r="AG396" s="217" t="str">
        <f t="shared" si="118"/>
        <v>NO</v>
      </c>
      <c r="AH396" s="217" t="str">
        <f t="shared" si="119"/>
        <v>NO</v>
      </c>
      <c r="AI396" s="217" t="str">
        <f t="shared" si="120"/>
        <v>NO</v>
      </c>
      <c r="AJ396" s="217" t="str">
        <f t="shared" si="122"/>
        <v>NO</v>
      </c>
      <c r="AK396" s="217" t="str">
        <f t="shared" si="123"/>
        <v>NO</v>
      </c>
      <c r="AL396" s="217" t="str">
        <f t="shared" si="124"/>
        <v>NO</v>
      </c>
      <c r="AM396" s="217" t="str">
        <f t="shared" si="125"/>
        <v>NO</v>
      </c>
      <c r="AN396" s="217" t="str">
        <f t="shared" si="126"/>
        <v>NO</v>
      </c>
      <c r="AO396" s="217" t="str">
        <f t="shared" si="126"/>
        <v>NO</v>
      </c>
      <c r="AP396" s="217" t="str">
        <f>IF(AND(Inputs!$E$16=TRUE,K396="YES"),"YES","NO")</f>
        <v>NO</v>
      </c>
      <c r="AQ396" s="217" t="str">
        <f t="shared" si="127"/>
        <v>NO</v>
      </c>
      <c r="AR396" s="217" t="str">
        <f t="shared" si="111"/>
        <v>NO</v>
      </c>
      <c r="AS396" s="216">
        <v>24</v>
      </c>
      <c r="AT396" s="221">
        <f t="shared" si="121"/>
        <v>43528</v>
      </c>
      <c r="AU396" s="217" t="str">
        <f t="shared" si="128"/>
        <v>PO+24W</v>
      </c>
    </row>
    <row r="397" spans="1:47" s="9" customFormat="1" hidden="1" x14ac:dyDescent="0.25">
      <c r="A397" s="218"/>
      <c r="B397" s="217" t="s">
        <v>2644</v>
      </c>
      <c r="C397" s="217">
        <v>7800</v>
      </c>
      <c r="D397" s="225">
        <v>7803</v>
      </c>
      <c r="E397" s="205" t="s">
        <v>2497</v>
      </c>
      <c r="F397" s="205" t="str">
        <f t="shared" si="112"/>
        <v>0000-FE-7803</v>
      </c>
      <c r="G397" s="205" t="s">
        <v>2742</v>
      </c>
      <c r="H397" s="9" t="s">
        <v>2663</v>
      </c>
      <c r="I397" s="9" t="str">
        <f>VLOOKUP(J397,Auxiliary!B:C,2,0)</f>
        <v>DRUM</v>
      </c>
      <c r="J397" s="217" t="s">
        <v>392</v>
      </c>
      <c r="K397" s="217" t="s">
        <v>2653</v>
      </c>
      <c r="L397" s="217" t="s">
        <v>2654</v>
      </c>
      <c r="M397" s="217" t="s">
        <v>2654</v>
      </c>
      <c r="N397" s="217" t="s">
        <v>2654</v>
      </c>
      <c r="O397" s="217" t="s">
        <v>2654</v>
      </c>
      <c r="P397" s="217" t="s">
        <v>2654</v>
      </c>
      <c r="Q397" s="217" t="s">
        <v>2654</v>
      </c>
      <c r="R397" s="217" t="s">
        <v>2654</v>
      </c>
      <c r="S397" s="217" t="s">
        <v>2654</v>
      </c>
      <c r="T397" s="217" t="s">
        <v>2654</v>
      </c>
      <c r="U397" s="217" t="s">
        <v>2653</v>
      </c>
      <c r="V397" s="217" t="s">
        <v>2654</v>
      </c>
      <c r="W397" s="217" t="s">
        <v>2654</v>
      </c>
      <c r="X397" s="217" t="s">
        <v>2654</v>
      </c>
      <c r="Y397" s="217" t="s">
        <v>2654</v>
      </c>
      <c r="Z397" s="217" t="s">
        <v>2654</v>
      </c>
      <c r="AA397" s="217" t="s">
        <v>2654</v>
      </c>
      <c r="AB397" s="217" t="str">
        <f t="shared" si="113"/>
        <v>NO</v>
      </c>
      <c r="AC397" s="217" t="str">
        <f t="shared" si="114"/>
        <v>NO</v>
      </c>
      <c r="AD397" s="217" t="str">
        <f t="shared" si="115"/>
        <v>NO</v>
      </c>
      <c r="AE397" s="217" t="str">
        <f t="shared" si="116"/>
        <v>NO</v>
      </c>
      <c r="AF397" s="217" t="str">
        <f t="shared" si="117"/>
        <v>NO</v>
      </c>
      <c r="AG397" s="217" t="str">
        <f t="shared" si="118"/>
        <v>NO</v>
      </c>
      <c r="AH397" s="217" t="str">
        <f t="shared" si="119"/>
        <v>NO</v>
      </c>
      <c r="AI397" s="217" t="str">
        <f t="shared" si="120"/>
        <v>NO</v>
      </c>
      <c r="AJ397" s="217" t="str">
        <f t="shared" si="122"/>
        <v>NO</v>
      </c>
      <c r="AK397" s="217" t="str">
        <f t="shared" si="123"/>
        <v>NO</v>
      </c>
      <c r="AL397" s="217" t="str">
        <f t="shared" si="124"/>
        <v>NO</v>
      </c>
      <c r="AM397" s="217" t="str">
        <f t="shared" si="125"/>
        <v>NO</v>
      </c>
      <c r="AN397" s="217" t="str">
        <f t="shared" si="126"/>
        <v>NO</v>
      </c>
      <c r="AO397" s="217" t="str">
        <f t="shared" si="126"/>
        <v>NO</v>
      </c>
      <c r="AP397" s="217" t="str">
        <f>IF(AND(Inputs!$E$16=TRUE,K397="YES"),"YES","NO")</f>
        <v>NO</v>
      </c>
      <c r="AQ397" s="217" t="str">
        <f t="shared" si="127"/>
        <v>NO</v>
      </c>
      <c r="AR397" s="217" t="str">
        <f t="shared" si="111"/>
        <v>NO</v>
      </c>
      <c r="AS397" s="216">
        <v>24</v>
      </c>
      <c r="AT397" s="221">
        <f t="shared" si="121"/>
        <v>43528</v>
      </c>
      <c r="AU397" s="217" t="str">
        <f t="shared" si="128"/>
        <v>PO+24W</v>
      </c>
    </row>
    <row r="398" spans="1:47" s="9" customFormat="1" x14ac:dyDescent="0.25">
      <c r="A398" s="218"/>
      <c r="B398" s="217" t="s">
        <v>2644</v>
      </c>
      <c r="C398" s="217">
        <v>7800</v>
      </c>
      <c r="D398" s="225">
        <v>7804</v>
      </c>
      <c r="E398" s="205" t="s">
        <v>2252</v>
      </c>
      <c r="F398" s="205" t="str">
        <f t="shared" si="112"/>
        <v>0000-FE-7804</v>
      </c>
      <c r="G398" s="205" t="s">
        <v>2742</v>
      </c>
      <c r="H398" s="9" t="s">
        <v>2663</v>
      </c>
      <c r="I398" s="9" t="str">
        <f>VLOOKUP(J398,Auxiliary!B:C,2,0)</f>
        <v>DRUM</v>
      </c>
      <c r="J398" s="217" t="s">
        <v>392</v>
      </c>
      <c r="K398" s="217" t="s">
        <v>2653</v>
      </c>
      <c r="L398" s="217" t="s">
        <v>2654</v>
      </c>
      <c r="M398" s="217" t="s">
        <v>2654</v>
      </c>
      <c r="N398" s="217" t="s">
        <v>2654</v>
      </c>
      <c r="O398" s="217" t="s">
        <v>2654</v>
      </c>
      <c r="P398" s="217" t="s">
        <v>2654</v>
      </c>
      <c r="Q398" s="217" t="s">
        <v>2654</v>
      </c>
      <c r="R398" s="217" t="s">
        <v>2654</v>
      </c>
      <c r="S398" s="217" t="s">
        <v>2654</v>
      </c>
      <c r="T398" s="217" t="s">
        <v>2654</v>
      </c>
      <c r="U398" s="217" t="s">
        <v>2653</v>
      </c>
      <c r="V398" s="217" t="s">
        <v>2654</v>
      </c>
      <c r="W398" s="217" t="s">
        <v>2654</v>
      </c>
      <c r="X398" s="217" t="s">
        <v>2654</v>
      </c>
      <c r="Y398" s="217" t="s">
        <v>2654</v>
      </c>
      <c r="Z398" s="217" t="s">
        <v>2654</v>
      </c>
      <c r="AA398" s="217" t="s">
        <v>2654</v>
      </c>
      <c r="AB398" s="217" t="str">
        <f t="shared" si="113"/>
        <v>NO</v>
      </c>
      <c r="AC398" s="217" t="str">
        <f t="shared" si="114"/>
        <v>NO</v>
      </c>
      <c r="AD398" s="217" t="str">
        <f t="shared" si="115"/>
        <v>NO</v>
      </c>
      <c r="AE398" s="217" t="str">
        <f t="shared" si="116"/>
        <v>NO</v>
      </c>
      <c r="AF398" s="217" t="str">
        <f t="shared" si="117"/>
        <v>NO</v>
      </c>
      <c r="AG398" s="217" t="str">
        <f t="shared" si="118"/>
        <v>NO</v>
      </c>
      <c r="AH398" s="217" t="str">
        <f t="shared" si="119"/>
        <v>NO</v>
      </c>
      <c r="AI398" s="217" t="str">
        <f t="shared" si="120"/>
        <v>NO</v>
      </c>
      <c r="AJ398" s="217" t="str">
        <f t="shared" si="122"/>
        <v>NO</v>
      </c>
      <c r="AK398" s="217" t="str">
        <f t="shared" si="123"/>
        <v>NO</v>
      </c>
      <c r="AL398" s="217" t="str">
        <f t="shared" si="124"/>
        <v>NO</v>
      </c>
      <c r="AM398" s="217" t="str">
        <f t="shared" si="125"/>
        <v>NO</v>
      </c>
      <c r="AN398" s="217" t="str">
        <f t="shared" si="126"/>
        <v>NO</v>
      </c>
      <c r="AO398" s="217" t="str">
        <f t="shared" si="126"/>
        <v>NO</v>
      </c>
      <c r="AP398" s="217" t="str">
        <f>IF(AND(Inputs!$E$16=TRUE,K398="YES"),"YES","NO")</f>
        <v>NO</v>
      </c>
      <c r="AQ398" s="217" t="str">
        <f t="shared" si="127"/>
        <v>NO</v>
      </c>
      <c r="AR398" s="217" t="str">
        <f t="shared" si="111"/>
        <v>NO</v>
      </c>
      <c r="AS398" s="216">
        <v>24</v>
      </c>
      <c r="AT398" s="221">
        <f t="shared" si="121"/>
        <v>43528</v>
      </c>
      <c r="AU398" s="217" t="str">
        <f t="shared" si="128"/>
        <v>PO+24W</v>
      </c>
    </row>
    <row r="399" spans="1:47" s="9" customFormat="1" hidden="1" x14ac:dyDescent="0.25">
      <c r="A399" s="218"/>
      <c r="B399" s="217" t="s">
        <v>2644</v>
      </c>
      <c r="C399" s="217">
        <v>7800</v>
      </c>
      <c r="D399" s="225">
        <v>7805</v>
      </c>
      <c r="E399" s="205" t="s">
        <v>2253</v>
      </c>
      <c r="F399" s="205" t="str">
        <f t="shared" si="112"/>
        <v>0000-FE-7805</v>
      </c>
      <c r="G399" s="205" t="s">
        <v>2742</v>
      </c>
      <c r="H399" s="9" t="s">
        <v>2663</v>
      </c>
      <c r="I399" s="9" t="str">
        <f>VLOOKUP(J399,Auxiliary!B:C,2,0)</f>
        <v>DRUM</v>
      </c>
      <c r="J399" s="217" t="s">
        <v>392</v>
      </c>
      <c r="K399" s="217" t="s">
        <v>2653</v>
      </c>
      <c r="L399" s="217" t="s">
        <v>2654</v>
      </c>
      <c r="M399" s="217" t="s">
        <v>2654</v>
      </c>
      <c r="N399" s="217" t="s">
        <v>2654</v>
      </c>
      <c r="O399" s="217" t="s">
        <v>2654</v>
      </c>
      <c r="P399" s="217" t="s">
        <v>2654</v>
      </c>
      <c r="Q399" s="217" t="s">
        <v>2654</v>
      </c>
      <c r="R399" s="217" t="s">
        <v>2654</v>
      </c>
      <c r="S399" s="217" t="s">
        <v>2654</v>
      </c>
      <c r="T399" s="217" t="s">
        <v>2654</v>
      </c>
      <c r="U399" s="217" t="s">
        <v>2653</v>
      </c>
      <c r="V399" s="217" t="s">
        <v>2654</v>
      </c>
      <c r="W399" s="217" t="s">
        <v>2654</v>
      </c>
      <c r="X399" s="217" t="s">
        <v>2654</v>
      </c>
      <c r="Y399" s="217" t="s">
        <v>2654</v>
      </c>
      <c r="Z399" s="217" t="s">
        <v>2654</v>
      </c>
      <c r="AA399" s="217" t="s">
        <v>2654</v>
      </c>
      <c r="AB399" s="217" t="str">
        <f t="shared" si="113"/>
        <v>NO</v>
      </c>
      <c r="AC399" s="217" t="str">
        <f t="shared" si="114"/>
        <v>NO</v>
      </c>
      <c r="AD399" s="217" t="str">
        <f t="shared" si="115"/>
        <v>NO</v>
      </c>
      <c r="AE399" s="217" t="str">
        <f t="shared" si="116"/>
        <v>NO</v>
      </c>
      <c r="AF399" s="217" t="str">
        <f t="shared" si="117"/>
        <v>NO</v>
      </c>
      <c r="AG399" s="217" t="str">
        <f t="shared" si="118"/>
        <v>NO</v>
      </c>
      <c r="AH399" s="217" t="str">
        <f t="shared" si="119"/>
        <v>NO</v>
      </c>
      <c r="AI399" s="217" t="str">
        <f t="shared" si="120"/>
        <v>NO</v>
      </c>
      <c r="AJ399" s="217" t="str">
        <f t="shared" si="122"/>
        <v>NO</v>
      </c>
      <c r="AK399" s="217" t="str">
        <f t="shared" si="123"/>
        <v>NO</v>
      </c>
      <c r="AL399" s="217" t="str">
        <f t="shared" si="124"/>
        <v>NO</v>
      </c>
      <c r="AM399" s="217" t="str">
        <f t="shared" si="125"/>
        <v>NO</v>
      </c>
      <c r="AN399" s="217" t="str">
        <f t="shared" si="126"/>
        <v>NO</v>
      </c>
      <c r="AO399" s="217" t="str">
        <f t="shared" si="126"/>
        <v>NO</v>
      </c>
      <c r="AP399" s="217" t="str">
        <f>IF(AND(Inputs!$E$16=TRUE,K399="YES"),"YES","NO")</f>
        <v>NO</v>
      </c>
      <c r="AQ399" s="217" t="str">
        <f t="shared" si="127"/>
        <v>NO</v>
      </c>
      <c r="AR399" s="217" t="str">
        <f t="shared" si="111"/>
        <v>NO</v>
      </c>
      <c r="AS399" s="216">
        <v>24</v>
      </c>
      <c r="AT399" s="221">
        <f t="shared" si="121"/>
        <v>43528</v>
      </c>
      <c r="AU399" s="217" t="str">
        <f t="shared" si="128"/>
        <v>PO+24W</v>
      </c>
    </row>
    <row r="400" spans="1:47" s="9" customFormat="1" hidden="1" x14ac:dyDescent="0.25">
      <c r="A400" s="218"/>
      <c r="B400" s="217" t="s">
        <v>2644</v>
      </c>
      <c r="C400" s="217">
        <v>7800</v>
      </c>
      <c r="D400" s="225">
        <v>7806</v>
      </c>
      <c r="E400" s="205" t="s">
        <v>2254</v>
      </c>
      <c r="F400" s="205" t="str">
        <f t="shared" si="112"/>
        <v>0000-FE-7806</v>
      </c>
      <c r="G400" s="205" t="s">
        <v>2742</v>
      </c>
      <c r="H400" s="9" t="s">
        <v>2663</v>
      </c>
      <c r="I400" s="9" t="str">
        <f>VLOOKUP(J400,Auxiliary!B:C,2,0)</f>
        <v>DRUM</v>
      </c>
      <c r="J400" s="217" t="s">
        <v>392</v>
      </c>
      <c r="K400" s="217" t="s">
        <v>2653</v>
      </c>
      <c r="L400" s="217" t="s">
        <v>2654</v>
      </c>
      <c r="M400" s="217" t="s">
        <v>2654</v>
      </c>
      <c r="N400" s="217" t="s">
        <v>2654</v>
      </c>
      <c r="O400" s="217" t="s">
        <v>2654</v>
      </c>
      <c r="P400" s="217" t="s">
        <v>2654</v>
      </c>
      <c r="Q400" s="217" t="s">
        <v>2654</v>
      </c>
      <c r="R400" s="217" t="s">
        <v>2654</v>
      </c>
      <c r="S400" s="217" t="s">
        <v>2654</v>
      </c>
      <c r="T400" s="217" t="s">
        <v>2654</v>
      </c>
      <c r="U400" s="217" t="s">
        <v>2653</v>
      </c>
      <c r="V400" s="217" t="s">
        <v>2654</v>
      </c>
      <c r="W400" s="217" t="s">
        <v>2654</v>
      </c>
      <c r="X400" s="217" t="s">
        <v>2654</v>
      </c>
      <c r="Y400" s="217" t="s">
        <v>2654</v>
      </c>
      <c r="Z400" s="217" t="s">
        <v>2654</v>
      </c>
      <c r="AA400" s="217" t="s">
        <v>2654</v>
      </c>
      <c r="AB400" s="217" t="str">
        <f t="shared" si="113"/>
        <v>NO</v>
      </c>
      <c r="AC400" s="217" t="str">
        <f t="shared" si="114"/>
        <v>NO</v>
      </c>
      <c r="AD400" s="217" t="str">
        <f t="shared" si="115"/>
        <v>NO</v>
      </c>
      <c r="AE400" s="217" t="str">
        <f t="shared" si="116"/>
        <v>NO</v>
      </c>
      <c r="AF400" s="217" t="str">
        <f t="shared" si="117"/>
        <v>NO</v>
      </c>
      <c r="AG400" s="217" t="str">
        <f t="shared" si="118"/>
        <v>NO</v>
      </c>
      <c r="AH400" s="217" t="str">
        <f t="shared" si="119"/>
        <v>NO</v>
      </c>
      <c r="AI400" s="217" t="str">
        <f t="shared" si="120"/>
        <v>NO</v>
      </c>
      <c r="AJ400" s="217" t="str">
        <f t="shared" si="122"/>
        <v>NO</v>
      </c>
      <c r="AK400" s="217" t="str">
        <f t="shared" si="123"/>
        <v>NO</v>
      </c>
      <c r="AL400" s="217" t="str">
        <f t="shared" si="124"/>
        <v>NO</v>
      </c>
      <c r="AM400" s="217" t="str">
        <f t="shared" si="125"/>
        <v>NO</v>
      </c>
      <c r="AN400" s="217" t="str">
        <f t="shared" si="126"/>
        <v>NO</v>
      </c>
      <c r="AO400" s="217" t="str">
        <f t="shared" si="126"/>
        <v>NO</v>
      </c>
      <c r="AP400" s="217" t="str">
        <f>IF(AND(Inputs!$E$16=TRUE,K400="YES"),"YES","NO")</f>
        <v>NO</v>
      </c>
      <c r="AQ400" s="217" t="str">
        <f t="shared" si="127"/>
        <v>NO</v>
      </c>
      <c r="AR400" s="217" t="str">
        <f t="shared" si="111"/>
        <v>NO</v>
      </c>
      <c r="AS400" s="216">
        <v>24</v>
      </c>
      <c r="AT400" s="221">
        <f t="shared" si="121"/>
        <v>43528</v>
      </c>
      <c r="AU400" s="217" t="str">
        <f t="shared" si="128"/>
        <v>PO+24W</v>
      </c>
    </row>
    <row r="401" spans="1:47" s="9" customFormat="1" hidden="1" x14ac:dyDescent="0.25">
      <c r="A401" s="218"/>
      <c r="B401" s="217" t="s">
        <v>2644</v>
      </c>
      <c r="C401" s="217">
        <v>7800</v>
      </c>
      <c r="D401" s="225">
        <v>7807</v>
      </c>
      <c r="E401" s="205" t="s">
        <v>2888</v>
      </c>
      <c r="F401" s="205" t="str">
        <f t="shared" si="112"/>
        <v>0000-FE-7807</v>
      </c>
      <c r="G401" s="205" t="s">
        <v>2742</v>
      </c>
      <c r="H401" s="9" t="s">
        <v>2663</v>
      </c>
      <c r="I401" s="9" t="str">
        <f>VLOOKUP(J401,Auxiliary!B:C,2,0)</f>
        <v>DRUM</v>
      </c>
      <c r="J401" s="217" t="s">
        <v>392</v>
      </c>
      <c r="K401" s="217" t="s">
        <v>2653</v>
      </c>
      <c r="L401" s="217" t="s">
        <v>2654</v>
      </c>
      <c r="M401" s="217" t="s">
        <v>2654</v>
      </c>
      <c r="N401" s="217" t="s">
        <v>2654</v>
      </c>
      <c r="O401" s="217" t="s">
        <v>2654</v>
      </c>
      <c r="P401" s="217" t="s">
        <v>2654</v>
      </c>
      <c r="Q401" s="217" t="s">
        <v>2654</v>
      </c>
      <c r="R401" s="217" t="s">
        <v>2654</v>
      </c>
      <c r="S401" s="217" t="s">
        <v>2654</v>
      </c>
      <c r="T401" s="217" t="s">
        <v>2654</v>
      </c>
      <c r="U401" s="217" t="s">
        <v>2653</v>
      </c>
      <c r="V401" s="217" t="s">
        <v>2654</v>
      </c>
      <c r="W401" s="217" t="s">
        <v>2654</v>
      </c>
      <c r="X401" s="217" t="s">
        <v>2654</v>
      </c>
      <c r="Y401" s="217" t="s">
        <v>2654</v>
      </c>
      <c r="Z401" s="217" t="s">
        <v>2654</v>
      </c>
      <c r="AA401" s="217" t="s">
        <v>2654</v>
      </c>
      <c r="AB401" s="217" t="str">
        <f t="shared" si="113"/>
        <v>NO</v>
      </c>
      <c r="AC401" s="217" t="str">
        <f t="shared" si="114"/>
        <v>NO</v>
      </c>
      <c r="AD401" s="217" t="str">
        <f t="shared" si="115"/>
        <v>NO</v>
      </c>
      <c r="AE401" s="217" t="str">
        <f t="shared" si="116"/>
        <v>NO</v>
      </c>
      <c r="AF401" s="217" t="str">
        <f t="shared" si="117"/>
        <v>NO</v>
      </c>
      <c r="AG401" s="217" t="str">
        <f t="shared" si="118"/>
        <v>NO</v>
      </c>
      <c r="AH401" s="217" t="str">
        <f t="shared" si="119"/>
        <v>NO</v>
      </c>
      <c r="AI401" s="217" t="str">
        <f t="shared" si="120"/>
        <v>NO</v>
      </c>
      <c r="AJ401" s="217" t="str">
        <f t="shared" si="122"/>
        <v>NO</v>
      </c>
      <c r="AK401" s="217" t="str">
        <f t="shared" si="123"/>
        <v>NO</v>
      </c>
      <c r="AL401" s="217" t="str">
        <f t="shared" si="124"/>
        <v>NO</v>
      </c>
      <c r="AM401" s="217" t="str">
        <f t="shared" si="125"/>
        <v>NO</v>
      </c>
      <c r="AN401" s="217" t="str">
        <f t="shared" si="126"/>
        <v>NO</v>
      </c>
      <c r="AO401" s="217" t="str">
        <f t="shared" si="126"/>
        <v>NO</v>
      </c>
      <c r="AP401" s="217" t="str">
        <f>IF(AND(Inputs!$E$16=TRUE,K401="YES"),"YES","NO")</f>
        <v>NO</v>
      </c>
      <c r="AQ401" s="217" t="str">
        <f t="shared" si="127"/>
        <v>NO</v>
      </c>
      <c r="AR401" s="217" t="str">
        <f t="shared" si="111"/>
        <v>NO</v>
      </c>
      <c r="AS401" s="216">
        <v>24</v>
      </c>
      <c r="AT401" s="221">
        <f t="shared" si="121"/>
        <v>43528</v>
      </c>
      <c r="AU401" s="217" t="str">
        <f t="shared" si="128"/>
        <v>PO+24W</v>
      </c>
    </row>
    <row r="402" spans="1:47" s="9" customFormat="1" hidden="1" x14ac:dyDescent="0.25">
      <c r="A402" s="218"/>
      <c r="B402" s="217" t="s">
        <v>2644</v>
      </c>
      <c r="C402" s="217">
        <v>7800</v>
      </c>
      <c r="D402" s="225">
        <v>7808</v>
      </c>
      <c r="E402" s="205" t="s">
        <v>2255</v>
      </c>
      <c r="F402" s="205" t="str">
        <f t="shared" si="112"/>
        <v>0000-FE-7808</v>
      </c>
      <c r="G402" s="205" t="s">
        <v>2742</v>
      </c>
      <c r="H402" s="9" t="s">
        <v>2663</v>
      </c>
      <c r="I402" s="9" t="str">
        <f>VLOOKUP(J402,Auxiliary!B:C,2,0)</f>
        <v>DRUM</v>
      </c>
      <c r="J402" s="217" t="s">
        <v>392</v>
      </c>
      <c r="K402" s="217" t="s">
        <v>2653</v>
      </c>
      <c r="L402" s="217" t="s">
        <v>2654</v>
      </c>
      <c r="M402" s="217" t="s">
        <v>2654</v>
      </c>
      <c r="N402" s="217" t="s">
        <v>2654</v>
      </c>
      <c r="O402" s="217" t="s">
        <v>2654</v>
      </c>
      <c r="P402" s="217" t="s">
        <v>2654</v>
      </c>
      <c r="Q402" s="217" t="s">
        <v>2654</v>
      </c>
      <c r="R402" s="217" t="s">
        <v>2654</v>
      </c>
      <c r="S402" s="217" t="s">
        <v>2654</v>
      </c>
      <c r="T402" s="217" t="s">
        <v>2654</v>
      </c>
      <c r="U402" s="217" t="s">
        <v>2653</v>
      </c>
      <c r="V402" s="217" t="s">
        <v>2654</v>
      </c>
      <c r="W402" s="217" t="s">
        <v>2654</v>
      </c>
      <c r="X402" s="217" t="s">
        <v>2654</v>
      </c>
      <c r="Y402" s="217" t="s">
        <v>2654</v>
      </c>
      <c r="Z402" s="217" t="s">
        <v>2654</v>
      </c>
      <c r="AA402" s="217" t="s">
        <v>2654</v>
      </c>
      <c r="AB402" s="217" t="str">
        <f t="shared" si="113"/>
        <v>NO</v>
      </c>
      <c r="AC402" s="217" t="str">
        <f t="shared" si="114"/>
        <v>NO</v>
      </c>
      <c r="AD402" s="217" t="str">
        <f t="shared" si="115"/>
        <v>NO</v>
      </c>
      <c r="AE402" s="217" t="str">
        <f t="shared" si="116"/>
        <v>NO</v>
      </c>
      <c r="AF402" s="217" t="str">
        <f t="shared" si="117"/>
        <v>NO</v>
      </c>
      <c r="AG402" s="217" t="str">
        <f t="shared" si="118"/>
        <v>NO</v>
      </c>
      <c r="AH402" s="217" t="str">
        <f t="shared" si="119"/>
        <v>NO</v>
      </c>
      <c r="AI402" s="217" t="str">
        <f t="shared" si="120"/>
        <v>NO</v>
      </c>
      <c r="AJ402" s="217" t="str">
        <f t="shared" si="122"/>
        <v>NO</v>
      </c>
      <c r="AK402" s="217" t="str">
        <f t="shared" si="123"/>
        <v>NO</v>
      </c>
      <c r="AL402" s="217" t="str">
        <f t="shared" si="124"/>
        <v>NO</v>
      </c>
      <c r="AM402" s="217" t="str">
        <f t="shared" si="125"/>
        <v>NO</v>
      </c>
      <c r="AN402" s="217" t="str">
        <f t="shared" si="126"/>
        <v>NO</v>
      </c>
      <c r="AO402" s="217" t="str">
        <f t="shared" si="126"/>
        <v>NO</v>
      </c>
      <c r="AP402" s="217" t="str">
        <f>IF(AND(Inputs!$E$16=TRUE,K402="YES"),"YES","NO")</f>
        <v>NO</v>
      </c>
      <c r="AQ402" s="217" t="str">
        <f t="shared" si="127"/>
        <v>NO</v>
      </c>
      <c r="AR402" s="217" t="str">
        <f t="shared" si="111"/>
        <v>NO</v>
      </c>
      <c r="AS402" s="216">
        <v>24</v>
      </c>
      <c r="AT402" s="221">
        <f t="shared" si="121"/>
        <v>43528</v>
      </c>
      <c r="AU402" s="217" t="str">
        <f t="shared" si="128"/>
        <v>PO+24W</v>
      </c>
    </row>
    <row r="403" spans="1:47" s="9" customFormat="1" hidden="1" x14ac:dyDescent="0.25">
      <c r="A403" s="218"/>
      <c r="B403" s="217" t="s">
        <v>2644</v>
      </c>
      <c r="C403" s="217">
        <v>7800</v>
      </c>
      <c r="D403" s="225">
        <v>7809</v>
      </c>
      <c r="E403" s="205" t="s">
        <v>2256</v>
      </c>
      <c r="F403" s="205" t="str">
        <f t="shared" ref="F403:F466" si="129">"0000-"&amp;B403&amp;"-"&amp;TEXT(D403,"00#")</f>
        <v>0000-FE-7809</v>
      </c>
      <c r="G403" s="205" t="s">
        <v>2742</v>
      </c>
      <c r="H403" s="9" t="s">
        <v>2663</v>
      </c>
      <c r="I403" s="9" t="str">
        <f>VLOOKUP(J403,Auxiliary!B:C,2,0)</f>
        <v>DRUM</v>
      </c>
      <c r="J403" s="217" t="s">
        <v>392</v>
      </c>
      <c r="K403" s="217" t="s">
        <v>2653</v>
      </c>
      <c r="L403" s="217" t="s">
        <v>2654</v>
      </c>
      <c r="M403" s="217" t="s">
        <v>2654</v>
      </c>
      <c r="N403" s="217" t="s">
        <v>2654</v>
      </c>
      <c r="O403" s="217" t="s">
        <v>2654</v>
      </c>
      <c r="P403" s="217" t="s">
        <v>2654</v>
      </c>
      <c r="Q403" s="217" t="s">
        <v>2654</v>
      </c>
      <c r="R403" s="217" t="s">
        <v>2654</v>
      </c>
      <c r="S403" s="217" t="s">
        <v>2654</v>
      </c>
      <c r="T403" s="217" t="s">
        <v>2654</v>
      </c>
      <c r="U403" s="217" t="s">
        <v>2653</v>
      </c>
      <c r="V403" s="217" t="s">
        <v>2654</v>
      </c>
      <c r="W403" s="217" t="s">
        <v>2654</v>
      </c>
      <c r="X403" s="217" t="s">
        <v>2654</v>
      </c>
      <c r="Y403" s="217" t="s">
        <v>2654</v>
      </c>
      <c r="Z403" s="217" t="s">
        <v>2654</v>
      </c>
      <c r="AA403" s="217" t="s">
        <v>2654</v>
      </c>
      <c r="AB403" s="217" t="str">
        <f t="shared" ref="AB403:AB466" si="130">IF(AND(N$6="X",N403="YES"),"YES","NO")</f>
        <v>NO</v>
      </c>
      <c r="AC403" s="217" t="str">
        <f t="shared" ref="AC403:AC466" si="131">IF(AND(O$6="X",O403="YES"),"YES","NO")</f>
        <v>NO</v>
      </c>
      <c r="AD403" s="217" t="str">
        <f t="shared" ref="AD403:AD466" si="132">IF(AND(P$6="X",P403="YES"),"YES","NO")</f>
        <v>NO</v>
      </c>
      <c r="AE403" s="217" t="str">
        <f t="shared" ref="AE403:AE466" si="133">IF(AND(Q$6="X",Q403="YES"),"YES","NO")</f>
        <v>NO</v>
      </c>
      <c r="AF403" s="217" t="str">
        <f t="shared" ref="AF403:AF466" si="134">IF(AND(R$6="X",R403="YES"),"YES","NO")</f>
        <v>NO</v>
      </c>
      <c r="AG403" s="217" t="str">
        <f t="shared" ref="AG403:AG466" si="135">IF(AND(S$6="X",S403="YES"),"YES","NO")</f>
        <v>NO</v>
      </c>
      <c r="AH403" s="217" t="str">
        <f t="shared" si="119"/>
        <v>NO</v>
      </c>
      <c r="AI403" s="217" t="str">
        <f t="shared" si="120"/>
        <v>NO</v>
      </c>
      <c r="AJ403" s="217" t="str">
        <f t="shared" si="122"/>
        <v>NO</v>
      </c>
      <c r="AK403" s="217" t="str">
        <f t="shared" si="123"/>
        <v>NO</v>
      </c>
      <c r="AL403" s="217" t="str">
        <f t="shared" si="124"/>
        <v>NO</v>
      </c>
      <c r="AM403" s="217" t="str">
        <f t="shared" si="125"/>
        <v>NO</v>
      </c>
      <c r="AN403" s="217" t="str">
        <f t="shared" si="126"/>
        <v>NO</v>
      </c>
      <c r="AO403" s="217" t="str">
        <f t="shared" si="126"/>
        <v>NO</v>
      </c>
      <c r="AP403" s="217" t="str">
        <f>IF(AND(Inputs!$E$16=TRUE,K403="YES"),"YES","NO")</f>
        <v>NO</v>
      </c>
      <c r="AQ403" s="217" t="str">
        <f t="shared" si="127"/>
        <v>NO</v>
      </c>
      <c r="AR403" s="217" t="str">
        <f t="shared" ref="AR403:AR466" si="136">IF(K403="NO",AQ403,IF(AND(K403="YES",AQ403="YES",AP403="YES"),"YES",IF(AND(K403="YES",AQ403="NO",AP403="NO"),"NO",IF(AND(K403="YES",AP403="YES",AQ403="NO"),"NO","NO"))))</f>
        <v>NO</v>
      </c>
      <c r="AS403" s="216">
        <v>24</v>
      </c>
      <c r="AT403" s="221">
        <f t="shared" si="121"/>
        <v>43528</v>
      </c>
      <c r="AU403" s="217" t="str">
        <f t="shared" si="128"/>
        <v>PO+24W</v>
      </c>
    </row>
    <row r="404" spans="1:47" s="9" customFormat="1" hidden="1" x14ac:dyDescent="0.25">
      <c r="A404" s="218"/>
      <c r="B404" s="217" t="s">
        <v>2644</v>
      </c>
      <c r="C404" s="217">
        <v>7800</v>
      </c>
      <c r="D404" s="225">
        <v>7810</v>
      </c>
      <c r="E404" s="205" t="s">
        <v>2257</v>
      </c>
      <c r="F404" s="205" t="str">
        <f t="shared" si="129"/>
        <v>0000-FE-7810</v>
      </c>
      <c r="G404" s="205" t="s">
        <v>2742</v>
      </c>
      <c r="H404" s="9" t="s">
        <v>2663</v>
      </c>
      <c r="I404" s="9" t="str">
        <f>VLOOKUP(J404,Auxiliary!B:C,2,0)</f>
        <v>DRUM</v>
      </c>
      <c r="J404" s="217" t="s">
        <v>392</v>
      </c>
      <c r="K404" s="217" t="s">
        <v>2653</v>
      </c>
      <c r="L404" s="217" t="s">
        <v>2654</v>
      </c>
      <c r="M404" s="217" t="s">
        <v>2654</v>
      </c>
      <c r="N404" s="217" t="s">
        <v>2654</v>
      </c>
      <c r="O404" s="217" t="s">
        <v>2654</v>
      </c>
      <c r="P404" s="217" t="s">
        <v>2654</v>
      </c>
      <c r="Q404" s="217" t="s">
        <v>2654</v>
      </c>
      <c r="R404" s="217" t="s">
        <v>2654</v>
      </c>
      <c r="S404" s="217" t="s">
        <v>2654</v>
      </c>
      <c r="T404" s="217" t="s">
        <v>2654</v>
      </c>
      <c r="U404" s="217" t="s">
        <v>2653</v>
      </c>
      <c r="V404" s="217" t="s">
        <v>2654</v>
      </c>
      <c r="W404" s="217" t="s">
        <v>2654</v>
      </c>
      <c r="X404" s="217" t="s">
        <v>2654</v>
      </c>
      <c r="Y404" s="217" t="s">
        <v>2654</v>
      </c>
      <c r="Z404" s="217" t="s">
        <v>2654</v>
      </c>
      <c r="AA404" s="217" t="s">
        <v>2654</v>
      </c>
      <c r="AB404" s="217" t="str">
        <f t="shared" si="130"/>
        <v>NO</v>
      </c>
      <c r="AC404" s="217" t="str">
        <f t="shared" si="131"/>
        <v>NO</v>
      </c>
      <c r="AD404" s="217" t="str">
        <f t="shared" si="132"/>
        <v>NO</v>
      </c>
      <c r="AE404" s="217" t="str">
        <f t="shared" si="133"/>
        <v>NO</v>
      </c>
      <c r="AF404" s="217" t="str">
        <f t="shared" si="134"/>
        <v>NO</v>
      </c>
      <c r="AG404" s="217" t="str">
        <f t="shared" si="135"/>
        <v>NO</v>
      </c>
      <c r="AH404" s="217" t="str">
        <f t="shared" si="119"/>
        <v>NO</v>
      </c>
      <c r="AI404" s="217" t="str">
        <f t="shared" si="120"/>
        <v>NO</v>
      </c>
      <c r="AJ404" s="217" t="str">
        <f t="shared" si="122"/>
        <v>NO</v>
      </c>
      <c r="AK404" s="217" t="str">
        <f t="shared" si="123"/>
        <v>NO</v>
      </c>
      <c r="AL404" s="217" t="str">
        <f t="shared" si="124"/>
        <v>NO</v>
      </c>
      <c r="AM404" s="217" t="str">
        <f t="shared" si="125"/>
        <v>NO</v>
      </c>
      <c r="AN404" s="217" t="str">
        <f t="shared" si="126"/>
        <v>NO</v>
      </c>
      <c r="AO404" s="217" t="str">
        <f t="shared" si="126"/>
        <v>NO</v>
      </c>
      <c r="AP404" s="217" t="str">
        <f>IF(AND(Inputs!$E$16=TRUE,K404="YES"),"YES","NO")</f>
        <v>NO</v>
      </c>
      <c r="AQ404" s="217" t="str">
        <f t="shared" si="127"/>
        <v>NO</v>
      </c>
      <c r="AR404" s="217" t="str">
        <f t="shared" si="136"/>
        <v>NO</v>
      </c>
      <c r="AS404" s="216">
        <v>24</v>
      </c>
      <c r="AT404" s="221">
        <f t="shared" si="121"/>
        <v>43528</v>
      </c>
      <c r="AU404" s="217" t="str">
        <f t="shared" si="128"/>
        <v>PO+24W</v>
      </c>
    </row>
    <row r="405" spans="1:47" s="9" customFormat="1" hidden="1" x14ac:dyDescent="0.25">
      <c r="A405" s="218"/>
      <c r="B405" s="217" t="s">
        <v>2644</v>
      </c>
      <c r="C405" s="217">
        <v>7800</v>
      </c>
      <c r="D405" s="225">
        <v>7811</v>
      </c>
      <c r="E405" s="205" t="s">
        <v>2258</v>
      </c>
      <c r="F405" s="205" t="str">
        <f t="shared" si="129"/>
        <v>0000-FE-7811</v>
      </c>
      <c r="G405" s="205" t="s">
        <v>2742</v>
      </c>
      <c r="H405" s="9" t="s">
        <v>2663</v>
      </c>
      <c r="I405" s="9" t="str">
        <f>VLOOKUP(J405,Auxiliary!B:C,2,0)</f>
        <v>DRUM</v>
      </c>
      <c r="J405" s="217" t="s">
        <v>392</v>
      </c>
      <c r="K405" s="217" t="s">
        <v>2653</v>
      </c>
      <c r="L405" s="217" t="s">
        <v>2654</v>
      </c>
      <c r="M405" s="217" t="s">
        <v>2654</v>
      </c>
      <c r="N405" s="217" t="s">
        <v>2654</v>
      </c>
      <c r="O405" s="217" t="s">
        <v>2654</v>
      </c>
      <c r="P405" s="217" t="s">
        <v>2654</v>
      </c>
      <c r="Q405" s="217" t="s">
        <v>2654</v>
      </c>
      <c r="R405" s="217" t="s">
        <v>2654</v>
      </c>
      <c r="S405" s="217" t="s">
        <v>2654</v>
      </c>
      <c r="T405" s="217" t="s">
        <v>2654</v>
      </c>
      <c r="U405" s="217" t="s">
        <v>2653</v>
      </c>
      <c r="V405" s="217" t="s">
        <v>2654</v>
      </c>
      <c r="W405" s="217" t="s">
        <v>2654</v>
      </c>
      <c r="X405" s="217" t="s">
        <v>2654</v>
      </c>
      <c r="Y405" s="217" t="s">
        <v>2654</v>
      </c>
      <c r="Z405" s="217" t="s">
        <v>2654</v>
      </c>
      <c r="AA405" s="217" t="s">
        <v>2654</v>
      </c>
      <c r="AB405" s="217" t="str">
        <f t="shared" si="130"/>
        <v>NO</v>
      </c>
      <c r="AC405" s="217" t="str">
        <f t="shared" si="131"/>
        <v>NO</v>
      </c>
      <c r="AD405" s="217" t="str">
        <f t="shared" si="132"/>
        <v>NO</v>
      </c>
      <c r="AE405" s="217" t="str">
        <f t="shared" si="133"/>
        <v>NO</v>
      </c>
      <c r="AF405" s="217" t="str">
        <f t="shared" si="134"/>
        <v>NO</v>
      </c>
      <c r="AG405" s="217" t="str">
        <f t="shared" si="135"/>
        <v>NO</v>
      </c>
      <c r="AH405" s="217" t="str">
        <f t="shared" si="119"/>
        <v>NO</v>
      </c>
      <c r="AI405" s="217" t="str">
        <f t="shared" si="120"/>
        <v>NO</v>
      </c>
      <c r="AJ405" s="217" t="str">
        <f t="shared" si="122"/>
        <v>NO</v>
      </c>
      <c r="AK405" s="217" t="str">
        <f t="shared" si="123"/>
        <v>NO</v>
      </c>
      <c r="AL405" s="217" t="str">
        <f t="shared" si="124"/>
        <v>NO</v>
      </c>
      <c r="AM405" s="217" t="str">
        <f t="shared" si="125"/>
        <v>NO</v>
      </c>
      <c r="AN405" s="217" t="str">
        <f t="shared" si="126"/>
        <v>NO</v>
      </c>
      <c r="AO405" s="217" t="str">
        <f t="shared" si="126"/>
        <v>NO</v>
      </c>
      <c r="AP405" s="217" t="str">
        <f>IF(AND(Inputs!$E$16=TRUE,K405="YES"),"YES","NO")</f>
        <v>NO</v>
      </c>
      <c r="AQ405" s="217" t="str">
        <f t="shared" si="127"/>
        <v>NO</v>
      </c>
      <c r="AR405" s="217" t="str">
        <f t="shared" si="136"/>
        <v>NO</v>
      </c>
      <c r="AS405" s="216">
        <v>24</v>
      </c>
      <c r="AT405" s="221">
        <f t="shared" si="121"/>
        <v>43528</v>
      </c>
      <c r="AU405" s="217" t="str">
        <f t="shared" si="128"/>
        <v>PO+24W</v>
      </c>
    </row>
    <row r="406" spans="1:47" s="9" customFormat="1" hidden="1" x14ac:dyDescent="0.25">
      <c r="A406" s="218"/>
      <c r="B406" s="217" t="s">
        <v>2644</v>
      </c>
      <c r="C406" s="217">
        <v>7800</v>
      </c>
      <c r="D406" s="225">
        <v>7812</v>
      </c>
      <c r="E406" s="205" t="s">
        <v>2259</v>
      </c>
      <c r="F406" s="205" t="str">
        <f t="shared" si="129"/>
        <v>0000-FE-7812</v>
      </c>
      <c r="G406" s="205" t="s">
        <v>2742</v>
      </c>
      <c r="H406" s="9" t="s">
        <v>2663</v>
      </c>
      <c r="I406" s="9" t="str">
        <f>VLOOKUP(J406,Auxiliary!B:C,2,0)</f>
        <v>DRUM</v>
      </c>
      <c r="J406" s="217" t="s">
        <v>392</v>
      </c>
      <c r="K406" s="217" t="s">
        <v>2653</v>
      </c>
      <c r="L406" s="217" t="s">
        <v>2654</v>
      </c>
      <c r="M406" s="217" t="s">
        <v>2654</v>
      </c>
      <c r="N406" s="217" t="s">
        <v>2654</v>
      </c>
      <c r="O406" s="217" t="s">
        <v>2654</v>
      </c>
      <c r="P406" s="217" t="s">
        <v>2654</v>
      </c>
      <c r="Q406" s="217" t="s">
        <v>2654</v>
      </c>
      <c r="R406" s="217" t="s">
        <v>2654</v>
      </c>
      <c r="S406" s="217" t="s">
        <v>2654</v>
      </c>
      <c r="T406" s="217" t="s">
        <v>2654</v>
      </c>
      <c r="U406" s="217" t="s">
        <v>2653</v>
      </c>
      <c r="V406" s="217" t="s">
        <v>2654</v>
      </c>
      <c r="W406" s="217" t="s">
        <v>2654</v>
      </c>
      <c r="X406" s="217" t="s">
        <v>2654</v>
      </c>
      <c r="Y406" s="217" t="s">
        <v>2654</v>
      </c>
      <c r="Z406" s="217" t="s">
        <v>2654</v>
      </c>
      <c r="AA406" s="217" t="s">
        <v>2654</v>
      </c>
      <c r="AB406" s="217" t="str">
        <f t="shared" si="130"/>
        <v>NO</v>
      </c>
      <c r="AC406" s="217" t="str">
        <f t="shared" si="131"/>
        <v>NO</v>
      </c>
      <c r="AD406" s="217" t="str">
        <f t="shared" si="132"/>
        <v>NO</v>
      </c>
      <c r="AE406" s="217" t="str">
        <f t="shared" si="133"/>
        <v>NO</v>
      </c>
      <c r="AF406" s="217" t="str">
        <f t="shared" si="134"/>
        <v>NO</v>
      </c>
      <c r="AG406" s="217" t="str">
        <f t="shared" si="135"/>
        <v>NO</v>
      </c>
      <c r="AH406" s="217" t="str">
        <f t="shared" si="119"/>
        <v>NO</v>
      </c>
      <c r="AI406" s="217" t="str">
        <f t="shared" si="120"/>
        <v>NO</v>
      </c>
      <c r="AJ406" s="217" t="str">
        <f t="shared" si="122"/>
        <v>NO</v>
      </c>
      <c r="AK406" s="217" t="str">
        <f t="shared" si="123"/>
        <v>NO</v>
      </c>
      <c r="AL406" s="217" t="str">
        <f t="shared" si="124"/>
        <v>NO</v>
      </c>
      <c r="AM406" s="217" t="str">
        <f t="shared" si="125"/>
        <v>NO</v>
      </c>
      <c r="AN406" s="217" t="str">
        <f t="shared" si="126"/>
        <v>NO</v>
      </c>
      <c r="AO406" s="217" t="str">
        <f t="shared" si="126"/>
        <v>NO</v>
      </c>
      <c r="AP406" s="217" t="str">
        <f>IF(AND(Inputs!$E$16=TRUE,K406="YES"),"YES","NO")</f>
        <v>NO</v>
      </c>
      <c r="AQ406" s="217" t="str">
        <f t="shared" si="127"/>
        <v>NO</v>
      </c>
      <c r="AR406" s="217" t="str">
        <f t="shared" si="136"/>
        <v>NO</v>
      </c>
      <c r="AS406" s="216">
        <v>24</v>
      </c>
      <c r="AT406" s="221">
        <f t="shared" si="121"/>
        <v>43528</v>
      </c>
      <c r="AU406" s="217" t="str">
        <f t="shared" si="128"/>
        <v>PO+24W</v>
      </c>
    </row>
    <row r="407" spans="1:47" s="9" customFormat="1" hidden="1" x14ac:dyDescent="0.25">
      <c r="A407" s="218"/>
      <c r="B407" s="217" t="s">
        <v>2644</v>
      </c>
      <c r="C407" s="217">
        <v>7800</v>
      </c>
      <c r="D407" s="225">
        <v>7813</v>
      </c>
      <c r="E407" s="205" t="s">
        <v>2260</v>
      </c>
      <c r="F407" s="205" t="str">
        <f t="shared" si="129"/>
        <v>0000-FE-7813</v>
      </c>
      <c r="G407" s="205" t="s">
        <v>2742</v>
      </c>
      <c r="H407" s="9" t="s">
        <v>2663</v>
      </c>
      <c r="I407" s="9" t="str">
        <f>VLOOKUP(J407,Auxiliary!B:C,2,0)</f>
        <v>DRUM</v>
      </c>
      <c r="J407" s="217" t="s">
        <v>392</v>
      </c>
      <c r="K407" s="217" t="s">
        <v>2653</v>
      </c>
      <c r="L407" s="217" t="s">
        <v>2654</v>
      </c>
      <c r="M407" s="217" t="s">
        <v>2654</v>
      </c>
      <c r="N407" s="217" t="s">
        <v>2654</v>
      </c>
      <c r="O407" s="217" t="s">
        <v>2654</v>
      </c>
      <c r="P407" s="217" t="s">
        <v>2654</v>
      </c>
      <c r="Q407" s="217" t="s">
        <v>2654</v>
      </c>
      <c r="R407" s="217" t="s">
        <v>2654</v>
      </c>
      <c r="S407" s="217" t="s">
        <v>2654</v>
      </c>
      <c r="T407" s="217" t="s">
        <v>2654</v>
      </c>
      <c r="U407" s="217" t="s">
        <v>2653</v>
      </c>
      <c r="V407" s="217" t="s">
        <v>2654</v>
      </c>
      <c r="W407" s="217" t="s">
        <v>2654</v>
      </c>
      <c r="X407" s="217" t="s">
        <v>2654</v>
      </c>
      <c r="Y407" s="217" t="s">
        <v>2654</v>
      </c>
      <c r="Z407" s="217" t="s">
        <v>2654</v>
      </c>
      <c r="AA407" s="217" t="s">
        <v>2654</v>
      </c>
      <c r="AB407" s="217" t="str">
        <f t="shared" si="130"/>
        <v>NO</v>
      </c>
      <c r="AC407" s="217" t="str">
        <f t="shared" si="131"/>
        <v>NO</v>
      </c>
      <c r="AD407" s="217" t="str">
        <f t="shared" si="132"/>
        <v>NO</v>
      </c>
      <c r="AE407" s="217" t="str">
        <f t="shared" si="133"/>
        <v>NO</v>
      </c>
      <c r="AF407" s="217" t="str">
        <f t="shared" si="134"/>
        <v>NO</v>
      </c>
      <c r="AG407" s="217" t="str">
        <f t="shared" si="135"/>
        <v>NO</v>
      </c>
      <c r="AH407" s="217" t="str">
        <f t="shared" si="119"/>
        <v>NO</v>
      </c>
      <c r="AI407" s="217" t="str">
        <f t="shared" si="120"/>
        <v>NO</v>
      </c>
      <c r="AJ407" s="217" t="str">
        <f t="shared" si="122"/>
        <v>NO</v>
      </c>
      <c r="AK407" s="217" t="str">
        <f t="shared" si="123"/>
        <v>NO</v>
      </c>
      <c r="AL407" s="217" t="str">
        <f t="shared" si="124"/>
        <v>NO</v>
      </c>
      <c r="AM407" s="217" t="str">
        <f t="shared" si="125"/>
        <v>NO</v>
      </c>
      <c r="AN407" s="217" t="str">
        <f t="shared" si="126"/>
        <v>NO</v>
      </c>
      <c r="AO407" s="217" t="str">
        <f t="shared" si="126"/>
        <v>NO</v>
      </c>
      <c r="AP407" s="217" t="str">
        <f>IF(AND(Inputs!$E$16=TRUE,K407="YES"),"YES","NO")</f>
        <v>NO</v>
      </c>
      <c r="AQ407" s="217" t="str">
        <f t="shared" si="127"/>
        <v>NO</v>
      </c>
      <c r="AR407" s="217" t="str">
        <f t="shared" si="136"/>
        <v>NO</v>
      </c>
      <c r="AS407" s="216">
        <v>24</v>
      </c>
      <c r="AT407" s="221">
        <f t="shared" si="121"/>
        <v>43528</v>
      </c>
      <c r="AU407" s="217" t="str">
        <f t="shared" si="128"/>
        <v>PO+24W</v>
      </c>
    </row>
    <row r="408" spans="1:47" s="9" customFormat="1" hidden="1" x14ac:dyDescent="0.25">
      <c r="A408" s="218"/>
      <c r="B408" s="217" t="s">
        <v>2644</v>
      </c>
      <c r="C408" s="217">
        <v>7800</v>
      </c>
      <c r="D408" s="225">
        <v>7814</v>
      </c>
      <c r="E408" s="205" t="s">
        <v>2261</v>
      </c>
      <c r="F408" s="205" t="str">
        <f t="shared" si="129"/>
        <v>0000-FE-7814</v>
      </c>
      <c r="G408" s="205" t="s">
        <v>2742</v>
      </c>
      <c r="H408" s="9" t="s">
        <v>2663</v>
      </c>
      <c r="I408" s="9" t="str">
        <f>VLOOKUP(J408,Auxiliary!B:C,2,0)</f>
        <v>DRUM</v>
      </c>
      <c r="J408" s="217" t="s">
        <v>392</v>
      </c>
      <c r="K408" s="217" t="s">
        <v>2653</v>
      </c>
      <c r="L408" s="217" t="s">
        <v>2654</v>
      </c>
      <c r="M408" s="217" t="s">
        <v>2654</v>
      </c>
      <c r="N408" s="217" t="s">
        <v>2654</v>
      </c>
      <c r="O408" s="217" t="s">
        <v>2654</v>
      </c>
      <c r="P408" s="217" t="s">
        <v>2654</v>
      </c>
      <c r="Q408" s="217" t="s">
        <v>2654</v>
      </c>
      <c r="R408" s="217" t="s">
        <v>2654</v>
      </c>
      <c r="S408" s="217" t="s">
        <v>2654</v>
      </c>
      <c r="T408" s="217" t="s">
        <v>2654</v>
      </c>
      <c r="U408" s="217" t="s">
        <v>2653</v>
      </c>
      <c r="V408" s="217" t="s">
        <v>2654</v>
      </c>
      <c r="W408" s="217" t="s">
        <v>2654</v>
      </c>
      <c r="X408" s="217" t="s">
        <v>2654</v>
      </c>
      <c r="Y408" s="217" t="s">
        <v>2654</v>
      </c>
      <c r="Z408" s="217" t="s">
        <v>2654</v>
      </c>
      <c r="AA408" s="217" t="s">
        <v>2654</v>
      </c>
      <c r="AB408" s="217" t="str">
        <f t="shared" si="130"/>
        <v>NO</v>
      </c>
      <c r="AC408" s="217" t="str">
        <f t="shared" si="131"/>
        <v>NO</v>
      </c>
      <c r="AD408" s="217" t="str">
        <f t="shared" si="132"/>
        <v>NO</v>
      </c>
      <c r="AE408" s="217" t="str">
        <f t="shared" si="133"/>
        <v>NO</v>
      </c>
      <c r="AF408" s="217" t="str">
        <f t="shared" si="134"/>
        <v>NO</v>
      </c>
      <c r="AG408" s="217" t="str">
        <f t="shared" si="135"/>
        <v>NO</v>
      </c>
      <c r="AH408" s="217" t="str">
        <f t="shared" si="119"/>
        <v>NO</v>
      </c>
      <c r="AI408" s="217" t="str">
        <f t="shared" si="120"/>
        <v>NO</v>
      </c>
      <c r="AJ408" s="217" t="str">
        <f t="shared" si="122"/>
        <v>NO</v>
      </c>
      <c r="AK408" s="217" t="str">
        <f t="shared" si="123"/>
        <v>NO</v>
      </c>
      <c r="AL408" s="217" t="str">
        <f t="shared" si="124"/>
        <v>NO</v>
      </c>
      <c r="AM408" s="217" t="str">
        <f t="shared" si="125"/>
        <v>NO</v>
      </c>
      <c r="AN408" s="217" t="str">
        <f t="shared" si="126"/>
        <v>NO</v>
      </c>
      <c r="AO408" s="217" t="str">
        <f t="shared" si="126"/>
        <v>NO</v>
      </c>
      <c r="AP408" s="217" t="str">
        <f>IF(AND(Inputs!$E$16=TRUE,K408="YES"),"YES","NO")</f>
        <v>NO</v>
      </c>
      <c r="AQ408" s="217" t="str">
        <f t="shared" si="127"/>
        <v>NO</v>
      </c>
      <c r="AR408" s="217" t="str">
        <f t="shared" si="136"/>
        <v>NO</v>
      </c>
      <c r="AS408" s="216">
        <v>24</v>
      </c>
      <c r="AT408" s="221">
        <f t="shared" si="121"/>
        <v>43528</v>
      </c>
      <c r="AU408" s="217" t="str">
        <f t="shared" si="128"/>
        <v>PO+24W</v>
      </c>
    </row>
    <row r="409" spans="1:47" s="9" customFormat="1" hidden="1" x14ac:dyDescent="0.25">
      <c r="A409" s="218"/>
      <c r="B409" s="217" t="s">
        <v>2644</v>
      </c>
      <c r="C409" s="217">
        <v>7800</v>
      </c>
      <c r="D409" s="225">
        <v>7815</v>
      </c>
      <c r="E409" s="205" t="s">
        <v>2262</v>
      </c>
      <c r="F409" s="205" t="str">
        <f t="shared" si="129"/>
        <v>0000-FE-7815</v>
      </c>
      <c r="G409" s="205" t="s">
        <v>2742</v>
      </c>
      <c r="H409" s="9" t="s">
        <v>2663</v>
      </c>
      <c r="I409" s="9" t="str">
        <f>VLOOKUP(J409,Auxiliary!B:C,2,0)</f>
        <v>DRUM</v>
      </c>
      <c r="J409" s="217" t="s">
        <v>392</v>
      </c>
      <c r="K409" s="217" t="s">
        <v>2653</v>
      </c>
      <c r="L409" s="217" t="s">
        <v>2654</v>
      </c>
      <c r="M409" s="217" t="s">
        <v>2654</v>
      </c>
      <c r="N409" s="217" t="s">
        <v>2654</v>
      </c>
      <c r="O409" s="217" t="s">
        <v>2654</v>
      </c>
      <c r="P409" s="217" t="s">
        <v>2654</v>
      </c>
      <c r="Q409" s="217" t="s">
        <v>2654</v>
      </c>
      <c r="R409" s="217" t="s">
        <v>2654</v>
      </c>
      <c r="S409" s="217" t="s">
        <v>2654</v>
      </c>
      <c r="T409" s="217" t="s">
        <v>2654</v>
      </c>
      <c r="U409" s="217" t="s">
        <v>2653</v>
      </c>
      <c r="V409" s="217" t="s">
        <v>2654</v>
      </c>
      <c r="W409" s="217" t="s">
        <v>2654</v>
      </c>
      <c r="X409" s="217" t="s">
        <v>2654</v>
      </c>
      <c r="Y409" s="217" t="s">
        <v>2654</v>
      </c>
      <c r="Z409" s="217" t="s">
        <v>2654</v>
      </c>
      <c r="AA409" s="217" t="s">
        <v>2654</v>
      </c>
      <c r="AB409" s="217" t="str">
        <f t="shared" si="130"/>
        <v>NO</v>
      </c>
      <c r="AC409" s="217" t="str">
        <f t="shared" si="131"/>
        <v>NO</v>
      </c>
      <c r="AD409" s="217" t="str">
        <f t="shared" si="132"/>
        <v>NO</v>
      </c>
      <c r="AE409" s="217" t="str">
        <f t="shared" si="133"/>
        <v>NO</v>
      </c>
      <c r="AF409" s="217" t="str">
        <f t="shared" si="134"/>
        <v>NO</v>
      </c>
      <c r="AG409" s="217" t="str">
        <f t="shared" si="135"/>
        <v>NO</v>
      </c>
      <c r="AH409" s="217" t="str">
        <f t="shared" si="119"/>
        <v>NO</v>
      </c>
      <c r="AI409" s="217" t="str">
        <f t="shared" si="120"/>
        <v>NO</v>
      </c>
      <c r="AJ409" s="217" t="str">
        <f t="shared" si="122"/>
        <v>NO</v>
      </c>
      <c r="AK409" s="217" t="str">
        <f t="shared" si="123"/>
        <v>NO</v>
      </c>
      <c r="AL409" s="217" t="str">
        <f t="shared" si="124"/>
        <v>NO</v>
      </c>
      <c r="AM409" s="217" t="str">
        <f t="shared" si="125"/>
        <v>NO</v>
      </c>
      <c r="AN409" s="217" t="str">
        <f t="shared" si="126"/>
        <v>NO</v>
      </c>
      <c r="AO409" s="217" t="str">
        <f t="shared" si="126"/>
        <v>NO</v>
      </c>
      <c r="AP409" s="217" t="str">
        <f>IF(AND(Inputs!$E$16=TRUE,K409="YES"),"YES","NO")</f>
        <v>NO</v>
      </c>
      <c r="AQ409" s="217" t="str">
        <f t="shared" si="127"/>
        <v>NO</v>
      </c>
      <c r="AR409" s="217" t="str">
        <f t="shared" si="136"/>
        <v>NO</v>
      </c>
      <c r="AS409" s="216">
        <v>24</v>
      </c>
      <c r="AT409" s="221">
        <f t="shared" si="121"/>
        <v>43528</v>
      </c>
      <c r="AU409" s="217" t="str">
        <f t="shared" si="128"/>
        <v>PO+24W</v>
      </c>
    </row>
    <row r="410" spans="1:47" s="9" customFormat="1" hidden="1" x14ac:dyDescent="0.25">
      <c r="A410" s="218"/>
      <c r="B410" s="217" t="s">
        <v>2644</v>
      </c>
      <c r="C410" s="217">
        <v>7800</v>
      </c>
      <c r="D410" s="225">
        <v>7816</v>
      </c>
      <c r="E410" s="205" t="s">
        <v>2263</v>
      </c>
      <c r="F410" s="205" t="str">
        <f t="shared" si="129"/>
        <v>0000-FE-7816</v>
      </c>
      <c r="G410" s="205" t="s">
        <v>2742</v>
      </c>
      <c r="H410" s="9" t="s">
        <v>2663</v>
      </c>
      <c r="I410" s="9" t="str">
        <f>VLOOKUP(J410,Auxiliary!B:C,2,0)</f>
        <v>DRUM</v>
      </c>
      <c r="J410" s="217" t="s">
        <v>392</v>
      </c>
      <c r="K410" s="217" t="s">
        <v>2653</v>
      </c>
      <c r="L410" s="217" t="s">
        <v>2654</v>
      </c>
      <c r="M410" s="217" t="s">
        <v>2654</v>
      </c>
      <c r="N410" s="217" t="s">
        <v>2654</v>
      </c>
      <c r="O410" s="217" t="s">
        <v>2654</v>
      </c>
      <c r="P410" s="217" t="s">
        <v>2654</v>
      </c>
      <c r="Q410" s="217" t="s">
        <v>2654</v>
      </c>
      <c r="R410" s="217" t="s">
        <v>2654</v>
      </c>
      <c r="S410" s="217" t="s">
        <v>2654</v>
      </c>
      <c r="T410" s="217" t="s">
        <v>2654</v>
      </c>
      <c r="U410" s="217" t="s">
        <v>2653</v>
      </c>
      <c r="V410" s="217" t="s">
        <v>2654</v>
      </c>
      <c r="W410" s="217" t="s">
        <v>2654</v>
      </c>
      <c r="X410" s="217" t="s">
        <v>2654</v>
      </c>
      <c r="Y410" s="217" t="s">
        <v>2654</v>
      </c>
      <c r="Z410" s="217" t="s">
        <v>2654</v>
      </c>
      <c r="AA410" s="217" t="s">
        <v>2654</v>
      </c>
      <c r="AB410" s="217" t="str">
        <f t="shared" si="130"/>
        <v>NO</v>
      </c>
      <c r="AC410" s="217" t="str">
        <f t="shared" si="131"/>
        <v>NO</v>
      </c>
      <c r="AD410" s="217" t="str">
        <f t="shared" si="132"/>
        <v>NO</v>
      </c>
      <c r="AE410" s="217" t="str">
        <f t="shared" si="133"/>
        <v>NO</v>
      </c>
      <c r="AF410" s="217" t="str">
        <f t="shared" si="134"/>
        <v>NO</v>
      </c>
      <c r="AG410" s="217" t="str">
        <f t="shared" si="135"/>
        <v>NO</v>
      </c>
      <c r="AH410" s="217" t="str">
        <f t="shared" ref="AH410:AH473" si="137">IF(AND(T$6="X",T410="YES"),"YES","NO")</f>
        <v>NO</v>
      </c>
      <c r="AI410" s="217" t="str">
        <f t="shared" ref="AI410:AI473" si="138">IF(AND(U$6="X",U410="YES"),"YES","NO")</f>
        <v>NO</v>
      </c>
      <c r="AJ410" s="217" t="str">
        <f t="shared" si="122"/>
        <v>NO</v>
      </c>
      <c r="AK410" s="217" t="str">
        <f t="shared" si="123"/>
        <v>NO</v>
      </c>
      <c r="AL410" s="217" t="str">
        <f t="shared" si="124"/>
        <v>NO</v>
      </c>
      <c r="AM410" s="217" t="str">
        <f t="shared" si="125"/>
        <v>NO</v>
      </c>
      <c r="AN410" s="217" t="str">
        <f t="shared" si="126"/>
        <v>NO</v>
      </c>
      <c r="AO410" s="217" t="str">
        <f t="shared" si="126"/>
        <v>NO</v>
      </c>
      <c r="AP410" s="217" t="str">
        <f>IF(AND(Inputs!$E$16=TRUE,K410="YES"),"YES","NO")</f>
        <v>NO</v>
      </c>
      <c r="AQ410" s="217" t="str">
        <f t="shared" si="127"/>
        <v>NO</v>
      </c>
      <c r="AR410" s="217" t="str">
        <f t="shared" si="136"/>
        <v>NO</v>
      </c>
      <c r="AS410" s="216">
        <v>40</v>
      </c>
      <c r="AT410" s="221">
        <f t="shared" si="121"/>
        <v>43640</v>
      </c>
      <c r="AU410" s="217" t="str">
        <f t="shared" si="128"/>
        <v>PO+40W</v>
      </c>
    </row>
    <row r="411" spans="1:47" s="9" customFormat="1" hidden="1" x14ac:dyDescent="0.25">
      <c r="A411" s="218"/>
      <c r="B411" s="217" t="s">
        <v>2644</v>
      </c>
      <c r="C411" s="217">
        <v>7800</v>
      </c>
      <c r="D411" s="225">
        <v>7817</v>
      </c>
      <c r="E411" s="205" t="s">
        <v>2889</v>
      </c>
      <c r="F411" s="205" t="str">
        <f t="shared" si="129"/>
        <v>0000-FE-7817</v>
      </c>
      <c r="G411" s="205" t="s">
        <v>2742</v>
      </c>
      <c r="H411" s="9" t="s">
        <v>2663</v>
      </c>
      <c r="I411" s="9" t="str">
        <f>VLOOKUP(J411,Auxiliary!B:C,2,0)</f>
        <v>DRUM</v>
      </c>
      <c r="J411" s="217" t="s">
        <v>392</v>
      </c>
      <c r="K411" s="217" t="s">
        <v>2653</v>
      </c>
      <c r="L411" s="217" t="s">
        <v>2654</v>
      </c>
      <c r="M411" s="217" t="s">
        <v>2654</v>
      </c>
      <c r="N411" s="217" t="s">
        <v>2654</v>
      </c>
      <c r="O411" s="217" t="s">
        <v>2654</v>
      </c>
      <c r="P411" s="217" t="s">
        <v>2654</v>
      </c>
      <c r="Q411" s="217" t="s">
        <v>2654</v>
      </c>
      <c r="R411" s="217" t="s">
        <v>2654</v>
      </c>
      <c r="S411" s="217" t="s">
        <v>2654</v>
      </c>
      <c r="T411" s="217" t="s">
        <v>2654</v>
      </c>
      <c r="U411" s="217" t="s">
        <v>2653</v>
      </c>
      <c r="V411" s="217" t="s">
        <v>2654</v>
      </c>
      <c r="W411" s="217" t="s">
        <v>2654</v>
      </c>
      <c r="X411" s="217" t="s">
        <v>2654</v>
      </c>
      <c r="Y411" s="217" t="s">
        <v>2654</v>
      </c>
      <c r="Z411" s="217" t="s">
        <v>2654</v>
      </c>
      <c r="AA411" s="217" t="s">
        <v>2654</v>
      </c>
      <c r="AB411" s="217" t="str">
        <f t="shared" si="130"/>
        <v>NO</v>
      </c>
      <c r="AC411" s="217" t="str">
        <f t="shared" si="131"/>
        <v>NO</v>
      </c>
      <c r="AD411" s="217" t="str">
        <f t="shared" si="132"/>
        <v>NO</v>
      </c>
      <c r="AE411" s="217" t="str">
        <f t="shared" si="133"/>
        <v>NO</v>
      </c>
      <c r="AF411" s="217" t="str">
        <f t="shared" si="134"/>
        <v>NO</v>
      </c>
      <c r="AG411" s="217" t="str">
        <f t="shared" si="135"/>
        <v>NO</v>
      </c>
      <c r="AH411" s="217" t="str">
        <f t="shared" si="137"/>
        <v>NO</v>
      </c>
      <c r="AI411" s="217" t="str">
        <f t="shared" si="138"/>
        <v>NO</v>
      </c>
      <c r="AJ411" s="217" t="str">
        <f t="shared" si="122"/>
        <v>NO</v>
      </c>
      <c r="AK411" s="217" t="str">
        <f t="shared" si="123"/>
        <v>NO</v>
      </c>
      <c r="AL411" s="217" t="str">
        <f t="shared" si="124"/>
        <v>NO</v>
      </c>
      <c r="AM411" s="217" t="str">
        <f t="shared" si="125"/>
        <v>NO</v>
      </c>
      <c r="AN411" s="217" t="str">
        <f t="shared" si="126"/>
        <v>NO</v>
      </c>
      <c r="AO411" s="217" t="str">
        <f t="shared" si="126"/>
        <v>NO</v>
      </c>
      <c r="AP411" s="217" t="str">
        <f>IF(AND(Inputs!$E$16=TRUE,K411="YES"),"YES","NO")</f>
        <v>NO</v>
      </c>
      <c r="AQ411" s="217" t="str">
        <f t="shared" si="127"/>
        <v>NO</v>
      </c>
      <c r="AR411" s="217" t="str">
        <f t="shared" si="136"/>
        <v>NO</v>
      </c>
      <c r="AS411" s="216">
        <v>24</v>
      </c>
      <c r="AT411" s="221">
        <f t="shared" si="121"/>
        <v>43528</v>
      </c>
      <c r="AU411" s="217" t="str">
        <f t="shared" si="128"/>
        <v>PO+24W</v>
      </c>
    </row>
    <row r="412" spans="1:47" s="9" customFormat="1" hidden="1" x14ac:dyDescent="0.25">
      <c r="A412" s="218"/>
      <c r="B412" s="217" t="s">
        <v>2644</v>
      </c>
      <c r="C412" s="217">
        <v>7800</v>
      </c>
      <c r="D412" s="225">
        <v>7818</v>
      </c>
      <c r="E412" s="205" t="s">
        <v>2264</v>
      </c>
      <c r="F412" s="205" t="str">
        <f t="shared" si="129"/>
        <v>0000-FE-7818</v>
      </c>
      <c r="G412" s="205" t="s">
        <v>2742</v>
      </c>
      <c r="H412" s="9" t="s">
        <v>2663</v>
      </c>
      <c r="I412" s="9" t="str">
        <f>VLOOKUP(J412,Auxiliary!B:C,2,0)</f>
        <v>DRUM</v>
      </c>
      <c r="J412" s="217" t="s">
        <v>392</v>
      </c>
      <c r="K412" s="217" t="s">
        <v>2653</v>
      </c>
      <c r="L412" s="217" t="s">
        <v>2654</v>
      </c>
      <c r="M412" s="217" t="s">
        <v>2654</v>
      </c>
      <c r="N412" s="217" t="s">
        <v>2654</v>
      </c>
      <c r="O412" s="217" t="s">
        <v>2654</v>
      </c>
      <c r="P412" s="217" t="s">
        <v>2654</v>
      </c>
      <c r="Q412" s="217" t="s">
        <v>2654</v>
      </c>
      <c r="R412" s="217" t="s">
        <v>2654</v>
      </c>
      <c r="S412" s="217" t="s">
        <v>2654</v>
      </c>
      <c r="T412" s="217" t="s">
        <v>2654</v>
      </c>
      <c r="U412" s="217" t="s">
        <v>2653</v>
      </c>
      <c r="V412" s="217" t="s">
        <v>2654</v>
      </c>
      <c r="W412" s="217" t="s">
        <v>2654</v>
      </c>
      <c r="X412" s="217" t="s">
        <v>2654</v>
      </c>
      <c r="Y412" s="217" t="s">
        <v>2654</v>
      </c>
      <c r="Z412" s="217" t="s">
        <v>2654</v>
      </c>
      <c r="AA412" s="217" t="s">
        <v>2654</v>
      </c>
      <c r="AB412" s="217" t="str">
        <f t="shared" si="130"/>
        <v>NO</v>
      </c>
      <c r="AC412" s="217" t="str">
        <f t="shared" si="131"/>
        <v>NO</v>
      </c>
      <c r="AD412" s="217" t="str">
        <f t="shared" si="132"/>
        <v>NO</v>
      </c>
      <c r="AE412" s="217" t="str">
        <f t="shared" si="133"/>
        <v>NO</v>
      </c>
      <c r="AF412" s="217" t="str">
        <f t="shared" si="134"/>
        <v>NO</v>
      </c>
      <c r="AG412" s="217" t="str">
        <f t="shared" si="135"/>
        <v>NO</v>
      </c>
      <c r="AH412" s="217" t="str">
        <f t="shared" si="137"/>
        <v>NO</v>
      </c>
      <c r="AI412" s="217" t="str">
        <f t="shared" si="138"/>
        <v>NO</v>
      </c>
      <c r="AJ412" s="217" t="str">
        <f t="shared" si="122"/>
        <v>NO</v>
      </c>
      <c r="AK412" s="217" t="str">
        <f t="shared" si="123"/>
        <v>NO</v>
      </c>
      <c r="AL412" s="217" t="str">
        <f t="shared" si="124"/>
        <v>NO</v>
      </c>
      <c r="AM412" s="217" t="str">
        <f t="shared" si="125"/>
        <v>NO</v>
      </c>
      <c r="AN412" s="217" t="str">
        <f t="shared" si="126"/>
        <v>NO</v>
      </c>
      <c r="AO412" s="217" t="str">
        <f t="shared" si="126"/>
        <v>NO</v>
      </c>
      <c r="AP412" s="217" t="str">
        <f>IF(AND(Inputs!$E$16=TRUE,K412="YES"),"YES","NO")</f>
        <v>NO</v>
      </c>
      <c r="AQ412" s="217" t="str">
        <f t="shared" si="127"/>
        <v>NO</v>
      </c>
      <c r="AR412" s="217" t="str">
        <f t="shared" si="136"/>
        <v>NO</v>
      </c>
      <c r="AS412" s="216">
        <v>24</v>
      </c>
      <c r="AT412" s="221">
        <f t="shared" si="121"/>
        <v>43528</v>
      </c>
      <c r="AU412" s="217" t="str">
        <f t="shared" si="128"/>
        <v>PO+24W</v>
      </c>
    </row>
    <row r="413" spans="1:47" s="9" customFormat="1" hidden="1" x14ac:dyDescent="0.25">
      <c r="A413" s="218"/>
      <c r="B413" s="217" t="s">
        <v>2644</v>
      </c>
      <c r="C413" s="217">
        <v>7800</v>
      </c>
      <c r="D413" s="225">
        <v>7819</v>
      </c>
      <c r="E413" s="205" t="s">
        <v>2265</v>
      </c>
      <c r="F413" s="205" t="str">
        <f t="shared" si="129"/>
        <v>0000-FE-7819</v>
      </c>
      <c r="G413" s="205" t="s">
        <v>2742</v>
      </c>
      <c r="H413" s="9" t="s">
        <v>2663</v>
      </c>
      <c r="I413" s="9" t="str">
        <f>VLOOKUP(J413,Auxiliary!B:C,2,0)</f>
        <v>DRUM</v>
      </c>
      <c r="J413" s="217" t="s">
        <v>392</v>
      </c>
      <c r="K413" s="217" t="s">
        <v>2653</v>
      </c>
      <c r="L413" s="217" t="s">
        <v>2654</v>
      </c>
      <c r="M413" s="217" t="s">
        <v>2654</v>
      </c>
      <c r="N413" s="217" t="s">
        <v>2654</v>
      </c>
      <c r="O413" s="217" t="s">
        <v>2654</v>
      </c>
      <c r="P413" s="217" t="s">
        <v>2654</v>
      </c>
      <c r="Q413" s="217" t="s">
        <v>2654</v>
      </c>
      <c r="R413" s="217" t="s">
        <v>2654</v>
      </c>
      <c r="S413" s="217" t="s">
        <v>2654</v>
      </c>
      <c r="T413" s="217" t="s">
        <v>2654</v>
      </c>
      <c r="U413" s="217" t="s">
        <v>2653</v>
      </c>
      <c r="V413" s="217" t="s">
        <v>2654</v>
      </c>
      <c r="W413" s="217" t="s">
        <v>2654</v>
      </c>
      <c r="X413" s="217" t="s">
        <v>2654</v>
      </c>
      <c r="Y413" s="217" t="s">
        <v>2654</v>
      </c>
      <c r="Z413" s="217" t="s">
        <v>2654</v>
      </c>
      <c r="AA413" s="217" t="s">
        <v>2654</v>
      </c>
      <c r="AB413" s="217" t="str">
        <f t="shared" si="130"/>
        <v>NO</v>
      </c>
      <c r="AC413" s="217" t="str">
        <f t="shared" si="131"/>
        <v>NO</v>
      </c>
      <c r="AD413" s="217" t="str">
        <f t="shared" si="132"/>
        <v>NO</v>
      </c>
      <c r="AE413" s="217" t="str">
        <f t="shared" si="133"/>
        <v>NO</v>
      </c>
      <c r="AF413" s="217" t="str">
        <f t="shared" si="134"/>
        <v>NO</v>
      </c>
      <c r="AG413" s="217" t="str">
        <f t="shared" si="135"/>
        <v>NO</v>
      </c>
      <c r="AH413" s="217" t="str">
        <f t="shared" si="137"/>
        <v>NO</v>
      </c>
      <c r="AI413" s="217" t="str">
        <f t="shared" si="138"/>
        <v>NO</v>
      </c>
      <c r="AJ413" s="217" t="str">
        <f t="shared" si="122"/>
        <v>NO</v>
      </c>
      <c r="AK413" s="217" t="str">
        <f t="shared" si="123"/>
        <v>NO</v>
      </c>
      <c r="AL413" s="217" t="str">
        <f t="shared" si="124"/>
        <v>NO</v>
      </c>
      <c r="AM413" s="217" t="str">
        <f t="shared" si="125"/>
        <v>NO</v>
      </c>
      <c r="AN413" s="217" t="str">
        <f t="shared" si="126"/>
        <v>NO</v>
      </c>
      <c r="AO413" s="217" t="str">
        <f t="shared" si="126"/>
        <v>NO</v>
      </c>
      <c r="AP413" s="217" t="str">
        <f>IF(AND(Inputs!$E$16=TRUE,K413="YES"),"YES","NO")</f>
        <v>NO</v>
      </c>
      <c r="AQ413" s="217" t="str">
        <f t="shared" si="127"/>
        <v>NO</v>
      </c>
      <c r="AR413" s="217" t="str">
        <f t="shared" si="136"/>
        <v>NO</v>
      </c>
      <c r="AS413" s="216">
        <v>24</v>
      </c>
      <c r="AT413" s="221">
        <f t="shared" si="121"/>
        <v>43528</v>
      </c>
      <c r="AU413" s="217" t="str">
        <f t="shared" si="128"/>
        <v>PO+24W</v>
      </c>
    </row>
    <row r="414" spans="1:47" s="9" customFormat="1" hidden="1" x14ac:dyDescent="0.25">
      <c r="A414" s="218"/>
      <c r="B414" s="217" t="s">
        <v>2644</v>
      </c>
      <c r="C414" s="217">
        <v>7800</v>
      </c>
      <c r="D414" s="225">
        <v>7820</v>
      </c>
      <c r="E414" s="205" t="s">
        <v>2890</v>
      </c>
      <c r="F414" s="205" t="str">
        <f t="shared" si="129"/>
        <v>0000-FE-7820</v>
      </c>
      <c r="G414" s="205" t="s">
        <v>2742</v>
      </c>
      <c r="H414" s="9" t="s">
        <v>2663</v>
      </c>
      <c r="I414" s="9" t="str">
        <f>VLOOKUP(J414,Auxiliary!B:C,2,0)</f>
        <v>DRUM</v>
      </c>
      <c r="J414" s="217" t="s">
        <v>392</v>
      </c>
      <c r="K414" s="217" t="s">
        <v>2653</v>
      </c>
      <c r="L414" s="217" t="s">
        <v>2654</v>
      </c>
      <c r="M414" s="217" t="s">
        <v>2654</v>
      </c>
      <c r="N414" s="217" t="s">
        <v>2654</v>
      </c>
      <c r="O414" s="217" t="s">
        <v>2654</v>
      </c>
      <c r="P414" s="217" t="s">
        <v>2654</v>
      </c>
      <c r="Q414" s="217" t="s">
        <v>2654</v>
      </c>
      <c r="R414" s="217" t="s">
        <v>2654</v>
      </c>
      <c r="S414" s="217" t="s">
        <v>2654</v>
      </c>
      <c r="T414" s="217" t="s">
        <v>2654</v>
      </c>
      <c r="U414" s="217" t="s">
        <v>2653</v>
      </c>
      <c r="V414" s="217" t="s">
        <v>2654</v>
      </c>
      <c r="W414" s="217" t="s">
        <v>2654</v>
      </c>
      <c r="X414" s="217" t="s">
        <v>2654</v>
      </c>
      <c r="Y414" s="217" t="s">
        <v>2654</v>
      </c>
      <c r="Z414" s="217" t="s">
        <v>2654</v>
      </c>
      <c r="AA414" s="217" t="s">
        <v>2654</v>
      </c>
      <c r="AB414" s="217" t="str">
        <f t="shared" si="130"/>
        <v>NO</v>
      </c>
      <c r="AC414" s="217" t="str">
        <f t="shared" si="131"/>
        <v>NO</v>
      </c>
      <c r="AD414" s="217" t="str">
        <f t="shared" si="132"/>
        <v>NO</v>
      </c>
      <c r="AE414" s="217" t="str">
        <f t="shared" si="133"/>
        <v>NO</v>
      </c>
      <c r="AF414" s="217" t="str">
        <f t="shared" si="134"/>
        <v>NO</v>
      </c>
      <c r="AG414" s="217" t="str">
        <f t="shared" si="135"/>
        <v>NO</v>
      </c>
      <c r="AH414" s="217" t="str">
        <f t="shared" si="137"/>
        <v>NO</v>
      </c>
      <c r="AI414" s="217" t="str">
        <f t="shared" si="138"/>
        <v>NO</v>
      </c>
      <c r="AJ414" s="217" t="str">
        <f t="shared" si="122"/>
        <v>NO</v>
      </c>
      <c r="AK414" s="217" t="str">
        <f t="shared" si="123"/>
        <v>NO</v>
      </c>
      <c r="AL414" s="217" t="str">
        <f t="shared" si="124"/>
        <v>NO</v>
      </c>
      <c r="AM414" s="217" t="str">
        <f t="shared" si="125"/>
        <v>NO</v>
      </c>
      <c r="AN414" s="217" t="str">
        <f t="shared" si="126"/>
        <v>NO</v>
      </c>
      <c r="AO414" s="217" t="str">
        <f t="shared" si="126"/>
        <v>NO</v>
      </c>
      <c r="AP414" s="217" t="str">
        <f>IF(AND(Inputs!$E$16=TRUE,K414="YES"),"YES","NO")</f>
        <v>NO</v>
      </c>
      <c r="AQ414" s="217" t="str">
        <f t="shared" si="127"/>
        <v>NO</v>
      </c>
      <c r="AR414" s="217" t="str">
        <f t="shared" si="136"/>
        <v>NO</v>
      </c>
      <c r="AS414" s="216">
        <v>40</v>
      </c>
      <c r="AT414" s="221">
        <f t="shared" si="121"/>
        <v>43640</v>
      </c>
      <c r="AU414" s="217" t="str">
        <f t="shared" si="128"/>
        <v>PO+40W</v>
      </c>
    </row>
    <row r="415" spans="1:47" s="9" customFormat="1" hidden="1" x14ac:dyDescent="0.25">
      <c r="A415" s="218"/>
      <c r="B415" s="217" t="s">
        <v>2644</v>
      </c>
      <c r="C415" s="217">
        <v>7800</v>
      </c>
      <c r="D415" s="225">
        <v>7821</v>
      </c>
      <c r="E415" s="205" t="s">
        <v>2266</v>
      </c>
      <c r="F415" s="205" t="str">
        <f t="shared" si="129"/>
        <v>0000-FE-7821</v>
      </c>
      <c r="G415" s="205" t="s">
        <v>2742</v>
      </c>
      <c r="H415" s="9" t="s">
        <v>2663</v>
      </c>
      <c r="I415" s="9" t="str">
        <f>VLOOKUP(J415,Auxiliary!B:C,2,0)</f>
        <v>DRUM</v>
      </c>
      <c r="J415" s="217" t="s">
        <v>392</v>
      </c>
      <c r="K415" s="217" t="s">
        <v>2653</v>
      </c>
      <c r="L415" s="217" t="s">
        <v>2654</v>
      </c>
      <c r="M415" s="217" t="s">
        <v>2654</v>
      </c>
      <c r="N415" s="217" t="s">
        <v>2654</v>
      </c>
      <c r="O415" s="217" t="s">
        <v>2654</v>
      </c>
      <c r="P415" s="217" t="s">
        <v>2654</v>
      </c>
      <c r="Q415" s="217" t="s">
        <v>2654</v>
      </c>
      <c r="R415" s="217" t="s">
        <v>2654</v>
      </c>
      <c r="S415" s="217" t="s">
        <v>2654</v>
      </c>
      <c r="T415" s="217" t="s">
        <v>2654</v>
      </c>
      <c r="U415" s="217" t="s">
        <v>2653</v>
      </c>
      <c r="V415" s="217" t="s">
        <v>2654</v>
      </c>
      <c r="W415" s="217" t="s">
        <v>2654</v>
      </c>
      <c r="X415" s="217" t="s">
        <v>2654</v>
      </c>
      <c r="Y415" s="217" t="s">
        <v>2654</v>
      </c>
      <c r="Z415" s="217" t="s">
        <v>2654</v>
      </c>
      <c r="AA415" s="217" t="s">
        <v>2654</v>
      </c>
      <c r="AB415" s="217" t="str">
        <f t="shared" si="130"/>
        <v>NO</v>
      </c>
      <c r="AC415" s="217" t="str">
        <f t="shared" si="131"/>
        <v>NO</v>
      </c>
      <c r="AD415" s="217" t="str">
        <f t="shared" si="132"/>
        <v>NO</v>
      </c>
      <c r="AE415" s="217" t="str">
        <f t="shared" si="133"/>
        <v>NO</v>
      </c>
      <c r="AF415" s="217" t="str">
        <f t="shared" si="134"/>
        <v>NO</v>
      </c>
      <c r="AG415" s="217" t="str">
        <f t="shared" si="135"/>
        <v>NO</v>
      </c>
      <c r="AH415" s="217" t="str">
        <f t="shared" si="137"/>
        <v>NO</v>
      </c>
      <c r="AI415" s="217" t="str">
        <f t="shared" si="138"/>
        <v>NO</v>
      </c>
      <c r="AJ415" s="217" t="str">
        <f t="shared" si="122"/>
        <v>NO</v>
      </c>
      <c r="AK415" s="217" t="str">
        <f t="shared" si="123"/>
        <v>NO</v>
      </c>
      <c r="AL415" s="217" t="str">
        <f t="shared" si="124"/>
        <v>NO</v>
      </c>
      <c r="AM415" s="217" t="str">
        <f t="shared" si="125"/>
        <v>NO</v>
      </c>
      <c r="AN415" s="217" t="str">
        <f t="shared" si="126"/>
        <v>NO</v>
      </c>
      <c r="AO415" s="217" t="str">
        <f t="shared" si="126"/>
        <v>NO</v>
      </c>
      <c r="AP415" s="217" t="str">
        <f>IF(AND(Inputs!$E$16=TRUE,K415="YES"),"YES","NO")</f>
        <v>NO</v>
      </c>
      <c r="AQ415" s="217" t="str">
        <f t="shared" si="127"/>
        <v>NO</v>
      </c>
      <c r="AR415" s="217" t="str">
        <f t="shared" si="136"/>
        <v>NO</v>
      </c>
      <c r="AS415" s="216">
        <v>40</v>
      </c>
      <c r="AT415" s="221">
        <f t="shared" si="121"/>
        <v>43640</v>
      </c>
      <c r="AU415" s="217" t="str">
        <f t="shared" si="128"/>
        <v>PO+40W</v>
      </c>
    </row>
    <row r="416" spans="1:47" s="9" customFormat="1" hidden="1" x14ac:dyDescent="0.25">
      <c r="A416" s="218"/>
      <c r="B416" s="217" t="s">
        <v>2644</v>
      </c>
      <c r="C416" s="217">
        <v>8000</v>
      </c>
      <c r="D416" s="225">
        <v>8000</v>
      </c>
      <c r="E416" s="205" t="s">
        <v>2267</v>
      </c>
      <c r="F416" s="205" t="str">
        <f t="shared" si="129"/>
        <v>0000-FE-8000</v>
      </c>
      <c r="G416" s="205" t="s">
        <v>2742</v>
      </c>
      <c r="H416" s="9" t="s">
        <v>2667</v>
      </c>
      <c r="I416" s="9" t="str">
        <f>VLOOKUP(J416,Auxiliary!B:C,2,0)</f>
        <v>CV00</v>
      </c>
      <c r="J416" s="217" t="s">
        <v>2531</v>
      </c>
      <c r="K416" s="217" t="s">
        <v>2653</v>
      </c>
      <c r="L416" s="217" t="s">
        <v>2654</v>
      </c>
      <c r="M416" s="217" t="s">
        <v>2654</v>
      </c>
      <c r="N416" s="217" t="s">
        <v>2654</v>
      </c>
      <c r="O416" s="217" t="s">
        <v>2654</v>
      </c>
      <c r="P416" s="217" t="s">
        <v>2654</v>
      </c>
      <c r="Q416" s="217" t="s">
        <v>2654</v>
      </c>
      <c r="R416" s="217" t="s">
        <v>2653</v>
      </c>
      <c r="S416" s="217" t="s">
        <v>2654</v>
      </c>
      <c r="T416" s="217" t="s">
        <v>2654</v>
      </c>
      <c r="U416" s="217" t="s">
        <v>2654</v>
      </c>
      <c r="V416" s="217" t="s">
        <v>2654</v>
      </c>
      <c r="W416" s="217" t="s">
        <v>2654</v>
      </c>
      <c r="X416" s="217" t="s">
        <v>2654</v>
      </c>
      <c r="Y416" s="217" t="s">
        <v>2654</v>
      </c>
      <c r="Z416" s="217" t="s">
        <v>2654</v>
      </c>
      <c r="AA416" s="217" t="s">
        <v>2654</v>
      </c>
      <c r="AB416" s="217" t="str">
        <f t="shared" si="130"/>
        <v>NO</v>
      </c>
      <c r="AC416" s="217" t="str">
        <f t="shared" si="131"/>
        <v>NO</v>
      </c>
      <c r="AD416" s="217" t="str">
        <f t="shared" si="132"/>
        <v>NO</v>
      </c>
      <c r="AE416" s="217" t="str">
        <f t="shared" si="133"/>
        <v>NO</v>
      </c>
      <c r="AF416" s="217" t="str">
        <f t="shared" si="134"/>
        <v>NO</v>
      </c>
      <c r="AG416" s="217" t="str">
        <f t="shared" si="135"/>
        <v>NO</v>
      </c>
      <c r="AH416" s="217" t="str">
        <f t="shared" si="137"/>
        <v>NO</v>
      </c>
      <c r="AI416" s="217" t="str">
        <f t="shared" si="138"/>
        <v>NO</v>
      </c>
      <c r="AJ416" s="217" t="str">
        <f t="shared" si="122"/>
        <v>NO</v>
      </c>
      <c r="AK416" s="217" t="str">
        <f t="shared" si="123"/>
        <v>NO</v>
      </c>
      <c r="AL416" s="217" t="str">
        <f t="shared" si="124"/>
        <v>NO</v>
      </c>
      <c r="AM416" s="217" t="str">
        <f t="shared" si="125"/>
        <v>NO</v>
      </c>
      <c r="AN416" s="217" t="str">
        <f t="shared" si="126"/>
        <v>NO</v>
      </c>
      <c r="AO416" s="217" t="str">
        <f t="shared" si="126"/>
        <v>NO</v>
      </c>
      <c r="AP416" s="217" t="str">
        <f>IF(AND(Inputs!$E$16=TRUE,K416="YES"),"YES","NO")</f>
        <v>NO</v>
      </c>
      <c r="AQ416" s="217" t="str">
        <f t="shared" si="127"/>
        <v>NO</v>
      </c>
      <c r="AR416" s="217" t="str">
        <f t="shared" si="136"/>
        <v>NO</v>
      </c>
      <c r="AS416" s="216">
        <v>24</v>
      </c>
      <c r="AT416" s="221">
        <f t="shared" si="121"/>
        <v>43528</v>
      </c>
      <c r="AU416" s="217" t="str">
        <f t="shared" si="128"/>
        <v>PO+24W</v>
      </c>
    </row>
    <row r="417" spans="1:47" s="9" customFormat="1" hidden="1" x14ac:dyDescent="0.25">
      <c r="A417" s="218"/>
      <c r="B417" s="217" t="s">
        <v>2644</v>
      </c>
      <c r="C417" s="217">
        <v>8000</v>
      </c>
      <c r="D417" s="225">
        <v>8001</v>
      </c>
      <c r="E417" s="205" t="s">
        <v>2268</v>
      </c>
      <c r="F417" s="205" t="str">
        <f t="shared" si="129"/>
        <v>0000-FE-8001</v>
      </c>
      <c r="G417" s="205" t="s">
        <v>2742</v>
      </c>
      <c r="H417" s="9" t="s">
        <v>2667</v>
      </c>
      <c r="I417" s="9" t="str">
        <f>VLOOKUP(J417,Auxiliary!B:C,2,0)</f>
        <v>CV00</v>
      </c>
      <c r="J417" s="217" t="s">
        <v>2531</v>
      </c>
      <c r="K417" s="217" t="s">
        <v>2653</v>
      </c>
      <c r="L417" s="217" t="s">
        <v>2654</v>
      </c>
      <c r="M417" s="217" t="s">
        <v>2654</v>
      </c>
      <c r="N417" s="217" t="s">
        <v>2654</v>
      </c>
      <c r="O417" s="217" t="s">
        <v>2654</v>
      </c>
      <c r="P417" s="217" t="s">
        <v>2654</v>
      </c>
      <c r="Q417" s="217" t="s">
        <v>2654</v>
      </c>
      <c r="R417" s="217" t="s">
        <v>2653</v>
      </c>
      <c r="S417" s="217" t="s">
        <v>2654</v>
      </c>
      <c r="T417" s="217" t="s">
        <v>2654</v>
      </c>
      <c r="U417" s="217" t="s">
        <v>2654</v>
      </c>
      <c r="V417" s="217" t="s">
        <v>2654</v>
      </c>
      <c r="W417" s="217" t="s">
        <v>2654</v>
      </c>
      <c r="X417" s="217" t="s">
        <v>2654</v>
      </c>
      <c r="Y417" s="217" t="s">
        <v>2654</v>
      </c>
      <c r="Z417" s="217" t="s">
        <v>2654</v>
      </c>
      <c r="AA417" s="217" t="s">
        <v>2654</v>
      </c>
      <c r="AB417" s="217" t="str">
        <f t="shared" si="130"/>
        <v>NO</v>
      </c>
      <c r="AC417" s="217" t="str">
        <f t="shared" si="131"/>
        <v>NO</v>
      </c>
      <c r="AD417" s="217" t="str">
        <f t="shared" si="132"/>
        <v>NO</v>
      </c>
      <c r="AE417" s="217" t="str">
        <f t="shared" si="133"/>
        <v>NO</v>
      </c>
      <c r="AF417" s="217" t="str">
        <f t="shared" si="134"/>
        <v>NO</v>
      </c>
      <c r="AG417" s="217" t="str">
        <f t="shared" si="135"/>
        <v>NO</v>
      </c>
      <c r="AH417" s="217" t="str">
        <f t="shared" si="137"/>
        <v>NO</v>
      </c>
      <c r="AI417" s="217" t="str">
        <f t="shared" si="138"/>
        <v>NO</v>
      </c>
      <c r="AJ417" s="217" t="str">
        <f t="shared" si="122"/>
        <v>NO</v>
      </c>
      <c r="AK417" s="217" t="str">
        <f t="shared" si="123"/>
        <v>NO</v>
      </c>
      <c r="AL417" s="217" t="str">
        <f t="shared" si="124"/>
        <v>NO</v>
      </c>
      <c r="AM417" s="217" t="str">
        <f t="shared" si="125"/>
        <v>NO</v>
      </c>
      <c r="AN417" s="217" t="str">
        <f t="shared" si="126"/>
        <v>NO</v>
      </c>
      <c r="AO417" s="217" t="str">
        <f t="shared" si="126"/>
        <v>NO</v>
      </c>
      <c r="AP417" s="217" t="str">
        <f>IF(AND(Inputs!$E$16=TRUE,K417="YES"),"YES","NO")</f>
        <v>NO</v>
      </c>
      <c r="AQ417" s="217" t="str">
        <f t="shared" si="127"/>
        <v>NO</v>
      </c>
      <c r="AR417" s="217" t="str">
        <f t="shared" si="136"/>
        <v>NO</v>
      </c>
      <c r="AS417" s="216">
        <v>24</v>
      </c>
      <c r="AT417" s="221">
        <f t="shared" si="121"/>
        <v>43528</v>
      </c>
      <c r="AU417" s="217" t="str">
        <f t="shared" si="128"/>
        <v>PO+24W</v>
      </c>
    </row>
    <row r="418" spans="1:47" s="9" customFormat="1" hidden="1" x14ac:dyDescent="0.25">
      <c r="A418" s="218"/>
      <c r="B418" s="217" t="s">
        <v>2644</v>
      </c>
      <c r="C418" s="217">
        <v>8000</v>
      </c>
      <c r="D418" s="225">
        <v>8002</v>
      </c>
      <c r="E418" s="205" t="s">
        <v>2269</v>
      </c>
      <c r="F418" s="205" t="str">
        <f t="shared" si="129"/>
        <v>0000-FE-8002</v>
      </c>
      <c r="G418" s="205" t="s">
        <v>2742</v>
      </c>
      <c r="H418" s="9" t="s">
        <v>2667</v>
      </c>
      <c r="I418" s="9" t="str">
        <f>VLOOKUP(J418,Auxiliary!B:C,2,0)</f>
        <v>CV00</v>
      </c>
      <c r="J418" s="217" t="s">
        <v>2531</v>
      </c>
      <c r="K418" s="217" t="s">
        <v>2653</v>
      </c>
      <c r="L418" s="217" t="s">
        <v>2654</v>
      </c>
      <c r="M418" s="217" t="s">
        <v>2654</v>
      </c>
      <c r="N418" s="217" t="s">
        <v>2654</v>
      </c>
      <c r="O418" s="217" t="s">
        <v>2654</v>
      </c>
      <c r="P418" s="217" t="s">
        <v>2654</v>
      </c>
      <c r="Q418" s="217" t="s">
        <v>2654</v>
      </c>
      <c r="R418" s="217" t="s">
        <v>2653</v>
      </c>
      <c r="S418" s="217" t="s">
        <v>2654</v>
      </c>
      <c r="T418" s="217" t="s">
        <v>2654</v>
      </c>
      <c r="U418" s="217" t="s">
        <v>2654</v>
      </c>
      <c r="V418" s="217" t="s">
        <v>2654</v>
      </c>
      <c r="W418" s="217" t="s">
        <v>2654</v>
      </c>
      <c r="X418" s="217" t="s">
        <v>2654</v>
      </c>
      <c r="Y418" s="217" t="s">
        <v>2654</v>
      </c>
      <c r="Z418" s="217" t="s">
        <v>2654</v>
      </c>
      <c r="AA418" s="217" t="s">
        <v>2654</v>
      </c>
      <c r="AB418" s="217" t="str">
        <f t="shared" si="130"/>
        <v>NO</v>
      </c>
      <c r="AC418" s="217" t="str">
        <f t="shared" si="131"/>
        <v>NO</v>
      </c>
      <c r="AD418" s="217" t="str">
        <f t="shared" si="132"/>
        <v>NO</v>
      </c>
      <c r="AE418" s="217" t="str">
        <f t="shared" si="133"/>
        <v>NO</v>
      </c>
      <c r="AF418" s="217" t="str">
        <f t="shared" si="134"/>
        <v>NO</v>
      </c>
      <c r="AG418" s="217" t="str">
        <f t="shared" si="135"/>
        <v>NO</v>
      </c>
      <c r="AH418" s="217" t="str">
        <f t="shared" si="137"/>
        <v>NO</v>
      </c>
      <c r="AI418" s="217" t="str">
        <f t="shared" si="138"/>
        <v>NO</v>
      </c>
      <c r="AJ418" s="217" t="str">
        <f t="shared" si="122"/>
        <v>NO</v>
      </c>
      <c r="AK418" s="217" t="str">
        <f t="shared" si="123"/>
        <v>NO</v>
      </c>
      <c r="AL418" s="217" t="str">
        <f t="shared" si="124"/>
        <v>NO</v>
      </c>
      <c r="AM418" s="217" t="str">
        <f t="shared" si="125"/>
        <v>NO</v>
      </c>
      <c r="AN418" s="217" t="str">
        <f t="shared" si="126"/>
        <v>NO</v>
      </c>
      <c r="AO418" s="217" t="str">
        <f t="shared" si="126"/>
        <v>NO</v>
      </c>
      <c r="AP418" s="217" t="str">
        <f>IF(AND(Inputs!$E$16=TRUE,K418="YES"),"YES","NO")</f>
        <v>NO</v>
      </c>
      <c r="AQ418" s="217" t="str">
        <f t="shared" si="127"/>
        <v>NO</v>
      </c>
      <c r="AR418" s="217" t="str">
        <f t="shared" si="136"/>
        <v>NO</v>
      </c>
      <c r="AS418" s="216">
        <v>24</v>
      </c>
      <c r="AT418" s="221">
        <f t="shared" si="121"/>
        <v>43528</v>
      </c>
      <c r="AU418" s="217" t="str">
        <f t="shared" si="128"/>
        <v>PO+24W</v>
      </c>
    </row>
    <row r="419" spans="1:47" s="9" customFormat="1" hidden="1" x14ac:dyDescent="0.25">
      <c r="A419" s="218"/>
      <c r="B419" s="217" t="s">
        <v>2644</v>
      </c>
      <c r="C419" s="217">
        <v>8000</v>
      </c>
      <c r="D419" s="225">
        <v>8003</v>
      </c>
      <c r="E419" s="205" t="s">
        <v>1998</v>
      </c>
      <c r="F419" s="205" t="str">
        <f t="shared" si="129"/>
        <v>0000-FE-8003</v>
      </c>
      <c r="G419" s="205" t="s">
        <v>2742</v>
      </c>
      <c r="H419" s="9" t="s">
        <v>2667</v>
      </c>
      <c r="I419" s="9" t="str">
        <f>VLOOKUP(J419,Auxiliary!B:C,2,0)</f>
        <v>CV00</v>
      </c>
      <c r="J419" s="217" t="s">
        <v>2531</v>
      </c>
      <c r="K419" s="217" t="s">
        <v>2653</v>
      </c>
      <c r="L419" s="217" t="s">
        <v>2654</v>
      </c>
      <c r="M419" s="217" t="s">
        <v>2654</v>
      </c>
      <c r="N419" s="217" t="s">
        <v>2654</v>
      </c>
      <c r="O419" s="217" t="s">
        <v>2654</v>
      </c>
      <c r="P419" s="217" t="s">
        <v>2654</v>
      </c>
      <c r="Q419" s="217" t="s">
        <v>2654</v>
      </c>
      <c r="R419" s="217" t="s">
        <v>2653</v>
      </c>
      <c r="S419" s="217" t="s">
        <v>2654</v>
      </c>
      <c r="T419" s="217" t="s">
        <v>2654</v>
      </c>
      <c r="U419" s="217" t="s">
        <v>2654</v>
      </c>
      <c r="V419" s="217" t="s">
        <v>2654</v>
      </c>
      <c r="W419" s="217" t="s">
        <v>2654</v>
      </c>
      <c r="X419" s="217" t="s">
        <v>2654</v>
      </c>
      <c r="Y419" s="217" t="s">
        <v>2654</v>
      </c>
      <c r="Z419" s="217" t="s">
        <v>2654</v>
      </c>
      <c r="AA419" s="217" t="s">
        <v>2654</v>
      </c>
      <c r="AB419" s="217" t="str">
        <f t="shared" si="130"/>
        <v>NO</v>
      </c>
      <c r="AC419" s="217" t="str">
        <f t="shared" si="131"/>
        <v>NO</v>
      </c>
      <c r="AD419" s="217" t="str">
        <f t="shared" si="132"/>
        <v>NO</v>
      </c>
      <c r="AE419" s="217" t="str">
        <f t="shared" si="133"/>
        <v>NO</v>
      </c>
      <c r="AF419" s="217" t="str">
        <f t="shared" si="134"/>
        <v>NO</v>
      </c>
      <c r="AG419" s="217" t="str">
        <f t="shared" si="135"/>
        <v>NO</v>
      </c>
      <c r="AH419" s="217" t="str">
        <f t="shared" si="137"/>
        <v>NO</v>
      </c>
      <c r="AI419" s="217" t="str">
        <f t="shared" si="138"/>
        <v>NO</v>
      </c>
      <c r="AJ419" s="217" t="str">
        <f t="shared" si="122"/>
        <v>NO</v>
      </c>
      <c r="AK419" s="217" t="str">
        <f t="shared" si="123"/>
        <v>NO</v>
      </c>
      <c r="AL419" s="217" t="str">
        <f t="shared" si="124"/>
        <v>NO</v>
      </c>
      <c r="AM419" s="217" t="str">
        <f t="shared" si="125"/>
        <v>NO</v>
      </c>
      <c r="AN419" s="217" t="str">
        <f t="shared" si="126"/>
        <v>NO</v>
      </c>
      <c r="AO419" s="217" t="str">
        <f t="shared" si="126"/>
        <v>NO</v>
      </c>
      <c r="AP419" s="217" t="str">
        <f>IF(AND(Inputs!$E$16=TRUE,K419="YES"),"YES","NO")</f>
        <v>NO</v>
      </c>
      <c r="AQ419" s="217" t="str">
        <f t="shared" si="127"/>
        <v>NO</v>
      </c>
      <c r="AR419" s="217" t="str">
        <f t="shared" si="136"/>
        <v>NO</v>
      </c>
      <c r="AS419" s="216">
        <v>24</v>
      </c>
      <c r="AT419" s="221">
        <f t="shared" si="121"/>
        <v>43528</v>
      </c>
      <c r="AU419" s="217" t="str">
        <f t="shared" si="128"/>
        <v>PO+24W</v>
      </c>
    </row>
    <row r="420" spans="1:47" s="9" customFormat="1" hidden="1" x14ac:dyDescent="0.25">
      <c r="A420" s="218"/>
      <c r="B420" s="217" t="s">
        <v>2644</v>
      </c>
      <c r="C420" s="217">
        <v>8000</v>
      </c>
      <c r="D420" s="225">
        <v>8004</v>
      </c>
      <c r="E420" s="205" t="s">
        <v>1999</v>
      </c>
      <c r="F420" s="205" t="str">
        <f t="shared" si="129"/>
        <v>0000-FE-8004</v>
      </c>
      <c r="G420" s="205" t="s">
        <v>2742</v>
      </c>
      <c r="H420" s="9" t="s">
        <v>2667</v>
      </c>
      <c r="I420" s="9" t="str">
        <f>VLOOKUP(J420,Auxiliary!B:C,2,0)</f>
        <v>CV00</v>
      </c>
      <c r="J420" s="217" t="s">
        <v>2531</v>
      </c>
      <c r="K420" s="217" t="s">
        <v>2653</v>
      </c>
      <c r="L420" s="217" t="s">
        <v>2654</v>
      </c>
      <c r="M420" s="217" t="s">
        <v>2654</v>
      </c>
      <c r="N420" s="217" t="s">
        <v>2654</v>
      </c>
      <c r="O420" s="217" t="s">
        <v>2654</v>
      </c>
      <c r="P420" s="217" t="s">
        <v>2654</v>
      </c>
      <c r="Q420" s="217" t="s">
        <v>2654</v>
      </c>
      <c r="R420" s="217" t="s">
        <v>2653</v>
      </c>
      <c r="S420" s="217" t="s">
        <v>2654</v>
      </c>
      <c r="T420" s="217" t="s">
        <v>2654</v>
      </c>
      <c r="U420" s="217" t="s">
        <v>2654</v>
      </c>
      <c r="V420" s="217" t="s">
        <v>2654</v>
      </c>
      <c r="W420" s="217" t="s">
        <v>2654</v>
      </c>
      <c r="X420" s="217" t="s">
        <v>2654</v>
      </c>
      <c r="Y420" s="217" t="s">
        <v>2654</v>
      </c>
      <c r="Z420" s="217" t="s">
        <v>2654</v>
      </c>
      <c r="AA420" s="217" t="s">
        <v>2654</v>
      </c>
      <c r="AB420" s="217" t="str">
        <f t="shared" si="130"/>
        <v>NO</v>
      </c>
      <c r="AC420" s="217" t="str">
        <f t="shared" si="131"/>
        <v>NO</v>
      </c>
      <c r="AD420" s="217" t="str">
        <f t="shared" si="132"/>
        <v>NO</v>
      </c>
      <c r="AE420" s="217" t="str">
        <f t="shared" si="133"/>
        <v>NO</v>
      </c>
      <c r="AF420" s="217" t="str">
        <f t="shared" si="134"/>
        <v>NO</v>
      </c>
      <c r="AG420" s="217" t="str">
        <f t="shared" si="135"/>
        <v>NO</v>
      </c>
      <c r="AH420" s="217" t="str">
        <f t="shared" si="137"/>
        <v>NO</v>
      </c>
      <c r="AI420" s="217" t="str">
        <f t="shared" si="138"/>
        <v>NO</v>
      </c>
      <c r="AJ420" s="217" t="str">
        <f t="shared" si="122"/>
        <v>NO</v>
      </c>
      <c r="AK420" s="217" t="str">
        <f t="shared" si="123"/>
        <v>NO</v>
      </c>
      <c r="AL420" s="217" t="str">
        <f t="shared" si="124"/>
        <v>NO</v>
      </c>
      <c r="AM420" s="217" t="str">
        <f t="shared" si="125"/>
        <v>NO</v>
      </c>
      <c r="AN420" s="217" t="str">
        <f t="shared" si="126"/>
        <v>NO</v>
      </c>
      <c r="AO420" s="217" t="str">
        <f t="shared" si="126"/>
        <v>NO</v>
      </c>
      <c r="AP420" s="217" t="str">
        <f>IF(AND(Inputs!$E$16=TRUE,K420="YES"),"YES","NO")</f>
        <v>NO</v>
      </c>
      <c r="AQ420" s="217" t="str">
        <f t="shared" si="127"/>
        <v>NO</v>
      </c>
      <c r="AR420" s="217" t="str">
        <f t="shared" si="136"/>
        <v>NO</v>
      </c>
      <c r="AS420" s="216">
        <v>24</v>
      </c>
      <c r="AT420" s="221">
        <f t="shared" si="121"/>
        <v>43528</v>
      </c>
      <c r="AU420" s="217" t="str">
        <f t="shared" si="128"/>
        <v>PO+24W</v>
      </c>
    </row>
    <row r="421" spans="1:47" s="9" customFormat="1" hidden="1" x14ac:dyDescent="0.25">
      <c r="A421" s="218"/>
      <c r="B421" s="217" t="s">
        <v>2644</v>
      </c>
      <c r="C421" s="217">
        <v>8000</v>
      </c>
      <c r="D421" s="225">
        <v>8005</v>
      </c>
      <c r="E421" s="205" t="s">
        <v>2270</v>
      </c>
      <c r="F421" s="205" t="str">
        <f t="shared" si="129"/>
        <v>0000-FE-8005</v>
      </c>
      <c r="G421" s="205" t="s">
        <v>2742</v>
      </c>
      <c r="H421" s="9" t="s">
        <v>2667</v>
      </c>
      <c r="I421" s="9" t="str">
        <f>VLOOKUP(J421,Auxiliary!B:C,2,0)</f>
        <v>CV00</v>
      </c>
      <c r="J421" s="217" t="s">
        <v>2531</v>
      </c>
      <c r="K421" s="217" t="s">
        <v>2653</v>
      </c>
      <c r="L421" s="217" t="s">
        <v>2654</v>
      </c>
      <c r="M421" s="217" t="s">
        <v>2654</v>
      </c>
      <c r="N421" s="217" t="s">
        <v>2654</v>
      </c>
      <c r="O421" s="217" t="s">
        <v>2654</v>
      </c>
      <c r="P421" s="217" t="s">
        <v>2654</v>
      </c>
      <c r="Q421" s="217" t="s">
        <v>2654</v>
      </c>
      <c r="R421" s="217" t="s">
        <v>2653</v>
      </c>
      <c r="S421" s="217" t="s">
        <v>2654</v>
      </c>
      <c r="T421" s="217" t="s">
        <v>2654</v>
      </c>
      <c r="U421" s="217" t="s">
        <v>2654</v>
      </c>
      <c r="V421" s="217" t="s">
        <v>2654</v>
      </c>
      <c r="W421" s="217" t="s">
        <v>2654</v>
      </c>
      <c r="X421" s="217" t="s">
        <v>2654</v>
      </c>
      <c r="Y421" s="217" t="s">
        <v>2654</v>
      </c>
      <c r="Z421" s="217" t="s">
        <v>2654</v>
      </c>
      <c r="AA421" s="217" t="s">
        <v>2654</v>
      </c>
      <c r="AB421" s="217" t="str">
        <f t="shared" si="130"/>
        <v>NO</v>
      </c>
      <c r="AC421" s="217" t="str">
        <f t="shared" si="131"/>
        <v>NO</v>
      </c>
      <c r="AD421" s="217" t="str">
        <f t="shared" si="132"/>
        <v>NO</v>
      </c>
      <c r="AE421" s="217" t="str">
        <f t="shared" si="133"/>
        <v>NO</v>
      </c>
      <c r="AF421" s="217" t="str">
        <f t="shared" si="134"/>
        <v>NO</v>
      </c>
      <c r="AG421" s="217" t="str">
        <f t="shared" si="135"/>
        <v>NO</v>
      </c>
      <c r="AH421" s="217" t="str">
        <f t="shared" si="137"/>
        <v>NO</v>
      </c>
      <c r="AI421" s="217" t="str">
        <f t="shared" si="138"/>
        <v>NO</v>
      </c>
      <c r="AJ421" s="217" t="str">
        <f t="shared" si="122"/>
        <v>NO</v>
      </c>
      <c r="AK421" s="217" t="str">
        <f t="shared" si="123"/>
        <v>NO</v>
      </c>
      <c r="AL421" s="217" t="str">
        <f t="shared" si="124"/>
        <v>NO</v>
      </c>
      <c r="AM421" s="217" t="str">
        <f t="shared" si="125"/>
        <v>NO</v>
      </c>
      <c r="AN421" s="217" t="str">
        <f t="shared" si="126"/>
        <v>NO</v>
      </c>
      <c r="AO421" s="217" t="str">
        <f t="shared" si="126"/>
        <v>NO</v>
      </c>
      <c r="AP421" s="217" t="str">
        <f>IF(AND(Inputs!$E$16=TRUE,K421="YES"),"YES","NO")</f>
        <v>NO</v>
      </c>
      <c r="AQ421" s="217" t="str">
        <f t="shared" si="127"/>
        <v>NO</v>
      </c>
      <c r="AR421" s="217" t="str">
        <f t="shared" si="136"/>
        <v>NO</v>
      </c>
      <c r="AS421" s="216">
        <v>24</v>
      </c>
      <c r="AT421" s="221">
        <f t="shared" si="121"/>
        <v>43528</v>
      </c>
      <c r="AU421" s="217" t="str">
        <f t="shared" si="128"/>
        <v>PO+24W</v>
      </c>
    </row>
    <row r="422" spans="1:47" s="9" customFormat="1" hidden="1" x14ac:dyDescent="0.25">
      <c r="A422" s="218"/>
      <c r="B422" s="217" t="s">
        <v>2644</v>
      </c>
      <c r="C422" s="217">
        <v>8000</v>
      </c>
      <c r="D422" s="225">
        <v>8006</v>
      </c>
      <c r="E422" s="205" t="s">
        <v>2271</v>
      </c>
      <c r="F422" s="205" t="str">
        <f t="shared" si="129"/>
        <v>0000-FE-8006</v>
      </c>
      <c r="G422" s="205" t="s">
        <v>2742</v>
      </c>
      <c r="H422" s="9" t="s">
        <v>2667</v>
      </c>
      <c r="I422" s="9" t="str">
        <f>VLOOKUP(J422,Auxiliary!B:C,2,0)</f>
        <v>CV00</v>
      </c>
      <c r="J422" s="217" t="s">
        <v>2531</v>
      </c>
      <c r="K422" s="217" t="s">
        <v>2653</v>
      </c>
      <c r="L422" s="217" t="s">
        <v>2654</v>
      </c>
      <c r="M422" s="217" t="s">
        <v>2654</v>
      </c>
      <c r="N422" s="217" t="s">
        <v>2654</v>
      </c>
      <c r="O422" s="217" t="s">
        <v>2654</v>
      </c>
      <c r="P422" s="217" t="s">
        <v>2654</v>
      </c>
      <c r="Q422" s="217" t="s">
        <v>2654</v>
      </c>
      <c r="R422" s="217" t="s">
        <v>2653</v>
      </c>
      <c r="S422" s="217" t="s">
        <v>2654</v>
      </c>
      <c r="T422" s="217" t="s">
        <v>2654</v>
      </c>
      <c r="U422" s="217" t="s">
        <v>2654</v>
      </c>
      <c r="V422" s="217" t="s">
        <v>2654</v>
      </c>
      <c r="W422" s="217" t="s">
        <v>2654</v>
      </c>
      <c r="X422" s="217" t="s">
        <v>2654</v>
      </c>
      <c r="Y422" s="217" t="s">
        <v>2654</v>
      </c>
      <c r="Z422" s="217" t="s">
        <v>2654</v>
      </c>
      <c r="AA422" s="217" t="s">
        <v>2654</v>
      </c>
      <c r="AB422" s="217" t="str">
        <f t="shared" si="130"/>
        <v>NO</v>
      </c>
      <c r="AC422" s="217" t="str">
        <f t="shared" si="131"/>
        <v>NO</v>
      </c>
      <c r="AD422" s="217" t="str">
        <f t="shared" si="132"/>
        <v>NO</v>
      </c>
      <c r="AE422" s="217" t="str">
        <f t="shared" si="133"/>
        <v>NO</v>
      </c>
      <c r="AF422" s="217" t="str">
        <f t="shared" si="134"/>
        <v>NO</v>
      </c>
      <c r="AG422" s="217" t="str">
        <f t="shared" si="135"/>
        <v>NO</v>
      </c>
      <c r="AH422" s="217" t="str">
        <f t="shared" si="137"/>
        <v>NO</v>
      </c>
      <c r="AI422" s="217" t="str">
        <f t="shared" si="138"/>
        <v>NO</v>
      </c>
      <c r="AJ422" s="217" t="str">
        <f t="shared" si="122"/>
        <v>NO</v>
      </c>
      <c r="AK422" s="217" t="str">
        <f t="shared" si="123"/>
        <v>NO</v>
      </c>
      <c r="AL422" s="217" t="str">
        <f t="shared" si="124"/>
        <v>NO</v>
      </c>
      <c r="AM422" s="217" t="str">
        <f t="shared" si="125"/>
        <v>NO</v>
      </c>
      <c r="AN422" s="217" t="str">
        <f t="shared" si="126"/>
        <v>NO</v>
      </c>
      <c r="AO422" s="217" t="str">
        <f t="shared" si="126"/>
        <v>NO</v>
      </c>
      <c r="AP422" s="217" t="str">
        <f>IF(AND(Inputs!$E$16=TRUE,K422="YES"),"YES","NO")</f>
        <v>NO</v>
      </c>
      <c r="AQ422" s="217" t="str">
        <f t="shared" si="127"/>
        <v>NO</v>
      </c>
      <c r="AR422" s="217" t="str">
        <f t="shared" si="136"/>
        <v>NO</v>
      </c>
      <c r="AS422" s="216">
        <v>24</v>
      </c>
      <c r="AT422" s="221">
        <f t="shared" si="121"/>
        <v>43528</v>
      </c>
      <c r="AU422" s="217" t="str">
        <f t="shared" si="128"/>
        <v>PO+24W</v>
      </c>
    </row>
    <row r="423" spans="1:47" s="9" customFormat="1" hidden="1" x14ac:dyDescent="0.25">
      <c r="A423" s="218"/>
      <c r="B423" s="217" t="s">
        <v>2644</v>
      </c>
      <c r="C423" s="217">
        <v>8000</v>
      </c>
      <c r="D423" s="225">
        <v>8007</v>
      </c>
      <c r="E423" s="205" t="s">
        <v>2272</v>
      </c>
      <c r="F423" s="205" t="str">
        <f t="shared" si="129"/>
        <v>0000-FE-8007</v>
      </c>
      <c r="G423" s="205" t="s">
        <v>2742</v>
      </c>
      <c r="H423" s="9" t="s">
        <v>2667</v>
      </c>
      <c r="I423" s="9" t="str">
        <f>VLOOKUP(J423,Auxiliary!B:C,2,0)</f>
        <v>CV00</v>
      </c>
      <c r="J423" s="217" t="s">
        <v>2531</v>
      </c>
      <c r="K423" s="217" t="s">
        <v>2653</v>
      </c>
      <c r="L423" s="217" t="s">
        <v>2654</v>
      </c>
      <c r="M423" s="217" t="s">
        <v>2654</v>
      </c>
      <c r="N423" s="217" t="s">
        <v>2654</v>
      </c>
      <c r="O423" s="217" t="s">
        <v>2654</v>
      </c>
      <c r="P423" s="217" t="s">
        <v>2654</v>
      </c>
      <c r="Q423" s="217" t="s">
        <v>2654</v>
      </c>
      <c r="R423" s="217" t="s">
        <v>2653</v>
      </c>
      <c r="S423" s="217" t="s">
        <v>2654</v>
      </c>
      <c r="T423" s="217" t="s">
        <v>2654</v>
      </c>
      <c r="U423" s="217" t="s">
        <v>2654</v>
      </c>
      <c r="V423" s="217" t="s">
        <v>2654</v>
      </c>
      <c r="W423" s="217" t="s">
        <v>2654</v>
      </c>
      <c r="X423" s="217" t="s">
        <v>2654</v>
      </c>
      <c r="Y423" s="217" t="s">
        <v>2654</v>
      </c>
      <c r="Z423" s="217" t="s">
        <v>2654</v>
      </c>
      <c r="AA423" s="217" t="s">
        <v>2654</v>
      </c>
      <c r="AB423" s="217" t="str">
        <f t="shared" si="130"/>
        <v>NO</v>
      </c>
      <c r="AC423" s="217" t="str">
        <f t="shared" si="131"/>
        <v>NO</v>
      </c>
      <c r="AD423" s="217" t="str">
        <f t="shared" si="132"/>
        <v>NO</v>
      </c>
      <c r="AE423" s="217" t="str">
        <f t="shared" si="133"/>
        <v>NO</v>
      </c>
      <c r="AF423" s="217" t="str">
        <f t="shared" si="134"/>
        <v>NO</v>
      </c>
      <c r="AG423" s="217" t="str">
        <f t="shared" si="135"/>
        <v>NO</v>
      </c>
      <c r="AH423" s="217" t="str">
        <f t="shared" si="137"/>
        <v>NO</v>
      </c>
      <c r="AI423" s="217" t="str">
        <f t="shared" si="138"/>
        <v>NO</v>
      </c>
      <c r="AJ423" s="217" t="str">
        <f t="shared" si="122"/>
        <v>NO</v>
      </c>
      <c r="AK423" s="217" t="str">
        <f t="shared" si="123"/>
        <v>NO</v>
      </c>
      <c r="AL423" s="217" t="str">
        <f t="shared" si="124"/>
        <v>NO</v>
      </c>
      <c r="AM423" s="217" t="str">
        <f t="shared" si="125"/>
        <v>NO</v>
      </c>
      <c r="AN423" s="217" t="str">
        <f t="shared" si="126"/>
        <v>NO</v>
      </c>
      <c r="AO423" s="217" t="str">
        <f t="shared" si="126"/>
        <v>NO</v>
      </c>
      <c r="AP423" s="217" t="str">
        <f>IF(AND(Inputs!$E$16=TRUE,K423="YES"),"YES","NO")</f>
        <v>NO</v>
      </c>
      <c r="AQ423" s="217" t="str">
        <f t="shared" si="127"/>
        <v>NO</v>
      </c>
      <c r="AR423" s="217" t="str">
        <f t="shared" si="136"/>
        <v>NO</v>
      </c>
      <c r="AS423" s="216">
        <v>24</v>
      </c>
      <c r="AT423" s="221">
        <f t="shared" si="121"/>
        <v>43528</v>
      </c>
      <c r="AU423" s="217" t="str">
        <f t="shared" si="128"/>
        <v>PO+24W</v>
      </c>
    </row>
    <row r="424" spans="1:47" s="9" customFormat="1" hidden="1" x14ac:dyDescent="0.25">
      <c r="A424" s="218"/>
      <c r="B424" s="217" t="s">
        <v>2644</v>
      </c>
      <c r="C424" s="217">
        <v>8000</v>
      </c>
      <c r="D424" s="225">
        <v>8008</v>
      </c>
      <c r="E424" s="205" t="s">
        <v>2273</v>
      </c>
      <c r="F424" s="205" t="str">
        <f t="shared" si="129"/>
        <v>0000-FE-8008</v>
      </c>
      <c r="G424" s="205" t="s">
        <v>2742</v>
      </c>
      <c r="H424" s="9" t="s">
        <v>2667</v>
      </c>
      <c r="I424" s="9" t="str">
        <f>VLOOKUP(J424,Auxiliary!B:C,2,0)</f>
        <v>CV00</v>
      </c>
      <c r="J424" s="217" t="s">
        <v>2531</v>
      </c>
      <c r="K424" s="217" t="s">
        <v>2653</v>
      </c>
      <c r="L424" s="217" t="s">
        <v>2654</v>
      </c>
      <c r="M424" s="217" t="s">
        <v>2654</v>
      </c>
      <c r="N424" s="217" t="s">
        <v>2654</v>
      </c>
      <c r="O424" s="217" t="s">
        <v>2654</v>
      </c>
      <c r="P424" s="217" t="s">
        <v>2654</v>
      </c>
      <c r="Q424" s="217" t="s">
        <v>2654</v>
      </c>
      <c r="R424" s="217" t="s">
        <v>2653</v>
      </c>
      <c r="S424" s="217" t="s">
        <v>2654</v>
      </c>
      <c r="T424" s="217" t="s">
        <v>2654</v>
      </c>
      <c r="U424" s="217" t="s">
        <v>2654</v>
      </c>
      <c r="V424" s="217" t="s">
        <v>2654</v>
      </c>
      <c r="W424" s="217" t="s">
        <v>2654</v>
      </c>
      <c r="X424" s="217" t="s">
        <v>2654</v>
      </c>
      <c r="Y424" s="217" t="s">
        <v>2654</v>
      </c>
      <c r="Z424" s="217" t="s">
        <v>2654</v>
      </c>
      <c r="AA424" s="217" t="s">
        <v>2654</v>
      </c>
      <c r="AB424" s="217" t="str">
        <f t="shared" si="130"/>
        <v>NO</v>
      </c>
      <c r="AC424" s="217" t="str">
        <f t="shared" si="131"/>
        <v>NO</v>
      </c>
      <c r="AD424" s="217" t="str">
        <f t="shared" si="132"/>
        <v>NO</v>
      </c>
      <c r="AE424" s="217" t="str">
        <f t="shared" si="133"/>
        <v>NO</v>
      </c>
      <c r="AF424" s="217" t="str">
        <f t="shared" si="134"/>
        <v>NO</v>
      </c>
      <c r="AG424" s="217" t="str">
        <f t="shared" si="135"/>
        <v>NO</v>
      </c>
      <c r="AH424" s="217" t="str">
        <f t="shared" si="137"/>
        <v>NO</v>
      </c>
      <c r="AI424" s="217" t="str">
        <f t="shared" si="138"/>
        <v>NO</v>
      </c>
      <c r="AJ424" s="217" t="str">
        <f t="shared" si="122"/>
        <v>NO</v>
      </c>
      <c r="AK424" s="217" t="str">
        <f t="shared" si="123"/>
        <v>NO</v>
      </c>
      <c r="AL424" s="217" t="str">
        <f t="shared" si="124"/>
        <v>NO</v>
      </c>
      <c r="AM424" s="217" t="str">
        <f t="shared" si="125"/>
        <v>NO</v>
      </c>
      <c r="AN424" s="217" t="str">
        <f t="shared" si="126"/>
        <v>NO</v>
      </c>
      <c r="AO424" s="217" t="str">
        <f t="shared" si="126"/>
        <v>NO</v>
      </c>
      <c r="AP424" s="217" t="str">
        <f>IF(AND(Inputs!$E$16=TRUE,K424="YES"),"YES","NO")</f>
        <v>NO</v>
      </c>
      <c r="AQ424" s="217" t="str">
        <f t="shared" si="127"/>
        <v>NO</v>
      </c>
      <c r="AR424" s="217" t="str">
        <f t="shared" si="136"/>
        <v>NO</v>
      </c>
      <c r="AS424" s="216">
        <v>24</v>
      </c>
      <c r="AT424" s="221">
        <f t="shared" si="121"/>
        <v>43528</v>
      </c>
      <c r="AU424" s="217" t="str">
        <f t="shared" si="128"/>
        <v>PO+24W</v>
      </c>
    </row>
    <row r="425" spans="1:47" s="9" customFormat="1" hidden="1" x14ac:dyDescent="0.25">
      <c r="A425" s="218"/>
      <c r="B425" s="217" t="s">
        <v>2644</v>
      </c>
      <c r="C425" s="217">
        <v>8000</v>
      </c>
      <c r="D425" s="225">
        <v>8009</v>
      </c>
      <c r="E425" s="205" t="s">
        <v>2274</v>
      </c>
      <c r="F425" s="205" t="str">
        <f t="shared" si="129"/>
        <v>0000-FE-8009</v>
      </c>
      <c r="G425" s="205" t="s">
        <v>2742</v>
      </c>
      <c r="H425" s="9" t="s">
        <v>2667</v>
      </c>
      <c r="I425" s="9" t="str">
        <f>VLOOKUP(J425,Auxiliary!B:C,2,0)</f>
        <v>CV00</v>
      </c>
      <c r="J425" s="217" t="s">
        <v>2531</v>
      </c>
      <c r="K425" s="217" t="s">
        <v>2653</v>
      </c>
      <c r="L425" s="217" t="s">
        <v>2654</v>
      </c>
      <c r="M425" s="217" t="s">
        <v>2654</v>
      </c>
      <c r="N425" s="217" t="s">
        <v>2654</v>
      </c>
      <c r="O425" s="217" t="s">
        <v>2654</v>
      </c>
      <c r="P425" s="217" t="s">
        <v>2654</v>
      </c>
      <c r="Q425" s="217" t="s">
        <v>2654</v>
      </c>
      <c r="R425" s="217" t="s">
        <v>2653</v>
      </c>
      <c r="S425" s="217" t="s">
        <v>2654</v>
      </c>
      <c r="T425" s="217" t="s">
        <v>2654</v>
      </c>
      <c r="U425" s="217" t="s">
        <v>2654</v>
      </c>
      <c r="V425" s="217" t="s">
        <v>2654</v>
      </c>
      <c r="W425" s="217" t="s">
        <v>2654</v>
      </c>
      <c r="X425" s="217" t="s">
        <v>2654</v>
      </c>
      <c r="Y425" s="217" t="s">
        <v>2654</v>
      </c>
      <c r="Z425" s="217" t="s">
        <v>2654</v>
      </c>
      <c r="AA425" s="217" t="s">
        <v>2654</v>
      </c>
      <c r="AB425" s="217" t="str">
        <f t="shared" si="130"/>
        <v>NO</v>
      </c>
      <c r="AC425" s="217" t="str">
        <f t="shared" si="131"/>
        <v>NO</v>
      </c>
      <c r="AD425" s="217" t="str">
        <f t="shared" si="132"/>
        <v>NO</v>
      </c>
      <c r="AE425" s="217" t="str">
        <f t="shared" si="133"/>
        <v>NO</v>
      </c>
      <c r="AF425" s="217" t="str">
        <f t="shared" si="134"/>
        <v>NO</v>
      </c>
      <c r="AG425" s="217" t="str">
        <f t="shared" si="135"/>
        <v>NO</v>
      </c>
      <c r="AH425" s="217" t="str">
        <f t="shared" si="137"/>
        <v>NO</v>
      </c>
      <c r="AI425" s="217" t="str">
        <f t="shared" si="138"/>
        <v>NO</v>
      </c>
      <c r="AJ425" s="217" t="str">
        <f t="shared" si="122"/>
        <v>NO</v>
      </c>
      <c r="AK425" s="217" t="str">
        <f t="shared" si="123"/>
        <v>NO</v>
      </c>
      <c r="AL425" s="217" t="str">
        <f t="shared" si="124"/>
        <v>NO</v>
      </c>
      <c r="AM425" s="217" t="str">
        <f t="shared" si="125"/>
        <v>NO</v>
      </c>
      <c r="AN425" s="217" t="str">
        <f t="shared" si="126"/>
        <v>NO</v>
      </c>
      <c r="AO425" s="217" t="str">
        <f t="shared" si="126"/>
        <v>NO</v>
      </c>
      <c r="AP425" s="217" t="str">
        <f>IF(AND(Inputs!$E$16=TRUE,K425="YES"),"YES","NO")</f>
        <v>NO</v>
      </c>
      <c r="AQ425" s="217" t="str">
        <f t="shared" si="127"/>
        <v>NO</v>
      </c>
      <c r="AR425" s="217" t="str">
        <f t="shared" si="136"/>
        <v>NO</v>
      </c>
      <c r="AS425" s="216">
        <v>24</v>
      </c>
      <c r="AT425" s="221">
        <f t="shared" si="121"/>
        <v>43528</v>
      </c>
      <c r="AU425" s="217" t="str">
        <f t="shared" si="128"/>
        <v>PO+24W</v>
      </c>
    </row>
    <row r="426" spans="1:47" s="9" customFormat="1" hidden="1" x14ac:dyDescent="0.25">
      <c r="A426" s="218"/>
      <c r="B426" s="217" t="s">
        <v>2644</v>
      </c>
      <c r="C426" s="217">
        <v>8000</v>
      </c>
      <c r="D426" s="225">
        <v>8010</v>
      </c>
      <c r="E426" s="205" t="s">
        <v>2275</v>
      </c>
      <c r="F426" s="205" t="str">
        <f t="shared" si="129"/>
        <v>0000-FE-8010</v>
      </c>
      <c r="G426" s="205" t="s">
        <v>2742</v>
      </c>
      <c r="H426" s="9" t="s">
        <v>2667</v>
      </c>
      <c r="I426" s="9" t="str">
        <f>VLOOKUP(J426,Auxiliary!B:C,2,0)</f>
        <v>CV00</v>
      </c>
      <c r="J426" s="217" t="s">
        <v>2531</v>
      </c>
      <c r="K426" s="217" t="s">
        <v>2653</v>
      </c>
      <c r="L426" s="217" t="s">
        <v>2654</v>
      </c>
      <c r="M426" s="217" t="s">
        <v>2654</v>
      </c>
      <c r="N426" s="217" t="s">
        <v>2654</v>
      </c>
      <c r="O426" s="217" t="s">
        <v>2654</v>
      </c>
      <c r="P426" s="217" t="s">
        <v>2654</v>
      </c>
      <c r="Q426" s="217" t="s">
        <v>2654</v>
      </c>
      <c r="R426" s="217" t="s">
        <v>2653</v>
      </c>
      <c r="S426" s="217" t="s">
        <v>2654</v>
      </c>
      <c r="T426" s="217" t="s">
        <v>2654</v>
      </c>
      <c r="U426" s="217" t="s">
        <v>2654</v>
      </c>
      <c r="V426" s="217" t="s">
        <v>2654</v>
      </c>
      <c r="W426" s="217" t="s">
        <v>2654</v>
      </c>
      <c r="X426" s="217" t="s">
        <v>2654</v>
      </c>
      <c r="Y426" s="217" t="s">
        <v>2654</v>
      </c>
      <c r="Z426" s="217" t="s">
        <v>2654</v>
      </c>
      <c r="AA426" s="217" t="s">
        <v>2654</v>
      </c>
      <c r="AB426" s="217" t="str">
        <f t="shared" si="130"/>
        <v>NO</v>
      </c>
      <c r="AC426" s="217" t="str">
        <f t="shared" si="131"/>
        <v>NO</v>
      </c>
      <c r="AD426" s="217" t="str">
        <f t="shared" si="132"/>
        <v>NO</v>
      </c>
      <c r="AE426" s="217" t="str">
        <f t="shared" si="133"/>
        <v>NO</v>
      </c>
      <c r="AF426" s="217" t="str">
        <f t="shared" si="134"/>
        <v>NO</v>
      </c>
      <c r="AG426" s="217" t="str">
        <f t="shared" si="135"/>
        <v>NO</v>
      </c>
      <c r="AH426" s="217" t="str">
        <f t="shared" si="137"/>
        <v>NO</v>
      </c>
      <c r="AI426" s="217" t="str">
        <f t="shared" si="138"/>
        <v>NO</v>
      </c>
      <c r="AJ426" s="217" t="str">
        <f t="shared" si="122"/>
        <v>NO</v>
      </c>
      <c r="AK426" s="217" t="str">
        <f t="shared" si="123"/>
        <v>NO</v>
      </c>
      <c r="AL426" s="217" t="str">
        <f t="shared" si="124"/>
        <v>NO</v>
      </c>
      <c r="AM426" s="217" t="str">
        <f t="shared" si="125"/>
        <v>NO</v>
      </c>
      <c r="AN426" s="217" t="str">
        <f t="shared" si="126"/>
        <v>NO</v>
      </c>
      <c r="AO426" s="217" t="str">
        <f t="shared" si="126"/>
        <v>NO</v>
      </c>
      <c r="AP426" s="217" t="str">
        <f>IF(AND(Inputs!$E$16=TRUE,K426="YES"),"YES","NO")</f>
        <v>NO</v>
      </c>
      <c r="AQ426" s="217" t="str">
        <f t="shared" si="127"/>
        <v>NO</v>
      </c>
      <c r="AR426" s="217" t="str">
        <f t="shared" si="136"/>
        <v>NO</v>
      </c>
      <c r="AS426" s="216">
        <v>24</v>
      </c>
      <c r="AT426" s="221">
        <f t="shared" si="121"/>
        <v>43528</v>
      </c>
      <c r="AU426" s="217" t="str">
        <f t="shared" si="128"/>
        <v>PO+24W</v>
      </c>
    </row>
    <row r="427" spans="1:47" s="9" customFormat="1" hidden="1" x14ac:dyDescent="0.25">
      <c r="A427" s="218"/>
      <c r="B427" s="217" t="s">
        <v>2644</v>
      </c>
      <c r="C427" s="217">
        <v>8000</v>
      </c>
      <c r="D427" s="225">
        <v>8011</v>
      </c>
      <c r="E427" s="205" t="s">
        <v>2276</v>
      </c>
      <c r="F427" s="205" t="str">
        <f t="shared" si="129"/>
        <v>0000-FE-8011</v>
      </c>
      <c r="G427" s="205" t="s">
        <v>2742</v>
      </c>
      <c r="H427" s="9" t="s">
        <v>2667</v>
      </c>
      <c r="I427" s="9" t="str">
        <f>VLOOKUP(J427,Auxiliary!B:C,2,0)</f>
        <v>CV00</v>
      </c>
      <c r="J427" s="217" t="s">
        <v>2531</v>
      </c>
      <c r="K427" s="217" t="s">
        <v>2653</v>
      </c>
      <c r="L427" s="217" t="s">
        <v>2654</v>
      </c>
      <c r="M427" s="217" t="s">
        <v>2654</v>
      </c>
      <c r="N427" s="217" t="s">
        <v>2654</v>
      </c>
      <c r="O427" s="217" t="s">
        <v>2654</v>
      </c>
      <c r="P427" s="217" t="s">
        <v>2654</v>
      </c>
      <c r="Q427" s="217" t="s">
        <v>2654</v>
      </c>
      <c r="R427" s="217" t="s">
        <v>2653</v>
      </c>
      <c r="S427" s="217" t="s">
        <v>2654</v>
      </c>
      <c r="T427" s="217" t="s">
        <v>2654</v>
      </c>
      <c r="U427" s="217" t="s">
        <v>2654</v>
      </c>
      <c r="V427" s="217" t="s">
        <v>2654</v>
      </c>
      <c r="W427" s="217" t="s">
        <v>2654</v>
      </c>
      <c r="X427" s="217" t="s">
        <v>2654</v>
      </c>
      <c r="Y427" s="217" t="s">
        <v>2654</v>
      </c>
      <c r="Z427" s="217" t="s">
        <v>2654</v>
      </c>
      <c r="AA427" s="217" t="s">
        <v>2654</v>
      </c>
      <c r="AB427" s="217" t="str">
        <f t="shared" si="130"/>
        <v>NO</v>
      </c>
      <c r="AC427" s="217" t="str">
        <f t="shared" si="131"/>
        <v>NO</v>
      </c>
      <c r="AD427" s="217" t="str">
        <f t="shared" si="132"/>
        <v>NO</v>
      </c>
      <c r="AE427" s="217" t="str">
        <f t="shared" si="133"/>
        <v>NO</v>
      </c>
      <c r="AF427" s="217" t="str">
        <f t="shared" si="134"/>
        <v>NO</v>
      </c>
      <c r="AG427" s="217" t="str">
        <f t="shared" si="135"/>
        <v>NO</v>
      </c>
      <c r="AH427" s="217" t="str">
        <f t="shared" si="137"/>
        <v>NO</v>
      </c>
      <c r="AI427" s="217" t="str">
        <f t="shared" si="138"/>
        <v>NO</v>
      </c>
      <c r="AJ427" s="217" t="str">
        <f t="shared" si="122"/>
        <v>NO</v>
      </c>
      <c r="AK427" s="217" t="str">
        <f t="shared" si="123"/>
        <v>NO</v>
      </c>
      <c r="AL427" s="217" t="str">
        <f t="shared" si="124"/>
        <v>NO</v>
      </c>
      <c r="AM427" s="217" t="str">
        <f t="shared" si="125"/>
        <v>NO</v>
      </c>
      <c r="AN427" s="217" t="str">
        <f t="shared" si="126"/>
        <v>NO</v>
      </c>
      <c r="AO427" s="217" t="str">
        <f t="shared" si="126"/>
        <v>NO</v>
      </c>
      <c r="AP427" s="217" t="str">
        <f>IF(AND(Inputs!$E$16=TRUE,K427="YES"),"YES","NO")</f>
        <v>NO</v>
      </c>
      <c r="AQ427" s="217" t="str">
        <f t="shared" si="127"/>
        <v>NO</v>
      </c>
      <c r="AR427" s="217" t="str">
        <f t="shared" si="136"/>
        <v>NO</v>
      </c>
      <c r="AS427" s="216">
        <v>40</v>
      </c>
      <c r="AT427" s="221">
        <f t="shared" si="121"/>
        <v>43640</v>
      </c>
      <c r="AU427" s="217" t="str">
        <f t="shared" si="128"/>
        <v>PO+40W</v>
      </c>
    </row>
    <row r="428" spans="1:47" s="9" customFormat="1" hidden="1" x14ac:dyDescent="0.25">
      <c r="A428" s="218"/>
      <c r="B428" s="217" t="s">
        <v>2644</v>
      </c>
      <c r="C428" s="217">
        <v>8000</v>
      </c>
      <c r="D428" s="225">
        <v>8012</v>
      </c>
      <c r="E428" s="205" t="s">
        <v>2891</v>
      </c>
      <c r="F428" s="205" t="str">
        <f t="shared" si="129"/>
        <v>0000-FE-8012</v>
      </c>
      <c r="G428" s="205" t="s">
        <v>2742</v>
      </c>
      <c r="H428" s="9" t="s">
        <v>2667</v>
      </c>
      <c r="I428" s="9" t="str">
        <f>VLOOKUP(J428,Auxiliary!B:C,2,0)</f>
        <v>CV00</v>
      </c>
      <c r="J428" s="217" t="s">
        <v>2531</v>
      </c>
      <c r="K428" s="217" t="s">
        <v>2653</v>
      </c>
      <c r="L428" s="217" t="s">
        <v>2654</v>
      </c>
      <c r="M428" s="217" t="s">
        <v>2654</v>
      </c>
      <c r="N428" s="217" t="s">
        <v>2654</v>
      </c>
      <c r="O428" s="217" t="s">
        <v>2654</v>
      </c>
      <c r="P428" s="217" t="s">
        <v>2654</v>
      </c>
      <c r="Q428" s="217" t="s">
        <v>2654</v>
      </c>
      <c r="R428" s="217" t="s">
        <v>2653</v>
      </c>
      <c r="S428" s="217" t="s">
        <v>2654</v>
      </c>
      <c r="T428" s="217" t="s">
        <v>2654</v>
      </c>
      <c r="U428" s="217" t="s">
        <v>2654</v>
      </c>
      <c r="V428" s="217" t="s">
        <v>2654</v>
      </c>
      <c r="W428" s="217" t="s">
        <v>2654</v>
      </c>
      <c r="X428" s="217" t="s">
        <v>2654</v>
      </c>
      <c r="Y428" s="217" t="s">
        <v>2654</v>
      </c>
      <c r="Z428" s="217" t="s">
        <v>2654</v>
      </c>
      <c r="AA428" s="217" t="s">
        <v>2654</v>
      </c>
      <c r="AB428" s="217" t="str">
        <f t="shared" si="130"/>
        <v>NO</v>
      </c>
      <c r="AC428" s="217" t="str">
        <f t="shared" si="131"/>
        <v>NO</v>
      </c>
      <c r="AD428" s="217" t="str">
        <f t="shared" si="132"/>
        <v>NO</v>
      </c>
      <c r="AE428" s="217" t="str">
        <f t="shared" si="133"/>
        <v>NO</v>
      </c>
      <c r="AF428" s="217" t="str">
        <f t="shared" si="134"/>
        <v>NO</v>
      </c>
      <c r="AG428" s="217" t="str">
        <f t="shared" si="135"/>
        <v>NO</v>
      </c>
      <c r="AH428" s="217" t="str">
        <f t="shared" si="137"/>
        <v>NO</v>
      </c>
      <c r="AI428" s="217" t="str">
        <f t="shared" si="138"/>
        <v>NO</v>
      </c>
      <c r="AJ428" s="217" t="str">
        <f t="shared" si="122"/>
        <v>NO</v>
      </c>
      <c r="AK428" s="217" t="str">
        <f t="shared" si="123"/>
        <v>NO</v>
      </c>
      <c r="AL428" s="217" t="str">
        <f t="shared" si="124"/>
        <v>NO</v>
      </c>
      <c r="AM428" s="217" t="str">
        <f t="shared" si="125"/>
        <v>NO</v>
      </c>
      <c r="AN428" s="217" t="str">
        <f t="shared" si="126"/>
        <v>NO</v>
      </c>
      <c r="AO428" s="217" t="str">
        <f t="shared" si="126"/>
        <v>NO</v>
      </c>
      <c r="AP428" s="217" t="str">
        <f>IF(AND(Inputs!$E$16=TRUE,K428="YES"),"YES","NO")</f>
        <v>NO</v>
      </c>
      <c r="AQ428" s="217" t="str">
        <f t="shared" si="127"/>
        <v>NO</v>
      </c>
      <c r="AR428" s="217" t="str">
        <f t="shared" si="136"/>
        <v>NO</v>
      </c>
      <c r="AS428" s="216">
        <v>24</v>
      </c>
      <c r="AT428" s="221">
        <f t="shared" si="121"/>
        <v>43528</v>
      </c>
      <c r="AU428" s="217" t="str">
        <f t="shared" si="128"/>
        <v>PO+24W</v>
      </c>
    </row>
    <row r="429" spans="1:47" s="9" customFormat="1" hidden="1" x14ac:dyDescent="0.25">
      <c r="A429" s="218"/>
      <c r="B429" s="217" t="s">
        <v>2644</v>
      </c>
      <c r="C429" s="217">
        <v>8000</v>
      </c>
      <c r="D429" s="225">
        <v>8013</v>
      </c>
      <c r="E429" s="205" t="s">
        <v>2498</v>
      </c>
      <c r="F429" s="205" t="str">
        <f t="shared" si="129"/>
        <v>0000-FE-8013</v>
      </c>
      <c r="G429" s="205" t="s">
        <v>2742</v>
      </c>
      <c r="H429" s="9" t="s">
        <v>2667</v>
      </c>
      <c r="I429" s="9" t="str">
        <f>VLOOKUP(J429,Auxiliary!B:C,2,0)</f>
        <v>CV00</v>
      </c>
      <c r="J429" s="217" t="s">
        <v>2531</v>
      </c>
      <c r="K429" s="217" t="s">
        <v>2653</v>
      </c>
      <c r="L429" s="217" t="s">
        <v>2654</v>
      </c>
      <c r="M429" s="217" t="s">
        <v>2654</v>
      </c>
      <c r="N429" s="217" t="s">
        <v>2654</v>
      </c>
      <c r="O429" s="217" t="s">
        <v>2654</v>
      </c>
      <c r="P429" s="217" t="s">
        <v>2654</v>
      </c>
      <c r="Q429" s="217" t="s">
        <v>2654</v>
      </c>
      <c r="R429" s="217" t="s">
        <v>2653</v>
      </c>
      <c r="S429" s="217" t="s">
        <v>2654</v>
      </c>
      <c r="T429" s="217" t="s">
        <v>2654</v>
      </c>
      <c r="U429" s="217" t="s">
        <v>2654</v>
      </c>
      <c r="V429" s="217" t="s">
        <v>2654</v>
      </c>
      <c r="W429" s="217" t="s">
        <v>2654</v>
      </c>
      <c r="X429" s="217" t="s">
        <v>2654</v>
      </c>
      <c r="Y429" s="217" t="s">
        <v>2654</v>
      </c>
      <c r="Z429" s="217" t="s">
        <v>2654</v>
      </c>
      <c r="AA429" s="217" t="s">
        <v>2654</v>
      </c>
      <c r="AB429" s="217" t="str">
        <f t="shared" si="130"/>
        <v>NO</v>
      </c>
      <c r="AC429" s="217" t="str">
        <f t="shared" si="131"/>
        <v>NO</v>
      </c>
      <c r="AD429" s="217" t="str">
        <f t="shared" si="132"/>
        <v>NO</v>
      </c>
      <c r="AE429" s="217" t="str">
        <f t="shared" si="133"/>
        <v>NO</v>
      </c>
      <c r="AF429" s="217" t="str">
        <f t="shared" si="134"/>
        <v>NO</v>
      </c>
      <c r="AG429" s="217" t="str">
        <f t="shared" si="135"/>
        <v>NO</v>
      </c>
      <c r="AH429" s="217" t="str">
        <f t="shared" si="137"/>
        <v>NO</v>
      </c>
      <c r="AI429" s="217" t="str">
        <f t="shared" si="138"/>
        <v>NO</v>
      </c>
      <c r="AJ429" s="217" t="str">
        <f t="shared" si="122"/>
        <v>NO</v>
      </c>
      <c r="AK429" s="217" t="str">
        <f t="shared" si="123"/>
        <v>NO</v>
      </c>
      <c r="AL429" s="217" t="str">
        <f t="shared" si="124"/>
        <v>NO</v>
      </c>
      <c r="AM429" s="217" t="str">
        <f t="shared" si="125"/>
        <v>NO</v>
      </c>
      <c r="AN429" s="217" t="str">
        <f t="shared" si="126"/>
        <v>NO</v>
      </c>
      <c r="AO429" s="217" t="str">
        <f t="shared" si="126"/>
        <v>NO</v>
      </c>
      <c r="AP429" s="217" t="str">
        <f>IF(AND(Inputs!$E$16=TRUE,K429="YES"),"YES","NO")</f>
        <v>NO</v>
      </c>
      <c r="AQ429" s="217" t="str">
        <f t="shared" si="127"/>
        <v>NO</v>
      </c>
      <c r="AR429" s="217" t="str">
        <f t="shared" si="136"/>
        <v>NO</v>
      </c>
      <c r="AS429" s="216">
        <v>24</v>
      </c>
      <c r="AT429" s="221">
        <f t="shared" si="121"/>
        <v>43528</v>
      </c>
      <c r="AU429" s="217" t="str">
        <f t="shared" si="128"/>
        <v>PO+24W</v>
      </c>
    </row>
    <row r="430" spans="1:47" s="9" customFormat="1" hidden="1" x14ac:dyDescent="0.25">
      <c r="A430" s="218"/>
      <c r="B430" s="217" t="s">
        <v>2644</v>
      </c>
      <c r="C430" s="217">
        <v>8000</v>
      </c>
      <c r="D430" s="225">
        <v>8014</v>
      </c>
      <c r="E430" s="205" t="s">
        <v>2277</v>
      </c>
      <c r="F430" s="205" t="str">
        <f t="shared" si="129"/>
        <v>0000-FE-8014</v>
      </c>
      <c r="G430" s="205" t="s">
        <v>2742</v>
      </c>
      <c r="H430" s="9" t="s">
        <v>2667</v>
      </c>
      <c r="I430" s="9" t="str">
        <f>VLOOKUP(J430,Auxiliary!B:C,2,0)</f>
        <v>CV00</v>
      </c>
      <c r="J430" s="217" t="s">
        <v>2531</v>
      </c>
      <c r="K430" s="217" t="s">
        <v>2653</v>
      </c>
      <c r="L430" s="217" t="s">
        <v>2654</v>
      </c>
      <c r="M430" s="217" t="s">
        <v>2654</v>
      </c>
      <c r="N430" s="217" t="s">
        <v>2654</v>
      </c>
      <c r="O430" s="217" t="s">
        <v>2654</v>
      </c>
      <c r="P430" s="217" t="s">
        <v>2654</v>
      </c>
      <c r="Q430" s="217" t="s">
        <v>2654</v>
      </c>
      <c r="R430" s="217" t="s">
        <v>2653</v>
      </c>
      <c r="S430" s="217" t="s">
        <v>2654</v>
      </c>
      <c r="T430" s="217" t="s">
        <v>2654</v>
      </c>
      <c r="U430" s="217" t="s">
        <v>2654</v>
      </c>
      <c r="V430" s="217" t="s">
        <v>2654</v>
      </c>
      <c r="W430" s="217" t="s">
        <v>2654</v>
      </c>
      <c r="X430" s="217" t="s">
        <v>2654</v>
      </c>
      <c r="Y430" s="217" t="s">
        <v>2654</v>
      </c>
      <c r="Z430" s="217" t="s">
        <v>2654</v>
      </c>
      <c r="AA430" s="217" t="s">
        <v>2654</v>
      </c>
      <c r="AB430" s="217" t="str">
        <f t="shared" si="130"/>
        <v>NO</v>
      </c>
      <c r="AC430" s="217" t="str">
        <f t="shared" si="131"/>
        <v>NO</v>
      </c>
      <c r="AD430" s="217" t="str">
        <f t="shared" si="132"/>
        <v>NO</v>
      </c>
      <c r="AE430" s="217" t="str">
        <f t="shared" si="133"/>
        <v>NO</v>
      </c>
      <c r="AF430" s="217" t="str">
        <f t="shared" si="134"/>
        <v>NO</v>
      </c>
      <c r="AG430" s="217" t="str">
        <f t="shared" si="135"/>
        <v>NO</v>
      </c>
      <c r="AH430" s="217" t="str">
        <f t="shared" si="137"/>
        <v>NO</v>
      </c>
      <c r="AI430" s="217" t="str">
        <f t="shared" si="138"/>
        <v>NO</v>
      </c>
      <c r="AJ430" s="217" t="str">
        <f t="shared" si="122"/>
        <v>NO</v>
      </c>
      <c r="AK430" s="217" t="str">
        <f t="shared" si="123"/>
        <v>NO</v>
      </c>
      <c r="AL430" s="217" t="str">
        <f t="shared" si="124"/>
        <v>NO</v>
      </c>
      <c r="AM430" s="217" t="str">
        <f t="shared" si="125"/>
        <v>NO</v>
      </c>
      <c r="AN430" s="217" t="str">
        <f t="shared" si="126"/>
        <v>NO</v>
      </c>
      <c r="AO430" s="217" t="str">
        <f t="shared" si="126"/>
        <v>NO</v>
      </c>
      <c r="AP430" s="217" t="str">
        <f>IF(AND(Inputs!$E$16=TRUE,K430="YES"),"YES","NO")</f>
        <v>NO</v>
      </c>
      <c r="AQ430" s="217" t="str">
        <f t="shared" si="127"/>
        <v>NO</v>
      </c>
      <c r="AR430" s="217" t="str">
        <f t="shared" si="136"/>
        <v>NO</v>
      </c>
      <c r="AS430" s="216">
        <v>24</v>
      </c>
      <c r="AT430" s="221">
        <f t="shared" si="121"/>
        <v>43528</v>
      </c>
      <c r="AU430" s="217" t="str">
        <f t="shared" si="128"/>
        <v>PO+24W</v>
      </c>
    </row>
    <row r="431" spans="1:47" s="9" customFormat="1" hidden="1" x14ac:dyDescent="0.25">
      <c r="A431" s="218"/>
      <c r="B431" s="217" t="s">
        <v>2644</v>
      </c>
      <c r="C431" s="217">
        <v>8000</v>
      </c>
      <c r="D431" s="225">
        <v>8015</v>
      </c>
      <c r="E431" s="205" t="s">
        <v>2278</v>
      </c>
      <c r="F431" s="205" t="str">
        <f t="shared" si="129"/>
        <v>0000-FE-8015</v>
      </c>
      <c r="G431" s="205" t="s">
        <v>2742</v>
      </c>
      <c r="H431" s="9" t="s">
        <v>2667</v>
      </c>
      <c r="I431" s="9" t="str">
        <f>VLOOKUP(J431,Auxiliary!B:C,2,0)</f>
        <v>CV00</v>
      </c>
      <c r="J431" s="217" t="s">
        <v>2531</v>
      </c>
      <c r="K431" s="217" t="s">
        <v>2653</v>
      </c>
      <c r="L431" s="217" t="s">
        <v>2654</v>
      </c>
      <c r="M431" s="217" t="s">
        <v>2654</v>
      </c>
      <c r="N431" s="217" t="s">
        <v>2654</v>
      </c>
      <c r="O431" s="217" t="s">
        <v>2654</v>
      </c>
      <c r="P431" s="217" t="s">
        <v>2654</v>
      </c>
      <c r="Q431" s="217" t="s">
        <v>2654</v>
      </c>
      <c r="R431" s="217" t="s">
        <v>2653</v>
      </c>
      <c r="S431" s="217" t="s">
        <v>2654</v>
      </c>
      <c r="T431" s="217" t="s">
        <v>2654</v>
      </c>
      <c r="U431" s="217" t="s">
        <v>2654</v>
      </c>
      <c r="V431" s="217" t="s">
        <v>2654</v>
      </c>
      <c r="W431" s="217" t="s">
        <v>2654</v>
      </c>
      <c r="X431" s="217" t="s">
        <v>2654</v>
      </c>
      <c r="Y431" s="217" t="s">
        <v>2654</v>
      </c>
      <c r="Z431" s="217" t="s">
        <v>2654</v>
      </c>
      <c r="AA431" s="217" t="s">
        <v>2654</v>
      </c>
      <c r="AB431" s="217" t="str">
        <f t="shared" si="130"/>
        <v>NO</v>
      </c>
      <c r="AC431" s="217" t="str">
        <f t="shared" si="131"/>
        <v>NO</v>
      </c>
      <c r="AD431" s="217" t="str">
        <f t="shared" si="132"/>
        <v>NO</v>
      </c>
      <c r="AE431" s="217" t="str">
        <f t="shared" si="133"/>
        <v>NO</v>
      </c>
      <c r="AF431" s="217" t="str">
        <f t="shared" si="134"/>
        <v>NO</v>
      </c>
      <c r="AG431" s="217" t="str">
        <f t="shared" si="135"/>
        <v>NO</v>
      </c>
      <c r="AH431" s="217" t="str">
        <f t="shared" si="137"/>
        <v>NO</v>
      </c>
      <c r="AI431" s="217" t="str">
        <f t="shared" si="138"/>
        <v>NO</v>
      </c>
      <c r="AJ431" s="217" t="str">
        <f t="shared" si="122"/>
        <v>NO</v>
      </c>
      <c r="AK431" s="217" t="str">
        <f t="shared" si="123"/>
        <v>NO</v>
      </c>
      <c r="AL431" s="217" t="str">
        <f t="shared" si="124"/>
        <v>NO</v>
      </c>
      <c r="AM431" s="217" t="str">
        <f t="shared" si="125"/>
        <v>NO</v>
      </c>
      <c r="AN431" s="217" t="str">
        <f t="shared" si="126"/>
        <v>NO</v>
      </c>
      <c r="AO431" s="217" t="str">
        <f t="shared" si="126"/>
        <v>NO</v>
      </c>
      <c r="AP431" s="217" t="str">
        <f>IF(AND(Inputs!$E$16=TRUE,K431="YES"),"YES","NO")</f>
        <v>NO</v>
      </c>
      <c r="AQ431" s="217" t="str">
        <f t="shared" si="127"/>
        <v>NO</v>
      </c>
      <c r="AR431" s="217" t="str">
        <f t="shared" si="136"/>
        <v>NO</v>
      </c>
      <c r="AS431" s="216">
        <v>24</v>
      </c>
      <c r="AT431" s="221">
        <f t="shared" si="121"/>
        <v>43528</v>
      </c>
      <c r="AU431" s="217" t="str">
        <f t="shared" si="128"/>
        <v>PO+24W</v>
      </c>
    </row>
    <row r="432" spans="1:47" s="9" customFormat="1" hidden="1" x14ac:dyDescent="0.25">
      <c r="A432" s="218"/>
      <c r="B432" s="217" t="s">
        <v>2644</v>
      </c>
      <c r="C432" s="217">
        <v>8000</v>
      </c>
      <c r="D432" s="225">
        <v>8016</v>
      </c>
      <c r="E432" s="205" t="s">
        <v>2279</v>
      </c>
      <c r="F432" s="205" t="str">
        <f t="shared" si="129"/>
        <v>0000-FE-8016</v>
      </c>
      <c r="G432" s="205" t="s">
        <v>2742</v>
      </c>
      <c r="H432" s="9" t="s">
        <v>2667</v>
      </c>
      <c r="I432" s="9" t="str">
        <f>VLOOKUP(J432,Auxiliary!B:C,2,0)</f>
        <v>CV00</v>
      </c>
      <c r="J432" s="217" t="s">
        <v>2531</v>
      </c>
      <c r="K432" s="217" t="s">
        <v>2653</v>
      </c>
      <c r="L432" s="217" t="s">
        <v>2654</v>
      </c>
      <c r="M432" s="217" t="s">
        <v>2654</v>
      </c>
      <c r="N432" s="217" t="s">
        <v>2654</v>
      </c>
      <c r="O432" s="217" t="s">
        <v>2654</v>
      </c>
      <c r="P432" s="217" t="s">
        <v>2654</v>
      </c>
      <c r="Q432" s="217" t="s">
        <v>2654</v>
      </c>
      <c r="R432" s="217" t="s">
        <v>2653</v>
      </c>
      <c r="S432" s="217" t="s">
        <v>2654</v>
      </c>
      <c r="T432" s="217" t="s">
        <v>2654</v>
      </c>
      <c r="U432" s="217" t="s">
        <v>2654</v>
      </c>
      <c r="V432" s="217" t="s">
        <v>2654</v>
      </c>
      <c r="W432" s="217" t="s">
        <v>2654</v>
      </c>
      <c r="X432" s="217" t="s">
        <v>2654</v>
      </c>
      <c r="Y432" s="217" t="s">
        <v>2654</v>
      </c>
      <c r="Z432" s="217" t="s">
        <v>2654</v>
      </c>
      <c r="AA432" s="217" t="s">
        <v>2654</v>
      </c>
      <c r="AB432" s="217" t="str">
        <f t="shared" si="130"/>
        <v>NO</v>
      </c>
      <c r="AC432" s="217" t="str">
        <f t="shared" si="131"/>
        <v>NO</v>
      </c>
      <c r="AD432" s="217" t="str">
        <f t="shared" si="132"/>
        <v>NO</v>
      </c>
      <c r="AE432" s="217" t="str">
        <f t="shared" si="133"/>
        <v>NO</v>
      </c>
      <c r="AF432" s="217" t="str">
        <f t="shared" si="134"/>
        <v>NO</v>
      </c>
      <c r="AG432" s="217" t="str">
        <f t="shared" si="135"/>
        <v>NO</v>
      </c>
      <c r="AH432" s="217" t="str">
        <f t="shared" si="137"/>
        <v>NO</v>
      </c>
      <c r="AI432" s="217" t="str">
        <f t="shared" si="138"/>
        <v>NO</v>
      </c>
      <c r="AJ432" s="217" t="str">
        <f t="shared" si="122"/>
        <v>NO</v>
      </c>
      <c r="AK432" s="217" t="str">
        <f t="shared" si="123"/>
        <v>NO</v>
      </c>
      <c r="AL432" s="217" t="str">
        <f t="shared" si="124"/>
        <v>NO</v>
      </c>
      <c r="AM432" s="217" t="str">
        <f t="shared" si="125"/>
        <v>NO</v>
      </c>
      <c r="AN432" s="217" t="str">
        <f t="shared" si="126"/>
        <v>NO</v>
      </c>
      <c r="AO432" s="217" t="str">
        <f t="shared" si="126"/>
        <v>NO</v>
      </c>
      <c r="AP432" s="217" t="str">
        <f>IF(AND(Inputs!$E$16=TRUE,K432="YES"),"YES","NO")</f>
        <v>NO</v>
      </c>
      <c r="AQ432" s="217" t="str">
        <f t="shared" si="127"/>
        <v>NO</v>
      </c>
      <c r="AR432" s="217" t="str">
        <f t="shared" si="136"/>
        <v>NO</v>
      </c>
      <c r="AS432" s="216">
        <v>24</v>
      </c>
      <c r="AT432" s="221">
        <f t="shared" si="121"/>
        <v>43528</v>
      </c>
      <c r="AU432" s="217" t="str">
        <f t="shared" si="128"/>
        <v>PO+24W</v>
      </c>
    </row>
    <row r="433" spans="1:47" s="9" customFormat="1" hidden="1" x14ac:dyDescent="0.25">
      <c r="A433" s="218"/>
      <c r="B433" s="217" t="s">
        <v>2644</v>
      </c>
      <c r="C433" s="217">
        <v>8000</v>
      </c>
      <c r="D433" s="225">
        <v>8017</v>
      </c>
      <c r="E433" s="205" t="s">
        <v>2280</v>
      </c>
      <c r="F433" s="205" t="str">
        <f t="shared" si="129"/>
        <v>0000-FE-8017</v>
      </c>
      <c r="G433" s="205" t="s">
        <v>2742</v>
      </c>
      <c r="H433" s="9" t="s">
        <v>2667</v>
      </c>
      <c r="I433" s="9" t="str">
        <f>VLOOKUP(J433,Auxiliary!B:C,2,0)</f>
        <v>CV00</v>
      </c>
      <c r="J433" s="217" t="s">
        <v>2531</v>
      </c>
      <c r="K433" s="217" t="s">
        <v>2653</v>
      </c>
      <c r="L433" s="217" t="s">
        <v>2654</v>
      </c>
      <c r="M433" s="217" t="s">
        <v>2654</v>
      </c>
      <c r="N433" s="217" t="s">
        <v>2654</v>
      </c>
      <c r="O433" s="217" t="s">
        <v>2654</v>
      </c>
      <c r="P433" s="217" t="s">
        <v>2654</v>
      </c>
      <c r="Q433" s="217" t="s">
        <v>2654</v>
      </c>
      <c r="R433" s="217" t="s">
        <v>2653</v>
      </c>
      <c r="S433" s="217" t="s">
        <v>2654</v>
      </c>
      <c r="T433" s="217" t="s">
        <v>2654</v>
      </c>
      <c r="U433" s="217" t="s">
        <v>2654</v>
      </c>
      <c r="V433" s="217" t="s">
        <v>2654</v>
      </c>
      <c r="W433" s="217" t="s">
        <v>2654</v>
      </c>
      <c r="X433" s="217" t="s">
        <v>2654</v>
      </c>
      <c r="Y433" s="217" t="s">
        <v>2654</v>
      </c>
      <c r="Z433" s="217" t="s">
        <v>2654</v>
      </c>
      <c r="AA433" s="217" t="s">
        <v>2654</v>
      </c>
      <c r="AB433" s="217" t="str">
        <f t="shared" si="130"/>
        <v>NO</v>
      </c>
      <c r="AC433" s="217" t="str">
        <f t="shared" si="131"/>
        <v>NO</v>
      </c>
      <c r="AD433" s="217" t="str">
        <f t="shared" si="132"/>
        <v>NO</v>
      </c>
      <c r="AE433" s="217" t="str">
        <f t="shared" si="133"/>
        <v>NO</v>
      </c>
      <c r="AF433" s="217" t="str">
        <f t="shared" si="134"/>
        <v>NO</v>
      </c>
      <c r="AG433" s="217" t="str">
        <f t="shared" si="135"/>
        <v>NO</v>
      </c>
      <c r="AH433" s="217" t="str">
        <f t="shared" si="137"/>
        <v>NO</v>
      </c>
      <c r="AI433" s="217" t="str">
        <f t="shared" si="138"/>
        <v>NO</v>
      </c>
      <c r="AJ433" s="217" t="str">
        <f t="shared" si="122"/>
        <v>NO</v>
      </c>
      <c r="AK433" s="217" t="str">
        <f t="shared" si="123"/>
        <v>NO</v>
      </c>
      <c r="AL433" s="217" t="str">
        <f t="shared" si="124"/>
        <v>NO</v>
      </c>
      <c r="AM433" s="217" t="str">
        <f t="shared" si="125"/>
        <v>NO</v>
      </c>
      <c r="AN433" s="217" t="str">
        <f t="shared" si="126"/>
        <v>NO</v>
      </c>
      <c r="AO433" s="217" t="str">
        <f t="shared" si="126"/>
        <v>NO</v>
      </c>
      <c r="AP433" s="217" t="str">
        <f>IF(AND(Inputs!$E$16=TRUE,K433="YES"),"YES","NO")</f>
        <v>NO</v>
      </c>
      <c r="AQ433" s="217" t="str">
        <f t="shared" si="127"/>
        <v>NO</v>
      </c>
      <c r="AR433" s="217" t="str">
        <f t="shared" si="136"/>
        <v>NO</v>
      </c>
      <c r="AS433" s="216">
        <v>24</v>
      </c>
      <c r="AT433" s="221">
        <f t="shared" si="121"/>
        <v>43528</v>
      </c>
      <c r="AU433" s="217" t="str">
        <f t="shared" si="128"/>
        <v>PO+24W</v>
      </c>
    </row>
    <row r="434" spans="1:47" s="9" customFormat="1" hidden="1" x14ac:dyDescent="0.25">
      <c r="A434" s="218"/>
      <c r="B434" s="217" t="s">
        <v>2644</v>
      </c>
      <c r="C434" s="217">
        <v>8000</v>
      </c>
      <c r="D434" s="225">
        <v>8018</v>
      </c>
      <c r="E434" s="205" t="s">
        <v>2892</v>
      </c>
      <c r="F434" s="205" t="str">
        <f t="shared" si="129"/>
        <v>0000-FE-8018</v>
      </c>
      <c r="G434" s="205" t="s">
        <v>2742</v>
      </c>
      <c r="H434" s="9" t="s">
        <v>2667</v>
      </c>
      <c r="I434" s="9" t="str">
        <f>VLOOKUP(J434,Auxiliary!B:C,2,0)</f>
        <v>CV00</v>
      </c>
      <c r="J434" s="217" t="s">
        <v>2531</v>
      </c>
      <c r="K434" s="217" t="s">
        <v>2653</v>
      </c>
      <c r="L434" s="217" t="s">
        <v>2654</v>
      </c>
      <c r="M434" s="217" t="s">
        <v>2654</v>
      </c>
      <c r="N434" s="217" t="s">
        <v>2654</v>
      </c>
      <c r="O434" s="217" t="s">
        <v>2654</v>
      </c>
      <c r="P434" s="217" t="s">
        <v>2654</v>
      </c>
      <c r="Q434" s="217" t="s">
        <v>2654</v>
      </c>
      <c r="R434" s="217" t="s">
        <v>2653</v>
      </c>
      <c r="S434" s="217" t="s">
        <v>2654</v>
      </c>
      <c r="T434" s="217" t="s">
        <v>2654</v>
      </c>
      <c r="U434" s="217" t="s">
        <v>2654</v>
      </c>
      <c r="V434" s="217" t="s">
        <v>2654</v>
      </c>
      <c r="W434" s="217" t="s">
        <v>2654</v>
      </c>
      <c r="X434" s="217" t="s">
        <v>2654</v>
      </c>
      <c r="Y434" s="217" t="s">
        <v>2654</v>
      </c>
      <c r="Z434" s="217" t="s">
        <v>2654</v>
      </c>
      <c r="AA434" s="217" t="s">
        <v>2654</v>
      </c>
      <c r="AB434" s="217" t="str">
        <f t="shared" si="130"/>
        <v>NO</v>
      </c>
      <c r="AC434" s="217" t="str">
        <f t="shared" si="131"/>
        <v>NO</v>
      </c>
      <c r="AD434" s="217" t="str">
        <f t="shared" si="132"/>
        <v>NO</v>
      </c>
      <c r="AE434" s="217" t="str">
        <f t="shared" si="133"/>
        <v>NO</v>
      </c>
      <c r="AF434" s="217" t="str">
        <f t="shared" si="134"/>
        <v>NO</v>
      </c>
      <c r="AG434" s="217" t="str">
        <f t="shared" si="135"/>
        <v>NO</v>
      </c>
      <c r="AH434" s="217" t="str">
        <f t="shared" si="137"/>
        <v>NO</v>
      </c>
      <c r="AI434" s="217" t="str">
        <f t="shared" si="138"/>
        <v>NO</v>
      </c>
      <c r="AJ434" s="217" t="str">
        <f t="shared" si="122"/>
        <v>NO</v>
      </c>
      <c r="AK434" s="217" t="str">
        <f t="shared" si="123"/>
        <v>NO</v>
      </c>
      <c r="AL434" s="217" t="str">
        <f t="shared" si="124"/>
        <v>NO</v>
      </c>
      <c r="AM434" s="217" t="str">
        <f t="shared" si="125"/>
        <v>NO</v>
      </c>
      <c r="AN434" s="217" t="str">
        <f t="shared" si="126"/>
        <v>NO</v>
      </c>
      <c r="AO434" s="217" t="str">
        <f t="shared" si="126"/>
        <v>NO</v>
      </c>
      <c r="AP434" s="217" t="str">
        <f>IF(AND(Inputs!$E$16=TRUE,K434="YES"),"YES","NO")</f>
        <v>NO</v>
      </c>
      <c r="AQ434" s="217" t="str">
        <f t="shared" si="127"/>
        <v>NO</v>
      </c>
      <c r="AR434" s="217" t="str">
        <f t="shared" si="136"/>
        <v>NO</v>
      </c>
      <c r="AS434" s="216">
        <v>40</v>
      </c>
      <c r="AT434" s="221">
        <f t="shared" si="121"/>
        <v>43640</v>
      </c>
      <c r="AU434" s="217" t="str">
        <f t="shared" si="128"/>
        <v>PO+40W</v>
      </c>
    </row>
    <row r="435" spans="1:47" s="9" customFormat="1" hidden="1" x14ac:dyDescent="0.25">
      <c r="A435" s="218"/>
      <c r="B435" s="217" t="s">
        <v>2644</v>
      </c>
      <c r="C435" s="217">
        <v>8000</v>
      </c>
      <c r="D435" s="225">
        <v>8019</v>
      </c>
      <c r="E435" s="205" t="s">
        <v>2281</v>
      </c>
      <c r="F435" s="205" t="str">
        <f t="shared" si="129"/>
        <v>0000-FE-8019</v>
      </c>
      <c r="G435" s="205" t="s">
        <v>2742</v>
      </c>
      <c r="H435" s="9" t="s">
        <v>2667</v>
      </c>
      <c r="I435" s="9" t="str">
        <f>VLOOKUP(J435,Auxiliary!B:C,2,0)</f>
        <v>CV00</v>
      </c>
      <c r="J435" s="217" t="s">
        <v>2531</v>
      </c>
      <c r="K435" s="217" t="s">
        <v>2653</v>
      </c>
      <c r="L435" s="217" t="s">
        <v>2654</v>
      </c>
      <c r="M435" s="217" t="s">
        <v>2654</v>
      </c>
      <c r="N435" s="217" t="s">
        <v>2654</v>
      </c>
      <c r="O435" s="217" t="s">
        <v>2654</v>
      </c>
      <c r="P435" s="217" t="s">
        <v>2654</v>
      </c>
      <c r="Q435" s="217" t="s">
        <v>2654</v>
      </c>
      <c r="R435" s="217" t="s">
        <v>2653</v>
      </c>
      <c r="S435" s="217" t="s">
        <v>2654</v>
      </c>
      <c r="T435" s="217" t="s">
        <v>2654</v>
      </c>
      <c r="U435" s="217" t="s">
        <v>2654</v>
      </c>
      <c r="V435" s="217" t="s">
        <v>2654</v>
      </c>
      <c r="W435" s="217" t="s">
        <v>2654</v>
      </c>
      <c r="X435" s="217" t="s">
        <v>2654</v>
      </c>
      <c r="Y435" s="217" t="s">
        <v>2654</v>
      </c>
      <c r="Z435" s="217" t="s">
        <v>2654</v>
      </c>
      <c r="AA435" s="217" t="s">
        <v>2654</v>
      </c>
      <c r="AB435" s="217" t="str">
        <f t="shared" si="130"/>
        <v>NO</v>
      </c>
      <c r="AC435" s="217" t="str">
        <f t="shared" si="131"/>
        <v>NO</v>
      </c>
      <c r="AD435" s="217" t="str">
        <f t="shared" si="132"/>
        <v>NO</v>
      </c>
      <c r="AE435" s="217" t="str">
        <f t="shared" si="133"/>
        <v>NO</v>
      </c>
      <c r="AF435" s="217" t="str">
        <f t="shared" si="134"/>
        <v>NO</v>
      </c>
      <c r="AG435" s="217" t="str">
        <f t="shared" si="135"/>
        <v>NO</v>
      </c>
      <c r="AH435" s="217" t="str">
        <f t="shared" si="137"/>
        <v>NO</v>
      </c>
      <c r="AI435" s="217" t="str">
        <f t="shared" si="138"/>
        <v>NO</v>
      </c>
      <c r="AJ435" s="217" t="str">
        <f t="shared" si="122"/>
        <v>NO</v>
      </c>
      <c r="AK435" s="217" t="str">
        <f t="shared" si="123"/>
        <v>NO</v>
      </c>
      <c r="AL435" s="217" t="str">
        <f t="shared" si="124"/>
        <v>NO</v>
      </c>
      <c r="AM435" s="217" t="str">
        <f t="shared" si="125"/>
        <v>NO</v>
      </c>
      <c r="AN435" s="217" t="str">
        <f t="shared" si="126"/>
        <v>NO</v>
      </c>
      <c r="AO435" s="217" t="str">
        <f t="shared" si="126"/>
        <v>NO</v>
      </c>
      <c r="AP435" s="217" t="str">
        <f>IF(AND(Inputs!$E$16=TRUE,K435="YES"),"YES","NO")</f>
        <v>NO</v>
      </c>
      <c r="AQ435" s="217" t="str">
        <f t="shared" si="127"/>
        <v>NO</v>
      </c>
      <c r="AR435" s="217" t="str">
        <f t="shared" si="136"/>
        <v>NO</v>
      </c>
      <c r="AS435" s="216">
        <v>40</v>
      </c>
      <c r="AT435" s="221">
        <f t="shared" si="121"/>
        <v>43640</v>
      </c>
      <c r="AU435" s="217" t="str">
        <f t="shared" si="128"/>
        <v>PO+40W</v>
      </c>
    </row>
    <row r="436" spans="1:47" s="9" customFormat="1" hidden="1" x14ac:dyDescent="0.25">
      <c r="A436" s="218"/>
      <c r="B436" s="217" t="s">
        <v>2644</v>
      </c>
      <c r="C436" s="217">
        <v>8000</v>
      </c>
      <c r="D436" s="225">
        <v>8050</v>
      </c>
      <c r="E436" s="205" t="s">
        <v>2282</v>
      </c>
      <c r="F436" s="205" t="str">
        <f t="shared" si="129"/>
        <v>0000-FE-8050</v>
      </c>
      <c r="G436" s="205" t="s">
        <v>2742</v>
      </c>
      <c r="H436" s="9" t="s">
        <v>2667</v>
      </c>
      <c r="I436" s="9" t="str">
        <f>VLOOKUP(J436,Auxiliary!B:C,2,0)</f>
        <v>ONOF</v>
      </c>
      <c r="J436" s="217" t="s">
        <v>2532</v>
      </c>
      <c r="K436" s="217" t="s">
        <v>2653</v>
      </c>
      <c r="L436" s="217" t="s">
        <v>2654</v>
      </c>
      <c r="M436" s="217" t="s">
        <v>2654</v>
      </c>
      <c r="N436" s="217" t="s">
        <v>2654</v>
      </c>
      <c r="O436" s="217" t="s">
        <v>2654</v>
      </c>
      <c r="P436" s="217" t="s">
        <v>2654</v>
      </c>
      <c r="Q436" s="217" t="s">
        <v>2654</v>
      </c>
      <c r="R436" s="217" t="s">
        <v>2653</v>
      </c>
      <c r="S436" s="217" t="s">
        <v>2654</v>
      </c>
      <c r="T436" s="217" t="s">
        <v>2654</v>
      </c>
      <c r="U436" s="217" t="s">
        <v>2654</v>
      </c>
      <c r="V436" s="217" t="s">
        <v>2654</v>
      </c>
      <c r="W436" s="217" t="s">
        <v>2654</v>
      </c>
      <c r="X436" s="217" t="s">
        <v>2654</v>
      </c>
      <c r="Y436" s="217" t="s">
        <v>2654</v>
      </c>
      <c r="Z436" s="217" t="s">
        <v>2654</v>
      </c>
      <c r="AA436" s="217" t="s">
        <v>2654</v>
      </c>
      <c r="AB436" s="217" t="str">
        <f t="shared" si="130"/>
        <v>NO</v>
      </c>
      <c r="AC436" s="217" t="str">
        <f t="shared" si="131"/>
        <v>NO</v>
      </c>
      <c r="AD436" s="217" t="str">
        <f t="shared" si="132"/>
        <v>NO</v>
      </c>
      <c r="AE436" s="217" t="str">
        <f t="shared" si="133"/>
        <v>NO</v>
      </c>
      <c r="AF436" s="217" t="str">
        <f t="shared" si="134"/>
        <v>NO</v>
      </c>
      <c r="AG436" s="217" t="str">
        <f t="shared" si="135"/>
        <v>NO</v>
      </c>
      <c r="AH436" s="217" t="str">
        <f t="shared" si="137"/>
        <v>NO</v>
      </c>
      <c r="AI436" s="217" t="str">
        <f t="shared" si="138"/>
        <v>NO</v>
      </c>
      <c r="AJ436" s="217" t="str">
        <f t="shared" si="122"/>
        <v>NO</v>
      </c>
      <c r="AK436" s="217" t="str">
        <f t="shared" si="123"/>
        <v>NO</v>
      </c>
      <c r="AL436" s="217" t="str">
        <f t="shared" si="124"/>
        <v>NO</v>
      </c>
      <c r="AM436" s="217" t="str">
        <f t="shared" si="125"/>
        <v>NO</v>
      </c>
      <c r="AN436" s="217" t="str">
        <f t="shared" si="126"/>
        <v>NO</v>
      </c>
      <c r="AO436" s="217" t="str">
        <f t="shared" si="126"/>
        <v>NO</v>
      </c>
      <c r="AP436" s="217" t="str">
        <f>IF(AND(Inputs!$E$16=TRUE,K436="YES"),"YES","NO")</f>
        <v>NO</v>
      </c>
      <c r="AQ436" s="217" t="str">
        <f t="shared" si="127"/>
        <v>NO</v>
      </c>
      <c r="AR436" s="217" t="str">
        <f t="shared" si="136"/>
        <v>NO</v>
      </c>
      <c r="AS436" s="216">
        <v>24</v>
      </c>
      <c r="AT436" s="221">
        <f t="shared" si="121"/>
        <v>43528</v>
      </c>
      <c r="AU436" s="217" t="str">
        <f t="shared" si="128"/>
        <v>PO+24W</v>
      </c>
    </row>
    <row r="437" spans="1:47" s="9" customFormat="1" hidden="1" x14ac:dyDescent="0.25">
      <c r="A437" s="218"/>
      <c r="B437" s="217" t="s">
        <v>2644</v>
      </c>
      <c r="C437" s="217">
        <v>8000</v>
      </c>
      <c r="D437" s="225">
        <v>8051</v>
      </c>
      <c r="E437" s="205" t="s">
        <v>2283</v>
      </c>
      <c r="F437" s="205" t="str">
        <f t="shared" si="129"/>
        <v>0000-FE-8051</v>
      </c>
      <c r="G437" s="205" t="s">
        <v>2742</v>
      </c>
      <c r="H437" s="9" t="s">
        <v>2667</v>
      </c>
      <c r="I437" s="9" t="str">
        <f>VLOOKUP(J437,Auxiliary!B:C,2,0)</f>
        <v>ONOF</v>
      </c>
      <c r="J437" s="217" t="s">
        <v>2532</v>
      </c>
      <c r="K437" s="217" t="s">
        <v>2653</v>
      </c>
      <c r="L437" s="217" t="s">
        <v>2654</v>
      </c>
      <c r="M437" s="217" t="s">
        <v>2654</v>
      </c>
      <c r="N437" s="217" t="s">
        <v>2654</v>
      </c>
      <c r="O437" s="217" t="s">
        <v>2654</v>
      </c>
      <c r="P437" s="217" t="s">
        <v>2654</v>
      </c>
      <c r="Q437" s="217" t="s">
        <v>2654</v>
      </c>
      <c r="R437" s="217" t="s">
        <v>2653</v>
      </c>
      <c r="S437" s="217" t="s">
        <v>2654</v>
      </c>
      <c r="T437" s="217" t="s">
        <v>2654</v>
      </c>
      <c r="U437" s="217" t="s">
        <v>2654</v>
      </c>
      <c r="V437" s="217" t="s">
        <v>2654</v>
      </c>
      <c r="W437" s="217" t="s">
        <v>2654</v>
      </c>
      <c r="X437" s="217" t="s">
        <v>2654</v>
      </c>
      <c r="Y437" s="217" t="s">
        <v>2654</v>
      </c>
      <c r="Z437" s="217" t="s">
        <v>2654</v>
      </c>
      <c r="AA437" s="217" t="s">
        <v>2654</v>
      </c>
      <c r="AB437" s="217" t="str">
        <f t="shared" si="130"/>
        <v>NO</v>
      </c>
      <c r="AC437" s="217" t="str">
        <f t="shared" si="131"/>
        <v>NO</v>
      </c>
      <c r="AD437" s="217" t="str">
        <f t="shared" si="132"/>
        <v>NO</v>
      </c>
      <c r="AE437" s="217" t="str">
        <f t="shared" si="133"/>
        <v>NO</v>
      </c>
      <c r="AF437" s="217" t="str">
        <f t="shared" si="134"/>
        <v>NO</v>
      </c>
      <c r="AG437" s="217" t="str">
        <f t="shared" si="135"/>
        <v>NO</v>
      </c>
      <c r="AH437" s="217" t="str">
        <f t="shared" si="137"/>
        <v>NO</v>
      </c>
      <c r="AI437" s="217" t="str">
        <f t="shared" si="138"/>
        <v>NO</v>
      </c>
      <c r="AJ437" s="217" t="str">
        <f t="shared" si="122"/>
        <v>NO</v>
      </c>
      <c r="AK437" s="217" t="str">
        <f t="shared" si="123"/>
        <v>NO</v>
      </c>
      <c r="AL437" s="217" t="str">
        <f t="shared" si="124"/>
        <v>NO</v>
      </c>
      <c r="AM437" s="217" t="str">
        <f t="shared" si="125"/>
        <v>NO</v>
      </c>
      <c r="AN437" s="217" t="str">
        <f t="shared" si="126"/>
        <v>NO</v>
      </c>
      <c r="AO437" s="217" t="str">
        <f t="shared" si="126"/>
        <v>NO</v>
      </c>
      <c r="AP437" s="217" t="str">
        <f>IF(AND(Inputs!$E$16=TRUE,K437="YES"),"YES","NO")</f>
        <v>NO</v>
      </c>
      <c r="AQ437" s="217" t="str">
        <f t="shared" si="127"/>
        <v>NO</v>
      </c>
      <c r="AR437" s="217" t="str">
        <f t="shared" si="136"/>
        <v>NO</v>
      </c>
      <c r="AS437" s="216">
        <v>24</v>
      </c>
      <c r="AT437" s="221">
        <f t="shared" si="121"/>
        <v>43528</v>
      </c>
      <c r="AU437" s="217" t="str">
        <f t="shared" si="128"/>
        <v>PO+24W</v>
      </c>
    </row>
    <row r="438" spans="1:47" s="9" customFormat="1" hidden="1" x14ac:dyDescent="0.25">
      <c r="A438" s="218"/>
      <c r="B438" s="217" t="s">
        <v>2644</v>
      </c>
      <c r="C438" s="217">
        <v>8000</v>
      </c>
      <c r="D438" s="225">
        <v>8052</v>
      </c>
      <c r="E438" s="205" t="s">
        <v>2284</v>
      </c>
      <c r="F438" s="205" t="str">
        <f t="shared" si="129"/>
        <v>0000-FE-8052</v>
      </c>
      <c r="G438" s="205" t="s">
        <v>2742</v>
      </c>
      <c r="H438" s="9" t="s">
        <v>2667</v>
      </c>
      <c r="I438" s="9" t="str">
        <f>VLOOKUP(J438,Auxiliary!B:C,2,0)</f>
        <v>ONOF</v>
      </c>
      <c r="J438" s="217" t="s">
        <v>2532</v>
      </c>
      <c r="K438" s="217" t="s">
        <v>2653</v>
      </c>
      <c r="L438" s="217" t="s">
        <v>2654</v>
      </c>
      <c r="M438" s="217" t="s">
        <v>2654</v>
      </c>
      <c r="N438" s="217" t="s">
        <v>2654</v>
      </c>
      <c r="O438" s="217" t="s">
        <v>2654</v>
      </c>
      <c r="P438" s="217" t="s">
        <v>2654</v>
      </c>
      <c r="Q438" s="217" t="s">
        <v>2654</v>
      </c>
      <c r="R438" s="217" t="s">
        <v>2653</v>
      </c>
      <c r="S438" s="217" t="s">
        <v>2654</v>
      </c>
      <c r="T438" s="217" t="s">
        <v>2654</v>
      </c>
      <c r="U438" s="217" t="s">
        <v>2654</v>
      </c>
      <c r="V438" s="217" t="s">
        <v>2654</v>
      </c>
      <c r="W438" s="217" t="s">
        <v>2654</v>
      </c>
      <c r="X438" s="217" t="s">
        <v>2654</v>
      </c>
      <c r="Y438" s="217" t="s">
        <v>2654</v>
      </c>
      <c r="Z438" s="217" t="s">
        <v>2654</v>
      </c>
      <c r="AA438" s="217" t="s">
        <v>2654</v>
      </c>
      <c r="AB438" s="217" t="str">
        <f t="shared" si="130"/>
        <v>NO</v>
      </c>
      <c r="AC438" s="217" t="str">
        <f t="shared" si="131"/>
        <v>NO</v>
      </c>
      <c r="AD438" s="217" t="str">
        <f t="shared" si="132"/>
        <v>NO</v>
      </c>
      <c r="AE438" s="217" t="str">
        <f t="shared" si="133"/>
        <v>NO</v>
      </c>
      <c r="AF438" s="217" t="str">
        <f t="shared" si="134"/>
        <v>NO</v>
      </c>
      <c r="AG438" s="217" t="str">
        <f t="shared" si="135"/>
        <v>NO</v>
      </c>
      <c r="AH438" s="217" t="str">
        <f t="shared" si="137"/>
        <v>NO</v>
      </c>
      <c r="AI438" s="217" t="str">
        <f t="shared" si="138"/>
        <v>NO</v>
      </c>
      <c r="AJ438" s="217" t="str">
        <f t="shared" si="122"/>
        <v>NO</v>
      </c>
      <c r="AK438" s="217" t="str">
        <f t="shared" si="123"/>
        <v>NO</v>
      </c>
      <c r="AL438" s="217" t="str">
        <f t="shared" si="124"/>
        <v>NO</v>
      </c>
      <c r="AM438" s="217" t="str">
        <f t="shared" si="125"/>
        <v>NO</v>
      </c>
      <c r="AN438" s="217" t="str">
        <f t="shared" si="126"/>
        <v>NO</v>
      </c>
      <c r="AO438" s="217" t="str">
        <f t="shared" si="126"/>
        <v>NO</v>
      </c>
      <c r="AP438" s="217" t="str">
        <f>IF(AND(Inputs!$E$16=TRUE,K438="YES"),"YES","NO")</f>
        <v>NO</v>
      </c>
      <c r="AQ438" s="217" t="str">
        <f t="shared" si="127"/>
        <v>NO</v>
      </c>
      <c r="AR438" s="217" t="str">
        <f t="shared" si="136"/>
        <v>NO</v>
      </c>
      <c r="AS438" s="216">
        <v>24</v>
      </c>
      <c r="AT438" s="221">
        <f t="shared" si="121"/>
        <v>43528</v>
      </c>
      <c r="AU438" s="217" t="str">
        <f t="shared" si="128"/>
        <v>PO+24W</v>
      </c>
    </row>
    <row r="439" spans="1:47" s="9" customFormat="1" hidden="1" x14ac:dyDescent="0.25">
      <c r="A439" s="218"/>
      <c r="B439" s="217" t="s">
        <v>2644</v>
      </c>
      <c r="C439" s="217">
        <v>8000</v>
      </c>
      <c r="D439" s="225">
        <v>8053</v>
      </c>
      <c r="E439" s="205" t="s">
        <v>2893</v>
      </c>
      <c r="F439" s="205" t="str">
        <f t="shared" si="129"/>
        <v>0000-FE-8053</v>
      </c>
      <c r="G439" s="205" t="s">
        <v>2742</v>
      </c>
      <c r="H439" s="9" t="s">
        <v>2667</v>
      </c>
      <c r="I439" s="9" t="str">
        <f>VLOOKUP(J439,Auxiliary!B:C,2,0)</f>
        <v>ONOF</v>
      </c>
      <c r="J439" s="217" t="s">
        <v>2532</v>
      </c>
      <c r="K439" s="217" t="s">
        <v>2653</v>
      </c>
      <c r="L439" s="217" t="s">
        <v>2654</v>
      </c>
      <c r="M439" s="217" t="s">
        <v>2654</v>
      </c>
      <c r="N439" s="217" t="s">
        <v>2654</v>
      </c>
      <c r="O439" s="217" t="s">
        <v>2654</v>
      </c>
      <c r="P439" s="217" t="s">
        <v>2654</v>
      </c>
      <c r="Q439" s="217" t="s">
        <v>2654</v>
      </c>
      <c r="R439" s="217" t="s">
        <v>2653</v>
      </c>
      <c r="S439" s="217" t="s">
        <v>2654</v>
      </c>
      <c r="T439" s="217" t="s">
        <v>2654</v>
      </c>
      <c r="U439" s="217" t="s">
        <v>2654</v>
      </c>
      <c r="V439" s="217" t="s">
        <v>2654</v>
      </c>
      <c r="W439" s="217" t="s">
        <v>2654</v>
      </c>
      <c r="X439" s="217" t="s">
        <v>2654</v>
      </c>
      <c r="Y439" s="217" t="s">
        <v>2654</v>
      </c>
      <c r="Z439" s="217" t="s">
        <v>2654</v>
      </c>
      <c r="AA439" s="217" t="s">
        <v>2654</v>
      </c>
      <c r="AB439" s="217" t="str">
        <f t="shared" si="130"/>
        <v>NO</v>
      </c>
      <c r="AC439" s="217" t="str">
        <f t="shared" si="131"/>
        <v>NO</v>
      </c>
      <c r="AD439" s="217" t="str">
        <f t="shared" si="132"/>
        <v>NO</v>
      </c>
      <c r="AE439" s="217" t="str">
        <f t="shared" si="133"/>
        <v>NO</v>
      </c>
      <c r="AF439" s="217" t="str">
        <f t="shared" si="134"/>
        <v>NO</v>
      </c>
      <c r="AG439" s="217" t="str">
        <f t="shared" si="135"/>
        <v>NO</v>
      </c>
      <c r="AH439" s="217" t="str">
        <f t="shared" si="137"/>
        <v>NO</v>
      </c>
      <c r="AI439" s="217" t="str">
        <f t="shared" si="138"/>
        <v>NO</v>
      </c>
      <c r="AJ439" s="217" t="str">
        <f t="shared" si="122"/>
        <v>NO</v>
      </c>
      <c r="AK439" s="217" t="str">
        <f t="shared" si="123"/>
        <v>NO</v>
      </c>
      <c r="AL439" s="217" t="str">
        <f t="shared" si="124"/>
        <v>NO</v>
      </c>
      <c r="AM439" s="217" t="str">
        <f t="shared" si="125"/>
        <v>NO</v>
      </c>
      <c r="AN439" s="217" t="str">
        <f t="shared" si="126"/>
        <v>NO</v>
      </c>
      <c r="AO439" s="217" t="str">
        <f t="shared" si="126"/>
        <v>NO</v>
      </c>
      <c r="AP439" s="217" t="str">
        <f>IF(AND(Inputs!$E$16=TRUE,K439="YES"),"YES","NO")</f>
        <v>NO</v>
      </c>
      <c r="AQ439" s="217" t="str">
        <f t="shared" si="127"/>
        <v>NO</v>
      </c>
      <c r="AR439" s="217" t="str">
        <f t="shared" si="136"/>
        <v>NO</v>
      </c>
      <c r="AS439" s="216">
        <v>24</v>
      </c>
      <c r="AT439" s="221">
        <f t="shared" si="121"/>
        <v>43528</v>
      </c>
      <c r="AU439" s="217" t="str">
        <f t="shared" si="128"/>
        <v>PO+24W</v>
      </c>
    </row>
    <row r="440" spans="1:47" s="9" customFormat="1" hidden="1" x14ac:dyDescent="0.25">
      <c r="A440" s="218"/>
      <c r="B440" s="217" t="s">
        <v>2644</v>
      </c>
      <c r="C440" s="217">
        <v>8000</v>
      </c>
      <c r="D440" s="225">
        <v>8054</v>
      </c>
      <c r="E440" s="205" t="s">
        <v>2285</v>
      </c>
      <c r="F440" s="205" t="str">
        <f t="shared" si="129"/>
        <v>0000-FE-8054</v>
      </c>
      <c r="G440" s="205" t="s">
        <v>2742</v>
      </c>
      <c r="H440" s="9" t="s">
        <v>2667</v>
      </c>
      <c r="I440" s="9" t="str">
        <f>VLOOKUP(J440,Auxiliary!B:C,2,0)</f>
        <v>ONOF</v>
      </c>
      <c r="J440" s="217" t="s">
        <v>2532</v>
      </c>
      <c r="K440" s="217" t="s">
        <v>2653</v>
      </c>
      <c r="L440" s="217" t="s">
        <v>2654</v>
      </c>
      <c r="M440" s="217" t="s">
        <v>2654</v>
      </c>
      <c r="N440" s="217" t="s">
        <v>2654</v>
      </c>
      <c r="O440" s="217" t="s">
        <v>2654</v>
      </c>
      <c r="P440" s="217" t="s">
        <v>2654</v>
      </c>
      <c r="Q440" s="217" t="s">
        <v>2654</v>
      </c>
      <c r="R440" s="217" t="s">
        <v>2653</v>
      </c>
      <c r="S440" s="217" t="s">
        <v>2654</v>
      </c>
      <c r="T440" s="217" t="s">
        <v>2654</v>
      </c>
      <c r="U440" s="217" t="s">
        <v>2654</v>
      </c>
      <c r="V440" s="217" t="s">
        <v>2654</v>
      </c>
      <c r="W440" s="217" t="s">
        <v>2654</v>
      </c>
      <c r="X440" s="217" t="s">
        <v>2654</v>
      </c>
      <c r="Y440" s="217" t="s">
        <v>2654</v>
      </c>
      <c r="Z440" s="217" t="s">
        <v>2654</v>
      </c>
      <c r="AA440" s="217" t="s">
        <v>2654</v>
      </c>
      <c r="AB440" s="217" t="str">
        <f t="shared" si="130"/>
        <v>NO</v>
      </c>
      <c r="AC440" s="217" t="str">
        <f t="shared" si="131"/>
        <v>NO</v>
      </c>
      <c r="AD440" s="217" t="str">
        <f t="shared" si="132"/>
        <v>NO</v>
      </c>
      <c r="AE440" s="217" t="str">
        <f t="shared" si="133"/>
        <v>NO</v>
      </c>
      <c r="AF440" s="217" t="str">
        <f t="shared" si="134"/>
        <v>NO</v>
      </c>
      <c r="AG440" s="217" t="str">
        <f t="shared" si="135"/>
        <v>NO</v>
      </c>
      <c r="AH440" s="217" t="str">
        <f t="shared" si="137"/>
        <v>NO</v>
      </c>
      <c r="AI440" s="217" t="str">
        <f t="shared" si="138"/>
        <v>NO</v>
      </c>
      <c r="AJ440" s="217" t="str">
        <f t="shared" si="122"/>
        <v>NO</v>
      </c>
      <c r="AK440" s="217" t="str">
        <f t="shared" si="123"/>
        <v>NO</v>
      </c>
      <c r="AL440" s="217" t="str">
        <f t="shared" si="124"/>
        <v>NO</v>
      </c>
      <c r="AM440" s="217" t="str">
        <f t="shared" si="125"/>
        <v>NO</v>
      </c>
      <c r="AN440" s="217" t="str">
        <f t="shared" si="126"/>
        <v>NO</v>
      </c>
      <c r="AO440" s="217" t="str">
        <f t="shared" si="126"/>
        <v>NO</v>
      </c>
      <c r="AP440" s="217" t="str">
        <f>IF(AND(Inputs!$E$16=TRUE,K440="YES"),"YES","NO")</f>
        <v>NO</v>
      </c>
      <c r="AQ440" s="217" t="str">
        <f t="shared" si="127"/>
        <v>NO</v>
      </c>
      <c r="AR440" s="217" t="str">
        <f t="shared" si="136"/>
        <v>NO</v>
      </c>
      <c r="AS440" s="216">
        <v>24</v>
      </c>
      <c r="AT440" s="221">
        <f t="shared" si="121"/>
        <v>43528</v>
      </c>
      <c r="AU440" s="217" t="str">
        <f t="shared" si="128"/>
        <v>PO+24W</v>
      </c>
    </row>
    <row r="441" spans="1:47" s="9" customFormat="1" hidden="1" x14ac:dyDescent="0.25">
      <c r="A441" s="218"/>
      <c r="B441" s="217" t="s">
        <v>2644</v>
      </c>
      <c r="C441" s="217">
        <v>8000</v>
      </c>
      <c r="D441" s="225">
        <v>8055</v>
      </c>
      <c r="E441" s="205" t="s">
        <v>2286</v>
      </c>
      <c r="F441" s="205" t="str">
        <f t="shared" si="129"/>
        <v>0000-FE-8055</v>
      </c>
      <c r="G441" s="205" t="s">
        <v>2742</v>
      </c>
      <c r="H441" s="9" t="s">
        <v>2667</v>
      </c>
      <c r="I441" s="9" t="str">
        <f>VLOOKUP(J441,Auxiliary!B:C,2,0)</f>
        <v>ONOF</v>
      </c>
      <c r="J441" s="217" t="s">
        <v>2532</v>
      </c>
      <c r="K441" s="217" t="s">
        <v>2653</v>
      </c>
      <c r="L441" s="217" t="s">
        <v>2654</v>
      </c>
      <c r="M441" s="217" t="s">
        <v>2654</v>
      </c>
      <c r="N441" s="217" t="s">
        <v>2654</v>
      </c>
      <c r="O441" s="217" t="s">
        <v>2654</v>
      </c>
      <c r="P441" s="217" t="s">
        <v>2654</v>
      </c>
      <c r="Q441" s="217" t="s">
        <v>2654</v>
      </c>
      <c r="R441" s="217" t="s">
        <v>2653</v>
      </c>
      <c r="S441" s="217" t="s">
        <v>2654</v>
      </c>
      <c r="T441" s="217" t="s">
        <v>2654</v>
      </c>
      <c r="U441" s="217" t="s">
        <v>2654</v>
      </c>
      <c r="V441" s="217" t="s">
        <v>2654</v>
      </c>
      <c r="W441" s="217" t="s">
        <v>2654</v>
      </c>
      <c r="X441" s="217" t="s">
        <v>2654</v>
      </c>
      <c r="Y441" s="217" t="s">
        <v>2654</v>
      </c>
      <c r="Z441" s="217" t="s">
        <v>2654</v>
      </c>
      <c r="AA441" s="217" t="s">
        <v>2654</v>
      </c>
      <c r="AB441" s="217" t="str">
        <f t="shared" si="130"/>
        <v>NO</v>
      </c>
      <c r="AC441" s="217" t="str">
        <f t="shared" si="131"/>
        <v>NO</v>
      </c>
      <c r="AD441" s="217" t="str">
        <f t="shared" si="132"/>
        <v>NO</v>
      </c>
      <c r="AE441" s="217" t="str">
        <f t="shared" si="133"/>
        <v>NO</v>
      </c>
      <c r="AF441" s="217" t="str">
        <f t="shared" si="134"/>
        <v>NO</v>
      </c>
      <c r="AG441" s="217" t="str">
        <f t="shared" si="135"/>
        <v>NO</v>
      </c>
      <c r="AH441" s="217" t="str">
        <f t="shared" si="137"/>
        <v>NO</v>
      </c>
      <c r="AI441" s="217" t="str">
        <f t="shared" si="138"/>
        <v>NO</v>
      </c>
      <c r="AJ441" s="217" t="str">
        <f t="shared" si="122"/>
        <v>NO</v>
      </c>
      <c r="AK441" s="217" t="str">
        <f t="shared" si="123"/>
        <v>NO</v>
      </c>
      <c r="AL441" s="217" t="str">
        <f t="shared" si="124"/>
        <v>NO</v>
      </c>
      <c r="AM441" s="217" t="str">
        <f t="shared" si="125"/>
        <v>NO</v>
      </c>
      <c r="AN441" s="217" t="str">
        <f t="shared" si="126"/>
        <v>NO</v>
      </c>
      <c r="AO441" s="217" t="str">
        <f t="shared" si="126"/>
        <v>NO</v>
      </c>
      <c r="AP441" s="217" t="str">
        <f>IF(AND(Inputs!$E$16=TRUE,K441="YES"),"YES","NO")</f>
        <v>NO</v>
      </c>
      <c r="AQ441" s="217" t="str">
        <f t="shared" si="127"/>
        <v>NO</v>
      </c>
      <c r="AR441" s="217" t="str">
        <f t="shared" si="136"/>
        <v>NO</v>
      </c>
      <c r="AS441" s="216">
        <v>24</v>
      </c>
      <c r="AT441" s="221">
        <f t="shared" ref="AT441:AT504" si="139">IF(AS441=0,"",IF(WEEKDAY(IF(AS441=0,"",SDATE+AS441*7),1)=1,IF(AS441=0,"",SDATE+AS441*7)+1,IF(WEEKDAY(IF(AS441=0,"",SDATE+AS441*7),1)=7,IF(AS441=0,"",SDATE+AS441*7)+2,IF(AS441=0,"",SDATE+AS441*7))))</f>
        <v>43528</v>
      </c>
      <c r="AU441" s="217" t="str">
        <f t="shared" si="128"/>
        <v>PO+24W</v>
      </c>
    </row>
    <row r="442" spans="1:47" s="9" customFormat="1" hidden="1" x14ac:dyDescent="0.25">
      <c r="A442" s="218"/>
      <c r="B442" s="217" t="s">
        <v>2644</v>
      </c>
      <c r="C442" s="217">
        <v>8000</v>
      </c>
      <c r="D442" s="225">
        <v>8056</v>
      </c>
      <c r="E442" s="205" t="s">
        <v>2287</v>
      </c>
      <c r="F442" s="205" t="str">
        <f t="shared" si="129"/>
        <v>0000-FE-8056</v>
      </c>
      <c r="G442" s="205" t="s">
        <v>2742</v>
      </c>
      <c r="H442" s="9" t="s">
        <v>2667</v>
      </c>
      <c r="I442" s="9" t="str">
        <f>VLOOKUP(J442,Auxiliary!B:C,2,0)</f>
        <v>ONOF</v>
      </c>
      <c r="J442" s="217" t="s">
        <v>2532</v>
      </c>
      <c r="K442" s="217" t="s">
        <v>2653</v>
      </c>
      <c r="L442" s="217" t="s">
        <v>2654</v>
      </c>
      <c r="M442" s="217" t="s">
        <v>2654</v>
      </c>
      <c r="N442" s="217" t="s">
        <v>2654</v>
      </c>
      <c r="O442" s="217" t="s">
        <v>2654</v>
      </c>
      <c r="P442" s="217" t="s">
        <v>2654</v>
      </c>
      <c r="Q442" s="217" t="s">
        <v>2654</v>
      </c>
      <c r="R442" s="217" t="s">
        <v>2653</v>
      </c>
      <c r="S442" s="217" t="s">
        <v>2654</v>
      </c>
      <c r="T442" s="217" t="s">
        <v>2654</v>
      </c>
      <c r="U442" s="217" t="s">
        <v>2654</v>
      </c>
      <c r="V442" s="217" t="s">
        <v>2654</v>
      </c>
      <c r="W442" s="217" t="s">
        <v>2654</v>
      </c>
      <c r="X442" s="217" t="s">
        <v>2654</v>
      </c>
      <c r="Y442" s="217" t="s">
        <v>2654</v>
      </c>
      <c r="Z442" s="217" t="s">
        <v>2654</v>
      </c>
      <c r="AA442" s="217" t="s">
        <v>2654</v>
      </c>
      <c r="AB442" s="217" t="str">
        <f t="shared" si="130"/>
        <v>NO</v>
      </c>
      <c r="AC442" s="217" t="str">
        <f t="shared" si="131"/>
        <v>NO</v>
      </c>
      <c r="AD442" s="217" t="str">
        <f t="shared" si="132"/>
        <v>NO</v>
      </c>
      <c r="AE442" s="217" t="str">
        <f t="shared" si="133"/>
        <v>NO</v>
      </c>
      <c r="AF442" s="217" t="str">
        <f t="shared" si="134"/>
        <v>NO</v>
      </c>
      <c r="AG442" s="217" t="str">
        <f t="shared" si="135"/>
        <v>NO</v>
      </c>
      <c r="AH442" s="217" t="str">
        <f t="shared" si="137"/>
        <v>NO</v>
      </c>
      <c r="AI442" s="217" t="str">
        <f t="shared" si="138"/>
        <v>NO</v>
      </c>
      <c r="AJ442" s="217" t="str">
        <f t="shared" si="122"/>
        <v>NO</v>
      </c>
      <c r="AK442" s="217" t="str">
        <f t="shared" si="123"/>
        <v>NO</v>
      </c>
      <c r="AL442" s="217" t="str">
        <f t="shared" si="124"/>
        <v>NO</v>
      </c>
      <c r="AM442" s="217" t="str">
        <f t="shared" si="125"/>
        <v>NO</v>
      </c>
      <c r="AN442" s="217" t="str">
        <f t="shared" si="126"/>
        <v>NO</v>
      </c>
      <c r="AO442" s="217" t="str">
        <f t="shared" si="126"/>
        <v>NO</v>
      </c>
      <c r="AP442" s="217" t="str">
        <f>IF(AND(Inputs!$E$16=TRUE,K442="YES"),"YES","NO")</f>
        <v>NO</v>
      </c>
      <c r="AQ442" s="217" t="str">
        <f t="shared" si="127"/>
        <v>NO</v>
      </c>
      <c r="AR442" s="217" t="str">
        <f t="shared" si="136"/>
        <v>NO</v>
      </c>
      <c r="AS442" s="216">
        <v>24</v>
      </c>
      <c r="AT442" s="221">
        <f t="shared" si="139"/>
        <v>43528</v>
      </c>
      <c r="AU442" s="217" t="str">
        <f t="shared" si="128"/>
        <v>PO+24W</v>
      </c>
    </row>
    <row r="443" spans="1:47" s="9" customFormat="1" hidden="1" x14ac:dyDescent="0.25">
      <c r="A443" s="218"/>
      <c r="B443" s="217" t="s">
        <v>2644</v>
      </c>
      <c r="C443" s="217">
        <v>8000</v>
      </c>
      <c r="D443" s="225">
        <v>8057</v>
      </c>
      <c r="E443" s="205" t="s">
        <v>2288</v>
      </c>
      <c r="F443" s="205" t="str">
        <f t="shared" si="129"/>
        <v>0000-FE-8057</v>
      </c>
      <c r="G443" s="205" t="s">
        <v>2742</v>
      </c>
      <c r="H443" s="9" t="s">
        <v>2667</v>
      </c>
      <c r="I443" s="9" t="str">
        <f>VLOOKUP(J443,Auxiliary!B:C,2,0)</f>
        <v>ONOF</v>
      </c>
      <c r="J443" s="217" t="s">
        <v>2532</v>
      </c>
      <c r="K443" s="217" t="s">
        <v>2653</v>
      </c>
      <c r="L443" s="217" t="s">
        <v>2654</v>
      </c>
      <c r="M443" s="217" t="s">
        <v>2654</v>
      </c>
      <c r="N443" s="217" t="s">
        <v>2654</v>
      </c>
      <c r="O443" s="217" t="s">
        <v>2654</v>
      </c>
      <c r="P443" s="217" t="s">
        <v>2654</v>
      </c>
      <c r="Q443" s="217" t="s">
        <v>2654</v>
      </c>
      <c r="R443" s="217" t="s">
        <v>2653</v>
      </c>
      <c r="S443" s="217" t="s">
        <v>2654</v>
      </c>
      <c r="T443" s="217" t="s">
        <v>2654</v>
      </c>
      <c r="U443" s="217" t="s">
        <v>2654</v>
      </c>
      <c r="V443" s="217" t="s">
        <v>2654</v>
      </c>
      <c r="W443" s="217" t="s">
        <v>2654</v>
      </c>
      <c r="X443" s="217" t="s">
        <v>2654</v>
      </c>
      <c r="Y443" s="217" t="s">
        <v>2654</v>
      </c>
      <c r="Z443" s="217" t="s">
        <v>2654</v>
      </c>
      <c r="AA443" s="217" t="s">
        <v>2654</v>
      </c>
      <c r="AB443" s="217" t="str">
        <f t="shared" si="130"/>
        <v>NO</v>
      </c>
      <c r="AC443" s="217" t="str">
        <f t="shared" si="131"/>
        <v>NO</v>
      </c>
      <c r="AD443" s="217" t="str">
        <f t="shared" si="132"/>
        <v>NO</v>
      </c>
      <c r="AE443" s="217" t="str">
        <f t="shared" si="133"/>
        <v>NO</v>
      </c>
      <c r="AF443" s="217" t="str">
        <f t="shared" si="134"/>
        <v>NO</v>
      </c>
      <c r="AG443" s="217" t="str">
        <f t="shared" si="135"/>
        <v>NO</v>
      </c>
      <c r="AH443" s="217" t="str">
        <f t="shared" si="137"/>
        <v>NO</v>
      </c>
      <c r="AI443" s="217" t="str">
        <f t="shared" si="138"/>
        <v>NO</v>
      </c>
      <c r="AJ443" s="217" t="str">
        <f t="shared" si="122"/>
        <v>NO</v>
      </c>
      <c r="AK443" s="217" t="str">
        <f t="shared" si="123"/>
        <v>NO</v>
      </c>
      <c r="AL443" s="217" t="str">
        <f t="shared" si="124"/>
        <v>NO</v>
      </c>
      <c r="AM443" s="217" t="str">
        <f t="shared" si="125"/>
        <v>NO</v>
      </c>
      <c r="AN443" s="217" t="str">
        <f t="shared" si="126"/>
        <v>NO</v>
      </c>
      <c r="AO443" s="217" t="str">
        <f t="shared" si="126"/>
        <v>NO</v>
      </c>
      <c r="AP443" s="217" t="str">
        <f>IF(AND(Inputs!$E$16=TRUE,K443="YES"),"YES","NO")</f>
        <v>NO</v>
      </c>
      <c r="AQ443" s="217" t="str">
        <f t="shared" si="127"/>
        <v>NO</v>
      </c>
      <c r="AR443" s="217" t="str">
        <f t="shared" si="136"/>
        <v>NO</v>
      </c>
      <c r="AS443" s="216">
        <v>24</v>
      </c>
      <c r="AT443" s="221">
        <f t="shared" si="139"/>
        <v>43528</v>
      </c>
      <c r="AU443" s="217" t="str">
        <f t="shared" si="128"/>
        <v>PO+24W</v>
      </c>
    </row>
    <row r="444" spans="1:47" s="9" customFormat="1" hidden="1" x14ac:dyDescent="0.25">
      <c r="A444" s="218"/>
      <c r="B444" s="217" t="s">
        <v>2644</v>
      </c>
      <c r="C444" s="217">
        <v>8000</v>
      </c>
      <c r="D444" s="225">
        <v>8058</v>
      </c>
      <c r="E444" s="205" t="s">
        <v>2894</v>
      </c>
      <c r="F444" s="205" t="str">
        <f t="shared" si="129"/>
        <v>0000-FE-8058</v>
      </c>
      <c r="G444" s="205" t="s">
        <v>2742</v>
      </c>
      <c r="H444" s="9" t="s">
        <v>2667</v>
      </c>
      <c r="I444" s="9" t="str">
        <f>VLOOKUP(J444,Auxiliary!B:C,2,0)</f>
        <v>ONOF</v>
      </c>
      <c r="J444" s="217" t="s">
        <v>2532</v>
      </c>
      <c r="K444" s="217" t="s">
        <v>2653</v>
      </c>
      <c r="L444" s="217" t="s">
        <v>2654</v>
      </c>
      <c r="M444" s="217" t="s">
        <v>2654</v>
      </c>
      <c r="N444" s="217" t="s">
        <v>2654</v>
      </c>
      <c r="O444" s="217" t="s">
        <v>2654</v>
      </c>
      <c r="P444" s="217" t="s">
        <v>2654</v>
      </c>
      <c r="Q444" s="217" t="s">
        <v>2654</v>
      </c>
      <c r="R444" s="217" t="s">
        <v>2653</v>
      </c>
      <c r="S444" s="217" t="s">
        <v>2654</v>
      </c>
      <c r="T444" s="217" t="s">
        <v>2654</v>
      </c>
      <c r="U444" s="217" t="s">
        <v>2654</v>
      </c>
      <c r="V444" s="217" t="s">
        <v>2654</v>
      </c>
      <c r="W444" s="217" t="s">
        <v>2654</v>
      </c>
      <c r="X444" s="217" t="s">
        <v>2654</v>
      </c>
      <c r="Y444" s="217" t="s">
        <v>2654</v>
      </c>
      <c r="Z444" s="217" t="s">
        <v>2654</v>
      </c>
      <c r="AA444" s="217" t="s">
        <v>2654</v>
      </c>
      <c r="AB444" s="217" t="str">
        <f t="shared" si="130"/>
        <v>NO</v>
      </c>
      <c r="AC444" s="217" t="str">
        <f t="shared" si="131"/>
        <v>NO</v>
      </c>
      <c r="AD444" s="217" t="str">
        <f t="shared" si="132"/>
        <v>NO</v>
      </c>
      <c r="AE444" s="217" t="str">
        <f t="shared" si="133"/>
        <v>NO</v>
      </c>
      <c r="AF444" s="217" t="str">
        <f t="shared" si="134"/>
        <v>NO</v>
      </c>
      <c r="AG444" s="217" t="str">
        <f t="shared" si="135"/>
        <v>NO</v>
      </c>
      <c r="AH444" s="217" t="str">
        <f t="shared" si="137"/>
        <v>NO</v>
      </c>
      <c r="AI444" s="217" t="str">
        <f t="shared" si="138"/>
        <v>NO</v>
      </c>
      <c r="AJ444" s="217" t="str">
        <f t="shared" si="122"/>
        <v>NO</v>
      </c>
      <c r="AK444" s="217" t="str">
        <f t="shared" si="123"/>
        <v>NO</v>
      </c>
      <c r="AL444" s="217" t="str">
        <f t="shared" si="124"/>
        <v>NO</v>
      </c>
      <c r="AM444" s="217" t="str">
        <f t="shared" si="125"/>
        <v>NO</v>
      </c>
      <c r="AN444" s="217" t="str">
        <f t="shared" si="126"/>
        <v>NO</v>
      </c>
      <c r="AO444" s="217" t="str">
        <f t="shared" si="126"/>
        <v>NO</v>
      </c>
      <c r="AP444" s="217" t="str">
        <f>IF(AND(Inputs!$E$16=TRUE,K444="YES"),"YES","NO")</f>
        <v>NO</v>
      </c>
      <c r="AQ444" s="217" t="str">
        <f t="shared" si="127"/>
        <v>NO</v>
      </c>
      <c r="AR444" s="217" t="str">
        <f t="shared" si="136"/>
        <v>NO</v>
      </c>
      <c r="AS444" s="216">
        <v>40</v>
      </c>
      <c r="AT444" s="221">
        <f t="shared" si="139"/>
        <v>43640</v>
      </c>
      <c r="AU444" s="217" t="str">
        <f t="shared" si="128"/>
        <v>PO+40W</v>
      </c>
    </row>
    <row r="445" spans="1:47" s="9" customFormat="1" hidden="1" x14ac:dyDescent="0.25">
      <c r="A445" s="218"/>
      <c r="B445" s="217" t="s">
        <v>2644</v>
      </c>
      <c r="C445" s="217">
        <v>8000</v>
      </c>
      <c r="D445" s="225">
        <v>8059</v>
      </c>
      <c r="E445" s="205" t="s">
        <v>2289</v>
      </c>
      <c r="F445" s="205" t="str">
        <f t="shared" si="129"/>
        <v>0000-FE-8059</v>
      </c>
      <c r="G445" s="205" t="s">
        <v>2742</v>
      </c>
      <c r="H445" s="9" t="s">
        <v>2667</v>
      </c>
      <c r="I445" s="9" t="str">
        <f>VLOOKUP(J445,Auxiliary!B:C,2,0)</f>
        <v>ONOF</v>
      </c>
      <c r="J445" s="217" t="s">
        <v>2532</v>
      </c>
      <c r="K445" s="217" t="s">
        <v>2653</v>
      </c>
      <c r="L445" s="217" t="s">
        <v>2654</v>
      </c>
      <c r="M445" s="217" t="s">
        <v>2654</v>
      </c>
      <c r="N445" s="217" t="s">
        <v>2654</v>
      </c>
      <c r="O445" s="217" t="s">
        <v>2654</v>
      </c>
      <c r="P445" s="217" t="s">
        <v>2654</v>
      </c>
      <c r="Q445" s="217" t="s">
        <v>2654</v>
      </c>
      <c r="R445" s="217" t="s">
        <v>2653</v>
      </c>
      <c r="S445" s="217" t="s">
        <v>2654</v>
      </c>
      <c r="T445" s="217" t="s">
        <v>2654</v>
      </c>
      <c r="U445" s="217" t="s">
        <v>2654</v>
      </c>
      <c r="V445" s="217" t="s">
        <v>2654</v>
      </c>
      <c r="W445" s="217" t="s">
        <v>2654</v>
      </c>
      <c r="X445" s="217" t="s">
        <v>2654</v>
      </c>
      <c r="Y445" s="217" t="s">
        <v>2654</v>
      </c>
      <c r="Z445" s="217" t="s">
        <v>2654</v>
      </c>
      <c r="AA445" s="217" t="s">
        <v>2654</v>
      </c>
      <c r="AB445" s="217" t="str">
        <f t="shared" si="130"/>
        <v>NO</v>
      </c>
      <c r="AC445" s="217" t="str">
        <f t="shared" si="131"/>
        <v>NO</v>
      </c>
      <c r="AD445" s="217" t="str">
        <f t="shared" si="132"/>
        <v>NO</v>
      </c>
      <c r="AE445" s="217" t="str">
        <f t="shared" si="133"/>
        <v>NO</v>
      </c>
      <c r="AF445" s="217" t="str">
        <f t="shared" si="134"/>
        <v>NO</v>
      </c>
      <c r="AG445" s="217" t="str">
        <f t="shared" si="135"/>
        <v>NO</v>
      </c>
      <c r="AH445" s="217" t="str">
        <f t="shared" si="137"/>
        <v>NO</v>
      </c>
      <c r="AI445" s="217" t="str">
        <f t="shared" si="138"/>
        <v>NO</v>
      </c>
      <c r="AJ445" s="217" t="str">
        <f t="shared" si="122"/>
        <v>NO</v>
      </c>
      <c r="AK445" s="217" t="str">
        <f t="shared" si="123"/>
        <v>NO</v>
      </c>
      <c r="AL445" s="217" t="str">
        <f t="shared" si="124"/>
        <v>NO</v>
      </c>
      <c r="AM445" s="217" t="str">
        <f t="shared" si="125"/>
        <v>NO</v>
      </c>
      <c r="AN445" s="217" t="str">
        <f t="shared" si="126"/>
        <v>NO</v>
      </c>
      <c r="AO445" s="217" t="str">
        <f t="shared" si="126"/>
        <v>NO</v>
      </c>
      <c r="AP445" s="217" t="str">
        <f>IF(AND(Inputs!$E$16=TRUE,K445="YES"),"YES","NO")</f>
        <v>NO</v>
      </c>
      <c r="AQ445" s="217" t="str">
        <f t="shared" si="127"/>
        <v>NO</v>
      </c>
      <c r="AR445" s="217" t="str">
        <f t="shared" si="136"/>
        <v>NO</v>
      </c>
      <c r="AS445" s="216">
        <v>24</v>
      </c>
      <c r="AT445" s="221">
        <f t="shared" si="139"/>
        <v>43528</v>
      </c>
      <c r="AU445" s="217" t="str">
        <f t="shared" si="128"/>
        <v>PO+24W</v>
      </c>
    </row>
    <row r="446" spans="1:47" s="9" customFormat="1" hidden="1" x14ac:dyDescent="0.25">
      <c r="A446" s="218"/>
      <c r="B446" s="217" t="s">
        <v>2644</v>
      </c>
      <c r="C446" s="217">
        <v>8000</v>
      </c>
      <c r="D446" s="225">
        <v>8060</v>
      </c>
      <c r="E446" s="205" t="s">
        <v>2000</v>
      </c>
      <c r="F446" s="205" t="str">
        <f t="shared" si="129"/>
        <v>0000-FE-8060</v>
      </c>
      <c r="G446" s="205" t="s">
        <v>2742</v>
      </c>
      <c r="H446" s="9" t="s">
        <v>2667</v>
      </c>
      <c r="I446" s="9" t="str">
        <f>VLOOKUP(J446,Auxiliary!B:C,2,0)</f>
        <v>ONOF</v>
      </c>
      <c r="J446" s="217" t="s">
        <v>2532</v>
      </c>
      <c r="K446" s="217" t="s">
        <v>2653</v>
      </c>
      <c r="L446" s="217" t="s">
        <v>2654</v>
      </c>
      <c r="M446" s="217" t="s">
        <v>2654</v>
      </c>
      <c r="N446" s="217" t="s">
        <v>2654</v>
      </c>
      <c r="O446" s="217" t="s">
        <v>2654</v>
      </c>
      <c r="P446" s="217" t="s">
        <v>2654</v>
      </c>
      <c r="Q446" s="217" t="s">
        <v>2654</v>
      </c>
      <c r="R446" s="217" t="s">
        <v>2653</v>
      </c>
      <c r="S446" s="217" t="s">
        <v>2654</v>
      </c>
      <c r="T446" s="217" t="s">
        <v>2654</v>
      </c>
      <c r="U446" s="217" t="s">
        <v>2654</v>
      </c>
      <c r="V446" s="217" t="s">
        <v>2654</v>
      </c>
      <c r="W446" s="217" t="s">
        <v>2654</v>
      </c>
      <c r="X446" s="217" t="s">
        <v>2654</v>
      </c>
      <c r="Y446" s="217" t="s">
        <v>2654</v>
      </c>
      <c r="Z446" s="217" t="s">
        <v>2654</v>
      </c>
      <c r="AA446" s="217" t="s">
        <v>2654</v>
      </c>
      <c r="AB446" s="217" t="str">
        <f t="shared" si="130"/>
        <v>NO</v>
      </c>
      <c r="AC446" s="217" t="str">
        <f t="shared" si="131"/>
        <v>NO</v>
      </c>
      <c r="AD446" s="217" t="str">
        <f t="shared" si="132"/>
        <v>NO</v>
      </c>
      <c r="AE446" s="217" t="str">
        <f t="shared" si="133"/>
        <v>NO</v>
      </c>
      <c r="AF446" s="217" t="str">
        <f t="shared" si="134"/>
        <v>NO</v>
      </c>
      <c r="AG446" s="217" t="str">
        <f t="shared" si="135"/>
        <v>NO</v>
      </c>
      <c r="AH446" s="217" t="str">
        <f t="shared" si="137"/>
        <v>NO</v>
      </c>
      <c r="AI446" s="217" t="str">
        <f t="shared" si="138"/>
        <v>NO</v>
      </c>
      <c r="AJ446" s="217" t="str">
        <f t="shared" si="122"/>
        <v>NO</v>
      </c>
      <c r="AK446" s="217" t="str">
        <f t="shared" si="123"/>
        <v>NO</v>
      </c>
      <c r="AL446" s="217" t="str">
        <f t="shared" si="124"/>
        <v>NO</v>
      </c>
      <c r="AM446" s="217" t="str">
        <f t="shared" si="125"/>
        <v>NO</v>
      </c>
      <c r="AN446" s="217" t="str">
        <f t="shared" si="126"/>
        <v>NO</v>
      </c>
      <c r="AO446" s="217" t="str">
        <f t="shared" si="126"/>
        <v>NO</v>
      </c>
      <c r="AP446" s="217" t="str">
        <f>IF(AND(Inputs!$E$16=TRUE,K446="YES"),"YES","NO")</f>
        <v>NO</v>
      </c>
      <c r="AQ446" s="217" t="str">
        <f t="shared" si="127"/>
        <v>NO</v>
      </c>
      <c r="AR446" s="217" t="str">
        <f t="shared" si="136"/>
        <v>NO</v>
      </c>
      <c r="AS446" s="216">
        <v>24</v>
      </c>
      <c r="AT446" s="221">
        <f t="shared" si="139"/>
        <v>43528</v>
      </c>
      <c r="AU446" s="217" t="str">
        <f t="shared" si="128"/>
        <v>PO+24W</v>
      </c>
    </row>
    <row r="447" spans="1:47" s="9" customFormat="1" hidden="1" x14ac:dyDescent="0.25">
      <c r="A447" s="218"/>
      <c r="B447" s="217" t="s">
        <v>2644</v>
      </c>
      <c r="C447" s="217">
        <v>8000</v>
      </c>
      <c r="D447" s="225">
        <v>8061</v>
      </c>
      <c r="E447" s="205" t="s">
        <v>2290</v>
      </c>
      <c r="F447" s="205" t="str">
        <f t="shared" si="129"/>
        <v>0000-FE-8061</v>
      </c>
      <c r="G447" s="205" t="s">
        <v>2742</v>
      </c>
      <c r="H447" s="9" t="s">
        <v>2667</v>
      </c>
      <c r="I447" s="9" t="str">
        <f>VLOOKUP(J447,Auxiliary!B:C,2,0)</f>
        <v>ONOF</v>
      </c>
      <c r="J447" s="217" t="s">
        <v>2532</v>
      </c>
      <c r="K447" s="217" t="s">
        <v>2653</v>
      </c>
      <c r="L447" s="217" t="s">
        <v>2654</v>
      </c>
      <c r="M447" s="217" t="s">
        <v>2654</v>
      </c>
      <c r="N447" s="217" t="s">
        <v>2654</v>
      </c>
      <c r="O447" s="217" t="s">
        <v>2654</v>
      </c>
      <c r="P447" s="217" t="s">
        <v>2654</v>
      </c>
      <c r="Q447" s="217" t="s">
        <v>2654</v>
      </c>
      <c r="R447" s="217" t="s">
        <v>2653</v>
      </c>
      <c r="S447" s="217" t="s">
        <v>2654</v>
      </c>
      <c r="T447" s="217" t="s">
        <v>2654</v>
      </c>
      <c r="U447" s="217" t="s">
        <v>2654</v>
      </c>
      <c r="V447" s="217" t="s">
        <v>2654</v>
      </c>
      <c r="W447" s="217" t="s">
        <v>2654</v>
      </c>
      <c r="X447" s="217" t="s">
        <v>2654</v>
      </c>
      <c r="Y447" s="217" t="s">
        <v>2654</v>
      </c>
      <c r="Z447" s="217" t="s">
        <v>2654</v>
      </c>
      <c r="AA447" s="217" t="s">
        <v>2654</v>
      </c>
      <c r="AB447" s="217" t="str">
        <f t="shared" si="130"/>
        <v>NO</v>
      </c>
      <c r="AC447" s="217" t="str">
        <f t="shared" si="131"/>
        <v>NO</v>
      </c>
      <c r="AD447" s="217" t="str">
        <f t="shared" si="132"/>
        <v>NO</v>
      </c>
      <c r="AE447" s="217" t="str">
        <f t="shared" si="133"/>
        <v>NO</v>
      </c>
      <c r="AF447" s="217" t="str">
        <f t="shared" si="134"/>
        <v>NO</v>
      </c>
      <c r="AG447" s="217" t="str">
        <f t="shared" si="135"/>
        <v>NO</v>
      </c>
      <c r="AH447" s="217" t="str">
        <f t="shared" si="137"/>
        <v>NO</v>
      </c>
      <c r="AI447" s="217" t="str">
        <f t="shared" si="138"/>
        <v>NO</v>
      </c>
      <c r="AJ447" s="217" t="str">
        <f t="shared" si="122"/>
        <v>NO</v>
      </c>
      <c r="AK447" s="217" t="str">
        <f t="shared" si="123"/>
        <v>NO</v>
      </c>
      <c r="AL447" s="217" t="str">
        <f t="shared" si="124"/>
        <v>NO</v>
      </c>
      <c r="AM447" s="217" t="str">
        <f t="shared" si="125"/>
        <v>NO</v>
      </c>
      <c r="AN447" s="217" t="str">
        <f t="shared" si="126"/>
        <v>NO</v>
      </c>
      <c r="AO447" s="217" t="str">
        <f t="shared" si="126"/>
        <v>NO</v>
      </c>
      <c r="AP447" s="217" t="str">
        <f>IF(AND(Inputs!$E$16=TRUE,K447="YES"),"YES","NO")</f>
        <v>NO</v>
      </c>
      <c r="AQ447" s="217" t="str">
        <f t="shared" si="127"/>
        <v>NO</v>
      </c>
      <c r="AR447" s="217" t="str">
        <f t="shared" si="136"/>
        <v>NO</v>
      </c>
      <c r="AS447" s="216">
        <v>24</v>
      </c>
      <c r="AT447" s="221">
        <f t="shared" si="139"/>
        <v>43528</v>
      </c>
      <c r="AU447" s="217" t="str">
        <f t="shared" si="128"/>
        <v>PO+24W</v>
      </c>
    </row>
    <row r="448" spans="1:47" s="9" customFormat="1" hidden="1" x14ac:dyDescent="0.25">
      <c r="A448" s="218"/>
      <c r="B448" s="217" t="s">
        <v>2644</v>
      </c>
      <c r="C448" s="217">
        <v>8000</v>
      </c>
      <c r="D448" s="225">
        <v>8062</v>
      </c>
      <c r="E448" s="205" t="s">
        <v>2291</v>
      </c>
      <c r="F448" s="205" t="str">
        <f t="shared" si="129"/>
        <v>0000-FE-8062</v>
      </c>
      <c r="G448" s="205" t="s">
        <v>2742</v>
      </c>
      <c r="H448" s="9" t="s">
        <v>2667</v>
      </c>
      <c r="I448" s="9" t="str">
        <f>VLOOKUP(J448,Auxiliary!B:C,2,0)</f>
        <v>ONOF</v>
      </c>
      <c r="J448" s="217" t="s">
        <v>2532</v>
      </c>
      <c r="K448" s="217" t="s">
        <v>2653</v>
      </c>
      <c r="L448" s="217" t="s">
        <v>2654</v>
      </c>
      <c r="M448" s="217" t="s">
        <v>2654</v>
      </c>
      <c r="N448" s="217" t="s">
        <v>2654</v>
      </c>
      <c r="O448" s="217" t="s">
        <v>2654</v>
      </c>
      <c r="P448" s="217" t="s">
        <v>2654</v>
      </c>
      <c r="Q448" s="217" t="s">
        <v>2654</v>
      </c>
      <c r="R448" s="217" t="s">
        <v>2653</v>
      </c>
      <c r="S448" s="217" t="s">
        <v>2654</v>
      </c>
      <c r="T448" s="217" t="s">
        <v>2654</v>
      </c>
      <c r="U448" s="217" t="s">
        <v>2654</v>
      </c>
      <c r="V448" s="217" t="s">
        <v>2654</v>
      </c>
      <c r="W448" s="217" t="s">
        <v>2654</v>
      </c>
      <c r="X448" s="217" t="s">
        <v>2654</v>
      </c>
      <c r="Y448" s="217" t="s">
        <v>2654</v>
      </c>
      <c r="Z448" s="217" t="s">
        <v>2654</v>
      </c>
      <c r="AA448" s="217" t="s">
        <v>2654</v>
      </c>
      <c r="AB448" s="217" t="str">
        <f t="shared" si="130"/>
        <v>NO</v>
      </c>
      <c r="AC448" s="217" t="str">
        <f t="shared" si="131"/>
        <v>NO</v>
      </c>
      <c r="AD448" s="217" t="str">
        <f t="shared" si="132"/>
        <v>NO</v>
      </c>
      <c r="AE448" s="217" t="str">
        <f t="shared" si="133"/>
        <v>NO</v>
      </c>
      <c r="AF448" s="217" t="str">
        <f t="shared" si="134"/>
        <v>NO</v>
      </c>
      <c r="AG448" s="217" t="str">
        <f t="shared" si="135"/>
        <v>NO</v>
      </c>
      <c r="AH448" s="217" t="str">
        <f t="shared" si="137"/>
        <v>NO</v>
      </c>
      <c r="AI448" s="217" t="str">
        <f t="shared" si="138"/>
        <v>NO</v>
      </c>
      <c r="AJ448" s="217" t="str">
        <f t="shared" si="122"/>
        <v>NO</v>
      </c>
      <c r="AK448" s="217" t="str">
        <f t="shared" si="123"/>
        <v>NO</v>
      </c>
      <c r="AL448" s="217" t="str">
        <f t="shared" si="124"/>
        <v>NO</v>
      </c>
      <c r="AM448" s="217" t="str">
        <f t="shared" si="125"/>
        <v>NO</v>
      </c>
      <c r="AN448" s="217" t="str">
        <f t="shared" si="126"/>
        <v>NO</v>
      </c>
      <c r="AO448" s="217" t="str">
        <f t="shared" si="126"/>
        <v>NO</v>
      </c>
      <c r="AP448" s="217" t="str">
        <f>IF(AND(Inputs!$E$16=TRUE,K448="YES"),"YES","NO")</f>
        <v>NO</v>
      </c>
      <c r="AQ448" s="217" t="str">
        <f t="shared" si="127"/>
        <v>NO</v>
      </c>
      <c r="AR448" s="217" t="str">
        <f t="shared" si="136"/>
        <v>NO</v>
      </c>
      <c r="AS448" s="216">
        <v>24</v>
      </c>
      <c r="AT448" s="221">
        <f t="shared" si="139"/>
        <v>43528</v>
      </c>
      <c r="AU448" s="217" t="str">
        <f t="shared" si="128"/>
        <v>PO+24W</v>
      </c>
    </row>
    <row r="449" spans="1:47" s="9" customFormat="1" hidden="1" x14ac:dyDescent="0.25">
      <c r="A449" s="218"/>
      <c r="B449" s="217" t="s">
        <v>2644</v>
      </c>
      <c r="C449" s="217">
        <v>8000</v>
      </c>
      <c r="D449" s="225">
        <v>8063</v>
      </c>
      <c r="E449" s="205" t="s">
        <v>2292</v>
      </c>
      <c r="F449" s="205" t="str">
        <f t="shared" si="129"/>
        <v>0000-FE-8063</v>
      </c>
      <c r="G449" s="205" t="s">
        <v>2742</v>
      </c>
      <c r="H449" s="9" t="s">
        <v>2667</v>
      </c>
      <c r="I449" s="9" t="str">
        <f>VLOOKUP(J449,Auxiliary!B:C,2,0)</f>
        <v>ONOF</v>
      </c>
      <c r="J449" s="217" t="s">
        <v>2532</v>
      </c>
      <c r="K449" s="217" t="s">
        <v>2653</v>
      </c>
      <c r="L449" s="217" t="s">
        <v>2654</v>
      </c>
      <c r="M449" s="217" t="s">
        <v>2654</v>
      </c>
      <c r="N449" s="217" t="s">
        <v>2654</v>
      </c>
      <c r="O449" s="217" t="s">
        <v>2654</v>
      </c>
      <c r="P449" s="217" t="s">
        <v>2654</v>
      </c>
      <c r="Q449" s="217" t="s">
        <v>2654</v>
      </c>
      <c r="R449" s="217" t="s">
        <v>2653</v>
      </c>
      <c r="S449" s="217" t="s">
        <v>2654</v>
      </c>
      <c r="T449" s="217" t="s">
        <v>2654</v>
      </c>
      <c r="U449" s="217" t="s">
        <v>2654</v>
      </c>
      <c r="V449" s="217" t="s">
        <v>2654</v>
      </c>
      <c r="W449" s="217" t="s">
        <v>2654</v>
      </c>
      <c r="X449" s="217" t="s">
        <v>2654</v>
      </c>
      <c r="Y449" s="217" t="s">
        <v>2654</v>
      </c>
      <c r="Z449" s="217" t="s">
        <v>2654</v>
      </c>
      <c r="AA449" s="217" t="s">
        <v>2654</v>
      </c>
      <c r="AB449" s="217" t="str">
        <f t="shared" si="130"/>
        <v>NO</v>
      </c>
      <c r="AC449" s="217" t="str">
        <f t="shared" si="131"/>
        <v>NO</v>
      </c>
      <c r="AD449" s="217" t="str">
        <f t="shared" si="132"/>
        <v>NO</v>
      </c>
      <c r="AE449" s="217" t="str">
        <f t="shared" si="133"/>
        <v>NO</v>
      </c>
      <c r="AF449" s="217" t="str">
        <f t="shared" si="134"/>
        <v>NO</v>
      </c>
      <c r="AG449" s="217" t="str">
        <f t="shared" si="135"/>
        <v>NO</v>
      </c>
      <c r="AH449" s="217" t="str">
        <f t="shared" si="137"/>
        <v>NO</v>
      </c>
      <c r="AI449" s="217" t="str">
        <f t="shared" si="138"/>
        <v>NO</v>
      </c>
      <c r="AJ449" s="217" t="str">
        <f t="shared" si="122"/>
        <v>NO</v>
      </c>
      <c r="AK449" s="217" t="str">
        <f t="shared" si="123"/>
        <v>NO</v>
      </c>
      <c r="AL449" s="217" t="str">
        <f t="shared" si="124"/>
        <v>NO</v>
      </c>
      <c r="AM449" s="217" t="str">
        <f t="shared" si="125"/>
        <v>NO</v>
      </c>
      <c r="AN449" s="217" t="str">
        <f t="shared" si="126"/>
        <v>NO</v>
      </c>
      <c r="AO449" s="217" t="str">
        <f t="shared" si="126"/>
        <v>NO</v>
      </c>
      <c r="AP449" s="217" t="str">
        <f>IF(AND(Inputs!$E$16=TRUE,K449="YES"),"YES","NO")</f>
        <v>NO</v>
      </c>
      <c r="AQ449" s="217" t="str">
        <f t="shared" si="127"/>
        <v>NO</v>
      </c>
      <c r="AR449" s="217" t="str">
        <f t="shared" si="136"/>
        <v>NO</v>
      </c>
      <c r="AS449" s="216">
        <v>24</v>
      </c>
      <c r="AT449" s="221">
        <f t="shared" si="139"/>
        <v>43528</v>
      </c>
      <c r="AU449" s="217" t="str">
        <f t="shared" si="128"/>
        <v>PO+24W</v>
      </c>
    </row>
    <row r="450" spans="1:47" s="9" customFormat="1" hidden="1" x14ac:dyDescent="0.25">
      <c r="A450" s="218"/>
      <c r="B450" s="217" t="s">
        <v>2644</v>
      </c>
      <c r="C450" s="217">
        <v>8000</v>
      </c>
      <c r="D450" s="225">
        <v>8064</v>
      </c>
      <c r="E450" s="205" t="s">
        <v>2293</v>
      </c>
      <c r="F450" s="205" t="str">
        <f t="shared" si="129"/>
        <v>0000-FE-8064</v>
      </c>
      <c r="G450" s="205" t="s">
        <v>2742</v>
      </c>
      <c r="H450" s="9" t="s">
        <v>2667</v>
      </c>
      <c r="I450" s="9" t="str">
        <f>VLOOKUP(J450,Auxiliary!B:C,2,0)</f>
        <v>ONOF</v>
      </c>
      <c r="J450" s="217" t="s">
        <v>2532</v>
      </c>
      <c r="K450" s="217" t="s">
        <v>2653</v>
      </c>
      <c r="L450" s="217" t="s">
        <v>2654</v>
      </c>
      <c r="M450" s="217" t="s">
        <v>2654</v>
      </c>
      <c r="N450" s="217" t="s">
        <v>2654</v>
      </c>
      <c r="O450" s="217" t="s">
        <v>2654</v>
      </c>
      <c r="P450" s="217" t="s">
        <v>2654</v>
      </c>
      <c r="Q450" s="217" t="s">
        <v>2654</v>
      </c>
      <c r="R450" s="217" t="s">
        <v>2653</v>
      </c>
      <c r="S450" s="217" t="s">
        <v>2654</v>
      </c>
      <c r="T450" s="217" t="s">
        <v>2654</v>
      </c>
      <c r="U450" s="217" t="s">
        <v>2654</v>
      </c>
      <c r="V450" s="217" t="s">
        <v>2654</v>
      </c>
      <c r="W450" s="217" t="s">
        <v>2654</v>
      </c>
      <c r="X450" s="217" t="s">
        <v>2654</v>
      </c>
      <c r="Y450" s="217" t="s">
        <v>2654</v>
      </c>
      <c r="Z450" s="217" t="s">
        <v>2654</v>
      </c>
      <c r="AA450" s="217" t="s">
        <v>2654</v>
      </c>
      <c r="AB450" s="217" t="str">
        <f t="shared" si="130"/>
        <v>NO</v>
      </c>
      <c r="AC450" s="217" t="str">
        <f t="shared" si="131"/>
        <v>NO</v>
      </c>
      <c r="AD450" s="217" t="str">
        <f t="shared" si="132"/>
        <v>NO</v>
      </c>
      <c r="AE450" s="217" t="str">
        <f t="shared" si="133"/>
        <v>NO</v>
      </c>
      <c r="AF450" s="217" t="str">
        <f t="shared" si="134"/>
        <v>NO</v>
      </c>
      <c r="AG450" s="217" t="str">
        <f t="shared" si="135"/>
        <v>NO</v>
      </c>
      <c r="AH450" s="217" t="str">
        <f t="shared" si="137"/>
        <v>NO</v>
      </c>
      <c r="AI450" s="217" t="str">
        <f t="shared" si="138"/>
        <v>NO</v>
      </c>
      <c r="AJ450" s="217" t="str">
        <f t="shared" si="122"/>
        <v>NO</v>
      </c>
      <c r="AK450" s="217" t="str">
        <f t="shared" si="123"/>
        <v>NO</v>
      </c>
      <c r="AL450" s="217" t="str">
        <f t="shared" si="124"/>
        <v>NO</v>
      </c>
      <c r="AM450" s="217" t="str">
        <f t="shared" si="125"/>
        <v>NO</v>
      </c>
      <c r="AN450" s="217" t="str">
        <f t="shared" si="126"/>
        <v>NO</v>
      </c>
      <c r="AO450" s="217" t="str">
        <f t="shared" si="126"/>
        <v>NO</v>
      </c>
      <c r="AP450" s="217" t="str">
        <f>IF(AND(Inputs!$E$16=TRUE,K450="YES"),"YES","NO")</f>
        <v>NO</v>
      </c>
      <c r="AQ450" s="217" t="str">
        <f t="shared" si="127"/>
        <v>NO</v>
      </c>
      <c r="AR450" s="217" t="str">
        <f t="shared" si="136"/>
        <v>NO</v>
      </c>
      <c r="AS450" s="216">
        <v>24</v>
      </c>
      <c r="AT450" s="221">
        <f t="shared" si="139"/>
        <v>43528</v>
      </c>
      <c r="AU450" s="217" t="str">
        <f t="shared" si="128"/>
        <v>PO+24W</v>
      </c>
    </row>
    <row r="451" spans="1:47" s="9" customFormat="1" hidden="1" x14ac:dyDescent="0.25">
      <c r="A451" s="218"/>
      <c r="B451" s="217" t="s">
        <v>2644</v>
      </c>
      <c r="C451" s="217">
        <v>8000</v>
      </c>
      <c r="D451" s="225">
        <v>8065</v>
      </c>
      <c r="E451" s="205" t="s">
        <v>2294</v>
      </c>
      <c r="F451" s="205" t="str">
        <f t="shared" si="129"/>
        <v>0000-FE-8065</v>
      </c>
      <c r="G451" s="205" t="s">
        <v>2742</v>
      </c>
      <c r="H451" s="9" t="s">
        <v>2667</v>
      </c>
      <c r="I451" s="9" t="str">
        <f>VLOOKUP(J451,Auxiliary!B:C,2,0)</f>
        <v>ONOF</v>
      </c>
      <c r="J451" s="217" t="s">
        <v>2532</v>
      </c>
      <c r="K451" s="217" t="s">
        <v>2653</v>
      </c>
      <c r="L451" s="217" t="s">
        <v>2654</v>
      </c>
      <c r="M451" s="217" t="s">
        <v>2654</v>
      </c>
      <c r="N451" s="217" t="s">
        <v>2654</v>
      </c>
      <c r="O451" s="217" t="s">
        <v>2654</v>
      </c>
      <c r="P451" s="217" t="s">
        <v>2654</v>
      </c>
      <c r="Q451" s="217" t="s">
        <v>2654</v>
      </c>
      <c r="R451" s="217" t="s">
        <v>2653</v>
      </c>
      <c r="S451" s="217" t="s">
        <v>2654</v>
      </c>
      <c r="T451" s="217" t="s">
        <v>2654</v>
      </c>
      <c r="U451" s="217" t="s">
        <v>2654</v>
      </c>
      <c r="V451" s="217" t="s">
        <v>2654</v>
      </c>
      <c r="W451" s="217" t="s">
        <v>2654</v>
      </c>
      <c r="X451" s="217" t="s">
        <v>2654</v>
      </c>
      <c r="Y451" s="217" t="s">
        <v>2654</v>
      </c>
      <c r="Z451" s="217" t="s">
        <v>2654</v>
      </c>
      <c r="AA451" s="217" t="s">
        <v>2654</v>
      </c>
      <c r="AB451" s="217" t="str">
        <f t="shared" si="130"/>
        <v>NO</v>
      </c>
      <c r="AC451" s="217" t="str">
        <f t="shared" si="131"/>
        <v>NO</v>
      </c>
      <c r="AD451" s="217" t="str">
        <f t="shared" si="132"/>
        <v>NO</v>
      </c>
      <c r="AE451" s="217" t="str">
        <f t="shared" si="133"/>
        <v>NO</v>
      </c>
      <c r="AF451" s="217" t="str">
        <f t="shared" si="134"/>
        <v>NO</v>
      </c>
      <c r="AG451" s="217" t="str">
        <f t="shared" si="135"/>
        <v>NO</v>
      </c>
      <c r="AH451" s="217" t="str">
        <f t="shared" si="137"/>
        <v>NO</v>
      </c>
      <c r="AI451" s="217" t="str">
        <f t="shared" si="138"/>
        <v>NO</v>
      </c>
      <c r="AJ451" s="217" t="str">
        <f t="shared" si="122"/>
        <v>NO</v>
      </c>
      <c r="AK451" s="217" t="str">
        <f t="shared" si="123"/>
        <v>NO</v>
      </c>
      <c r="AL451" s="217" t="str">
        <f t="shared" si="124"/>
        <v>NO</v>
      </c>
      <c r="AM451" s="217" t="str">
        <f t="shared" si="125"/>
        <v>NO</v>
      </c>
      <c r="AN451" s="217" t="str">
        <f t="shared" si="126"/>
        <v>NO</v>
      </c>
      <c r="AO451" s="217" t="str">
        <f t="shared" si="126"/>
        <v>NO</v>
      </c>
      <c r="AP451" s="217" t="str">
        <f>IF(AND(Inputs!$E$16=TRUE,K451="YES"),"YES","NO")</f>
        <v>NO</v>
      </c>
      <c r="AQ451" s="217" t="str">
        <f t="shared" si="127"/>
        <v>NO</v>
      </c>
      <c r="AR451" s="217" t="str">
        <f t="shared" si="136"/>
        <v>NO</v>
      </c>
      <c r="AS451" s="216">
        <v>24</v>
      </c>
      <c r="AT451" s="221">
        <f t="shared" si="139"/>
        <v>43528</v>
      </c>
      <c r="AU451" s="217" t="str">
        <f t="shared" si="128"/>
        <v>PO+24W</v>
      </c>
    </row>
    <row r="452" spans="1:47" s="9" customFormat="1" hidden="1" x14ac:dyDescent="0.25">
      <c r="A452" s="218"/>
      <c r="B452" s="217" t="s">
        <v>2644</v>
      </c>
      <c r="C452" s="217">
        <v>8000</v>
      </c>
      <c r="D452" s="225">
        <v>8066</v>
      </c>
      <c r="E452" s="205" t="s">
        <v>2295</v>
      </c>
      <c r="F452" s="205" t="str">
        <f t="shared" si="129"/>
        <v>0000-FE-8066</v>
      </c>
      <c r="G452" s="205" t="s">
        <v>2742</v>
      </c>
      <c r="H452" s="9" t="s">
        <v>2667</v>
      </c>
      <c r="I452" s="9" t="str">
        <f>VLOOKUP(J452,Auxiliary!B:C,2,0)</f>
        <v>ONOF</v>
      </c>
      <c r="J452" s="217" t="s">
        <v>2532</v>
      </c>
      <c r="K452" s="217" t="s">
        <v>2653</v>
      </c>
      <c r="L452" s="217" t="s">
        <v>2654</v>
      </c>
      <c r="M452" s="217" t="s">
        <v>2654</v>
      </c>
      <c r="N452" s="217" t="s">
        <v>2654</v>
      </c>
      <c r="O452" s="217" t="s">
        <v>2654</v>
      </c>
      <c r="P452" s="217" t="s">
        <v>2654</v>
      </c>
      <c r="Q452" s="217" t="s">
        <v>2654</v>
      </c>
      <c r="R452" s="217" t="s">
        <v>2653</v>
      </c>
      <c r="S452" s="217" t="s">
        <v>2654</v>
      </c>
      <c r="T452" s="217" t="s">
        <v>2654</v>
      </c>
      <c r="U452" s="217" t="s">
        <v>2654</v>
      </c>
      <c r="V452" s="217" t="s">
        <v>2654</v>
      </c>
      <c r="W452" s="217" t="s">
        <v>2654</v>
      </c>
      <c r="X452" s="217" t="s">
        <v>2654</v>
      </c>
      <c r="Y452" s="217" t="s">
        <v>2654</v>
      </c>
      <c r="Z452" s="217" t="s">
        <v>2654</v>
      </c>
      <c r="AA452" s="217" t="s">
        <v>2654</v>
      </c>
      <c r="AB452" s="217" t="str">
        <f t="shared" si="130"/>
        <v>NO</v>
      </c>
      <c r="AC452" s="217" t="str">
        <f t="shared" si="131"/>
        <v>NO</v>
      </c>
      <c r="AD452" s="217" t="str">
        <f t="shared" si="132"/>
        <v>NO</v>
      </c>
      <c r="AE452" s="217" t="str">
        <f t="shared" si="133"/>
        <v>NO</v>
      </c>
      <c r="AF452" s="217" t="str">
        <f t="shared" si="134"/>
        <v>NO</v>
      </c>
      <c r="AG452" s="217" t="str">
        <f t="shared" si="135"/>
        <v>NO</v>
      </c>
      <c r="AH452" s="217" t="str">
        <f t="shared" si="137"/>
        <v>NO</v>
      </c>
      <c r="AI452" s="217" t="str">
        <f t="shared" si="138"/>
        <v>NO</v>
      </c>
      <c r="AJ452" s="217" t="str">
        <f t="shared" si="122"/>
        <v>NO</v>
      </c>
      <c r="AK452" s="217" t="str">
        <f t="shared" si="123"/>
        <v>NO</v>
      </c>
      <c r="AL452" s="217" t="str">
        <f t="shared" si="124"/>
        <v>NO</v>
      </c>
      <c r="AM452" s="217" t="str">
        <f t="shared" si="125"/>
        <v>NO</v>
      </c>
      <c r="AN452" s="217" t="str">
        <f t="shared" si="126"/>
        <v>NO</v>
      </c>
      <c r="AO452" s="217" t="str">
        <f t="shared" si="126"/>
        <v>NO</v>
      </c>
      <c r="AP452" s="217" t="str">
        <f>IF(AND(Inputs!$E$16=TRUE,K452="YES"),"YES","NO")</f>
        <v>NO</v>
      </c>
      <c r="AQ452" s="217" t="str">
        <f t="shared" si="127"/>
        <v>NO</v>
      </c>
      <c r="AR452" s="217" t="str">
        <f t="shared" si="136"/>
        <v>NO</v>
      </c>
      <c r="AS452" s="216">
        <v>24</v>
      </c>
      <c r="AT452" s="221">
        <f t="shared" si="139"/>
        <v>43528</v>
      </c>
      <c r="AU452" s="217" t="str">
        <f t="shared" si="128"/>
        <v>PO+24W</v>
      </c>
    </row>
    <row r="453" spans="1:47" s="9" customFormat="1" hidden="1" x14ac:dyDescent="0.25">
      <c r="A453" s="218"/>
      <c r="B453" s="217" t="s">
        <v>2644</v>
      </c>
      <c r="C453" s="217">
        <v>8000</v>
      </c>
      <c r="D453" s="225">
        <v>8067</v>
      </c>
      <c r="E453" s="205" t="s">
        <v>2296</v>
      </c>
      <c r="F453" s="205" t="str">
        <f t="shared" si="129"/>
        <v>0000-FE-8067</v>
      </c>
      <c r="G453" s="205" t="s">
        <v>2742</v>
      </c>
      <c r="H453" s="9" t="s">
        <v>2667</v>
      </c>
      <c r="I453" s="9" t="str">
        <f>VLOOKUP(J453,Auxiliary!B:C,2,0)</f>
        <v>ONOF</v>
      </c>
      <c r="J453" s="217" t="s">
        <v>2532</v>
      </c>
      <c r="K453" s="217" t="s">
        <v>2653</v>
      </c>
      <c r="L453" s="217" t="s">
        <v>2654</v>
      </c>
      <c r="M453" s="217" t="s">
        <v>2654</v>
      </c>
      <c r="N453" s="217" t="s">
        <v>2654</v>
      </c>
      <c r="O453" s="217" t="s">
        <v>2654</v>
      </c>
      <c r="P453" s="217" t="s">
        <v>2654</v>
      </c>
      <c r="Q453" s="217" t="s">
        <v>2654</v>
      </c>
      <c r="R453" s="217" t="s">
        <v>2653</v>
      </c>
      <c r="S453" s="217" t="s">
        <v>2654</v>
      </c>
      <c r="T453" s="217" t="s">
        <v>2654</v>
      </c>
      <c r="U453" s="217" t="s">
        <v>2654</v>
      </c>
      <c r="V453" s="217" t="s">
        <v>2654</v>
      </c>
      <c r="W453" s="217" t="s">
        <v>2654</v>
      </c>
      <c r="X453" s="217" t="s">
        <v>2654</v>
      </c>
      <c r="Y453" s="217" t="s">
        <v>2654</v>
      </c>
      <c r="Z453" s="217" t="s">
        <v>2654</v>
      </c>
      <c r="AA453" s="217" t="s">
        <v>2654</v>
      </c>
      <c r="AB453" s="217" t="str">
        <f t="shared" si="130"/>
        <v>NO</v>
      </c>
      <c r="AC453" s="217" t="str">
        <f t="shared" si="131"/>
        <v>NO</v>
      </c>
      <c r="AD453" s="217" t="str">
        <f t="shared" si="132"/>
        <v>NO</v>
      </c>
      <c r="AE453" s="217" t="str">
        <f t="shared" si="133"/>
        <v>NO</v>
      </c>
      <c r="AF453" s="217" t="str">
        <f t="shared" si="134"/>
        <v>NO</v>
      </c>
      <c r="AG453" s="217" t="str">
        <f t="shared" si="135"/>
        <v>NO</v>
      </c>
      <c r="AH453" s="217" t="str">
        <f t="shared" si="137"/>
        <v>NO</v>
      </c>
      <c r="AI453" s="217" t="str">
        <f t="shared" si="138"/>
        <v>NO</v>
      </c>
      <c r="AJ453" s="217" t="str">
        <f t="shared" si="122"/>
        <v>NO</v>
      </c>
      <c r="AK453" s="217" t="str">
        <f t="shared" si="123"/>
        <v>NO</v>
      </c>
      <c r="AL453" s="217" t="str">
        <f t="shared" si="124"/>
        <v>NO</v>
      </c>
      <c r="AM453" s="217" t="str">
        <f t="shared" si="125"/>
        <v>NO</v>
      </c>
      <c r="AN453" s="217" t="str">
        <f t="shared" si="126"/>
        <v>NO</v>
      </c>
      <c r="AO453" s="217" t="str">
        <f t="shared" si="126"/>
        <v>NO</v>
      </c>
      <c r="AP453" s="217" t="str">
        <f>IF(AND(Inputs!$E$16=TRUE,K453="YES"),"YES","NO")</f>
        <v>NO</v>
      </c>
      <c r="AQ453" s="217" t="str">
        <f t="shared" si="127"/>
        <v>NO</v>
      </c>
      <c r="AR453" s="217" t="str">
        <f t="shared" si="136"/>
        <v>NO</v>
      </c>
      <c r="AS453" s="216">
        <v>40</v>
      </c>
      <c r="AT453" s="221">
        <f t="shared" si="139"/>
        <v>43640</v>
      </c>
      <c r="AU453" s="217" t="str">
        <f t="shared" si="128"/>
        <v>PO+40W</v>
      </c>
    </row>
    <row r="454" spans="1:47" s="9" customFormat="1" hidden="1" x14ac:dyDescent="0.25">
      <c r="A454" s="218"/>
      <c r="B454" s="217" t="s">
        <v>2644</v>
      </c>
      <c r="C454" s="217">
        <v>8000</v>
      </c>
      <c r="D454" s="225">
        <v>8068</v>
      </c>
      <c r="E454" s="205" t="s">
        <v>2297</v>
      </c>
      <c r="F454" s="205" t="str">
        <f t="shared" si="129"/>
        <v>0000-FE-8068</v>
      </c>
      <c r="G454" s="205" t="s">
        <v>2742</v>
      </c>
      <c r="H454" s="9" t="s">
        <v>2667</v>
      </c>
      <c r="I454" s="9" t="str">
        <f>VLOOKUP(J454,Auxiliary!B:C,2,0)</f>
        <v>ONOF</v>
      </c>
      <c r="J454" s="217" t="s">
        <v>2532</v>
      </c>
      <c r="K454" s="217" t="s">
        <v>2653</v>
      </c>
      <c r="L454" s="217" t="s">
        <v>2654</v>
      </c>
      <c r="M454" s="217" t="s">
        <v>2654</v>
      </c>
      <c r="N454" s="217" t="s">
        <v>2654</v>
      </c>
      <c r="O454" s="217" t="s">
        <v>2654</v>
      </c>
      <c r="P454" s="217" t="s">
        <v>2654</v>
      </c>
      <c r="Q454" s="217" t="s">
        <v>2654</v>
      </c>
      <c r="R454" s="217" t="s">
        <v>2653</v>
      </c>
      <c r="S454" s="217" t="s">
        <v>2654</v>
      </c>
      <c r="T454" s="217" t="s">
        <v>2654</v>
      </c>
      <c r="U454" s="217" t="s">
        <v>2654</v>
      </c>
      <c r="V454" s="217" t="s">
        <v>2654</v>
      </c>
      <c r="W454" s="217" t="s">
        <v>2654</v>
      </c>
      <c r="X454" s="217" t="s">
        <v>2654</v>
      </c>
      <c r="Y454" s="217" t="s">
        <v>2654</v>
      </c>
      <c r="Z454" s="217" t="s">
        <v>2654</v>
      </c>
      <c r="AA454" s="217" t="s">
        <v>2654</v>
      </c>
      <c r="AB454" s="217" t="str">
        <f t="shared" si="130"/>
        <v>NO</v>
      </c>
      <c r="AC454" s="217" t="str">
        <f t="shared" si="131"/>
        <v>NO</v>
      </c>
      <c r="AD454" s="217" t="str">
        <f t="shared" si="132"/>
        <v>NO</v>
      </c>
      <c r="AE454" s="217" t="str">
        <f t="shared" si="133"/>
        <v>NO</v>
      </c>
      <c r="AF454" s="217" t="str">
        <f t="shared" si="134"/>
        <v>NO</v>
      </c>
      <c r="AG454" s="217" t="str">
        <f t="shared" si="135"/>
        <v>NO</v>
      </c>
      <c r="AH454" s="217" t="str">
        <f t="shared" si="137"/>
        <v>NO</v>
      </c>
      <c r="AI454" s="217" t="str">
        <f t="shared" si="138"/>
        <v>NO</v>
      </c>
      <c r="AJ454" s="217" t="str">
        <f t="shared" si="122"/>
        <v>NO</v>
      </c>
      <c r="AK454" s="217" t="str">
        <f t="shared" si="123"/>
        <v>NO</v>
      </c>
      <c r="AL454" s="217" t="str">
        <f t="shared" si="124"/>
        <v>NO</v>
      </c>
      <c r="AM454" s="217" t="str">
        <f t="shared" si="125"/>
        <v>NO</v>
      </c>
      <c r="AN454" s="217" t="str">
        <f t="shared" si="126"/>
        <v>NO</v>
      </c>
      <c r="AO454" s="217" t="str">
        <f t="shared" si="126"/>
        <v>NO</v>
      </c>
      <c r="AP454" s="217" t="str">
        <f>IF(AND(Inputs!$E$16=TRUE,K454="YES"),"YES","NO")</f>
        <v>NO</v>
      </c>
      <c r="AQ454" s="217" t="str">
        <f t="shared" si="127"/>
        <v>NO</v>
      </c>
      <c r="AR454" s="217" t="str">
        <f t="shared" si="136"/>
        <v>NO</v>
      </c>
      <c r="AS454" s="216">
        <v>40</v>
      </c>
      <c r="AT454" s="221">
        <f t="shared" si="139"/>
        <v>43640</v>
      </c>
      <c r="AU454" s="217" t="str">
        <f t="shared" si="128"/>
        <v>PO+40W</v>
      </c>
    </row>
    <row r="455" spans="1:47" s="9" customFormat="1" hidden="1" x14ac:dyDescent="0.25">
      <c r="A455" s="218"/>
      <c r="B455" s="217" t="s">
        <v>2644</v>
      </c>
      <c r="C455" s="217">
        <v>8100</v>
      </c>
      <c r="D455" s="225">
        <v>8100</v>
      </c>
      <c r="E455" s="205" t="s">
        <v>2298</v>
      </c>
      <c r="F455" s="205" t="str">
        <f t="shared" si="129"/>
        <v>0000-FE-8100</v>
      </c>
      <c r="G455" s="205" t="s">
        <v>2742</v>
      </c>
      <c r="H455" s="9" t="s">
        <v>2667</v>
      </c>
      <c r="I455" s="9" t="str">
        <f>VLOOKUP(J455,Auxiliary!B:C,2,0)</f>
        <v>PSV0</v>
      </c>
      <c r="J455" s="217" t="s">
        <v>2533</v>
      </c>
      <c r="K455" s="217" t="s">
        <v>2653</v>
      </c>
      <c r="L455" s="217" t="s">
        <v>2654</v>
      </c>
      <c r="M455" s="217" t="s">
        <v>2654</v>
      </c>
      <c r="N455" s="217" t="s">
        <v>2654</v>
      </c>
      <c r="O455" s="217" t="s">
        <v>2654</v>
      </c>
      <c r="P455" s="217" t="s">
        <v>2654</v>
      </c>
      <c r="Q455" s="217" t="s">
        <v>2654</v>
      </c>
      <c r="R455" s="217" t="s">
        <v>2653</v>
      </c>
      <c r="S455" s="217" t="s">
        <v>2654</v>
      </c>
      <c r="T455" s="217" t="s">
        <v>2654</v>
      </c>
      <c r="U455" s="217" t="s">
        <v>2654</v>
      </c>
      <c r="V455" s="217" t="s">
        <v>2654</v>
      </c>
      <c r="W455" s="217" t="s">
        <v>2654</v>
      </c>
      <c r="X455" s="217" t="s">
        <v>2654</v>
      </c>
      <c r="Y455" s="217" t="s">
        <v>2654</v>
      </c>
      <c r="Z455" s="217" t="s">
        <v>2654</v>
      </c>
      <c r="AA455" s="217" t="s">
        <v>2654</v>
      </c>
      <c r="AB455" s="217" t="str">
        <f t="shared" si="130"/>
        <v>NO</v>
      </c>
      <c r="AC455" s="217" t="str">
        <f t="shared" si="131"/>
        <v>NO</v>
      </c>
      <c r="AD455" s="217" t="str">
        <f t="shared" si="132"/>
        <v>NO</v>
      </c>
      <c r="AE455" s="217" t="str">
        <f t="shared" si="133"/>
        <v>NO</v>
      </c>
      <c r="AF455" s="217" t="str">
        <f t="shared" si="134"/>
        <v>NO</v>
      </c>
      <c r="AG455" s="217" t="str">
        <f t="shared" si="135"/>
        <v>NO</v>
      </c>
      <c r="AH455" s="217" t="str">
        <f t="shared" si="137"/>
        <v>NO</v>
      </c>
      <c r="AI455" s="217" t="str">
        <f t="shared" si="138"/>
        <v>NO</v>
      </c>
      <c r="AJ455" s="217" t="str">
        <f t="shared" si="122"/>
        <v>NO</v>
      </c>
      <c r="AK455" s="217" t="str">
        <f t="shared" si="123"/>
        <v>NO</v>
      </c>
      <c r="AL455" s="217" t="str">
        <f t="shared" si="124"/>
        <v>NO</v>
      </c>
      <c r="AM455" s="217" t="str">
        <f t="shared" si="125"/>
        <v>NO</v>
      </c>
      <c r="AN455" s="217" t="str">
        <f t="shared" si="126"/>
        <v>NO</v>
      </c>
      <c r="AO455" s="217" t="str">
        <f t="shared" si="126"/>
        <v>NO</v>
      </c>
      <c r="AP455" s="217" t="str">
        <f>IF(AND(Inputs!$E$16=TRUE,K455="YES"),"YES","NO")</f>
        <v>NO</v>
      </c>
      <c r="AQ455" s="217" t="str">
        <f t="shared" si="127"/>
        <v>NO</v>
      </c>
      <c r="AR455" s="217" t="str">
        <f t="shared" si="136"/>
        <v>NO</v>
      </c>
      <c r="AS455" s="216">
        <v>24</v>
      </c>
      <c r="AT455" s="221">
        <f t="shared" si="139"/>
        <v>43528</v>
      </c>
      <c r="AU455" s="217" t="str">
        <f t="shared" si="128"/>
        <v>PO+24W</v>
      </c>
    </row>
    <row r="456" spans="1:47" s="9" customFormat="1" hidden="1" x14ac:dyDescent="0.25">
      <c r="A456" s="218"/>
      <c r="B456" s="217" t="s">
        <v>2644</v>
      </c>
      <c r="C456" s="217">
        <v>8100</v>
      </c>
      <c r="D456" s="225">
        <v>8101</v>
      </c>
      <c r="E456" s="205" t="s">
        <v>2299</v>
      </c>
      <c r="F456" s="205" t="str">
        <f t="shared" si="129"/>
        <v>0000-FE-8101</v>
      </c>
      <c r="G456" s="205" t="s">
        <v>2742</v>
      </c>
      <c r="H456" s="9" t="s">
        <v>2667</v>
      </c>
      <c r="I456" s="9" t="str">
        <f>VLOOKUP(J456,Auxiliary!B:C,2,0)</f>
        <v>PSV0</v>
      </c>
      <c r="J456" s="217" t="s">
        <v>2533</v>
      </c>
      <c r="K456" s="217" t="s">
        <v>2653</v>
      </c>
      <c r="L456" s="217" t="s">
        <v>2654</v>
      </c>
      <c r="M456" s="217" t="s">
        <v>2654</v>
      </c>
      <c r="N456" s="217" t="s">
        <v>2654</v>
      </c>
      <c r="O456" s="217" t="s">
        <v>2654</v>
      </c>
      <c r="P456" s="217" t="s">
        <v>2654</v>
      </c>
      <c r="Q456" s="217" t="s">
        <v>2654</v>
      </c>
      <c r="R456" s="217" t="s">
        <v>2653</v>
      </c>
      <c r="S456" s="217" t="s">
        <v>2654</v>
      </c>
      <c r="T456" s="217" t="s">
        <v>2654</v>
      </c>
      <c r="U456" s="217" t="s">
        <v>2654</v>
      </c>
      <c r="V456" s="217" t="s">
        <v>2654</v>
      </c>
      <c r="W456" s="217" t="s">
        <v>2654</v>
      </c>
      <c r="X456" s="217" t="s">
        <v>2654</v>
      </c>
      <c r="Y456" s="217" t="s">
        <v>2654</v>
      </c>
      <c r="Z456" s="217" t="s">
        <v>2654</v>
      </c>
      <c r="AA456" s="217" t="s">
        <v>2654</v>
      </c>
      <c r="AB456" s="217" t="str">
        <f t="shared" si="130"/>
        <v>NO</v>
      </c>
      <c r="AC456" s="217" t="str">
        <f t="shared" si="131"/>
        <v>NO</v>
      </c>
      <c r="AD456" s="217" t="str">
        <f t="shared" si="132"/>
        <v>NO</v>
      </c>
      <c r="AE456" s="217" t="str">
        <f t="shared" si="133"/>
        <v>NO</v>
      </c>
      <c r="AF456" s="217" t="str">
        <f t="shared" si="134"/>
        <v>NO</v>
      </c>
      <c r="AG456" s="217" t="str">
        <f t="shared" si="135"/>
        <v>NO</v>
      </c>
      <c r="AH456" s="217" t="str">
        <f t="shared" si="137"/>
        <v>NO</v>
      </c>
      <c r="AI456" s="217" t="str">
        <f t="shared" si="138"/>
        <v>NO</v>
      </c>
      <c r="AJ456" s="217" t="str">
        <f t="shared" si="122"/>
        <v>NO</v>
      </c>
      <c r="AK456" s="217" t="str">
        <f t="shared" si="123"/>
        <v>NO</v>
      </c>
      <c r="AL456" s="217" t="str">
        <f t="shared" si="124"/>
        <v>NO</v>
      </c>
      <c r="AM456" s="217" t="str">
        <f t="shared" si="125"/>
        <v>NO</v>
      </c>
      <c r="AN456" s="217" t="str">
        <f t="shared" si="126"/>
        <v>NO</v>
      </c>
      <c r="AO456" s="217" t="str">
        <f t="shared" si="126"/>
        <v>NO</v>
      </c>
      <c r="AP456" s="217" t="str">
        <f>IF(AND(Inputs!$E$16=TRUE,K456="YES"),"YES","NO")</f>
        <v>NO</v>
      </c>
      <c r="AQ456" s="217" t="str">
        <f t="shared" si="127"/>
        <v>NO</v>
      </c>
      <c r="AR456" s="217" t="str">
        <f t="shared" si="136"/>
        <v>NO</v>
      </c>
      <c r="AS456" s="216">
        <v>24</v>
      </c>
      <c r="AT456" s="221">
        <f t="shared" si="139"/>
        <v>43528</v>
      </c>
      <c r="AU456" s="217" t="str">
        <f t="shared" si="128"/>
        <v>PO+24W</v>
      </c>
    </row>
    <row r="457" spans="1:47" s="9" customFormat="1" hidden="1" x14ac:dyDescent="0.25">
      <c r="A457" s="218"/>
      <c r="B457" s="217" t="s">
        <v>2644</v>
      </c>
      <c r="C457" s="217">
        <v>8100</v>
      </c>
      <c r="D457" s="225">
        <v>8102</v>
      </c>
      <c r="E457" s="205" t="s">
        <v>2300</v>
      </c>
      <c r="F457" s="205" t="str">
        <f t="shared" si="129"/>
        <v>0000-FE-8102</v>
      </c>
      <c r="G457" s="205" t="s">
        <v>2742</v>
      </c>
      <c r="H457" s="9" t="s">
        <v>2667</v>
      </c>
      <c r="I457" s="9" t="str">
        <f>VLOOKUP(J457,Auxiliary!B:C,2,0)</f>
        <v>PSV0</v>
      </c>
      <c r="J457" s="217" t="s">
        <v>2533</v>
      </c>
      <c r="K457" s="217" t="s">
        <v>2653</v>
      </c>
      <c r="L457" s="217" t="s">
        <v>2654</v>
      </c>
      <c r="M457" s="217" t="s">
        <v>2654</v>
      </c>
      <c r="N457" s="217" t="s">
        <v>2654</v>
      </c>
      <c r="O457" s="217" t="s">
        <v>2654</v>
      </c>
      <c r="P457" s="217" t="s">
        <v>2654</v>
      </c>
      <c r="Q457" s="217" t="s">
        <v>2654</v>
      </c>
      <c r="R457" s="217" t="s">
        <v>2653</v>
      </c>
      <c r="S457" s="217" t="s">
        <v>2654</v>
      </c>
      <c r="T457" s="217" t="s">
        <v>2654</v>
      </c>
      <c r="U457" s="217" t="s">
        <v>2654</v>
      </c>
      <c r="V457" s="217" t="s">
        <v>2654</v>
      </c>
      <c r="W457" s="217" t="s">
        <v>2654</v>
      </c>
      <c r="X457" s="217" t="s">
        <v>2654</v>
      </c>
      <c r="Y457" s="217" t="s">
        <v>2654</v>
      </c>
      <c r="Z457" s="217" t="s">
        <v>2654</v>
      </c>
      <c r="AA457" s="217" t="s">
        <v>2654</v>
      </c>
      <c r="AB457" s="217" t="str">
        <f t="shared" si="130"/>
        <v>NO</v>
      </c>
      <c r="AC457" s="217" t="str">
        <f t="shared" si="131"/>
        <v>NO</v>
      </c>
      <c r="AD457" s="217" t="str">
        <f t="shared" si="132"/>
        <v>NO</v>
      </c>
      <c r="AE457" s="217" t="str">
        <f t="shared" si="133"/>
        <v>NO</v>
      </c>
      <c r="AF457" s="217" t="str">
        <f t="shared" si="134"/>
        <v>NO</v>
      </c>
      <c r="AG457" s="217" t="str">
        <f t="shared" si="135"/>
        <v>NO</v>
      </c>
      <c r="AH457" s="217" t="str">
        <f t="shared" si="137"/>
        <v>NO</v>
      </c>
      <c r="AI457" s="217" t="str">
        <f t="shared" si="138"/>
        <v>NO</v>
      </c>
      <c r="AJ457" s="217" t="str">
        <f t="shared" ref="AJ457:AJ520" si="140">IF(AND(V$6="X",V457="YES"),"YES","NO")</f>
        <v>NO</v>
      </c>
      <c r="AK457" s="217" t="str">
        <f t="shared" ref="AK457:AK520" si="141">IF(AND(W$6="X",W457="YES"),"YES","NO")</f>
        <v>NO</v>
      </c>
      <c r="AL457" s="217" t="str">
        <f t="shared" ref="AL457:AL520" si="142">IF(AND(X$6="X",X457="YES"),"YES","NO")</f>
        <v>NO</v>
      </c>
      <c r="AM457" s="217" t="str">
        <f t="shared" ref="AM457:AM520" si="143">IF(AND(Y$6="X",Y457="YES"),"YES","NO")</f>
        <v>NO</v>
      </c>
      <c r="AN457" s="217" t="str">
        <f t="shared" ref="AN457:AO520" si="144">IF(AND(Z$6="X",Z457="YES"),"YES","NO")</f>
        <v>NO</v>
      </c>
      <c r="AO457" s="217" t="str">
        <f t="shared" si="144"/>
        <v>NO</v>
      </c>
      <c r="AP457" s="217" t="str">
        <f>IF(AND(Inputs!$E$16=TRUE,K457="YES"),"YES","NO")</f>
        <v>NO</v>
      </c>
      <c r="AQ457" s="217" t="str">
        <f t="shared" ref="AQ457:AQ520" si="145">IF(OR(M457="YES",AB457="YES",AC457="YES",AD457="YES",AE457="YES",AF457="YES",AG457="YES",AH457="YES",AI457="YES",AJ457="YES",AK457="YES",AL457="YES",AM457="YES",AN457="YES",AO457="YES"),"YES","NO")</f>
        <v>NO</v>
      </c>
      <c r="AR457" s="217" t="str">
        <f t="shared" si="136"/>
        <v>NO</v>
      </c>
      <c r="AS457" s="216">
        <v>24</v>
      </c>
      <c r="AT457" s="221">
        <f t="shared" si="139"/>
        <v>43528</v>
      </c>
      <c r="AU457" s="217" t="str">
        <f t="shared" ref="AU457:AU520" si="146">"PO+"&amp;AS457&amp;"W"</f>
        <v>PO+24W</v>
      </c>
    </row>
    <row r="458" spans="1:47" s="9" customFormat="1" hidden="1" x14ac:dyDescent="0.25">
      <c r="A458" s="218"/>
      <c r="B458" s="217" t="s">
        <v>2644</v>
      </c>
      <c r="C458" s="217">
        <v>8100</v>
      </c>
      <c r="D458" s="225">
        <v>8103</v>
      </c>
      <c r="E458" s="205" t="s">
        <v>2895</v>
      </c>
      <c r="F458" s="205" t="str">
        <f t="shared" si="129"/>
        <v>0000-FE-8103</v>
      </c>
      <c r="G458" s="205" t="s">
        <v>2742</v>
      </c>
      <c r="H458" s="9" t="s">
        <v>2667</v>
      </c>
      <c r="I458" s="9" t="str">
        <f>VLOOKUP(J458,Auxiliary!B:C,2,0)</f>
        <v>PSV0</v>
      </c>
      <c r="J458" s="217" t="s">
        <v>2533</v>
      </c>
      <c r="K458" s="217" t="s">
        <v>2653</v>
      </c>
      <c r="L458" s="217" t="s">
        <v>2654</v>
      </c>
      <c r="M458" s="217" t="s">
        <v>2654</v>
      </c>
      <c r="N458" s="217" t="s">
        <v>2654</v>
      </c>
      <c r="O458" s="217" t="s">
        <v>2654</v>
      </c>
      <c r="P458" s="217" t="s">
        <v>2654</v>
      </c>
      <c r="Q458" s="217" t="s">
        <v>2654</v>
      </c>
      <c r="R458" s="217" t="s">
        <v>2653</v>
      </c>
      <c r="S458" s="217" t="s">
        <v>2654</v>
      </c>
      <c r="T458" s="217" t="s">
        <v>2654</v>
      </c>
      <c r="U458" s="217" t="s">
        <v>2654</v>
      </c>
      <c r="V458" s="217" t="s">
        <v>2654</v>
      </c>
      <c r="W458" s="217" t="s">
        <v>2654</v>
      </c>
      <c r="X458" s="217" t="s">
        <v>2654</v>
      </c>
      <c r="Y458" s="217" t="s">
        <v>2654</v>
      </c>
      <c r="Z458" s="217" t="s">
        <v>2654</v>
      </c>
      <c r="AA458" s="217" t="s">
        <v>2654</v>
      </c>
      <c r="AB458" s="217" t="str">
        <f t="shared" si="130"/>
        <v>NO</v>
      </c>
      <c r="AC458" s="217" t="str">
        <f t="shared" si="131"/>
        <v>NO</v>
      </c>
      <c r="AD458" s="217" t="str">
        <f t="shared" si="132"/>
        <v>NO</v>
      </c>
      <c r="AE458" s="217" t="str">
        <f t="shared" si="133"/>
        <v>NO</v>
      </c>
      <c r="AF458" s="217" t="str">
        <f t="shared" si="134"/>
        <v>NO</v>
      </c>
      <c r="AG458" s="217" t="str">
        <f t="shared" si="135"/>
        <v>NO</v>
      </c>
      <c r="AH458" s="217" t="str">
        <f t="shared" si="137"/>
        <v>NO</v>
      </c>
      <c r="AI458" s="217" t="str">
        <f t="shared" si="138"/>
        <v>NO</v>
      </c>
      <c r="AJ458" s="217" t="str">
        <f t="shared" si="140"/>
        <v>NO</v>
      </c>
      <c r="AK458" s="217" t="str">
        <f t="shared" si="141"/>
        <v>NO</v>
      </c>
      <c r="AL458" s="217" t="str">
        <f t="shared" si="142"/>
        <v>NO</v>
      </c>
      <c r="AM458" s="217" t="str">
        <f t="shared" si="143"/>
        <v>NO</v>
      </c>
      <c r="AN458" s="217" t="str">
        <f t="shared" si="144"/>
        <v>NO</v>
      </c>
      <c r="AO458" s="217" t="str">
        <f t="shared" si="144"/>
        <v>NO</v>
      </c>
      <c r="AP458" s="217" t="str">
        <f>IF(AND(Inputs!$E$16=TRUE,K458="YES"),"YES","NO")</f>
        <v>NO</v>
      </c>
      <c r="AQ458" s="217" t="str">
        <f t="shared" si="145"/>
        <v>NO</v>
      </c>
      <c r="AR458" s="217" t="str">
        <f t="shared" si="136"/>
        <v>NO</v>
      </c>
      <c r="AS458" s="216">
        <v>24</v>
      </c>
      <c r="AT458" s="221">
        <f t="shared" si="139"/>
        <v>43528</v>
      </c>
      <c r="AU458" s="217" t="str">
        <f t="shared" si="146"/>
        <v>PO+24W</v>
      </c>
    </row>
    <row r="459" spans="1:47" s="9" customFormat="1" hidden="1" x14ac:dyDescent="0.25">
      <c r="A459" s="218"/>
      <c r="B459" s="217" t="s">
        <v>2644</v>
      </c>
      <c r="C459" s="217">
        <v>8100</v>
      </c>
      <c r="D459" s="225">
        <v>8104</v>
      </c>
      <c r="E459" s="205" t="s">
        <v>2301</v>
      </c>
      <c r="F459" s="205" t="str">
        <f t="shared" si="129"/>
        <v>0000-FE-8104</v>
      </c>
      <c r="G459" s="205" t="s">
        <v>2742</v>
      </c>
      <c r="H459" s="9" t="s">
        <v>2667</v>
      </c>
      <c r="I459" s="9" t="str">
        <f>VLOOKUP(J459,Auxiliary!B:C,2,0)</f>
        <v>PSV0</v>
      </c>
      <c r="J459" s="217" t="s">
        <v>2533</v>
      </c>
      <c r="K459" s="217" t="s">
        <v>2653</v>
      </c>
      <c r="L459" s="217" t="s">
        <v>2654</v>
      </c>
      <c r="M459" s="217" t="s">
        <v>2654</v>
      </c>
      <c r="N459" s="217" t="s">
        <v>2654</v>
      </c>
      <c r="O459" s="217" t="s">
        <v>2654</v>
      </c>
      <c r="P459" s="217" t="s">
        <v>2654</v>
      </c>
      <c r="Q459" s="217" t="s">
        <v>2654</v>
      </c>
      <c r="R459" s="217" t="s">
        <v>2653</v>
      </c>
      <c r="S459" s="217" t="s">
        <v>2654</v>
      </c>
      <c r="T459" s="217" t="s">
        <v>2654</v>
      </c>
      <c r="U459" s="217" t="s">
        <v>2654</v>
      </c>
      <c r="V459" s="217" t="s">
        <v>2654</v>
      </c>
      <c r="W459" s="217" t="s">
        <v>2654</v>
      </c>
      <c r="X459" s="217" t="s">
        <v>2654</v>
      </c>
      <c r="Y459" s="217" t="s">
        <v>2654</v>
      </c>
      <c r="Z459" s="217" t="s">
        <v>2654</v>
      </c>
      <c r="AA459" s="217" t="s">
        <v>2654</v>
      </c>
      <c r="AB459" s="217" t="str">
        <f t="shared" si="130"/>
        <v>NO</v>
      </c>
      <c r="AC459" s="217" t="str">
        <f t="shared" si="131"/>
        <v>NO</v>
      </c>
      <c r="AD459" s="217" t="str">
        <f t="shared" si="132"/>
        <v>NO</v>
      </c>
      <c r="AE459" s="217" t="str">
        <f t="shared" si="133"/>
        <v>NO</v>
      </c>
      <c r="AF459" s="217" t="str">
        <f t="shared" si="134"/>
        <v>NO</v>
      </c>
      <c r="AG459" s="217" t="str">
        <f t="shared" si="135"/>
        <v>NO</v>
      </c>
      <c r="AH459" s="217" t="str">
        <f t="shared" si="137"/>
        <v>NO</v>
      </c>
      <c r="AI459" s="217" t="str">
        <f t="shared" si="138"/>
        <v>NO</v>
      </c>
      <c r="AJ459" s="217" t="str">
        <f t="shared" si="140"/>
        <v>NO</v>
      </c>
      <c r="AK459" s="217" t="str">
        <f t="shared" si="141"/>
        <v>NO</v>
      </c>
      <c r="AL459" s="217" t="str">
        <f t="shared" si="142"/>
        <v>NO</v>
      </c>
      <c r="AM459" s="217" t="str">
        <f t="shared" si="143"/>
        <v>NO</v>
      </c>
      <c r="AN459" s="217" t="str">
        <f t="shared" si="144"/>
        <v>NO</v>
      </c>
      <c r="AO459" s="217" t="str">
        <f t="shared" si="144"/>
        <v>NO</v>
      </c>
      <c r="AP459" s="217" t="str">
        <f>IF(AND(Inputs!$E$16=TRUE,K459="YES"),"YES","NO")</f>
        <v>NO</v>
      </c>
      <c r="AQ459" s="217" t="str">
        <f t="shared" si="145"/>
        <v>NO</v>
      </c>
      <c r="AR459" s="217" t="str">
        <f t="shared" si="136"/>
        <v>NO</v>
      </c>
      <c r="AS459" s="216">
        <v>24</v>
      </c>
      <c r="AT459" s="221">
        <f t="shared" si="139"/>
        <v>43528</v>
      </c>
      <c r="AU459" s="217" t="str">
        <f t="shared" si="146"/>
        <v>PO+24W</v>
      </c>
    </row>
    <row r="460" spans="1:47" s="9" customFormat="1" hidden="1" x14ac:dyDescent="0.25">
      <c r="A460" s="218"/>
      <c r="B460" s="217" t="s">
        <v>2644</v>
      </c>
      <c r="C460" s="217">
        <v>8100</v>
      </c>
      <c r="D460" s="225">
        <v>8105</v>
      </c>
      <c r="E460" s="205" t="s">
        <v>2302</v>
      </c>
      <c r="F460" s="205" t="str">
        <f t="shared" si="129"/>
        <v>0000-FE-8105</v>
      </c>
      <c r="G460" s="205" t="s">
        <v>2742</v>
      </c>
      <c r="H460" s="9" t="s">
        <v>2667</v>
      </c>
      <c r="I460" s="9" t="str">
        <f>VLOOKUP(J460,Auxiliary!B:C,2,0)</f>
        <v>PSV0</v>
      </c>
      <c r="J460" s="217" t="s">
        <v>2533</v>
      </c>
      <c r="K460" s="217" t="s">
        <v>2653</v>
      </c>
      <c r="L460" s="217" t="s">
        <v>2654</v>
      </c>
      <c r="M460" s="217" t="s">
        <v>2654</v>
      </c>
      <c r="N460" s="217" t="s">
        <v>2654</v>
      </c>
      <c r="O460" s="217" t="s">
        <v>2654</v>
      </c>
      <c r="P460" s="217" t="s">
        <v>2654</v>
      </c>
      <c r="Q460" s="217" t="s">
        <v>2654</v>
      </c>
      <c r="R460" s="217" t="s">
        <v>2653</v>
      </c>
      <c r="S460" s="217" t="s">
        <v>2654</v>
      </c>
      <c r="T460" s="217" t="s">
        <v>2654</v>
      </c>
      <c r="U460" s="217" t="s">
        <v>2654</v>
      </c>
      <c r="V460" s="217" t="s">
        <v>2654</v>
      </c>
      <c r="W460" s="217" t="s">
        <v>2654</v>
      </c>
      <c r="X460" s="217" t="s">
        <v>2654</v>
      </c>
      <c r="Y460" s="217" t="s">
        <v>2654</v>
      </c>
      <c r="Z460" s="217" t="s">
        <v>2654</v>
      </c>
      <c r="AA460" s="217" t="s">
        <v>2654</v>
      </c>
      <c r="AB460" s="217" t="str">
        <f t="shared" si="130"/>
        <v>NO</v>
      </c>
      <c r="AC460" s="217" t="str">
        <f t="shared" si="131"/>
        <v>NO</v>
      </c>
      <c r="AD460" s="217" t="str">
        <f t="shared" si="132"/>
        <v>NO</v>
      </c>
      <c r="AE460" s="217" t="str">
        <f t="shared" si="133"/>
        <v>NO</v>
      </c>
      <c r="AF460" s="217" t="str">
        <f t="shared" si="134"/>
        <v>NO</v>
      </c>
      <c r="AG460" s="217" t="str">
        <f t="shared" si="135"/>
        <v>NO</v>
      </c>
      <c r="AH460" s="217" t="str">
        <f t="shared" si="137"/>
        <v>NO</v>
      </c>
      <c r="AI460" s="217" t="str">
        <f t="shared" si="138"/>
        <v>NO</v>
      </c>
      <c r="AJ460" s="217" t="str">
        <f t="shared" si="140"/>
        <v>NO</v>
      </c>
      <c r="AK460" s="217" t="str">
        <f t="shared" si="141"/>
        <v>NO</v>
      </c>
      <c r="AL460" s="217" t="str">
        <f t="shared" si="142"/>
        <v>NO</v>
      </c>
      <c r="AM460" s="217" t="str">
        <f t="shared" si="143"/>
        <v>NO</v>
      </c>
      <c r="AN460" s="217" t="str">
        <f t="shared" si="144"/>
        <v>NO</v>
      </c>
      <c r="AO460" s="217" t="str">
        <f t="shared" si="144"/>
        <v>NO</v>
      </c>
      <c r="AP460" s="217" t="str">
        <f>IF(AND(Inputs!$E$16=TRUE,K460="YES"),"YES","NO")</f>
        <v>NO</v>
      </c>
      <c r="AQ460" s="217" t="str">
        <f t="shared" si="145"/>
        <v>NO</v>
      </c>
      <c r="AR460" s="217" t="str">
        <f t="shared" si="136"/>
        <v>NO</v>
      </c>
      <c r="AS460" s="216">
        <v>24</v>
      </c>
      <c r="AT460" s="221">
        <f t="shared" si="139"/>
        <v>43528</v>
      </c>
      <c r="AU460" s="217" t="str">
        <f t="shared" si="146"/>
        <v>PO+24W</v>
      </c>
    </row>
    <row r="461" spans="1:47" s="9" customFormat="1" hidden="1" x14ac:dyDescent="0.25">
      <c r="A461" s="218"/>
      <c r="B461" s="217" t="s">
        <v>2644</v>
      </c>
      <c r="C461" s="217">
        <v>8100</v>
      </c>
      <c r="D461" s="225">
        <v>8106</v>
      </c>
      <c r="E461" s="205" t="s">
        <v>2303</v>
      </c>
      <c r="F461" s="205" t="str">
        <f t="shared" si="129"/>
        <v>0000-FE-8106</v>
      </c>
      <c r="G461" s="205" t="s">
        <v>2742</v>
      </c>
      <c r="H461" s="9" t="s">
        <v>2667</v>
      </c>
      <c r="I461" s="9" t="str">
        <f>VLOOKUP(J461,Auxiliary!B:C,2,0)</f>
        <v>PSV0</v>
      </c>
      <c r="J461" s="217" t="s">
        <v>2533</v>
      </c>
      <c r="K461" s="217" t="s">
        <v>2653</v>
      </c>
      <c r="L461" s="217" t="s">
        <v>2654</v>
      </c>
      <c r="M461" s="217" t="s">
        <v>2654</v>
      </c>
      <c r="N461" s="217" t="s">
        <v>2654</v>
      </c>
      <c r="O461" s="217" t="s">
        <v>2654</v>
      </c>
      <c r="P461" s="217" t="s">
        <v>2654</v>
      </c>
      <c r="Q461" s="217" t="s">
        <v>2654</v>
      </c>
      <c r="R461" s="217" t="s">
        <v>2653</v>
      </c>
      <c r="S461" s="217" t="s">
        <v>2654</v>
      </c>
      <c r="T461" s="217" t="s">
        <v>2654</v>
      </c>
      <c r="U461" s="217" t="s">
        <v>2654</v>
      </c>
      <c r="V461" s="217" t="s">
        <v>2654</v>
      </c>
      <c r="W461" s="217" t="s">
        <v>2654</v>
      </c>
      <c r="X461" s="217" t="s">
        <v>2654</v>
      </c>
      <c r="Y461" s="217" t="s">
        <v>2654</v>
      </c>
      <c r="Z461" s="217" t="s">
        <v>2654</v>
      </c>
      <c r="AA461" s="217" t="s">
        <v>2654</v>
      </c>
      <c r="AB461" s="217" t="str">
        <f t="shared" si="130"/>
        <v>NO</v>
      </c>
      <c r="AC461" s="217" t="str">
        <f t="shared" si="131"/>
        <v>NO</v>
      </c>
      <c r="AD461" s="217" t="str">
        <f t="shared" si="132"/>
        <v>NO</v>
      </c>
      <c r="AE461" s="217" t="str">
        <f t="shared" si="133"/>
        <v>NO</v>
      </c>
      <c r="AF461" s="217" t="str">
        <f t="shared" si="134"/>
        <v>NO</v>
      </c>
      <c r="AG461" s="217" t="str">
        <f t="shared" si="135"/>
        <v>NO</v>
      </c>
      <c r="AH461" s="217" t="str">
        <f t="shared" si="137"/>
        <v>NO</v>
      </c>
      <c r="AI461" s="217" t="str">
        <f t="shared" si="138"/>
        <v>NO</v>
      </c>
      <c r="AJ461" s="217" t="str">
        <f t="shared" si="140"/>
        <v>NO</v>
      </c>
      <c r="AK461" s="217" t="str">
        <f t="shared" si="141"/>
        <v>NO</v>
      </c>
      <c r="AL461" s="217" t="str">
        <f t="shared" si="142"/>
        <v>NO</v>
      </c>
      <c r="AM461" s="217" t="str">
        <f t="shared" si="143"/>
        <v>NO</v>
      </c>
      <c r="AN461" s="217" t="str">
        <f t="shared" si="144"/>
        <v>NO</v>
      </c>
      <c r="AO461" s="217" t="str">
        <f t="shared" si="144"/>
        <v>NO</v>
      </c>
      <c r="AP461" s="217" t="str">
        <f>IF(AND(Inputs!$E$16=TRUE,K461="YES"),"YES","NO")</f>
        <v>NO</v>
      </c>
      <c r="AQ461" s="217" t="str">
        <f t="shared" si="145"/>
        <v>NO</v>
      </c>
      <c r="AR461" s="217" t="str">
        <f t="shared" si="136"/>
        <v>NO</v>
      </c>
      <c r="AS461" s="216">
        <v>24</v>
      </c>
      <c r="AT461" s="221">
        <f t="shared" si="139"/>
        <v>43528</v>
      </c>
      <c r="AU461" s="217" t="str">
        <f t="shared" si="146"/>
        <v>PO+24W</v>
      </c>
    </row>
    <row r="462" spans="1:47" s="9" customFormat="1" hidden="1" x14ac:dyDescent="0.25">
      <c r="A462" s="218"/>
      <c r="B462" s="217" t="s">
        <v>2644</v>
      </c>
      <c r="C462" s="217">
        <v>8100</v>
      </c>
      <c r="D462" s="225">
        <v>8107</v>
      </c>
      <c r="E462" s="205" t="s">
        <v>2304</v>
      </c>
      <c r="F462" s="205" t="str">
        <f t="shared" si="129"/>
        <v>0000-FE-8107</v>
      </c>
      <c r="G462" s="205" t="s">
        <v>2742</v>
      </c>
      <c r="H462" s="9" t="s">
        <v>2667</v>
      </c>
      <c r="I462" s="9" t="str">
        <f>VLOOKUP(J462,Auxiliary!B:C,2,0)</f>
        <v>PSV0</v>
      </c>
      <c r="J462" s="217" t="s">
        <v>2533</v>
      </c>
      <c r="K462" s="217" t="s">
        <v>2653</v>
      </c>
      <c r="L462" s="217" t="s">
        <v>2654</v>
      </c>
      <c r="M462" s="217" t="s">
        <v>2654</v>
      </c>
      <c r="N462" s="217" t="s">
        <v>2654</v>
      </c>
      <c r="O462" s="217" t="s">
        <v>2654</v>
      </c>
      <c r="P462" s="217" t="s">
        <v>2654</v>
      </c>
      <c r="Q462" s="217" t="s">
        <v>2654</v>
      </c>
      <c r="R462" s="217" t="s">
        <v>2653</v>
      </c>
      <c r="S462" s="217" t="s">
        <v>2654</v>
      </c>
      <c r="T462" s="217" t="s">
        <v>2654</v>
      </c>
      <c r="U462" s="217" t="s">
        <v>2654</v>
      </c>
      <c r="V462" s="217" t="s">
        <v>2654</v>
      </c>
      <c r="W462" s="217" t="s">
        <v>2654</v>
      </c>
      <c r="X462" s="217" t="s">
        <v>2654</v>
      </c>
      <c r="Y462" s="217" t="s">
        <v>2654</v>
      </c>
      <c r="Z462" s="217" t="s">
        <v>2654</v>
      </c>
      <c r="AA462" s="217" t="s">
        <v>2654</v>
      </c>
      <c r="AB462" s="217" t="str">
        <f t="shared" si="130"/>
        <v>NO</v>
      </c>
      <c r="AC462" s="217" t="str">
        <f t="shared" si="131"/>
        <v>NO</v>
      </c>
      <c r="AD462" s="217" t="str">
        <f t="shared" si="132"/>
        <v>NO</v>
      </c>
      <c r="AE462" s="217" t="str">
        <f t="shared" si="133"/>
        <v>NO</v>
      </c>
      <c r="AF462" s="217" t="str">
        <f t="shared" si="134"/>
        <v>NO</v>
      </c>
      <c r="AG462" s="217" t="str">
        <f t="shared" si="135"/>
        <v>NO</v>
      </c>
      <c r="AH462" s="217" t="str">
        <f t="shared" si="137"/>
        <v>NO</v>
      </c>
      <c r="AI462" s="217" t="str">
        <f t="shared" si="138"/>
        <v>NO</v>
      </c>
      <c r="AJ462" s="217" t="str">
        <f t="shared" si="140"/>
        <v>NO</v>
      </c>
      <c r="AK462" s="217" t="str">
        <f t="shared" si="141"/>
        <v>NO</v>
      </c>
      <c r="AL462" s="217" t="str">
        <f t="shared" si="142"/>
        <v>NO</v>
      </c>
      <c r="AM462" s="217" t="str">
        <f t="shared" si="143"/>
        <v>NO</v>
      </c>
      <c r="AN462" s="217" t="str">
        <f t="shared" si="144"/>
        <v>NO</v>
      </c>
      <c r="AO462" s="217" t="str">
        <f t="shared" si="144"/>
        <v>NO</v>
      </c>
      <c r="AP462" s="217" t="str">
        <f>IF(AND(Inputs!$E$16=TRUE,K462="YES"),"YES","NO")</f>
        <v>NO</v>
      </c>
      <c r="AQ462" s="217" t="str">
        <f t="shared" si="145"/>
        <v>NO</v>
      </c>
      <c r="AR462" s="217" t="str">
        <f t="shared" si="136"/>
        <v>NO</v>
      </c>
      <c r="AS462" s="216">
        <v>24</v>
      </c>
      <c r="AT462" s="221">
        <f t="shared" si="139"/>
        <v>43528</v>
      </c>
      <c r="AU462" s="217" t="str">
        <f t="shared" si="146"/>
        <v>PO+24W</v>
      </c>
    </row>
    <row r="463" spans="1:47" s="9" customFormat="1" hidden="1" x14ac:dyDescent="0.25">
      <c r="A463" s="218"/>
      <c r="B463" s="217" t="s">
        <v>2644</v>
      </c>
      <c r="C463" s="217">
        <v>8100</v>
      </c>
      <c r="D463" s="225">
        <v>8108</v>
      </c>
      <c r="E463" s="205" t="s">
        <v>2896</v>
      </c>
      <c r="F463" s="205" t="str">
        <f t="shared" si="129"/>
        <v>0000-FE-8108</v>
      </c>
      <c r="G463" s="205" t="s">
        <v>2742</v>
      </c>
      <c r="H463" s="9" t="s">
        <v>2667</v>
      </c>
      <c r="I463" s="9" t="str">
        <f>VLOOKUP(J463,Auxiliary!B:C,2,0)</f>
        <v>PSV0</v>
      </c>
      <c r="J463" s="217" t="s">
        <v>2533</v>
      </c>
      <c r="K463" s="217" t="s">
        <v>2653</v>
      </c>
      <c r="L463" s="217" t="s">
        <v>2654</v>
      </c>
      <c r="M463" s="217" t="s">
        <v>2654</v>
      </c>
      <c r="N463" s="217" t="s">
        <v>2654</v>
      </c>
      <c r="O463" s="217" t="s">
        <v>2654</v>
      </c>
      <c r="P463" s="217" t="s">
        <v>2654</v>
      </c>
      <c r="Q463" s="217" t="s">
        <v>2654</v>
      </c>
      <c r="R463" s="217" t="s">
        <v>2653</v>
      </c>
      <c r="S463" s="217" t="s">
        <v>2654</v>
      </c>
      <c r="T463" s="217" t="s">
        <v>2654</v>
      </c>
      <c r="U463" s="217" t="s">
        <v>2654</v>
      </c>
      <c r="V463" s="217" t="s">
        <v>2654</v>
      </c>
      <c r="W463" s="217" t="s">
        <v>2654</v>
      </c>
      <c r="X463" s="217" t="s">
        <v>2654</v>
      </c>
      <c r="Y463" s="217" t="s">
        <v>2654</v>
      </c>
      <c r="Z463" s="217" t="s">
        <v>2654</v>
      </c>
      <c r="AA463" s="217" t="s">
        <v>2654</v>
      </c>
      <c r="AB463" s="217" t="str">
        <f t="shared" si="130"/>
        <v>NO</v>
      </c>
      <c r="AC463" s="217" t="str">
        <f t="shared" si="131"/>
        <v>NO</v>
      </c>
      <c r="AD463" s="217" t="str">
        <f t="shared" si="132"/>
        <v>NO</v>
      </c>
      <c r="AE463" s="217" t="str">
        <f t="shared" si="133"/>
        <v>NO</v>
      </c>
      <c r="AF463" s="217" t="str">
        <f t="shared" si="134"/>
        <v>NO</v>
      </c>
      <c r="AG463" s="217" t="str">
        <f t="shared" si="135"/>
        <v>NO</v>
      </c>
      <c r="AH463" s="217" t="str">
        <f t="shared" si="137"/>
        <v>NO</v>
      </c>
      <c r="AI463" s="217" t="str">
        <f t="shared" si="138"/>
        <v>NO</v>
      </c>
      <c r="AJ463" s="217" t="str">
        <f t="shared" si="140"/>
        <v>NO</v>
      </c>
      <c r="AK463" s="217" t="str">
        <f t="shared" si="141"/>
        <v>NO</v>
      </c>
      <c r="AL463" s="217" t="str">
        <f t="shared" si="142"/>
        <v>NO</v>
      </c>
      <c r="AM463" s="217" t="str">
        <f t="shared" si="143"/>
        <v>NO</v>
      </c>
      <c r="AN463" s="217" t="str">
        <f t="shared" si="144"/>
        <v>NO</v>
      </c>
      <c r="AO463" s="217" t="str">
        <f t="shared" si="144"/>
        <v>NO</v>
      </c>
      <c r="AP463" s="217" t="str">
        <f>IF(AND(Inputs!$E$16=TRUE,K463="YES"),"YES","NO")</f>
        <v>NO</v>
      </c>
      <c r="AQ463" s="217" t="str">
        <f t="shared" si="145"/>
        <v>NO</v>
      </c>
      <c r="AR463" s="217" t="str">
        <f t="shared" si="136"/>
        <v>NO</v>
      </c>
      <c r="AS463" s="216">
        <v>40</v>
      </c>
      <c r="AT463" s="221">
        <f t="shared" si="139"/>
        <v>43640</v>
      </c>
      <c r="AU463" s="217" t="str">
        <f t="shared" si="146"/>
        <v>PO+40W</v>
      </c>
    </row>
    <row r="464" spans="1:47" s="9" customFormat="1" hidden="1" x14ac:dyDescent="0.25">
      <c r="A464" s="218"/>
      <c r="B464" s="217" t="s">
        <v>2644</v>
      </c>
      <c r="C464" s="217">
        <v>8100</v>
      </c>
      <c r="D464" s="225">
        <v>8109</v>
      </c>
      <c r="E464" s="205" t="s">
        <v>2001</v>
      </c>
      <c r="F464" s="205" t="str">
        <f t="shared" si="129"/>
        <v>0000-FE-8109</v>
      </c>
      <c r="G464" s="205" t="s">
        <v>2742</v>
      </c>
      <c r="H464" s="9" t="s">
        <v>2667</v>
      </c>
      <c r="I464" s="9" t="str">
        <f>VLOOKUP(J464,Auxiliary!B:C,2,0)</f>
        <v>PSV0</v>
      </c>
      <c r="J464" s="217" t="s">
        <v>2533</v>
      </c>
      <c r="K464" s="217" t="s">
        <v>2653</v>
      </c>
      <c r="L464" s="217" t="s">
        <v>2654</v>
      </c>
      <c r="M464" s="217" t="s">
        <v>2654</v>
      </c>
      <c r="N464" s="217" t="s">
        <v>2654</v>
      </c>
      <c r="O464" s="217" t="s">
        <v>2654</v>
      </c>
      <c r="P464" s="217" t="s">
        <v>2654</v>
      </c>
      <c r="Q464" s="217" t="s">
        <v>2654</v>
      </c>
      <c r="R464" s="217" t="s">
        <v>2653</v>
      </c>
      <c r="S464" s="217" t="s">
        <v>2654</v>
      </c>
      <c r="T464" s="217" t="s">
        <v>2654</v>
      </c>
      <c r="U464" s="217" t="s">
        <v>2654</v>
      </c>
      <c r="V464" s="217" t="s">
        <v>2654</v>
      </c>
      <c r="W464" s="217" t="s">
        <v>2654</v>
      </c>
      <c r="X464" s="217" t="s">
        <v>2654</v>
      </c>
      <c r="Y464" s="217" t="s">
        <v>2654</v>
      </c>
      <c r="Z464" s="217" t="s">
        <v>2654</v>
      </c>
      <c r="AA464" s="217" t="s">
        <v>2654</v>
      </c>
      <c r="AB464" s="217" t="str">
        <f t="shared" si="130"/>
        <v>NO</v>
      </c>
      <c r="AC464" s="217" t="str">
        <f t="shared" si="131"/>
        <v>NO</v>
      </c>
      <c r="AD464" s="217" t="str">
        <f t="shared" si="132"/>
        <v>NO</v>
      </c>
      <c r="AE464" s="217" t="str">
        <f t="shared" si="133"/>
        <v>NO</v>
      </c>
      <c r="AF464" s="217" t="str">
        <f t="shared" si="134"/>
        <v>NO</v>
      </c>
      <c r="AG464" s="217" t="str">
        <f t="shared" si="135"/>
        <v>NO</v>
      </c>
      <c r="AH464" s="217" t="str">
        <f t="shared" si="137"/>
        <v>NO</v>
      </c>
      <c r="AI464" s="217" t="str">
        <f t="shared" si="138"/>
        <v>NO</v>
      </c>
      <c r="AJ464" s="217" t="str">
        <f t="shared" si="140"/>
        <v>NO</v>
      </c>
      <c r="AK464" s="217" t="str">
        <f t="shared" si="141"/>
        <v>NO</v>
      </c>
      <c r="AL464" s="217" t="str">
        <f t="shared" si="142"/>
        <v>NO</v>
      </c>
      <c r="AM464" s="217" t="str">
        <f t="shared" si="143"/>
        <v>NO</v>
      </c>
      <c r="AN464" s="217" t="str">
        <f t="shared" si="144"/>
        <v>NO</v>
      </c>
      <c r="AO464" s="217" t="str">
        <f t="shared" si="144"/>
        <v>NO</v>
      </c>
      <c r="AP464" s="217" t="str">
        <f>IF(AND(Inputs!$E$16=TRUE,K464="YES"),"YES","NO")</f>
        <v>NO</v>
      </c>
      <c r="AQ464" s="217" t="str">
        <f t="shared" si="145"/>
        <v>NO</v>
      </c>
      <c r="AR464" s="217" t="str">
        <f t="shared" si="136"/>
        <v>NO</v>
      </c>
      <c r="AS464" s="216">
        <v>24</v>
      </c>
      <c r="AT464" s="221">
        <f t="shared" si="139"/>
        <v>43528</v>
      </c>
      <c r="AU464" s="217" t="str">
        <f t="shared" si="146"/>
        <v>PO+24W</v>
      </c>
    </row>
    <row r="465" spans="1:47" s="9" customFormat="1" hidden="1" x14ac:dyDescent="0.25">
      <c r="A465" s="218"/>
      <c r="B465" s="217" t="s">
        <v>2644</v>
      </c>
      <c r="C465" s="217">
        <v>8100</v>
      </c>
      <c r="D465" s="225">
        <v>8110</v>
      </c>
      <c r="E465" s="205" t="s">
        <v>2002</v>
      </c>
      <c r="F465" s="205" t="str">
        <f t="shared" si="129"/>
        <v>0000-FE-8110</v>
      </c>
      <c r="G465" s="205" t="s">
        <v>2742</v>
      </c>
      <c r="H465" s="9" t="s">
        <v>2667</v>
      </c>
      <c r="I465" s="9" t="str">
        <f>VLOOKUP(J465,Auxiliary!B:C,2,0)</f>
        <v>PSV0</v>
      </c>
      <c r="J465" s="217" t="s">
        <v>2533</v>
      </c>
      <c r="K465" s="217" t="s">
        <v>2653</v>
      </c>
      <c r="L465" s="217" t="s">
        <v>2654</v>
      </c>
      <c r="M465" s="217" t="s">
        <v>2654</v>
      </c>
      <c r="N465" s="217" t="s">
        <v>2654</v>
      </c>
      <c r="O465" s="217" t="s">
        <v>2654</v>
      </c>
      <c r="P465" s="217" t="s">
        <v>2654</v>
      </c>
      <c r="Q465" s="217" t="s">
        <v>2654</v>
      </c>
      <c r="R465" s="217" t="s">
        <v>2653</v>
      </c>
      <c r="S465" s="217" t="s">
        <v>2654</v>
      </c>
      <c r="T465" s="217" t="s">
        <v>2654</v>
      </c>
      <c r="U465" s="217" t="s">
        <v>2654</v>
      </c>
      <c r="V465" s="217" t="s">
        <v>2654</v>
      </c>
      <c r="W465" s="217" t="s">
        <v>2654</v>
      </c>
      <c r="X465" s="217" t="s">
        <v>2654</v>
      </c>
      <c r="Y465" s="217" t="s">
        <v>2654</v>
      </c>
      <c r="Z465" s="217" t="s">
        <v>2654</v>
      </c>
      <c r="AA465" s="217" t="s">
        <v>2654</v>
      </c>
      <c r="AB465" s="217" t="str">
        <f t="shared" si="130"/>
        <v>NO</v>
      </c>
      <c r="AC465" s="217" t="str">
        <f t="shared" si="131"/>
        <v>NO</v>
      </c>
      <c r="AD465" s="217" t="str">
        <f t="shared" si="132"/>
        <v>NO</v>
      </c>
      <c r="AE465" s="217" t="str">
        <f t="shared" si="133"/>
        <v>NO</v>
      </c>
      <c r="AF465" s="217" t="str">
        <f t="shared" si="134"/>
        <v>NO</v>
      </c>
      <c r="AG465" s="217" t="str">
        <f t="shared" si="135"/>
        <v>NO</v>
      </c>
      <c r="AH465" s="217" t="str">
        <f t="shared" si="137"/>
        <v>NO</v>
      </c>
      <c r="AI465" s="217" t="str">
        <f t="shared" si="138"/>
        <v>NO</v>
      </c>
      <c r="AJ465" s="217" t="str">
        <f t="shared" si="140"/>
        <v>NO</v>
      </c>
      <c r="AK465" s="217" t="str">
        <f t="shared" si="141"/>
        <v>NO</v>
      </c>
      <c r="AL465" s="217" t="str">
        <f t="shared" si="142"/>
        <v>NO</v>
      </c>
      <c r="AM465" s="217" t="str">
        <f t="shared" si="143"/>
        <v>NO</v>
      </c>
      <c r="AN465" s="217" t="str">
        <f t="shared" si="144"/>
        <v>NO</v>
      </c>
      <c r="AO465" s="217" t="str">
        <f t="shared" si="144"/>
        <v>NO</v>
      </c>
      <c r="AP465" s="217" t="str">
        <f>IF(AND(Inputs!$E$16=TRUE,K465="YES"),"YES","NO")</f>
        <v>NO</v>
      </c>
      <c r="AQ465" s="217" t="str">
        <f t="shared" si="145"/>
        <v>NO</v>
      </c>
      <c r="AR465" s="217" t="str">
        <f t="shared" si="136"/>
        <v>NO</v>
      </c>
      <c r="AS465" s="216">
        <v>24</v>
      </c>
      <c r="AT465" s="221">
        <f t="shared" si="139"/>
        <v>43528</v>
      </c>
      <c r="AU465" s="217" t="str">
        <f t="shared" si="146"/>
        <v>PO+24W</v>
      </c>
    </row>
    <row r="466" spans="1:47" s="9" customFormat="1" hidden="1" x14ac:dyDescent="0.25">
      <c r="A466" s="218"/>
      <c r="B466" s="217" t="s">
        <v>2644</v>
      </c>
      <c r="C466" s="217">
        <v>8100</v>
      </c>
      <c r="D466" s="225">
        <v>8111</v>
      </c>
      <c r="E466" s="205" t="s">
        <v>2305</v>
      </c>
      <c r="F466" s="205" t="str">
        <f t="shared" si="129"/>
        <v>0000-FE-8111</v>
      </c>
      <c r="G466" s="205" t="s">
        <v>2742</v>
      </c>
      <c r="H466" s="9" t="s">
        <v>2667</v>
      </c>
      <c r="I466" s="9" t="str">
        <f>VLOOKUP(J466,Auxiliary!B:C,2,0)</f>
        <v>PSV0</v>
      </c>
      <c r="J466" s="217" t="s">
        <v>2533</v>
      </c>
      <c r="K466" s="217" t="s">
        <v>2653</v>
      </c>
      <c r="L466" s="217" t="s">
        <v>2654</v>
      </c>
      <c r="M466" s="217" t="s">
        <v>2654</v>
      </c>
      <c r="N466" s="217" t="s">
        <v>2654</v>
      </c>
      <c r="O466" s="217" t="s">
        <v>2654</v>
      </c>
      <c r="P466" s="217" t="s">
        <v>2654</v>
      </c>
      <c r="Q466" s="217" t="s">
        <v>2654</v>
      </c>
      <c r="R466" s="217" t="s">
        <v>2653</v>
      </c>
      <c r="S466" s="217" t="s">
        <v>2654</v>
      </c>
      <c r="T466" s="217" t="s">
        <v>2654</v>
      </c>
      <c r="U466" s="217" t="s">
        <v>2654</v>
      </c>
      <c r="V466" s="217" t="s">
        <v>2654</v>
      </c>
      <c r="W466" s="217" t="s">
        <v>2654</v>
      </c>
      <c r="X466" s="217" t="s">
        <v>2654</v>
      </c>
      <c r="Y466" s="217" t="s">
        <v>2654</v>
      </c>
      <c r="Z466" s="217" t="s">
        <v>2654</v>
      </c>
      <c r="AA466" s="217" t="s">
        <v>2654</v>
      </c>
      <c r="AB466" s="217" t="str">
        <f t="shared" si="130"/>
        <v>NO</v>
      </c>
      <c r="AC466" s="217" t="str">
        <f t="shared" si="131"/>
        <v>NO</v>
      </c>
      <c r="AD466" s="217" t="str">
        <f t="shared" si="132"/>
        <v>NO</v>
      </c>
      <c r="AE466" s="217" t="str">
        <f t="shared" si="133"/>
        <v>NO</v>
      </c>
      <c r="AF466" s="217" t="str">
        <f t="shared" si="134"/>
        <v>NO</v>
      </c>
      <c r="AG466" s="217" t="str">
        <f t="shared" si="135"/>
        <v>NO</v>
      </c>
      <c r="AH466" s="217" t="str">
        <f t="shared" si="137"/>
        <v>NO</v>
      </c>
      <c r="AI466" s="217" t="str">
        <f t="shared" si="138"/>
        <v>NO</v>
      </c>
      <c r="AJ466" s="217" t="str">
        <f t="shared" si="140"/>
        <v>NO</v>
      </c>
      <c r="AK466" s="217" t="str">
        <f t="shared" si="141"/>
        <v>NO</v>
      </c>
      <c r="AL466" s="217" t="str">
        <f t="shared" si="142"/>
        <v>NO</v>
      </c>
      <c r="AM466" s="217" t="str">
        <f t="shared" si="143"/>
        <v>NO</v>
      </c>
      <c r="AN466" s="217" t="str">
        <f t="shared" si="144"/>
        <v>NO</v>
      </c>
      <c r="AO466" s="217" t="str">
        <f t="shared" si="144"/>
        <v>NO</v>
      </c>
      <c r="AP466" s="217" t="str">
        <f>IF(AND(Inputs!$E$16=TRUE,K466="YES"),"YES","NO")</f>
        <v>NO</v>
      </c>
      <c r="AQ466" s="217" t="str">
        <f t="shared" si="145"/>
        <v>NO</v>
      </c>
      <c r="AR466" s="217" t="str">
        <f t="shared" si="136"/>
        <v>NO</v>
      </c>
      <c r="AS466" s="216">
        <v>24</v>
      </c>
      <c r="AT466" s="221">
        <f t="shared" si="139"/>
        <v>43528</v>
      </c>
      <c r="AU466" s="217" t="str">
        <f t="shared" si="146"/>
        <v>PO+24W</v>
      </c>
    </row>
    <row r="467" spans="1:47" s="9" customFormat="1" hidden="1" x14ac:dyDescent="0.25">
      <c r="A467" s="218"/>
      <c r="B467" s="217" t="s">
        <v>2644</v>
      </c>
      <c r="C467" s="217">
        <v>8100</v>
      </c>
      <c r="D467" s="225">
        <v>8112</v>
      </c>
      <c r="E467" s="205" t="s">
        <v>2306</v>
      </c>
      <c r="F467" s="205" t="str">
        <f t="shared" ref="F467:F530" si="147">"0000-"&amp;B467&amp;"-"&amp;TEXT(D467,"00#")</f>
        <v>0000-FE-8112</v>
      </c>
      <c r="G467" s="205" t="s">
        <v>2742</v>
      </c>
      <c r="H467" s="9" t="s">
        <v>2667</v>
      </c>
      <c r="I467" s="9" t="str">
        <f>VLOOKUP(J467,Auxiliary!B:C,2,0)</f>
        <v>PSV0</v>
      </c>
      <c r="J467" s="217" t="s">
        <v>2533</v>
      </c>
      <c r="K467" s="217" t="s">
        <v>2653</v>
      </c>
      <c r="L467" s="217" t="s">
        <v>2654</v>
      </c>
      <c r="M467" s="217" t="s">
        <v>2654</v>
      </c>
      <c r="N467" s="217" t="s">
        <v>2654</v>
      </c>
      <c r="O467" s="217" t="s">
        <v>2654</v>
      </c>
      <c r="P467" s="217" t="s">
        <v>2654</v>
      </c>
      <c r="Q467" s="217" t="s">
        <v>2654</v>
      </c>
      <c r="R467" s="217" t="s">
        <v>2653</v>
      </c>
      <c r="S467" s="217" t="s">
        <v>2654</v>
      </c>
      <c r="T467" s="217" t="s">
        <v>2654</v>
      </c>
      <c r="U467" s="217" t="s">
        <v>2654</v>
      </c>
      <c r="V467" s="217" t="s">
        <v>2654</v>
      </c>
      <c r="W467" s="217" t="s">
        <v>2654</v>
      </c>
      <c r="X467" s="217" t="s">
        <v>2654</v>
      </c>
      <c r="Y467" s="217" t="s">
        <v>2654</v>
      </c>
      <c r="Z467" s="217" t="s">
        <v>2654</v>
      </c>
      <c r="AA467" s="217" t="s">
        <v>2654</v>
      </c>
      <c r="AB467" s="217" t="str">
        <f t="shared" ref="AB467:AB530" si="148">IF(AND(N$6="X",N467="YES"),"YES","NO")</f>
        <v>NO</v>
      </c>
      <c r="AC467" s="217" t="str">
        <f t="shared" ref="AC467:AC530" si="149">IF(AND(O$6="X",O467="YES"),"YES","NO")</f>
        <v>NO</v>
      </c>
      <c r="AD467" s="217" t="str">
        <f t="shared" ref="AD467:AD530" si="150">IF(AND(P$6="X",P467="YES"),"YES","NO")</f>
        <v>NO</v>
      </c>
      <c r="AE467" s="217" t="str">
        <f t="shared" ref="AE467:AE530" si="151">IF(AND(Q$6="X",Q467="YES"),"YES","NO")</f>
        <v>NO</v>
      </c>
      <c r="AF467" s="217" t="str">
        <f t="shared" ref="AF467:AF530" si="152">IF(AND(R$6="X",R467="YES"),"YES","NO")</f>
        <v>NO</v>
      </c>
      <c r="AG467" s="217" t="str">
        <f t="shared" ref="AG467:AG530" si="153">IF(AND(S$6="X",S467="YES"),"YES","NO")</f>
        <v>NO</v>
      </c>
      <c r="AH467" s="217" t="str">
        <f t="shared" si="137"/>
        <v>NO</v>
      </c>
      <c r="AI467" s="217" t="str">
        <f t="shared" si="138"/>
        <v>NO</v>
      </c>
      <c r="AJ467" s="217" t="str">
        <f t="shared" si="140"/>
        <v>NO</v>
      </c>
      <c r="AK467" s="217" t="str">
        <f t="shared" si="141"/>
        <v>NO</v>
      </c>
      <c r="AL467" s="217" t="str">
        <f t="shared" si="142"/>
        <v>NO</v>
      </c>
      <c r="AM467" s="217" t="str">
        <f t="shared" si="143"/>
        <v>NO</v>
      </c>
      <c r="AN467" s="217" t="str">
        <f t="shared" si="144"/>
        <v>NO</v>
      </c>
      <c r="AO467" s="217" t="str">
        <f t="shared" si="144"/>
        <v>NO</v>
      </c>
      <c r="AP467" s="217" t="str">
        <f>IF(AND(Inputs!$E$16=TRUE,K467="YES"),"YES","NO")</f>
        <v>NO</v>
      </c>
      <c r="AQ467" s="217" t="str">
        <f t="shared" si="145"/>
        <v>NO</v>
      </c>
      <c r="AR467" s="217" t="str">
        <f t="shared" ref="AR467:AR530" si="154">IF(K467="NO",AQ467,IF(AND(K467="YES",AQ467="YES",AP467="YES"),"YES",IF(AND(K467="YES",AQ467="NO",AP467="NO"),"NO",IF(AND(K467="YES",AP467="YES",AQ467="NO"),"NO","NO"))))</f>
        <v>NO</v>
      </c>
      <c r="AS467" s="216">
        <v>24</v>
      </c>
      <c r="AT467" s="221">
        <f t="shared" si="139"/>
        <v>43528</v>
      </c>
      <c r="AU467" s="217" t="str">
        <f t="shared" si="146"/>
        <v>PO+24W</v>
      </c>
    </row>
    <row r="468" spans="1:47" s="9" customFormat="1" hidden="1" x14ac:dyDescent="0.25">
      <c r="A468" s="218"/>
      <c r="B468" s="217" t="s">
        <v>2644</v>
      </c>
      <c r="C468" s="217">
        <v>8100</v>
      </c>
      <c r="D468" s="225">
        <v>8113</v>
      </c>
      <c r="E468" s="205" t="s">
        <v>2307</v>
      </c>
      <c r="F468" s="205" t="str">
        <f t="shared" si="147"/>
        <v>0000-FE-8113</v>
      </c>
      <c r="G468" s="205" t="s">
        <v>2742</v>
      </c>
      <c r="H468" s="9" t="s">
        <v>2667</v>
      </c>
      <c r="I468" s="9" t="str">
        <f>VLOOKUP(J468,Auxiliary!B:C,2,0)</f>
        <v>PSV0</v>
      </c>
      <c r="J468" s="217" t="s">
        <v>2533</v>
      </c>
      <c r="K468" s="217" t="s">
        <v>2653</v>
      </c>
      <c r="L468" s="217" t="s">
        <v>2654</v>
      </c>
      <c r="M468" s="217" t="s">
        <v>2654</v>
      </c>
      <c r="N468" s="217" t="s">
        <v>2654</v>
      </c>
      <c r="O468" s="217" t="s">
        <v>2654</v>
      </c>
      <c r="P468" s="217" t="s">
        <v>2654</v>
      </c>
      <c r="Q468" s="217" t="s">
        <v>2654</v>
      </c>
      <c r="R468" s="217" t="s">
        <v>2653</v>
      </c>
      <c r="S468" s="217" t="s">
        <v>2654</v>
      </c>
      <c r="T468" s="217" t="s">
        <v>2654</v>
      </c>
      <c r="U468" s="217" t="s">
        <v>2654</v>
      </c>
      <c r="V468" s="217" t="s">
        <v>2654</v>
      </c>
      <c r="W468" s="217" t="s">
        <v>2654</v>
      </c>
      <c r="X468" s="217" t="s">
        <v>2654</v>
      </c>
      <c r="Y468" s="217" t="s">
        <v>2654</v>
      </c>
      <c r="Z468" s="217" t="s">
        <v>2654</v>
      </c>
      <c r="AA468" s="217" t="s">
        <v>2654</v>
      </c>
      <c r="AB468" s="217" t="str">
        <f t="shared" si="148"/>
        <v>NO</v>
      </c>
      <c r="AC468" s="217" t="str">
        <f t="shared" si="149"/>
        <v>NO</v>
      </c>
      <c r="AD468" s="217" t="str">
        <f t="shared" si="150"/>
        <v>NO</v>
      </c>
      <c r="AE468" s="217" t="str">
        <f t="shared" si="151"/>
        <v>NO</v>
      </c>
      <c r="AF468" s="217" t="str">
        <f t="shared" si="152"/>
        <v>NO</v>
      </c>
      <c r="AG468" s="217" t="str">
        <f t="shared" si="153"/>
        <v>NO</v>
      </c>
      <c r="AH468" s="217" t="str">
        <f t="shared" si="137"/>
        <v>NO</v>
      </c>
      <c r="AI468" s="217" t="str">
        <f t="shared" si="138"/>
        <v>NO</v>
      </c>
      <c r="AJ468" s="217" t="str">
        <f t="shared" si="140"/>
        <v>NO</v>
      </c>
      <c r="AK468" s="217" t="str">
        <f t="shared" si="141"/>
        <v>NO</v>
      </c>
      <c r="AL468" s="217" t="str">
        <f t="shared" si="142"/>
        <v>NO</v>
      </c>
      <c r="AM468" s="217" t="str">
        <f t="shared" si="143"/>
        <v>NO</v>
      </c>
      <c r="AN468" s="217" t="str">
        <f t="shared" si="144"/>
        <v>NO</v>
      </c>
      <c r="AO468" s="217" t="str">
        <f t="shared" si="144"/>
        <v>NO</v>
      </c>
      <c r="AP468" s="217" t="str">
        <f>IF(AND(Inputs!$E$16=TRUE,K468="YES"),"YES","NO")</f>
        <v>NO</v>
      </c>
      <c r="AQ468" s="217" t="str">
        <f t="shared" si="145"/>
        <v>NO</v>
      </c>
      <c r="AR468" s="217" t="str">
        <f t="shared" si="154"/>
        <v>NO</v>
      </c>
      <c r="AS468" s="216">
        <v>24</v>
      </c>
      <c r="AT468" s="221">
        <f t="shared" si="139"/>
        <v>43528</v>
      </c>
      <c r="AU468" s="217" t="str">
        <f t="shared" si="146"/>
        <v>PO+24W</v>
      </c>
    </row>
    <row r="469" spans="1:47" s="9" customFormat="1" hidden="1" x14ac:dyDescent="0.25">
      <c r="A469" s="218"/>
      <c r="B469" s="217" t="s">
        <v>2644</v>
      </c>
      <c r="C469" s="217">
        <v>8100</v>
      </c>
      <c r="D469" s="225">
        <v>8114</v>
      </c>
      <c r="E469" s="205" t="s">
        <v>2308</v>
      </c>
      <c r="F469" s="205" t="str">
        <f t="shared" si="147"/>
        <v>0000-FE-8114</v>
      </c>
      <c r="G469" s="205" t="s">
        <v>2742</v>
      </c>
      <c r="H469" s="9" t="s">
        <v>2667</v>
      </c>
      <c r="I469" s="9" t="str">
        <f>VLOOKUP(J469,Auxiliary!B:C,2,0)</f>
        <v>PSV0</v>
      </c>
      <c r="J469" s="217" t="s">
        <v>2533</v>
      </c>
      <c r="K469" s="217" t="s">
        <v>2653</v>
      </c>
      <c r="L469" s="217" t="s">
        <v>2654</v>
      </c>
      <c r="M469" s="217" t="s">
        <v>2654</v>
      </c>
      <c r="N469" s="217" t="s">
        <v>2654</v>
      </c>
      <c r="O469" s="217" t="s">
        <v>2654</v>
      </c>
      <c r="P469" s="217" t="s">
        <v>2654</v>
      </c>
      <c r="Q469" s="217" t="s">
        <v>2654</v>
      </c>
      <c r="R469" s="217" t="s">
        <v>2653</v>
      </c>
      <c r="S469" s="217" t="s">
        <v>2654</v>
      </c>
      <c r="T469" s="217" t="s">
        <v>2654</v>
      </c>
      <c r="U469" s="217" t="s">
        <v>2654</v>
      </c>
      <c r="V469" s="217" t="s">
        <v>2654</v>
      </c>
      <c r="W469" s="217" t="s">
        <v>2654</v>
      </c>
      <c r="X469" s="217" t="s">
        <v>2654</v>
      </c>
      <c r="Y469" s="217" t="s">
        <v>2654</v>
      </c>
      <c r="Z469" s="217" t="s">
        <v>2654</v>
      </c>
      <c r="AA469" s="217" t="s">
        <v>2654</v>
      </c>
      <c r="AB469" s="217" t="str">
        <f t="shared" si="148"/>
        <v>NO</v>
      </c>
      <c r="AC469" s="217" t="str">
        <f t="shared" si="149"/>
        <v>NO</v>
      </c>
      <c r="AD469" s="217" t="str">
        <f t="shared" si="150"/>
        <v>NO</v>
      </c>
      <c r="AE469" s="217" t="str">
        <f t="shared" si="151"/>
        <v>NO</v>
      </c>
      <c r="AF469" s="217" t="str">
        <f t="shared" si="152"/>
        <v>NO</v>
      </c>
      <c r="AG469" s="217" t="str">
        <f t="shared" si="153"/>
        <v>NO</v>
      </c>
      <c r="AH469" s="217" t="str">
        <f t="shared" si="137"/>
        <v>NO</v>
      </c>
      <c r="AI469" s="217" t="str">
        <f t="shared" si="138"/>
        <v>NO</v>
      </c>
      <c r="AJ469" s="217" t="str">
        <f t="shared" si="140"/>
        <v>NO</v>
      </c>
      <c r="AK469" s="217" t="str">
        <f t="shared" si="141"/>
        <v>NO</v>
      </c>
      <c r="AL469" s="217" t="str">
        <f t="shared" si="142"/>
        <v>NO</v>
      </c>
      <c r="AM469" s="217" t="str">
        <f t="shared" si="143"/>
        <v>NO</v>
      </c>
      <c r="AN469" s="217" t="str">
        <f t="shared" si="144"/>
        <v>NO</v>
      </c>
      <c r="AO469" s="217" t="str">
        <f t="shared" si="144"/>
        <v>NO</v>
      </c>
      <c r="AP469" s="217" t="str">
        <f>IF(AND(Inputs!$E$16=TRUE,K469="YES"),"YES","NO")</f>
        <v>NO</v>
      </c>
      <c r="AQ469" s="217" t="str">
        <f t="shared" si="145"/>
        <v>NO</v>
      </c>
      <c r="AR469" s="217" t="str">
        <f t="shared" si="154"/>
        <v>NO</v>
      </c>
      <c r="AS469" s="216">
        <v>40</v>
      </c>
      <c r="AT469" s="221">
        <f t="shared" si="139"/>
        <v>43640</v>
      </c>
      <c r="AU469" s="217" t="str">
        <f t="shared" si="146"/>
        <v>PO+40W</v>
      </c>
    </row>
    <row r="470" spans="1:47" s="9" customFormat="1" hidden="1" x14ac:dyDescent="0.25">
      <c r="A470" s="218"/>
      <c r="B470" s="217" t="s">
        <v>2644</v>
      </c>
      <c r="C470" s="217">
        <v>8100</v>
      </c>
      <c r="D470" s="225">
        <v>8115</v>
      </c>
      <c r="E470" s="205" t="s">
        <v>2309</v>
      </c>
      <c r="F470" s="205" t="str">
        <f t="shared" si="147"/>
        <v>0000-FE-8115</v>
      </c>
      <c r="G470" s="205" t="s">
        <v>2742</v>
      </c>
      <c r="H470" s="9" t="s">
        <v>2667</v>
      </c>
      <c r="I470" s="9" t="str">
        <f>VLOOKUP(J470,Auxiliary!B:C,2,0)</f>
        <v>PSV0</v>
      </c>
      <c r="J470" s="217" t="s">
        <v>2533</v>
      </c>
      <c r="K470" s="217" t="s">
        <v>2653</v>
      </c>
      <c r="L470" s="217" t="s">
        <v>2654</v>
      </c>
      <c r="M470" s="217" t="s">
        <v>2654</v>
      </c>
      <c r="N470" s="217" t="s">
        <v>2654</v>
      </c>
      <c r="O470" s="217" t="s">
        <v>2654</v>
      </c>
      <c r="P470" s="217" t="s">
        <v>2654</v>
      </c>
      <c r="Q470" s="217" t="s">
        <v>2654</v>
      </c>
      <c r="R470" s="217" t="s">
        <v>2653</v>
      </c>
      <c r="S470" s="217" t="s">
        <v>2654</v>
      </c>
      <c r="T470" s="217" t="s">
        <v>2654</v>
      </c>
      <c r="U470" s="217" t="s">
        <v>2654</v>
      </c>
      <c r="V470" s="217" t="s">
        <v>2654</v>
      </c>
      <c r="W470" s="217" t="s">
        <v>2654</v>
      </c>
      <c r="X470" s="217" t="s">
        <v>2654</v>
      </c>
      <c r="Y470" s="217" t="s">
        <v>2654</v>
      </c>
      <c r="Z470" s="217" t="s">
        <v>2654</v>
      </c>
      <c r="AA470" s="217" t="s">
        <v>2654</v>
      </c>
      <c r="AB470" s="217" t="str">
        <f t="shared" si="148"/>
        <v>NO</v>
      </c>
      <c r="AC470" s="217" t="str">
        <f t="shared" si="149"/>
        <v>NO</v>
      </c>
      <c r="AD470" s="217" t="str">
        <f t="shared" si="150"/>
        <v>NO</v>
      </c>
      <c r="AE470" s="217" t="str">
        <f t="shared" si="151"/>
        <v>NO</v>
      </c>
      <c r="AF470" s="217" t="str">
        <f t="shared" si="152"/>
        <v>NO</v>
      </c>
      <c r="AG470" s="217" t="str">
        <f t="shared" si="153"/>
        <v>NO</v>
      </c>
      <c r="AH470" s="217" t="str">
        <f t="shared" si="137"/>
        <v>NO</v>
      </c>
      <c r="AI470" s="217" t="str">
        <f t="shared" si="138"/>
        <v>NO</v>
      </c>
      <c r="AJ470" s="217" t="str">
        <f t="shared" si="140"/>
        <v>NO</v>
      </c>
      <c r="AK470" s="217" t="str">
        <f t="shared" si="141"/>
        <v>NO</v>
      </c>
      <c r="AL470" s="217" t="str">
        <f t="shared" si="142"/>
        <v>NO</v>
      </c>
      <c r="AM470" s="217" t="str">
        <f t="shared" si="143"/>
        <v>NO</v>
      </c>
      <c r="AN470" s="217" t="str">
        <f t="shared" si="144"/>
        <v>NO</v>
      </c>
      <c r="AO470" s="217" t="str">
        <f t="shared" si="144"/>
        <v>NO</v>
      </c>
      <c r="AP470" s="217" t="str">
        <f>IF(AND(Inputs!$E$16=TRUE,K470="YES"),"YES","NO")</f>
        <v>NO</v>
      </c>
      <c r="AQ470" s="217" t="str">
        <f t="shared" si="145"/>
        <v>NO</v>
      </c>
      <c r="AR470" s="217" t="str">
        <f t="shared" si="154"/>
        <v>NO</v>
      </c>
      <c r="AS470" s="216">
        <v>40</v>
      </c>
      <c r="AT470" s="221">
        <f t="shared" si="139"/>
        <v>43640</v>
      </c>
      <c r="AU470" s="217" t="str">
        <f t="shared" si="146"/>
        <v>PO+40W</v>
      </c>
    </row>
    <row r="471" spans="1:47" s="9" customFormat="1" hidden="1" x14ac:dyDescent="0.25">
      <c r="A471" s="218"/>
      <c r="B471" s="217" t="s">
        <v>2644</v>
      </c>
      <c r="C471" s="217">
        <v>8100</v>
      </c>
      <c r="D471" s="225">
        <v>8150</v>
      </c>
      <c r="E471" s="205" t="s">
        <v>2310</v>
      </c>
      <c r="F471" s="205" t="str">
        <f t="shared" si="147"/>
        <v>0000-FE-8150</v>
      </c>
      <c r="G471" s="205" t="s">
        <v>2742</v>
      </c>
      <c r="H471" s="9" t="s">
        <v>2667</v>
      </c>
      <c r="I471" s="9" t="str">
        <f>VLOOKUP(J471,Auxiliary!B:C,2,0)</f>
        <v>ACTU</v>
      </c>
      <c r="J471" s="217" t="s">
        <v>2534</v>
      </c>
      <c r="K471" s="217" t="s">
        <v>2653</v>
      </c>
      <c r="L471" s="217" t="s">
        <v>2654</v>
      </c>
      <c r="M471" s="217" t="s">
        <v>2654</v>
      </c>
      <c r="N471" s="217" t="s">
        <v>2654</v>
      </c>
      <c r="O471" s="217" t="s">
        <v>2654</v>
      </c>
      <c r="P471" s="217" t="s">
        <v>2654</v>
      </c>
      <c r="Q471" s="217" t="s">
        <v>2653</v>
      </c>
      <c r="R471" s="217" t="s">
        <v>2653</v>
      </c>
      <c r="S471" s="217" t="s">
        <v>2654</v>
      </c>
      <c r="T471" s="217" t="s">
        <v>2654</v>
      </c>
      <c r="U471" s="217" t="s">
        <v>2654</v>
      </c>
      <c r="V471" s="217" t="s">
        <v>2654</v>
      </c>
      <c r="W471" s="217" t="s">
        <v>2654</v>
      </c>
      <c r="X471" s="217" t="s">
        <v>2654</v>
      </c>
      <c r="Y471" s="217" t="s">
        <v>2654</v>
      </c>
      <c r="Z471" s="217" t="s">
        <v>2654</v>
      </c>
      <c r="AA471" s="217" t="s">
        <v>2654</v>
      </c>
      <c r="AB471" s="217" t="str">
        <f t="shared" si="148"/>
        <v>NO</v>
      </c>
      <c r="AC471" s="217" t="str">
        <f t="shared" si="149"/>
        <v>NO</v>
      </c>
      <c r="AD471" s="217" t="str">
        <f t="shared" si="150"/>
        <v>NO</v>
      </c>
      <c r="AE471" s="217" t="str">
        <f t="shared" si="151"/>
        <v>YES</v>
      </c>
      <c r="AF471" s="217" t="str">
        <f t="shared" si="152"/>
        <v>NO</v>
      </c>
      <c r="AG471" s="217" t="str">
        <f t="shared" si="153"/>
        <v>NO</v>
      </c>
      <c r="AH471" s="217" t="str">
        <f t="shared" si="137"/>
        <v>NO</v>
      </c>
      <c r="AI471" s="217" t="str">
        <f t="shared" si="138"/>
        <v>NO</v>
      </c>
      <c r="AJ471" s="217" t="str">
        <f t="shared" si="140"/>
        <v>NO</v>
      </c>
      <c r="AK471" s="217" t="str">
        <f t="shared" si="141"/>
        <v>NO</v>
      </c>
      <c r="AL471" s="217" t="str">
        <f t="shared" si="142"/>
        <v>NO</v>
      </c>
      <c r="AM471" s="217" t="str">
        <f t="shared" si="143"/>
        <v>NO</v>
      </c>
      <c r="AN471" s="217" t="str">
        <f t="shared" si="144"/>
        <v>NO</v>
      </c>
      <c r="AO471" s="217" t="str">
        <f t="shared" si="144"/>
        <v>NO</v>
      </c>
      <c r="AP471" s="217" t="str">
        <f>IF(AND(Inputs!$E$16=TRUE,K471="YES"),"YES","NO")</f>
        <v>NO</v>
      </c>
      <c r="AQ471" s="217" t="str">
        <f t="shared" si="145"/>
        <v>YES</v>
      </c>
      <c r="AR471" s="217" t="str">
        <f t="shared" si="154"/>
        <v>NO</v>
      </c>
      <c r="AS471" s="216">
        <v>24</v>
      </c>
      <c r="AT471" s="221">
        <f t="shared" si="139"/>
        <v>43528</v>
      </c>
      <c r="AU471" s="217" t="str">
        <f t="shared" si="146"/>
        <v>PO+24W</v>
      </c>
    </row>
    <row r="472" spans="1:47" s="9" customFormat="1" hidden="1" x14ac:dyDescent="0.25">
      <c r="A472" s="218"/>
      <c r="B472" s="217" t="s">
        <v>2644</v>
      </c>
      <c r="C472" s="217">
        <v>8100</v>
      </c>
      <c r="D472" s="225">
        <v>8151</v>
      </c>
      <c r="E472" s="205" t="s">
        <v>2311</v>
      </c>
      <c r="F472" s="205" t="str">
        <f t="shared" si="147"/>
        <v>0000-FE-8151</v>
      </c>
      <c r="G472" s="205" t="s">
        <v>2742</v>
      </c>
      <c r="H472" s="9" t="s">
        <v>2667</v>
      </c>
      <c r="I472" s="9" t="str">
        <f>VLOOKUP(J472,Auxiliary!B:C,2,0)</f>
        <v>ACTU</v>
      </c>
      <c r="J472" s="217" t="s">
        <v>2534</v>
      </c>
      <c r="K472" s="217" t="s">
        <v>2653</v>
      </c>
      <c r="L472" s="217" t="s">
        <v>2654</v>
      </c>
      <c r="M472" s="217" t="s">
        <v>2654</v>
      </c>
      <c r="N472" s="217" t="s">
        <v>2654</v>
      </c>
      <c r="O472" s="217" t="s">
        <v>2654</v>
      </c>
      <c r="P472" s="217" t="s">
        <v>2654</v>
      </c>
      <c r="Q472" s="217" t="s">
        <v>2653</v>
      </c>
      <c r="R472" s="217" t="s">
        <v>2653</v>
      </c>
      <c r="S472" s="217" t="s">
        <v>2654</v>
      </c>
      <c r="T472" s="217" t="s">
        <v>2654</v>
      </c>
      <c r="U472" s="217" t="s">
        <v>2654</v>
      </c>
      <c r="V472" s="217" t="s">
        <v>2654</v>
      </c>
      <c r="W472" s="217" t="s">
        <v>2654</v>
      </c>
      <c r="X472" s="217" t="s">
        <v>2654</v>
      </c>
      <c r="Y472" s="217" t="s">
        <v>2654</v>
      </c>
      <c r="Z472" s="217" t="s">
        <v>2654</v>
      </c>
      <c r="AA472" s="217" t="s">
        <v>2654</v>
      </c>
      <c r="AB472" s="217" t="str">
        <f t="shared" si="148"/>
        <v>NO</v>
      </c>
      <c r="AC472" s="217" t="str">
        <f t="shared" si="149"/>
        <v>NO</v>
      </c>
      <c r="AD472" s="217" t="str">
        <f t="shared" si="150"/>
        <v>NO</v>
      </c>
      <c r="AE472" s="217" t="str">
        <f t="shared" si="151"/>
        <v>YES</v>
      </c>
      <c r="AF472" s="217" t="str">
        <f t="shared" si="152"/>
        <v>NO</v>
      </c>
      <c r="AG472" s="217" t="str">
        <f t="shared" si="153"/>
        <v>NO</v>
      </c>
      <c r="AH472" s="217" t="str">
        <f t="shared" si="137"/>
        <v>NO</v>
      </c>
      <c r="AI472" s="217" t="str">
        <f t="shared" si="138"/>
        <v>NO</v>
      </c>
      <c r="AJ472" s="217" t="str">
        <f t="shared" si="140"/>
        <v>NO</v>
      </c>
      <c r="AK472" s="217" t="str">
        <f t="shared" si="141"/>
        <v>NO</v>
      </c>
      <c r="AL472" s="217" t="str">
        <f t="shared" si="142"/>
        <v>NO</v>
      </c>
      <c r="AM472" s="217" t="str">
        <f t="shared" si="143"/>
        <v>NO</v>
      </c>
      <c r="AN472" s="217" t="str">
        <f t="shared" si="144"/>
        <v>NO</v>
      </c>
      <c r="AO472" s="217" t="str">
        <f t="shared" si="144"/>
        <v>NO</v>
      </c>
      <c r="AP472" s="217" t="str">
        <f>IF(AND(Inputs!$E$16=TRUE,K472="YES"),"YES","NO")</f>
        <v>NO</v>
      </c>
      <c r="AQ472" s="217" t="str">
        <f t="shared" si="145"/>
        <v>YES</v>
      </c>
      <c r="AR472" s="217" t="str">
        <f t="shared" si="154"/>
        <v>NO</v>
      </c>
      <c r="AS472" s="216">
        <v>24</v>
      </c>
      <c r="AT472" s="221">
        <f t="shared" si="139"/>
        <v>43528</v>
      </c>
      <c r="AU472" s="217" t="str">
        <f t="shared" si="146"/>
        <v>PO+24W</v>
      </c>
    </row>
    <row r="473" spans="1:47" s="9" customFormat="1" hidden="1" x14ac:dyDescent="0.25">
      <c r="A473" s="218"/>
      <c r="B473" s="217" t="s">
        <v>2644</v>
      </c>
      <c r="C473" s="217">
        <v>8100</v>
      </c>
      <c r="D473" s="225">
        <v>8152</v>
      </c>
      <c r="E473" s="205" t="s">
        <v>2312</v>
      </c>
      <c r="F473" s="205" t="str">
        <f t="shared" si="147"/>
        <v>0000-FE-8152</v>
      </c>
      <c r="G473" s="205" t="s">
        <v>2742</v>
      </c>
      <c r="H473" s="9" t="s">
        <v>2667</v>
      </c>
      <c r="I473" s="9" t="str">
        <f>VLOOKUP(J473,Auxiliary!B:C,2,0)</f>
        <v>ACTU</v>
      </c>
      <c r="J473" s="217" t="s">
        <v>2534</v>
      </c>
      <c r="K473" s="217" t="s">
        <v>2653</v>
      </c>
      <c r="L473" s="217" t="s">
        <v>2654</v>
      </c>
      <c r="M473" s="217" t="s">
        <v>2654</v>
      </c>
      <c r="N473" s="217" t="s">
        <v>2654</v>
      </c>
      <c r="O473" s="217" t="s">
        <v>2654</v>
      </c>
      <c r="P473" s="217" t="s">
        <v>2654</v>
      </c>
      <c r="Q473" s="217" t="s">
        <v>2653</v>
      </c>
      <c r="R473" s="217" t="s">
        <v>2653</v>
      </c>
      <c r="S473" s="217" t="s">
        <v>2654</v>
      </c>
      <c r="T473" s="217" t="s">
        <v>2654</v>
      </c>
      <c r="U473" s="217" t="s">
        <v>2654</v>
      </c>
      <c r="V473" s="217" t="s">
        <v>2654</v>
      </c>
      <c r="W473" s="217" t="s">
        <v>2654</v>
      </c>
      <c r="X473" s="217" t="s">
        <v>2654</v>
      </c>
      <c r="Y473" s="217" t="s">
        <v>2654</v>
      </c>
      <c r="Z473" s="217" t="s">
        <v>2654</v>
      </c>
      <c r="AA473" s="217" t="s">
        <v>2654</v>
      </c>
      <c r="AB473" s="217" t="str">
        <f t="shared" si="148"/>
        <v>NO</v>
      </c>
      <c r="AC473" s="217" t="str">
        <f t="shared" si="149"/>
        <v>NO</v>
      </c>
      <c r="AD473" s="217" t="str">
        <f t="shared" si="150"/>
        <v>NO</v>
      </c>
      <c r="AE473" s="217" t="str">
        <f t="shared" si="151"/>
        <v>YES</v>
      </c>
      <c r="AF473" s="217" t="str">
        <f t="shared" si="152"/>
        <v>NO</v>
      </c>
      <c r="AG473" s="217" t="str">
        <f t="shared" si="153"/>
        <v>NO</v>
      </c>
      <c r="AH473" s="217" t="str">
        <f t="shared" si="137"/>
        <v>NO</v>
      </c>
      <c r="AI473" s="217" t="str">
        <f t="shared" si="138"/>
        <v>NO</v>
      </c>
      <c r="AJ473" s="217" t="str">
        <f t="shared" si="140"/>
        <v>NO</v>
      </c>
      <c r="AK473" s="217" t="str">
        <f t="shared" si="141"/>
        <v>NO</v>
      </c>
      <c r="AL473" s="217" t="str">
        <f t="shared" si="142"/>
        <v>NO</v>
      </c>
      <c r="AM473" s="217" t="str">
        <f t="shared" si="143"/>
        <v>NO</v>
      </c>
      <c r="AN473" s="217" t="str">
        <f t="shared" si="144"/>
        <v>NO</v>
      </c>
      <c r="AO473" s="217" t="str">
        <f t="shared" si="144"/>
        <v>NO</v>
      </c>
      <c r="AP473" s="217" t="str">
        <f>IF(AND(Inputs!$E$16=TRUE,K473="YES"),"YES","NO")</f>
        <v>NO</v>
      </c>
      <c r="AQ473" s="217" t="str">
        <f t="shared" si="145"/>
        <v>YES</v>
      </c>
      <c r="AR473" s="217" t="str">
        <f t="shared" si="154"/>
        <v>NO</v>
      </c>
      <c r="AS473" s="216">
        <v>24</v>
      </c>
      <c r="AT473" s="221">
        <f t="shared" si="139"/>
        <v>43528</v>
      </c>
      <c r="AU473" s="217" t="str">
        <f t="shared" si="146"/>
        <v>PO+24W</v>
      </c>
    </row>
    <row r="474" spans="1:47" s="9" customFormat="1" hidden="1" x14ac:dyDescent="0.25">
      <c r="A474" s="218"/>
      <c r="B474" s="217" t="s">
        <v>2644</v>
      </c>
      <c r="C474" s="217">
        <v>8100</v>
      </c>
      <c r="D474" s="225">
        <v>8153</v>
      </c>
      <c r="E474" s="205" t="s">
        <v>2897</v>
      </c>
      <c r="F474" s="205" t="str">
        <f t="shared" si="147"/>
        <v>0000-FE-8153</v>
      </c>
      <c r="G474" s="205" t="s">
        <v>2742</v>
      </c>
      <c r="H474" s="9" t="s">
        <v>2667</v>
      </c>
      <c r="I474" s="9" t="str">
        <f>VLOOKUP(J474,Auxiliary!B:C,2,0)</f>
        <v>ACTU</v>
      </c>
      <c r="J474" s="217" t="s">
        <v>2534</v>
      </c>
      <c r="K474" s="217" t="s">
        <v>2653</v>
      </c>
      <c r="L474" s="217" t="s">
        <v>2654</v>
      </c>
      <c r="M474" s="217" t="s">
        <v>2654</v>
      </c>
      <c r="N474" s="217" t="s">
        <v>2654</v>
      </c>
      <c r="O474" s="217" t="s">
        <v>2654</v>
      </c>
      <c r="P474" s="217" t="s">
        <v>2654</v>
      </c>
      <c r="Q474" s="217" t="s">
        <v>2653</v>
      </c>
      <c r="R474" s="217" t="s">
        <v>2653</v>
      </c>
      <c r="S474" s="217" t="s">
        <v>2654</v>
      </c>
      <c r="T474" s="217" t="s">
        <v>2654</v>
      </c>
      <c r="U474" s="217" t="s">
        <v>2654</v>
      </c>
      <c r="V474" s="217" t="s">
        <v>2654</v>
      </c>
      <c r="W474" s="217" t="s">
        <v>2654</v>
      </c>
      <c r="X474" s="217" t="s">
        <v>2654</v>
      </c>
      <c r="Y474" s="217" t="s">
        <v>2654</v>
      </c>
      <c r="Z474" s="217" t="s">
        <v>2654</v>
      </c>
      <c r="AA474" s="217" t="s">
        <v>2654</v>
      </c>
      <c r="AB474" s="217" t="str">
        <f t="shared" si="148"/>
        <v>NO</v>
      </c>
      <c r="AC474" s="217" t="str">
        <f t="shared" si="149"/>
        <v>NO</v>
      </c>
      <c r="AD474" s="217" t="str">
        <f t="shared" si="150"/>
        <v>NO</v>
      </c>
      <c r="AE474" s="217" t="str">
        <f t="shared" si="151"/>
        <v>YES</v>
      </c>
      <c r="AF474" s="217" t="str">
        <f t="shared" si="152"/>
        <v>NO</v>
      </c>
      <c r="AG474" s="217" t="str">
        <f t="shared" si="153"/>
        <v>NO</v>
      </c>
      <c r="AH474" s="217" t="str">
        <f t="shared" ref="AH474:AH537" si="155">IF(AND(T$6="X",T474="YES"),"YES","NO")</f>
        <v>NO</v>
      </c>
      <c r="AI474" s="217" t="str">
        <f t="shared" ref="AI474:AI537" si="156">IF(AND(U$6="X",U474="YES"),"YES","NO")</f>
        <v>NO</v>
      </c>
      <c r="AJ474" s="217" t="str">
        <f t="shared" si="140"/>
        <v>NO</v>
      </c>
      <c r="AK474" s="217" t="str">
        <f t="shared" si="141"/>
        <v>NO</v>
      </c>
      <c r="AL474" s="217" t="str">
        <f t="shared" si="142"/>
        <v>NO</v>
      </c>
      <c r="AM474" s="217" t="str">
        <f t="shared" si="143"/>
        <v>NO</v>
      </c>
      <c r="AN474" s="217" t="str">
        <f t="shared" si="144"/>
        <v>NO</v>
      </c>
      <c r="AO474" s="217" t="str">
        <f t="shared" si="144"/>
        <v>NO</v>
      </c>
      <c r="AP474" s="217" t="str">
        <f>IF(AND(Inputs!$E$16=TRUE,K474="YES"),"YES","NO")</f>
        <v>NO</v>
      </c>
      <c r="AQ474" s="217" t="str">
        <f t="shared" si="145"/>
        <v>YES</v>
      </c>
      <c r="AR474" s="217" t="str">
        <f t="shared" si="154"/>
        <v>NO</v>
      </c>
      <c r="AS474" s="216">
        <v>24</v>
      </c>
      <c r="AT474" s="221">
        <f t="shared" si="139"/>
        <v>43528</v>
      </c>
      <c r="AU474" s="217" t="str">
        <f t="shared" si="146"/>
        <v>PO+24W</v>
      </c>
    </row>
    <row r="475" spans="1:47" s="9" customFormat="1" hidden="1" x14ac:dyDescent="0.25">
      <c r="A475" s="218"/>
      <c r="B475" s="217" t="s">
        <v>2644</v>
      </c>
      <c r="C475" s="217">
        <v>8100</v>
      </c>
      <c r="D475" s="225">
        <v>8154</v>
      </c>
      <c r="E475" s="205" t="s">
        <v>2313</v>
      </c>
      <c r="F475" s="205" t="str">
        <f t="shared" si="147"/>
        <v>0000-FE-8154</v>
      </c>
      <c r="G475" s="205" t="s">
        <v>2742</v>
      </c>
      <c r="H475" s="9" t="s">
        <v>2667</v>
      </c>
      <c r="I475" s="9" t="str">
        <f>VLOOKUP(J475,Auxiliary!B:C,2,0)</f>
        <v>ACTU</v>
      </c>
      <c r="J475" s="217" t="s">
        <v>2534</v>
      </c>
      <c r="K475" s="217" t="s">
        <v>2653</v>
      </c>
      <c r="L475" s="217" t="s">
        <v>2654</v>
      </c>
      <c r="M475" s="217" t="s">
        <v>2654</v>
      </c>
      <c r="N475" s="217" t="s">
        <v>2654</v>
      </c>
      <c r="O475" s="217" t="s">
        <v>2654</v>
      </c>
      <c r="P475" s="217" t="s">
        <v>2654</v>
      </c>
      <c r="Q475" s="217" t="s">
        <v>2653</v>
      </c>
      <c r="R475" s="217" t="s">
        <v>2653</v>
      </c>
      <c r="S475" s="217" t="s">
        <v>2654</v>
      </c>
      <c r="T475" s="217" t="s">
        <v>2654</v>
      </c>
      <c r="U475" s="217" t="s">
        <v>2654</v>
      </c>
      <c r="V475" s="217" t="s">
        <v>2654</v>
      </c>
      <c r="W475" s="217" t="s">
        <v>2654</v>
      </c>
      <c r="X475" s="217" t="s">
        <v>2654</v>
      </c>
      <c r="Y475" s="217" t="s">
        <v>2654</v>
      </c>
      <c r="Z475" s="217" t="s">
        <v>2654</v>
      </c>
      <c r="AA475" s="217" t="s">
        <v>2654</v>
      </c>
      <c r="AB475" s="217" t="str">
        <f t="shared" si="148"/>
        <v>NO</v>
      </c>
      <c r="AC475" s="217" t="str">
        <f t="shared" si="149"/>
        <v>NO</v>
      </c>
      <c r="AD475" s="217" t="str">
        <f t="shared" si="150"/>
        <v>NO</v>
      </c>
      <c r="AE475" s="217" t="str">
        <f t="shared" si="151"/>
        <v>YES</v>
      </c>
      <c r="AF475" s="217" t="str">
        <f t="shared" si="152"/>
        <v>NO</v>
      </c>
      <c r="AG475" s="217" t="str">
        <f t="shared" si="153"/>
        <v>NO</v>
      </c>
      <c r="AH475" s="217" t="str">
        <f t="shared" si="155"/>
        <v>NO</v>
      </c>
      <c r="AI475" s="217" t="str">
        <f t="shared" si="156"/>
        <v>NO</v>
      </c>
      <c r="AJ475" s="217" t="str">
        <f t="shared" si="140"/>
        <v>NO</v>
      </c>
      <c r="AK475" s="217" t="str">
        <f t="shared" si="141"/>
        <v>NO</v>
      </c>
      <c r="AL475" s="217" t="str">
        <f t="shared" si="142"/>
        <v>NO</v>
      </c>
      <c r="AM475" s="217" t="str">
        <f t="shared" si="143"/>
        <v>NO</v>
      </c>
      <c r="AN475" s="217" t="str">
        <f t="shared" si="144"/>
        <v>NO</v>
      </c>
      <c r="AO475" s="217" t="str">
        <f t="shared" si="144"/>
        <v>NO</v>
      </c>
      <c r="AP475" s="217" t="str">
        <f>IF(AND(Inputs!$E$16=TRUE,K475="YES"),"YES","NO")</f>
        <v>NO</v>
      </c>
      <c r="AQ475" s="217" t="str">
        <f t="shared" si="145"/>
        <v>YES</v>
      </c>
      <c r="AR475" s="217" t="str">
        <f t="shared" si="154"/>
        <v>NO</v>
      </c>
      <c r="AS475" s="216">
        <v>24</v>
      </c>
      <c r="AT475" s="221">
        <f t="shared" si="139"/>
        <v>43528</v>
      </c>
      <c r="AU475" s="217" t="str">
        <f t="shared" si="146"/>
        <v>PO+24W</v>
      </c>
    </row>
    <row r="476" spans="1:47" s="9" customFormat="1" hidden="1" x14ac:dyDescent="0.25">
      <c r="A476" s="218"/>
      <c r="B476" s="217" t="s">
        <v>2644</v>
      </c>
      <c r="C476" s="217">
        <v>8100</v>
      </c>
      <c r="D476" s="225">
        <v>8155</v>
      </c>
      <c r="E476" s="205" t="s">
        <v>2314</v>
      </c>
      <c r="F476" s="205" t="str">
        <f t="shared" si="147"/>
        <v>0000-FE-8155</v>
      </c>
      <c r="G476" s="205" t="s">
        <v>2742</v>
      </c>
      <c r="H476" s="9" t="s">
        <v>2667</v>
      </c>
      <c r="I476" s="9" t="str">
        <f>VLOOKUP(J476,Auxiliary!B:C,2,0)</f>
        <v>ACTU</v>
      </c>
      <c r="J476" s="217" t="s">
        <v>2534</v>
      </c>
      <c r="K476" s="217" t="s">
        <v>2653</v>
      </c>
      <c r="L476" s="217" t="s">
        <v>2654</v>
      </c>
      <c r="M476" s="217" t="s">
        <v>2654</v>
      </c>
      <c r="N476" s="217" t="s">
        <v>2654</v>
      </c>
      <c r="O476" s="217" t="s">
        <v>2654</v>
      </c>
      <c r="P476" s="217" t="s">
        <v>2654</v>
      </c>
      <c r="Q476" s="217" t="s">
        <v>2653</v>
      </c>
      <c r="R476" s="217" t="s">
        <v>2653</v>
      </c>
      <c r="S476" s="217" t="s">
        <v>2654</v>
      </c>
      <c r="T476" s="217" t="s">
        <v>2654</v>
      </c>
      <c r="U476" s="217" t="s">
        <v>2654</v>
      </c>
      <c r="V476" s="217" t="s">
        <v>2654</v>
      </c>
      <c r="W476" s="217" t="s">
        <v>2654</v>
      </c>
      <c r="X476" s="217" t="s">
        <v>2654</v>
      </c>
      <c r="Y476" s="217" t="s">
        <v>2654</v>
      </c>
      <c r="Z476" s="217" t="s">
        <v>2654</v>
      </c>
      <c r="AA476" s="217" t="s">
        <v>2654</v>
      </c>
      <c r="AB476" s="217" t="str">
        <f t="shared" si="148"/>
        <v>NO</v>
      </c>
      <c r="AC476" s="217" t="str">
        <f t="shared" si="149"/>
        <v>NO</v>
      </c>
      <c r="AD476" s="217" t="str">
        <f t="shared" si="150"/>
        <v>NO</v>
      </c>
      <c r="AE476" s="217" t="str">
        <f t="shared" si="151"/>
        <v>YES</v>
      </c>
      <c r="AF476" s="217" t="str">
        <f t="shared" si="152"/>
        <v>NO</v>
      </c>
      <c r="AG476" s="217" t="str">
        <f t="shared" si="153"/>
        <v>NO</v>
      </c>
      <c r="AH476" s="217" t="str">
        <f t="shared" si="155"/>
        <v>NO</v>
      </c>
      <c r="AI476" s="217" t="str">
        <f t="shared" si="156"/>
        <v>NO</v>
      </c>
      <c r="AJ476" s="217" t="str">
        <f t="shared" si="140"/>
        <v>NO</v>
      </c>
      <c r="AK476" s="217" t="str">
        <f t="shared" si="141"/>
        <v>NO</v>
      </c>
      <c r="AL476" s="217" t="str">
        <f t="shared" si="142"/>
        <v>NO</v>
      </c>
      <c r="AM476" s="217" t="str">
        <f t="shared" si="143"/>
        <v>NO</v>
      </c>
      <c r="AN476" s="217" t="str">
        <f t="shared" si="144"/>
        <v>NO</v>
      </c>
      <c r="AO476" s="217" t="str">
        <f t="shared" si="144"/>
        <v>NO</v>
      </c>
      <c r="AP476" s="217" t="str">
        <f>IF(AND(Inputs!$E$16=TRUE,K476="YES"),"YES","NO")</f>
        <v>NO</v>
      </c>
      <c r="AQ476" s="217" t="str">
        <f t="shared" si="145"/>
        <v>YES</v>
      </c>
      <c r="AR476" s="217" t="str">
        <f t="shared" si="154"/>
        <v>NO</v>
      </c>
      <c r="AS476" s="216">
        <v>24</v>
      </c>
      <c r="AT476" s="221">
        <f t="shared" si="139"/>
        <v>43528</v>
      </c>
      <c r="AU476" s="217" t="str">
        <f t="shared" si="146"/>
        <v>PO+24W</v>
      </c>
    </row>
    <row r="477" spans="1:47" s="9" customFormat="1" hidden="1" x14ac:dyDescent="0.25">
      <c r="A477" s="218"/>
      <c r="B477" s="217" t="s">
        <v>2644</v>
      </c>
      <c r="C477" s="217">
        <v>8100</v>
      </c>
      <c r="D477" s="225">
        <v>8156</v>
      </c>
      <c r="E477" s="205" t="s">
        <v>2315</v>
      </c>
      <c r="F477" s="205" t="str">
        <f t="shared" si="147"/>
        <v>0000-FE-8156</v>
      </c>
      <c r="G477" s="205" t="s">
        <v>2742</v>
      </c>
      <c r="H477" s="9" t="s">
        <v>2667</v>
      </c>
      <c r="I477" s="9" t="str">
        <f>VLOOKUP(J477,Auxiliary!B:C,2,0)</f>
        <v>ACTU</v>
      </c>
      <c r="J477" s="217" t="s">
        <v>2534</v>
      </c>
      <c r="K477" s="217" t="s">
        <v>2653</v>
      </c>
      <c r="L477" s="217" t="s">
        <v>2654</v>
      </c>
      <c r="M477" s="217" t="s">
        <v>2654</v>
      </c>
      <c r="N477" s="217" t="s">
        <v>2654</v>
      </c>
      <c r="O477" s="217" t="s">
        <v>2654</v>
      </c>
      <c r="P477" s="217" t="s">
        <v>2654</v>
      </c>
      <c r="Q477" s="217" t="s">
        <v>2653</v>
      </c>
      <c r="R477" s="217" t="s">
        <v>2653</v>
      </c>
      <c r="S477" s="217" t="s">
        <v>2654</v>
      </c>
      <c r="T477" s="217" t="s">
        <v>2654</v>
      </c>
      <c r="U477" s="217" t="s">
        <v>2654</v>
      </c>
      <c r="V477" s="217" t="s">
        <v>2654</v>
      </c>
      <c r="W477" s="217" t="s">
        <v>2654</v>
      </c>
      <c r="X477" s="217" t="s">
        <v>2654</v>
      </c>
      <c r="Y477" s="217" t="s">
        <v>2654</v>
      </c>
      <c r="Z477" s="217" t="s">
        <v>2654</v>
      </c>
      <c r="AA477" s="217" t="s">
        <v>2654</v>
      </c>
      <c r="AB477" s="217" t="str">
        <f t="shared" si="148"/>
        <v>NO</v>
      </c>
      <c r="AC477" s="217" t="str">
        <f t="shared" si="149"/>
        <v>NO</v>
      </c>
      <c r="AD477" s="217" t="str">
        <f t="shared" si="150"/>
        <v>NO</v>
      </c>
      <c r="AE477" s="217" t="str">
        <f t="shared" si="151"/>
        <v>YES</v>
      </c>
      <c r="AF477" s="217" t="str">
        <f t="shared" si="152"/>
        <v>NO</v>
      </c>
      <c r="AG477" s="217" t="str">
        <f t="shared" si="153"/>
        <v>NO</v>
      </c>
      <c r="AH477" s="217" t="str">
        <f t="shared" si="155"/>
        <v>NO</v>
      </c>
      <c r="AI477" s="217" t="str">
        <f t="shared" si="156"/>
        <v>NO</v>
      </c>
      <c r="AJ477" s="217" t="str">
        <f t="shared" si="140"/>
        <v>NO</v>
      </c>
      <c r="AK477" s="217" t="str">
        <f t="shared" si="141"/>
        <v>NO</v>
      </c>
      <c r="AL477" s="217" t="str">
        <f t="shared" si="142"/>
        <v>NO</v>
      </c>
      <c r="AM477" s="217" t="str">
        <f t="shared" si="143"/>
        <v>NO</v>
      </c>
      <c r="AN477" s="217" t="str">
        <f t="shared" si="144"/>
        <v>NO</v>
      </c>
      <c r="AO477" s="217" t="str">
        <f t="shared" si="144"/>
        <v>NO</v>
      </c>
      <c r="AP477" s="217" t="str">
        <f>IF(AND(Inputs!$E$16=TRUE,K477="YES"),"YES","NO")</f>
        <v>NO</v>
      </c>
      <c r="AQ477" s="217" t="str">
        <f t="shared" si="145"/>
        <v>YES</v>
      </c>
      <c r="AR477" s="217" t="str">
        <f t="shared" si="154"/>
        <v>NO</v>
      </c>
      <c r="AS477" s="216">
        <v>24</v>
      </c>
      <c r="AT477" s="221">
        <f t="shared" si="139"/>
        <v>43528</v>
      </c>
      <c r="AU477" s="217" t="str">
        <f t="shared" si="146"/>
        <v>PO+24W</v>
      </c>
    </row>
    <row r="478" spans="1:47" s="9" customFormat="1" hidden="1" x14ac:dyDescent="0.25">
      <c r="A478" s="218"/>
      <c r="B478" s="217" t="s">
        <v>2644</v>
      </c>
      <c r="C478" s="217">
        <v>8100</v>
      </c>
      <c r="D478" s="225">
        <v>8157</v>
      </c>
      <c r="E478" s="205" t="s">
        <v>2316</v>
      </c>
      <c r="F478" s="205" t="str">
        <f t="shared" si="147"/>
        <v>0000-FE-8157</v>
      </c>
      <c r="G478" s="205" t="s">
        <v>2742</v>
      </c>
      <c r="H478" s="9" t="s">
        <v>2667</v>
      </c>
      <c r="I478" s="9" t="str">
        <f>VLOOKUP(J478,Auxiliary!B:C,2,0)</f>
        <v>ACTU</v>
      </c>
      <c r="J478" s="217" t="s">
        <v>2534</v>
      </c>
      <c r="K478" s="217" t="s">
        <v>2653</v>
      </c>
      <c r="L478" s="217" t="s">
        <v>2654</v>
      </c>
      <c r="M478" s="217" t="s">
        <v>2654</v>
      </c>
      <c r="N478" s="217" t="s">
        <v>2654</v>
      </c>
      <c r="O478" s="217" t="s">
        <v>2654</v>
      </c>
      <c r="P478" s="217" t="s">
        <v>2654</v>
      </c>
      <c r="Q478" s="217" t="s">
        <v>2653</v>
      </c>
      <c r="R478" s="217" t="s">
        <v>2653</v>
      </c>
      <c r="S478" s="217" t="s">
        <v>2654</v>
      </c>
      <c r="T478" s="217" t="s">
        <v>2654</v>
      </c>
      <c r="U478" s="217" t="s">
        <v>2654</v>
      </c>
      <c r="V478" s="217" t="s">
        <v>2654</v>
      </c>
      <c r="W478" s="217" t="s">
        <v>2654</v>
      </c>
      <c r="X478" s="217" t="s">
        <v>2654</v>
      </c>
      <c r="Y478" s="217" t="s">
        <v>2654</v>
      </c>
      <c r="Z478" s="217" t="s">
        <v>2654</v>
      </c>
      <c r="AA478" s="217" t="s">
        <v>2654</v>
      </c>
      <c r="AB478" s="217" t="str">
        <f t="shared" si="148"/>
        <v>NO</v>
      </c>
      <c r="AC478" s="217" t="str">
        <f t="shared" si="149"/>
        <v>NO</v>
      </c>
      <c r="AD478" s="217" t="str">
        <f t="shared" si="150"/>
        <v>NO</v>
      </c>
      <c r="AE478" s="217" t="str">
        <f t="shared" si="151"/>
        <v>YES</v>
      </c>
      <c r="AF478" s="217" t="str">
        <f t="shared" si="152"/>
        <v>NO</v>
      </c>
      <c r="AG478" s="217" t="str">
        <f t="shared" si="153"/>
        <v>NO</v>
      </c>
      <c r="AH478" s="217" t="str">
        <f t="shared" si="155"/>
        <v>NO</v>
      </c>
      <c r="AI478" s="217" t="str">
        <f t="shared" si="156"/>
        <v>NO</v>
      </c>
      <c r="AJ478" s="217" t="str">
        <f t="shared" si="140"/>
        <v>NO</v>
      </c>
      <c r="AK478" s="217" t="str">
        <f t="shared" si="141"/>
        <v>NO</v>
      </c>
      <c r="AL478" s="217" t="str">
        <f t="shared" si="142"/>
        <v>NO</v>
      </c>
      <c r="AM478" s="217" t="str">
        <f t="shared" si="143"/>
        <v>NO</v>
      </c>
      <c r="AN478" s="217" t="str">
        <f t="shared" si="144"/>
        <v>NO</v>
      </c>
      <c r="AO478" s="217" t="str">
        <f t="shared" si="144"/>
        <v>NO</v>
      </c>
      <c r="AP478" s="217" t="str">
        <f>IF(AND(Inputs!$E$16=TRUE,K478="YES"),"YES","NO")</f>
        <v>NO</v>
      </c>
      <c r="AQ478" s="217" t="str">
        <f t="shared" si="145"/>
        <v>YES</v>
      </c>
      <c r="AR478" s="217" t="str">
        <f t="shared" si="154"/>
        <v>NO</v>
      </c>
      <c r="AS478" s="216">
        <v>24</v>
      </c>
      <c r="AT478" s="221">
        <f t="shared" si="139"/>
        <v>43528</v>
      </c>
      <c r="AU478" s="217" t="str">
        <f t="shared" si="146"/>
        <v>PO+24W</v>
      </c>
    </row>
    <row r="479" spans="1:47" s="9" customFormat="1" hidden="1" x14ac:dyDescent="0.25">
      <c r="A479" s="218"/>
      <c r="B479" s="217" t="s">
        <v>2644</v>
      </c>
      <c r="C479" s="217">
        <v>8100</v>
      </c>
      <c r="D479" s="225">
        <v>8158</v>
      </c>
      <c r="E479" s="205" t="s">
        <v>2898</v>
      </c>
      <c r="F479" s="205" t="str">
        <f t="shared" si="147"/>
        <v>0000-FE-8158</v>
      </c>
      <c r="G479" s="205" t="s">
        <v>2742</v>
      </c>
      <c r="H479" s="9" t="s">
        <v>2667</v>
      </c>
      <c r="I479" s="9" t="str">
        <f>VLOOKUP(J479,Auxiliary!B:C,2,0)</f>
        <v>ACTU</v>
      </c>
      <c r="J479" s="217" t="s">
        <v>2534</v>
      </c>
      <c r="K479" s="217" t="s">
        <v>2653</v>
      </c>
      <c r="L479" s="217" t="s">
        <v>2654</v>
      </c>
      <c r="M479" s="217" t="s">
        <v>2654</v>
      </c>
      <c r="N479" s="217" t="s">
        <v>2654</v>
      </c>
      <c r="O479" s="217" t="s">
        <v>2654</v>
      </c>
      <c r="P479" s="217" t="s">
        <v>2654</v>
      </c>
      <c r="Q479" s="217" t="s">
        <v>2653</v>
      </c>
      <c r="R479" s="217" t="s">
        <v>2653</v>
      </c>
      <c r="S479" s="217" t="s">
        <v>2654</v>
      </c>
      <c r="T479" s="217" t="s">
        <v>2654</v>
      </c>
      <c r="U479" s="217" t="s">
        <v>2654</v>
      </c>
      <c r="V479" s="217" t="s">
        <v>2654</v>
      </c>
      <c r="W479" s="217" t="s">
        <v>2654</v>
      </c>
      <c r="X479" s="217" t="s">
        <v>2654</v>
      </c>
      <c r="Y479" s="217" t="s">
        <v>2654</v>
      </c>
      <c r="Z479" s="217" t="s">
        <v>2654</v>
      </c>
      <c r="AA479" s="217" t="s">
        <v>2654</v>
      </c>
      <c r="AB479" s="217" t="str">
        <f t="shared" si="148"/>
        <v>NO</v>
      </c>
      <c r="AC479" s="217" t="str">
        <f t="shared" si="149"/>
        <v>NO</v>
      </c>
      <c r="AD479" s="217" t="str">
        <f t="shared" si="150"/>
        <v>NO</v>
      </c>
      <c r="AE479" s="217" t="str">
        <f t="shared" si="151"/>
        <v>YES</v>
      </c>
      <c r="AF479" s="217" t="str">
        <f t="shared" si="152"/>
        <v>NO</v>
      </c>
      <c r="AG479" s="217" t="str">
        <f t="shared" si="153"/>
        <v>NO</v>
      </c>
      <c r="AH479" s="217" t="str">
        <f t="shared" si="155"/>
        <v>NO</v>
      </c>
      <c r="AI479" s="217" t="str">
        <f t="shared" si="156"/>
        <v>NO</v>
      </c>
      <c r="AJ479" s="217" t="str">
        <f t="shared" si="140"/>
        <v>NO</v>
      </c>
      <c r="AK479" s="217" t="str">
        <f t="shared" si="141"/>
        <v>NO</v>
      </c>
      <c r="AL479" s="217" t="str">
        <f t="shared" si="142"/>
        <v>NO</v>
      </c>
      <c r="AM479" s="217" t="str">
        <f t="shared" si="143"/>
        <v>NO</v>
      </c>
      <c r="AN479" s="217" t="str">
        <f t="shared" si="144"/>
        <v>NO</v>
      </c>
      <c r="AO479" s="217" t="str">
        <f t="shared" si="144"/>
        <v>NO</v>
      </c>
      <c r="AP479" s="217" t="str">
        <f>IF(AND(Inputs!$E$16=TRUE,K479="YES"),"YES","NO")</f>
        <v>NO</v>
      </c>
      <c r="AQ479" s="217" t="str">
        <f t="shared" si="145"/>
        <v>YES</v>
      </c>
      <c r="AR479" s="217" t="str">
        <f t="shared" si="154"/>
        <v>NO</v>
      </c>
      <c r="AS479" s="216">
        <v>40</v>
      </c>
      <c r="AT479" s="221">
        <f t="shared" si="139"/>
        <v>43640</v>
      </c>
      <c r="AU479" s="217" t="str">
        <f t="shared" si="146"/>
        <v>PO+40W</v>
      </c>
    </row>
    <row r="480" spans="1:47" s="9" customFormat="1" x14ac:dyDescent="0.25">
      <c r="A480" s="218"/>
      <c r="B480" s="217" t="s">
        <v>2644</v>
      </c>
      <c r="C480" s="217">
        <v>8100</v>
      </c>
      <c r="D480" s="225">
        <v>8159</v>
      </c>
      <c r="E480" s="205" t="s">
        <v>2003</v>
      </c>
      <c r="F480" s="205" t="str">
        <f t="shared" si="147"/>
        <v>0000-FE-8159</v>
      </c>
      <c r="G480" s="205" t="s">
        <v>2742</v>
      </c>
      <c r="H480" s="9" t="s">
        <v>2667</v>
      </c>
      <c r="I480" s="9" t="str">
        <f>VLOOKUP(J480,Auxiliary!B:C,2,0)</f>
        <v>ACTU</v>
      </c>
      <c r="J480" s="217" t="s">
        <v>2534</v>
      </c>
      <c r="K480" s="217" t="s">
        <v>2653</v>
      </c>
      <c r="L480" s="217" t="s">
        <v>2654</v>
      </c>
      <c r="M480" s="217" t="s">
        <v>2654</v>
      </c>
      <c r="N480" s="217" t="s">
        <v>2654</v>
      </c>
      <c r="O480" s="217" t="s">
        <v>2654</v>
      </c>
      <c r="P480" s="217" t="s">
        <v>2654</v>
      </c>
      <c r="Q480" s="217" t="s">
        <v>2653</v>
      </c>
      <c r="R480" s="217" t="s">
        <v>2653</v>
      </c>
      <c r="S480" s="217" t="s">
        <v>2654</v>
      </c>
      <c r="T480" s="217" t="s">
        <v>2654</v>
      </c>
      <c r="U480" s="217" t="s">
        <v>2654</v>
      </c>
      <c r="V480" s="217" t="s">
        <v>2654</v>
      </c>
      <c r="W480" s="217" t="s">
        <v>2654</v>
      </c>
      <c r="X480" s="217" t="s">
        <v>2654</v>
      </c>
      <c r="Y480" s="217" t="s">
        <v>2654</v>
      </c>
      <c r="Z480" s="217" t="s">
        <v>2654</v>
      </c>
      <c r="AA480" s="217" t="s">
        <v>2654</v>
      </c>
      <c r="AB480" s="217" t="str">
        <f t="shared" si="148"/>
        <v>NO</v>
      </c>
      <c r="AC480" s="217" t="str">
        <f t="shared" si="149"/>
        <v>NO</v>
      </c>
      <c r="AD480" s="217" t="str">
        <f t="shared" si="150"/>
        <v>NO</v>
      </c>
      <c r="AE480" s="217" t="str">
        <f t="shared" si="151"/>
        <v>YES</v>
      </c>
      <c r="AF480" s="217" t="str">
        <f t="shared" si="152"/>
        <v>NO</v>
      </c>
      <c r="AG480" s="217" t="str">
        <f t="shared" si="153"/>
        <v>NO</v>
      </c>
      <c r="AH480" s="217" t="str">
        <f t="shared" si="155"/>
        <v>NO</v>
      </c>
      <c r="AI480" s="217" t="str">
        <f t="shared" si="156"/>
        <v>NO</v>
      </c>
      <c r="AJ480" s="217" t="str">
        <f t="shared" si="140"/>
        <v>NO</v>
      </c>
      <c r="AK480" s="217" t="str">
        <f t="shared" si="141"/>
        <v>NO</v>
      </c>
      <c r="AL480" s="217" t="str">
        <f t="shared" si="142"/>
        <v>NO</v>
      </c>
      <c r="AM480" s="217" t="str">
        <f t="shared" si="143"/>
        <v>NO</v>
      </c>
      <c r="AN480" s="217" t="str">
        <f t="shared" si="144"/>
        <v>NO</v>
      </c>
      <c r="AO480" s="217" t="str">
        <f t="shared" si="144"/>
        <v>NO</v>
      </c>
      <c r="AP480" s="217" t="str">
        <f>IF(AND(Inputs!$E$16=TRUE,K480="YES"),"YES","NO")</f>
        <v>NO</v>
      </c>
      <c r="AQ480" s="217" t="str">
        <f t="shared" si="145"/>
        <v>YES</v>
      </c>
      <c r="AR480" s="217" t="str">
        <f t="shared" si="154"/>
        <v>NO</v>
      </c>
      <c r="AS480" s="216">
        <v>24</v>
      </c>
      <c r="AT480" s="221">
        <f t="shared" si="139"/>
        <v>43528</v>
      </c>
      <c r="AU480" s="217" t="str">
        <f t="shared" si="146"/>
        <v>PO+24W</v>
      </c>
    </row>
    <row r="481" spans="1:47" s="9" customFormat="1" hidden="1" x14ac:dyDescent="0.25">
      <c r="A481" s="218"/>
      <c r="B481" s="217" t="s">
        <v>2644</v>
      </c>
      <c r="C481" s="217">
        <v>8100</v>
      </c>
      <c r="D481" s="225">
        <v>8160</v>
      </c>
      <c r="E481" s="205" t="s">
        <v>2317</v>
      </c>
      <c r="F481" s="205" t="str">
        <f t="shared" si="147"/>
        <v>0000-FE-8160</v>
      </c>
      <c r="G481" s="205" t="s">
        <v>2742</v>
      </c>
      <c r="H481" s="9" t="s">
        <v>2667</v>
      </c>
      <c r="I481" s="9" t="str">
        <f>VLOOKUP(J481,Auxiliary!B:C,2,0)</f>
        <v>ACTU</v>
      </c>
      <c r="J481" s="217" t="s">
        <v>2534</v>
      </c>
      <c r="K481" s="217" t="s">
        <v>2653</v>
      </c>
      <c r="L481" s="217" t="s">
        <v>2654</v>
      </c>
      <c r="M481" s="217" t="s">
        <v>2654</v>
      </c>
      <c r="N481" s="217" t="s">
        <v>2654</v>
      </c>
      <c r="O481" s="217" t="s">
        <v>2654</v>
      </c>
      <c r="P481" s="217" t="s">
        <v>2654</v>
      </c>
      <c r="Q481" s="217" t="s">
        <v>2653</v>
      </c>
      <c r="R481" s="217" t="s">
        <v>2653</v>
      </c>
      <c r="S481" s="217" t="s">
        <v>2654</v>
      </c>
      <c r="T481" s="217" t="s">
        <v>2654</v>
      </c>
      <c r="U481" s="217" t="s">
        <v>2654</v>
      </c>
      <c r="V481" s="217" t="s">
        <v>2654</v>
      </c>
      <c r="W481" s="217" t="s">
        <v>2654</v>
      </c>
      <c r="X481" s="217" t="s">
        <v>2654</v>
      </c>
      <c r="Y481" s="217" t="s">
        <v>2654</v>
      </c>
      <c r="Z481" s="217" t="s">
        <v>2654</v>
      </c>
      <c r="AA481" s="217" t="s">
        <v>2654</v>
      </c>
      <c r="AB481" s="217" t="str">
        <f t="shared" si="148"/>
        <v>NO</v>
      </c>
      <c r="AC481" s="217" t="str">
        <f t="shared" si="149"/>
        <v>NO</v>
      </c>
      <c r="AD481" s="217" t="str">
        <f t="shared" si="150"/>
        <v>NO</v>
      </c>
      <c r="AE481" s="217" t="str">
        <f t="shared" si="151"/>
        <v>YES</v>
      </c>
      <c r="AF481" s="217" t="str">
        <f t="shared" si="152"/>
        <v>NO</v>
      </c>
      <c r="AG481" s="217" t="str">
        <f t="shared" si="153"/>
        <v>NO</v>
      </c>
      <c r="AH481" s="217" t="str">
        <f t="shared" si="155"/>
        <v>NO</v>
      </c>
      <c r="AI481" s="217" t="str">
        <f t="shared" si="156"/>
        <v>NO</v>
      </c>
      <c r="AJ481" s="217" t="str">
        <f t="shared" si="140"/>
        <v>NO</v>
      </c>
      <c r="AK481" s="217" t="str">
        <f t="shared" si="141"/>
        <v>NO</v>
      </c>
      <c r="AL481" s="217" t="str">
        <f t="shared" si="142"/>
        <v>NO</v>
      </c>
      <c r="AM481" s="217" t="str">
        <f t="shared" si="143"/>
        <v>NO</v>
      </c>
      <c r="AN481" s="217" t="str">
        <f t="shared" si="144"/>
        <v>NO</v>
      </c>
      <c r="AO481" s="217" t="str">
        <f t="shared" si="144"/>
        <v>NO</v>
      </c>
      <c r="AP481" s="217" t="str">
        <f>IF(AND(Inputs!$E$16=TRUE,K481="YES"),"YES","NO")</f>
        <v>NO</v>
      </c>
      <c r="AQ481" s="217" t="str">
        <f t="shared" si="145"/>
        <v>YES</v>
      </c>
      <c r="AR481" s="217" t="str">
        <f t="shared" si="154"/>
        <v>NO</v>
      </c>
      <c r="AS481" s="216">
        <v>24</v>
      </c>
      <c r="AT481" s="221">
        <f t="shared" si="139"/>
        <v>43528</v>
      </c>
      <c r="AU481" s="217" t="str">
        <f t="shared" si="146"/>
        <v>PO+24W</v>
      </c>
    </row>
    <row r="482" spans="1:47" s="9" customFormat="1" hidden="1" x14ac:dyDescent="0.25">
      <c r="A482" s="218"/>
      <c r="B482" s="217" t="s">
        <v>2644</v>
      </c>
      <c r="C482" s="217">
        <v>8100</v>
      </c>
      <c r="D482" s="225">
        <v>8161</v>
      </c>
      <c r="E482" s="205" t="s">
        <v>2318</v>
      </c>
      <c r="F482" s="205" t="str">
        <f t="shared" si="147"/>
        <v>0000-FE-8161</v>
      </c>
      <c r="G482" s="205" t="s">
        <v>2742</v>
      </c>
      <c r="H482" s="9" t="s">
        <v>2667</v>
      </c>
      <c r="I482" s="9" t="str">
        <f>VLOOKUP(J482,Auxiliary!B:C,2,0)</f>
        <v>ACTU</v>
      </c>
      <c r="J482" s="217" t="s">
        <v>2534</v>
      </c>
      <c r="K482" s="217" t="s">
        <v>2653</v>
      </c>
      <c r="L482" s="217" t="s">
        <v>2654</v>
      </c>
      <c r="M482" s="217" t="s">
        <v>2654</v>
      </c>
      <c r="N482" s="217" t="s">
        <v>2654</v>
      </c>
      <c r="O482" s="217" t="s">
        <v>2654</v>
      </c>
      <c r="P482" s="217" t="s">
        <v>2654</v>
      </c>
      <c r="Q482" s="217" t="s">
        <v>2653</v>
      </c>
      <c r="R482" s="217" t="s">
        <v>2653</v>
      </c>
      <c r="S482" s="217" t="s">
        <v>2654</v>
      </c>
      <c r="T482" s="217" t="s">
        <v>2654</v>
      </c>
      <c r="U482" s="217" t="s">
        <v>2654</v>
      </c>
      <c r="V482" s="217" t="s">
        <v>2654</v>
      </c>
      <c r="W482" s="217" t="s">
        <v>2654</v>
      </c>
      <c r="X482" s="217" t="s">
        <v>2654</v>
      </c>
      <c r="Y482" s="217" t="s">
        <v>2654</v>
      </c>
      <c r="Z482" s="217" t="s">
        <v>2654</v>
      </c>
      <c r="AA482" s="217" t="s">
        <v>2654</v>
      </c>
      <c r="AB482" s="217" t="str">
        <f t="shared" si="148"/>
        <v>NO</v>
      </c>
      <c r="AC482" s="217" t="str">
        <f t="shared" si="149"/>
        <v>NO</v>
      </c>
      <c r="AD482" s="217" t="str">
        <f t="shared" si="150"/>
        <v>NO</v>
      </c>
      <c r="AE482" s="217" t="str">
        <f t="shared" si="151"/>
        <v>YES</v>
      </c>
      <c r="AF482" s="217" t="str">
        <f t="shared" si="152"/>
        <v>NO</v>
      </c>
      <c r="AG482" s="217" t="str">
        <f t="shared" si="153"/>
        <v>NO</v>
      </c>
      <c r="AH482" s="217" t="str">
        <f t="shared" si="155"/>
        <v>NO</v>
      </c>
      <c r="AI482" s="217" t="str">
        <f t="shared" si="156"/>
        <v>NO</v>
      </c>
      <c r="AJ482" s="217" t="str">
        <f t="shared" si="140"/>
        <v>NO</v>
      </c>
      <c r="AK482" s="217" t="str">
        <f t="shared" si="141"/>
        <v>NO</v>
      </c>
      <c r="AL482" s="217" t="str">
        <f t="shared" si="142"/>
        <v>NO</v>
      </c>
      <c r="AM482" s="217" t="str">
        <f t="shared" si="143"/>
        <v>NO</v>
      </c>
      <c r="AN482" s="217" t="str">
        <f t="shared" si="144"/>
        <v>NO</v>
      </c>
      <c r="AO482" s="217" t="str">
        <f t="shared" si="144"/>
        <v>NO</v>
      </c>
      <c r="AP482" s="217" t="str">
        <f>IF(AND(Inputs!$E$16=TRUE,K482="YES"),"YES","NO")</f>
        <v>NO</v>
      </c>
      <c r="AQ482" s="217" t="str">
        <f t="shared" si="145"/>
        <v>YES</v>
      </c>
      <c r="AR482" s="217" t="str">
        <f t="shared" si="154"/>
        <v>NO</v>
      </c>
      <c r="AS482" s="216">
        <v>24</v>
      </c>
      <c r="AT482" s="221">
        <f t="shared" si="139"/>
        <v>43528</v>
      </c>
      <c r="AU482" s="217" t="str">
        <f t="shared" si="146"/>
        <v>PO+24W</v>
      </c>
    </row>
    <row r="483" spans="1:47" s="9" customFormat="1" hidden="1" x14ac:dyDescent="0.25">
      <c r="A483" s="218"/>
      <c r="B483" s="217" t="s">
        <v>2644</v>
      </c>
      <c r="C483" s="217">
        <v>8100</v>
      </c>
      <c r="D483" s="225">
        <v>8162</v>
      </c>
      <c r="E483" s="205" t="s">
        <v>2319</v>
      </c>
      <c r="F483" s="205" t="str">
        <f t="shared" si="147"/>
        <v>0000-FE-8162</v>
      </c>
      <c r="G483" s="205" t="s">
        <v>2742</v>
      </c>
      <c r="H483" s="9" t="s">
        <v>2667</v>
      </c>
      <c r="I483" s="9" t="str">
        <f>VLOOKUP(J483,Auxiliary!B:C,2,0)</f>
        <v>ACTU</v>
      </c>
      <c r="J483" s="217" t="s">
        <v>2534</v>
      </c>
      <c r="K483" s="217" t="s">
        <v>2653</v>
      </c>
      <c r="L483" s="217" t="s">
        <v>2654</v>
      </c>
      <c r="M483" s="217" t="s">
        <v>2654</v>
      </c>
      <c r="N483" s="217" t="s">
        <v>2654</v>
      </c>
      <c r="O483" s="217" t="s">
        <v>2654</v>
      </c>
      <c r="P483" s="217" t="s">
        <v>2654</v>
      </c>
      <c r="Q483" s="217" t="s">
        <v>2653</v>
      </c>
      <c r="R483" s="217" t="s">
        <v>2653</v>
      </c>
      <c r="S483" s="217" t="s">
        <v>2654</v>
      </c>
      <c r="T483" s="217" t="s">
        <v>2654</v>
      </c>
      <c r="U483" s="217" t="s">
        <v>2654</v>
      </c>
      <c r="V483" s="217" t="s">
        <v>2654</v>
      </c>
      <c r="W483" s="217" t="s">
        <v>2654</v>
      </c>
      <c r="X483" s="217" t="s">
        <v>2654</v>
      </c>
      <c r="Y483" s="217" t="s">
        <v>2654</v>
      </c>
      <c r="Z483" s="217" t="s">
        <v>2654</v>
      </c>
      <c r="AA483" s="217" t="s">
        <v>2654</v>
      </c>
      <c r="AB483" s="217" t="str">
        <f t="shared" si="148"/>
        <v>NO</v>
      </c>
      <c r="AC483" s="217" t="str">
        <f t="shared" si="149"/>
        <v>NO</v>
      </c>
      <c r="AD483" s="217" t="str">
        <f t="shared" si="150"/>
        <v>NO</v>
      </c>
      <c r="AE483" s="217" t="str">
        <f t="shared" si="151"/>
        <v>YES</v>
      </c>
      <c r="AF483" s="217" t="str">
        <f t="shared" si="152"/>
        <v>NO</v>
      </c>
      <c r="AG483" s="217" t="str">
        <f t="shared" si="153"/>
        <v>NO</v>
      </c>
      <c r="AH483" s="217" t="str">
        <f t="shared" si="155"/>
        <v>NO</v>
      </c>
      <c r="AI483" s="217" t="str">
        <f t="shared" si="156"/>
        <v>NO</v>
      </c>
      <c r="AJ483" s="217" t="str">
        <f t="shared" si="140"/>
        <v>NO</v>
      </c>
      <c r="AK483" s="217" t="str">
        <f t="shared" si="141"/>
        <v>NO</v>
      </c>
      <c r="AL483" s="217" t="str">
        <f t="shared" si="142"/>
        <v>NO</v>
      </c>
      <c r="AM483" s="217" t="str">
        <f t="shared" si="143"/>
        <v>NO</v>
      </c>
      <c r="AN483" s="217" t="str">
        <f t="shared" si="144"/>
        <v>NO</v>
      </c>
      <c r="AO483" s="217" t="str">
        <f t="shared" si="144"/>
        <v>NO</v>
      </c>
      <c r="AP483" s="217" t="str">
        <f>IF(AND(Inputs!$E$16=TRUE,K483="YES"),"YES","NO")</f>
        <v>NO</v>
      </c>
      <c r="AQ483" s="217" t="str">
        <f t="shared" si="145"/>
        <v>YES</v>
      </c>
      <c r="AR483" s="217" t="str">
        <f t="shared" si="154"/>
        <v>NO</v>
      </c>
      <c r="AS483" s="216">
        <v>24</v>
      </c>
      <c r="AT483" s="221">
        <f t="shared" si="139"/>
        <v>43528</v>
      </c>
      <c r="AU483" s="217" t="str">
        <f t="shared" si="146"/>
        <v>PO+24W</v>
      </c>
    </row>
    <row r="484" spans="1:47" s="9" customFormat="1" hidden="1" x14ac:dyDescent="0.25">
      <c r="A484" s="218"/>
      <c r="B484" s="217" t="s">
        <v>2644</v>
      </c>
      <c r="C484" s="217">
        <v>8100</v>
      </c>
      <c r="D484" s="225">
        <v>8163</v>
      </c>
      <c r="E484" s="205" t="s">
        <v>2320</v>
      </c>
      <c r="F484" s="205" t="str">
        <f t="shared" si="147"/>
        <v>0000-FE-8163</v>
      </c>
      <c r="G484" s="205" t="s">
        <v>2742</v>
      </c>
      <c r="H484" s="9" t="s">
        <v>2667</v>
      </c>
      <c r="I484" s="9" t="str">
        <f>VLOOKUP(J484,Auxiliary!B:C,2,0)</f>
        <v>ACTU</v>
      </c>
      <c r="J484" s="217" t="s">
        <v>2534</v>
      </c>
      <c r="K484" s="217" t="s">
        <v>2653</v>
      </c>
      <c r="L484" s="217" t="s">
        <v>2654</v>
      </c>
      <c r="M484" s="217" t="s">
        <v>2654</v>
      </c>
      <c r="N484" s="217" t="s">
        <v>2654</v>
      </c>
      <c r="O484" s="217" t="s">
        <v>2654</v>
      </c>
      <c r="P484" s="217" t="s">
        <v>2654</v>
      </c>
      <c r="Q484" s="217" t="s">
        <v>2653</v>
      </c>
      <c r="R484" s="217" t="s">
        <v>2653</v>
      </c>
      <c r="S484" s="217" t="s">
        <v>2654</v>
      </c>
      <c r="T484" s="217" t="s">
        <v>2654</v>
      </c>
      <c r="U484" s="217" t="s">
        <v>2654</v>
      </c>
      <c r="V484" s="217" t="s">
        <v>2654</v>
      </c>
      <c r="W484" s="217" t="s">
        <v>2654</v>
      </c>
      <c r="X484" s="217" t="s">
        <v>2654</v>
      </c>
      <c r="Y484" s="217" t="s">
        <v>2654</v>
      </c>
      <c r="Z484" s="217" t="s">
        <v>2654</v>
      </c>
      <c r="AA484" s="217" t="s">
        <v>2654</v>
      </c>
      <c r="AB484" s="217" t="str">
        <f t="shared" si="148"/>
        <v>NO</v>
      </c>
      <c r="AC484" s="217" t="str">
        <f t="shared" si="149"/>
        <v>NO</v>
      </c>
      <c r="AD484" s="217" t="str">
        <f t="shared" si="150"/>
        <v>NO</v>
      </c>
      <c r="AE484" s="217" t="str">
        <f t="shared" si="151"/>
        <v>YES</v>
      </c>
      <c r="AF484" s="217" t="str">
        <f t="shared" si="152"/>
        <v>NO</v>
      </c>
      <c r="AG484" s="217" t="str">
        <f t="shared" si="153"/>
        <v>NO</v>
      </c>
      <c r="AH484" s="217" t="str">
        <f t="shared" si="155"/>
        <v>NO</v>
      </c>
      <c r="AI484" s="217" t="str">
        <f t="shared" si="156"/>
        <v>NO</v>
      </c>
      <c r="AJ484" s="217" t="str">
        <f t="shared" si="140"/>
        <v>NO</v>
      </c>
      <c r="AK484" s="217" t="str">
        <f t="shared" si="141"/>
        <v>NO</v>
      </c>
      <c r="AL484" s="217" t="str">
        <f t="shared" si="142"/>
        <v>NO</v>
      </c>
      <c r="AM484" s="217" t="str">
        <f t="shared" si="143"/>
        <v>NO</v>
      </c>
      <c r="AN484" s="217" t="str">
        <f t="shared" si="144"/>
        <v>NO</v>
      </c>
      <c r="AO484" s="217" t="str">
        <f t="shared" si="144"/>
        <v>NO</v>
      </c>
      <c r="AP484" s="217" t="str">
        <f>IF(AND(Inputs!$E$16=TRUE,K484="YES"),"YES","NO")</f>
        <v>NO</v>
      </c>
      <c r="AQ484" s="217" t="str">
        <f t="shared" si="145"/>
        <v>YES</v>
      </c>
      <c r="AR484" s="217" t="str">
        <f t="shared" si="154"/>
        <v>NO</v>
      </c>
      <c r="AS484" s="216">
        <v>24</v>
      </c>
      <c r="AT484" s="221">
        <f t="shared" si="139"/>
        <v>43528</v>
      </c>
      <c r="AU484" s="217" t="str">
        <f t="shared" si="146"/>
        <v>PO+24W</v>
      </c>
    </row>
    <row r="485" spans="1:47" s="9" customFormat="1" hidden="1" x14ac:dyDescent="0.25">
      <c r="A485" s="218"/>
      <c r="B485" s="217" t="s">
        <v>2644</v>
      </c>
      <c r="C485" s="217">
        <v>8100</v>
      </c>
      <c r="D485" s="225">
        <v>8164</v>
      </c>
      <c r="E485" s="205" t="s">
        <v>2321</v>
      </c>
      <c r="F485" s="205" t="str">
        <f t="shared" si="147"/>
        <v>0000-FE-8164</v>
      </c>
      <c r="G485" s="205" t="s">
        <v>2742</v>
      </c>
      <c r="H485" s="9" t="s">
        <v>2667</v>
      </c>
      <c r="I485" s="9" t="str">
        <f>VLOOKUP(J485,Auxiliary!B:C,2,0)</f>
        <v>ACTU</v>
      </c>
      <c r="J485" s="217" t="s">
        <v>2534</v>
      </c>
      <c r="K485" s="217" t="s">
        <v>2653</v>
      </c>
      <c r="L485" s="217" t="s">
        <v>2654</v>
      </c>
      <c r="M485" s="217" t="s">
        <v>2654</v>
      </c>
      <c r="N485" s="217" t="s">
        <v>2654</v>
      </c>
      <c r="O485" s="217" t="s">
        <v>2654</v>
      </c>
      <c r="P485" s="217" t="s">
        <v>2654</v>
      </c>
      <c r="Q485" s="217" t="s">
        <v>2653</v>
      </c>
      <c r="R485" s="217" t="s">
        <v>2653</v>
      </c>
      <c r="S485" s="217" t="s">
        <v>2654</v>
      </c>
      <c r="T485" s="217" t="s">
        <v>2654</v>
      </c>
      <c r="U485" s="217" t="s">
        <v>2654</v>
      </c>
      <c r="V485" s="217" t="s">
        <v>2654</v>
      </c>
      <c r="W485" s="217" t="s">
        <v>2654</v>
      </c>
      <c r="X485" s="217" t="s">
        <v>2654</v>
      </c>
      <c r="Y485" s="217" t="s">
        <v>2654</v>
      </c>
      <c r="Z485" s="217" t="s">
        <v>2654</v>
      </c>
      <c r="AA485" s="217" t="s">
        <v>2654</v>
      </c>
      <c r="AB485" s="217" t="str">
        <f t="shared" si="148"/>
        <v>NO</v>
      </c>
      <c r="AC485" s="217" t="str">
        <f t="shared" si="149"/>
        <v>NO</v>
      </c>
      <c r="AD485" s="217" t="str">
        <f t="shared" si="150"/>
        <v>NO</v>
      </c>
      <c r="AE485" s="217" t="str">
        <f t="shared" si="151"/>
        <v>YES</v>
      </c>
      <c r="AF485" s="217" t="str">
        <f t="shared" si="152"/>
        <v>NO</v>
      </c>
      <c r="AG485" s="217" t="str">
        <f t="shared" si="153"/>
        <v>NO</v>
      </c>
      <c r="AH485" s="217" t="str">
        <f t="shared" si="155"/>
        <v>NO</v>
      </c>
      <c r="AI485" s="217" t="str">
        <f t="shared" si="156"/>
        <v>NO</v>
      </c>
      <c r="AJ485" s="217" t="str">
        <f t="shared" si="140"/>
        <v>NO</v>
      </c>
      <c r="AK485" s="217" t="str">
        <f t="shared" si="141"/>
        <v>NO</v>
      </c>
      <c r="AL485" s="217" t="str">
        <f t="shared" si="142"/>
        <v>NO</v>
      </c>
      <c r="AM485" s="217" t="str">
        <f t="shared" si="143"/>
        <v>NO</v>
      </c>
      <c r="AN485" s="217" t="str">
        <f t="shared" si="144"/>
        <v>NO</v>
      </c>
      <c r="AO485" s="217" t="str">
        <f t="shared" si="144"/>
        <v>NO</v>
      </c>
      <c r="AP485" s="217" t="str">
        <f>IF(AND(Inputs!$E$16=TRUE,K485="YES"),"YES","NO")</f>
        <v>NO</v>
      </c>
      <c r="AQ485" s="217" t="str">
        <f t="shared" si="145"/>
        <v>YES</v>
      </c>
      <c r="AR485" s="217" t="str">
        <f t="shared" si="154"/>
        <v>NO</v>
      </c>
      <c r="AS485" s="216">
        <v>40</v>
      </c>
      <c r="AT485" s="221">
        <f t="shared" si="139"/>
        <v>43640</v>
      </c>
      <c r="AU485" s="217" t="str">
        <f t="shared" si="146"/>
        <v>PO+40W</v>
      </c>
    </row>
    <row r="486" spans="1:47" s="9" customFormat="1" hidden="1" x14ac:dyDescent="0.25">
      <c r="A486" s="218"/>
      <c r="B486" s="217" t="s">
        <v>2644</v>
      </c>
      <c r="C486" s="217">
        <v>8100</v>
      </c>
      <c r="D486" s="225">
        <v>8165</v>
      </c>
      <c r="E486" s="205" t="s">
        <v>2322</v>
      </c>
      <c r="F486" s="205" t="str">
        <f t="shared" si="147"/>
        <v>0000-FE-8165</v>
      </c>
      <c r="G486" s="205" t="s">
        <v>2742</v>
      </c>
      <c r="H486" s="9" t="s">
        <v>2667</v>
      </c>
      <c r="I486" s="9" t="str">
        <f>VLOOKUP(J486,Auxiliary!B:C,2,0)</f>
        <v>ACTU</v>
      </c>
      <c r="J486" s="217" t="s">
        <v>2534</v>
      </c>
      <c r="K486" s="217" t="s">
        <v>2653</v>
      </c>
      <c r="L486" s="217" t="s">
        <v>2654</v>
      </c>
      <c r="M486" s="217" t="s">
        <v>2654</v>
      </c>
      <c r="N486" s="217" t="s">
        <v>2654</v>
      </c>
      <c r="O486" s="217" t="s">
        <v>2654</v>
      </c>
      <c r="P486" s="217" t="s">
        <v>2654</v>
      </c>
      <c r="Q486" s="217" t="s">
        <v>2653</v>
      </c>
      <c r="R486" s="217" t="s">
        <v>2653</v>
      </c>
      <c r="S486" s="217" t="s">
        <v>2654</v>
      </c>
      <c r="T486" s="217" t="s">
        <v>2654</v>
      </c>
      <c r="U486" s="217" t="s">
        <v>2654</v>
      </c>
      <c r="V486" s="217" t="s">
        <v>2654</v>
      </c>
      <c r="W486" s="217" t="s">
        <v>2654</v>
      </c>
      <c r="X486" s="217" t="s">
        <v>2654</v>
      </c>
      <c r="Y486" s="217" t="s">
        <v>2654</v>
      </c>
      <c r="Z486" s="217" t="s">
        <v>2654</v>
      </c>
      <c r="AA486" s="217" t="s">
        <v>2654</v>
      </c>
      <c r="AB486" s="217" t="str">
        <f t="shared" si="148"/>
        <v>NO</v>
      </c>
      <c r="AC486" s="217" t="str">
        <f t="shared" si="149"/>
        <v>NO</v>
      </c>
      <c r="AD486" s="217" t="str">
        <f t="shared" si="150"/>
        <v>NO</v>
      </c>
      <c r="AE486" s="217" t="str">
        <f t="shared" si="151"/>
        <v>YES</v>
      </c>
      <c r="AF486" s="217" t="str">
        <f t="shared" si="152"/>
        <v>NO</v>
      </c>
      <c r="AG486" s="217" t="str">
        <f t="shared" si="153"/>
        <v>NO</v>
      </c>
      <c r="AH486" s="217" t="str">
        <f t="shared" si="155"/>
        <v>NO</v>
      </c>
      <c r="AI486" s="217" t="str">
        <f t="shared" si="156"/>
        <v>NO</v>
      </c>
      <c r="AJ486" s="217" t="str">
        <f t="shared" si="140"/>
        <v>NO</v>
      </c>
      <c r="AK486" s="217" t="str">
        <f t="shared" si="141"/>
        <v>NO</v>
      </c>
      <c r="AL486" s="217" t="str">
        <f t="shared" si="142"/>
        <v>NO</v>
      </c>
      <c r="AM486" s="217" t="str">
        <f t="shared" si="143"/>
        <v>NO</v>
      </c>
      <c r="AN486" s="217" t="str">
        <f t="shared" si="144"/>
        <v>NO</v>
      </c>
      <c r="AO486" s="217" t="str">
        <f t="shared" si="144"/>
        <v>NO</v>
      </c>
      <c r="AP486" s="217" t="str">
        <f>IF(AND(Inputs!$E$16=TRUE,K486="YES"),"YES","NO")</f>
        <v>NO</v>
      </c>
      <c r="AQ486" s="217" t="str">
        <f t="shared" si="145"/>
        <v>YES</v>
      </c>
      <c r="AR486" s="217" t="str">
        <f t="shared" si="154"/>
        <v>NO</v>
      </c>
      <c r="AS486" s="216">
        <v>40</v>
      </c>
      <c r="AT486" s="221">
        <f t="shared" si="139"/>
        <v>43640</v>
      </c>
      <c r="AU486" s="217" t="str">
        <f t="shared" si="146"/>
        <v>PO+40W</v>
      </c>
    </row>
    <row r="487" spans="1:47" s="9" customFormat="1" hidden="1" x14ac:dyDescent="0.25">
      <c r="A487" s="218"/>
      <c r="B487" s="217" t="s">
        <v>2644</v>
      </c>
      <c r="C487" s="217">
        <v>8200</v>
      </c>
      <c r="D487" s="225">
        <v>8200</v>
      </c>
      <c r="E487" s="205" t="s">
        <v>2323</v>
      </c>
      <c r="F487" s="205" t="str">
        <f t="shared" si="147"/>
        <v>0000-FE-8200</v>
      </c>
      <c r="G487" s="205" t="s">
        <v>2742</v>
      </c>
      <c r="H487" s="9" t="s">
        <v>2667</v>
      </c>
      <c r="I487" s="9" t="str">
        <f>VLOOKUP(J487,Auxiliary!B:C,2,0)</f>
        <v>ANAL</v>
      </c>
      <c r="J487" s="217" t="s">
        <v>2535</v>
      </c>
      <c r="K487" s="217" t="s">
        <v>2653</v>
      </c>
      <c r="L487" s="217" t="s">
        <v>2654</v>
      </c>
      <c r="M487" s="217" t="s">
        <v>2654</v>
      </c>
      <c r="N487" s="217" t="s">
        <v>2654</v>
      </c>
      <c r="O487" s="217" t="s">
        <v>2654</v>
      </c>
      <c r="P487" s="217" t="s">
        <v>2654</v>
      </c>
      <c r="Q487" s="217" t="s">
        <v>2653</v>
      </c>
      <c r="R487" s="217" t="s">
        <v>2653</v>
      </c>
      <c r="S487" s="217" t="s">
        <v>2654</v>
      </c>
      <c r="T487" s="217" t="s">
        <v>2654</v>
      </c>
      <c r="U487" s="217" t="s">
        <v>2654</v>
      </c>
      <c r="V487" s="217" t="s">
        <v>2654</v>
      </c>
      <c r="W487" s="217" t="s">
        <v>2654</v>
      </c>
      <c r="X487" s="217" t="s">
        <v>2654</v>
      </c>
      <c r="Y487" s="217" t="s">
        <v>2654</v>
      </c>
      <c r="Z487" s="217" t="s">
        <v>2654</v>
      </c>
      <c r="AA487" s="217" t="s">
        <v>2654</v>
      </c>
      <c r="AB487" s="217" t="str">
        <f t="shared" si="148"/>
        <v>NO</v>
      </c>
      <c r="AC487" s="217" t="str">
        <f t="shared" si="149"/>
        <v>NO</v>
      </c>
      <c r="AD487" s="217" t="str">
        <f t="shared" si="150"/>
        <v>NO</v>
      </c>
      <c r="AE487" s="217" t="str">
        <f t="shared" si="151"/>
        <v>YES</v>
      </c>
      <c r="AF487" s="217" t="str">
        <f t="shared" si="152"/>
        <v>NO</v>
      </c>
      <c r="AG487" s="217" t="str">
        <f t="shared" si="153"/>
        <v>NO</v>
      </c>
      <c r="AH487" s="217" t="str">
        <f t="shared" si="155"/>
        <v>NO</v>
      </c>
      <c r="AI487" s="217" t="str">
        <f t="shared" si="156"/>
        <v>NO</v>
      </c>
      <c r="AJ487" s="217" t="str">
        <f t="shared" si="140"/>
        <v>NO</v>
      </c>
      <c r="AK487" s="217" t="str">
        <f t="shared" si="141"/>
        <v>NO</v>
      </c>
      <c r="AL487" s="217" t="str">
        <f t="shared" si="142"/>
        <v>NO</v>
      </c>
      <c r="AM487" s="217" t="str">
        <f t="shared" si="143"/>
        <v>NO</v>
      </c>
      <c r="AN487" s="217" t="str">
        <f t="shared" si="144"/>
        <v>NO</v>
      </c>
      <c r="AO487" s="217" t="str">
        <f t="shared" si="144"/>
        <v>NO</v>
      </c>
      <c r="AP487" s="217" t="str">
        <f>IF(AND(Inputs!$E$16=TRUE,K487="YES"),"YES","NO")</f>
        <v>NO</v>
      </c>
      <c r="AQ487" s="217" t="str">
        <f t="shared" si="145"/>
        <v>YES</v>
      </c>
      <c r="AR487" s="217" t="str">
        <f t="shared" si="154"/>
        <v>NO</v>
      </c>
      <c r="AS487" s="216">
        <v>24</v>
      </c>
      <c r="AT487" s="221">
        <f t="shared" si="139"/>
        <v>43528</v>
      </c>
      <c r="AU487" s="217" t="str">
        <f t="shared" si="146"/>
        <v>PO+24W</v>
      </c>
    </row>
    <row r="488" spans="1:47" s="9" customFormat="1" hidden="1" x14ac:dyDescent="0.25">
      <c r="A488" s="218"/>
      <c r="B488" s="217" t="s">
        <v>2644</v>
      </c>
      <c r="C488" s="217">
        <v>8200</v>
      </c>
      <c r="D488" s="225">
        <v>8201</v>
      </c>
      <c r="E488" s="205" t="s">
        <v>2324</v>
      </c>
      <c r="F488" s="205" t="str">
        <f t="shared" si="147"/>
        <v>0000-FE-8201</v>
      </c>
      <c r="G488" s="205" t="s">
        <v>2742</v>
      </c>
      <c r="H488" s="9" t="s">
        <v>2667</v>
      </c>
      <c r="I488" s="9" t="str">
        <f>VLOOKUP(J488,Auxiliary!B:C,2,0)</f>
        <v>ANAL</v>
      </c>
      <c r="J488" s="217" t="s">
        <v>2535</v>
      </c>
      <c r="K488" s="217" t="s">
        <v>2653</v>
      </c>
      <c r="L488" s="217" t="s">
        <v>2654</v>
      </c>
      <c r="M488" s="217" t="s">
        <v>2654</v>
      </c>
      <c r="N488" s="217" t="s">
        <v>2654</v>
      </c>
      <c r="O488" s="217" t="s">
        <v>2654</v>
      </c>
      <c r="P488" s="217" t="s">
        <v>2654</v>
      </c>
      <c r="Q488" s="217" t="s">
        <v>2653</v>
      </c>
      <c r="R488" s="217" t="s">
        <v>2653</v>
      </c>
      <c r="S488" s="217" t="s">
        <v>2654</v>
      </c>
      <c r="T488" s="217" t="s">
        <v>2654</v>
      </c>
      <c r="U488" s="217" t="s">
        <v>2654</v>
      </c>
      <c r="V488" s="217" t="s">
        <v>2654</v>
      </c>
      <c r="W488" s="217" t="s">
        <v>2654</v>
      </c>
      <c r="X488" s="217" t="s">
        <v>2654</v>
      </c>
      <c r="Y488" s="217" t="s">
        <v>2654</v>
      </c>
      <c r="Z488" s="217" t="s">
        <v>2654</v>
      </c>
      <c r="AA488" s="217" t="s">
        <v>2654</v>
      </c>
      <c r="AB488" s="217" t="str">
        <f t="shared" si="148"/>
        <v>NO</v>
      </c>
      <c r="AC488" s="217" t="str">
        <f t="shared" si="149"/>
        <v>NO</v>
      </c>
      <c r="AD488" s="217" t="str">
        <f t="shared" si="150"/>
        <v>NO</v>
      </c>
      <c r="AE488" s="217" t="str">
        <f t="shared" si="151"/>
        <v>YES</v>
      </c>
      <c r="AF488" s="217" t="str">
        <f t="shared" si="152"/>
        <v>NO</v>
      </c>
      <c r="AG488" s="217" t="str">
        <f t="shared" si="153"/>
        <v>NO</v>
      </c>
      <c r="AH488" s="217" t="str">
        <f t="shared" si="155"/>
        <v>NO</v>
      </c>
      <c r="AI488" s="217" t="str">
        <f t="shared" si="156"/>
        <v>NO</v>
      </c>
      <c r="AJ488" s="217" t="str">
        <f t="shared" si="140"/>
        <v>NO</v>
      </c>
      <c r="AK488" s="217" t="str">
        <f t="shared" si="141"/>
        <v>NO</v>
      </c>
      <c r="AL488" s="217" t="str">
        <f t="shared" si="142"/>
        <v>NO</v>
      </c>
      <c r="AM488" s="217" t="str">
        <f t="shared" si="143"/>
        <v>NO</v>
      </c>
      <c r="AN488" s="217" t="str">
        <f t="shared" si="144"/>
        <v>NO</v>
      </c>
      <c r="AO488" s="217" t="str">
        <f t="shared" si="144"/>
        <v>NO</v>
      </c>
      <c r="AP488" s="217" t="str">
        <f>IF(AND(Inputs!$E$16=TRUE,K488="YES"),"YES","NO")</f>
        <v>NO</v>
      </c>
      <c r="AQ488" s="217" t="str">
        <f t="shared" si="145"/>
        <v>YES</v>
      </c>
      <c r="AR488" s="217" t="str">
        <f t="shared" si="154"/>
        <v>NO</v>
      </c>
      <c r="AS488" s="216">
        <v>24</v>
      </c>
      <c r="AT488" s="221">
        <f t="shared" si="139"/>
        <v>43528</v>
      </c>
      <c r="AU488" s="217" t="str">
        <f t="shared" si="146"/>
        <v>PO+24W</v>
      </c>
    </row>
    <row r="489" spans="1:47" s="9" customFormat="1" hidden="1" x14ac:dyDescent="0.25">
      <c r="A489" s="218"/>
      <c r="B489" s="217" t="s">
        <v>2644</v>
      </c>
      <c r="C489" s="217">
        <v>8200</v>
      </c>
      <c r="D489" s="225">
        <v>8202</v>
      </c>
      <c r="E489" s="205" t="s">
        <v>2325</v>
      </c>
      <c r="F489" s="205" t="str">
        <f t="shared" si="147"/>
        <v>0000-FE-8202</v>
      </c>
      <c r="G489" s="205" t="s">
        <v>2742</v>
      </c>
      <c r="H489" s="9" t="s">
        <v>2667</v>
      </c>
      <c r="I489" s="9" t="str">
        <f>VLOOKUP(J489,Auxiliary!B:C,2,0)</f>
        <v>ANAL</v>
      </c>
      <c r="J489" s="217" t="s">
        <v>2535</v>
      </c>
      <c r="K489" s="217" t="s">
        <v>2653</v>
      </c>
      <c r="L489" s="217" t="s">
        <v>2654</v>
      </c>
      <c r="M489" s="217" t="s">
        <v>2654</v>
      </c>
      <c r="N489" s="217" t="s">
        <v>2654</v>
      </c>
      <c r="O489" s="217" t="s">
        <v>2654</v>
      </c>
      <c r="P489" s="217" t="s">
        <v>2654</v>
      </c>
      <c r="Q489" s="217" t="s">
        <v>2653</v>
      </c>
      <c r="R489" s="217" t="s">
        <v>2653</v>
      </c>
      <c r="S489" s="217" t="s">
        <v>2654</v>
      </c>
      <c r="T489" s="217" t="s">
        <v>2654</v>
      </c>
      <c r="U489" s="217" t="s">
        <v>2654</v>
      </c>
      <c r="V489" s="217" t="s">
        <v>2654</v>
      </c>
      <c r="W489" s="217" t="s">
        <v>2654</v>
      </c>
      <c r="X489" s="217" t="s">
        <v>2654</v>
      </c>
      <c r="Y489" s="217" t="s">
        <v>2654</v>
      </c>
      <c r="Z489" s="217" t="s">
        <v>2654</v>
      </c>
      <c r="AA489" s="217" t="s">
        <v>2654</v>
      </c>
      <c r="AB489" s="217" t="str">
        <f t="shared" si="148"/>
        <v>NO</v>
      </c>
      <c r="AC489" s="217" t="str">
        <f t="shared" si="149"/>
        <v>NO</v>
      </c>
      <c r="AD489" s="217" t="str">
        <f t="shared" si="150"/>
        <v>NO</v>
      </c>
      <c r="AE489" s="217" t="str">
        <f t="shared" si="151"/>
        <v>YES</v>
      </c>
      <c r="AF489" s="217" t="str">
        <f t="shared" si="152"/>
        <v>NO</v>
      </c>
      <c r="AG489" s="217" t="str">
        <f t="shared" si="153"/>
        <v>NO</v>
      </c>
      <c r="AH489" s="217" t="str">
        <f t="shared" si="155"/>
        <v>NO</v>
      </c>
      <c r="AI489" s="217" t="str">
        <f t="shared" si="156"/>
        <v>NO</v>
      </c>
      <c r="AJ489" s="217" t="str">
        <f t="shared" si="140"/>
        <v>NO</v>
      </c>
      <c r="AK489" s="217" t="str">
        <f t="shared" si="141"/>
        <v>NO</v>
      </c>
      <c r="AL489" s="217" t="str">
        <f t="shared" si="142"/>
        <v>NO</v>
      </c>
      <c r="AM489" s="217" t="str">
        <f t="shared" si="143"/>
        <v>NO</v>
      </c>
      <c r="AN489" s="217" t="str">
        <f t="shared" si="144"/>
        <v>NO</v>
      </c>
      <c r="AO489" s="217" t="str">
        <f t="shared" si="144"/>
        <v>NO</v>
      </c>
      <c r="AP489" s="217" t="str">
        <f>IF(AND(Inputs!$E$16=TRUE,K489="YES"),"YES","NO")</f>
        <v>NO</v>
      </c>
      <c r="AQ489" s="217" t="str">
        <f t="shared" si="145"/>
        <v>YES</v>
      </c>
      <c r="AR489" s="217" t="str">
        <f t="shared" si="154"/>
        <v>NO</v>
      </c>
      <c r="AS489" s="216">
        <v>24</v>
      </c>
      <c r="AT489" s="221">
        <f t="shared" si="139"/>
        <v>43528</v>
      </c>
      <c r="AU489" s="217" t="str">
        <f t="shared" si="146"/>
        <v>PO+24W</v>
      </c>
    </row>
    <row r="490" spans="1:47" s="9" customFormat="1" hidden="1" x14ac:dyDescent="0.25">
      <c r="A490" s="218"/>
      <c r="B490" s="217" t="s">
        <v>2644</v>
      </c>
      <c r="C490" s="217">
        <v>8200</v>
      </c>
      <c r="D490" s="225">
        <v>8203</v>
      </c>
      <c r="E490" s="205" t="s">
        <v>2899</v>
      </c>
      <c r="F490" s="205" t="str">
        <f t="shared" si="147"/>
        <v>0000-FE-8203</v>
      </c>
      <c r="G490" s="205" t="s">
        <v>2742</v>
      </c>
      <c r="H490" s="9" t="s">
        <v>2667</v>
      </c>
      <c r="I490" s="9" t="str">
        <f>VLOOKUP(J490,Auxiliary!B:C,2,0)</f>
        <v>ANAL</v>
      </c>
      <c r="J490" s="217" t="s">
        <v>2535</v>
      </c>
      <c r="K490" s="217" t="s">
        <v>2653</v>
      </c>
      <c r="L490" s="217" t="s">
        <v>2654</v>
      </c>
      <c r="M490" s="217" t="s">
        <v>2654</v>
      </c>
      <c r="N490" s="217" t="s">
        <v>2654</v>
      </c>
      <c r="O490" s="217" t="s">
        <v>2654</v>
      </c>
      <c r="P490" s="217" t="s">
        <v>2654</v>
      </c>
      <c r="Q490" s="217" t="s">
        <v>2653</v>
      </c>
      <c r="R490" s="217" t="s">
        <v>2653</v>
      </c>
      <c r="S490" s="217" t="s">
        <v>2654</v>
      </c>
      <c r="T490" s="217" t="s">
        <v>2654</v>
      </c>
      <c r="U490" s="217" t="s">
        <v>2654</v>
      </c>
      <c r="V490" s="217" t="s">
        <v>2654</v>
      </c>
      <c r="W490" s="217" t="s">
        <v>2654</v>
      </c>
      <c r="X490" s="217" t="s">
        <v>2654</v>
      </c>
      <c r="Y490" s="217" t="s">
        <v>2654</v>
      </c>
      <c r="Z490" s="217" t="s">
        <v>2654</v>
      </c>
      <c r="AA490" s="217" t="s">
        <v>2654</v>
      </c>
      <c r="AB490" s="217" t="str">
        <f t="shared" si="148"/>
        <v>NO</v>
      </c>
      <c r="AC490" s="217" t="str">
        <f t="shared" si="149"/>
        <v>NO</v>
      </c>
      <c r="AD490" s="217" t="str">
        <f t="shared" si="150"/>
        <v>NO</v>
      </c>
      <c r="AE490" s="217" t="str">
        <f t="shared" si="151"/>
        <v>YES</v>
      </c>
      <c r="AF490" s="217" t="str">
        <f t="shared" si="152"/>
        <v>NO</v>
      </c>
      <c r="AG490" s="217" t="str">
        <f t="shared" si="153"/>
        <v>NO</v>
      </c>
      <c r="AH490" s="217" t="str">
        <f t="shared" si="155"/>
        <v>NO</v>
      </c>
      <c r="AI490" s="217" t="str">
        <f t="shared" si="156"/>
        <v>NO</v>
      </c>
      <c r="AJ490" s="217" t="str">
        <f t="shared" si="140"/>
        <v>NO</v>
      </c>
      <c r="AK490" s="217" t="str">
        <f t="shared" si="141"/>
        <v>NO</v>
      </c>
      <c r="AL490" s="217" t="str">
        <f t="shared" si="142"/>
        <v>NO</v>
      </c>
      <c r="AM490" s="217" t="str">
        <f t="shared" si="143"/>
        <v>NO</v>
      </c>
      <c r="AN490" s="217" t="str">
        <f t="shared" si="144"/>
        <v>NO</v>
      </c>
      <c r="AO490" s="217" t="str">
        <f t="shared" si="144"/>
        <v>NO</v>
      </c>
      <c r="AP490" s="217" t="str">
        <f>IF(AND(Inputs!$E$16=TRUE,K490="YES"),"YES","NO")</f>
        <v>NO</v>
      </c>
      <c r="AQ490" s="217" t="str">
        <f t="shared" si="145"/>
        <v>YES</v>
      </c>
      <c r="AR490" s="217" t="str">
        <f t="shared" si="154"/>
        <v>NO</v>
      </c>
      <c r="AS490" s="216">
        <v>24</v>
      </c>
      <c r="AT490" s="221">
        <f t="shared" si="139"/>
        <v>43528</v>
      </c>
      <c r="AU490" s="217" t="str">
        <f t="shared" si="146"/>
        <v>PO+24W</v>
      </c>
    </row>
    <row r="491" spans="1:47" s="9" customFormat="1" hidden="1" x14ac:dyDescent="0.25">
      <c r="A491" s="218"/>
      <c r="B491" s="217" t="s">
        <v>2644</v>
      </c>
      <c r="C491" s="217">
        <v>8200</v>
      </c>
      <c r="D491" s="225">
        <v>8204</v>
      </c>
      <c r="E491" s="205" t="s">
        <v>2326</v>
      </c>
      <c r="F491" s="205" t="str">
        <f t="shared" si="147"/>
        <v>0000-FE-8204</v>
      </c>
      <c r="G491" s="205" t="s">
        <v>2742</v>
      </c>
      <c r="H491" s="9" t="s">
        <v>2667</v>
      </c>
      <c r="I491" s="9" t="str">
        <f>VLOOKUP(J491,Auxiliary!B:C,2,0)</f>
        <v>ANAL</v>
      </c>
      <c r="J491" s="217" t="s">
        <v>2535</v>
      </c>
      <c r="K491" s="217" t="s">
        <v>2653</v>
      </c>
      <c r="L491" s="217" t="s">
        <v>2654</v>
      </c>
      <c r="M491" s="217" t="s">
        <v>2654</v>
      </c>
      <c r="N491" s="217" t="s">
        <v>2654</v>
      </c>
      <c r="O491" s="217" t="s">
        <v>2654</v>
      </c>
      <c r="P491" s="217" t="s">
        <v>2654</v>
      </c>
      <c r="Q491" s="217" t="s">
        <v>2653</v>
      </c>
      <c r="R491" s="217" t="s">
        <v>2653</v>
      </c>
      <c r="S491" s="217" t="s">
        <v>2654</v>
      </c>
      <c r="T491" s="217" t="s">
        <v>2654</v>
      </c>
      <c r="U491" s="217" t="s">
        <v>2654</v>
      </c>
      <c r="V491" s="217" t="s">
        <v>2654</v>
      </c>
      <c r="W491" s="217" t="s">
        <v>2654</v>
      </c>
      <c r="X491" s="217" t="s">
        <v>2654</v>
      </c>
      <c r="Y491" s="217" t="s">
        <v>2654</v>
      </c>
      <c r="Z491" s="217" t="s">
        <v>2654</v>
      </c>
      <c r="AA491" s="217" t="s">
        <v>2654</v>
      </c>
      <c r="AB491" s="217" t="str">
        <f t="shared" si="148"/>
        <v>NO</v>
      </c>
      <c r="AC491" s="217" t="str">
        <f t="shared" si="149"/>
        <v>NO</v>
      </c>
      <c r="AD491" s="217" t="str">
        <f t="shared" si="150"/>
        <v>NO</v>
      </c>
      <c r="AE491" s="217" t="str">
        <f t="shared" si="151"/>
        <v>YES</v>
      </c>
      <c r="AF491" s="217" t="str">
        <f t="shared" si="152"/>
        <v>NO</v>
      </c>
      <c r="AG491" s="217" t="str">
        <f t="shared" si="153"/>
        <v>NO</v>
      </c>
      <c r="AH491" s="217" t="str">
        <f t="shared" si="155"/>
        <v>NO</v>
      </c>
      <c r="AI491" s="217" t="str">
        <f t="shared" si="156"/>
        <v>NO</v>
      </c>
      <c r="AJ491" s="217" t="str">
        <f t="shared" si="140"/>
        <v>NO</v>
      </c>
      <c r="AK491" s="217" t="str">
        <f t="shared" si="141"/>
        <v>NO</v>
      </c>
      <c r="AL491" s="217" t="str">
        <f t="shared" si="142"/>
        <v>NO</v>
      </c>
      <c r="AM491" s="217" t="str">
        <f t="shared" si="143"/>
        <v>NO</v>
      </c>
      <c r="AN491" s="217" t="str">
        <f t="shared" si="144"/>
        <v>NO</v>
      </c>
      <c r="AO491" s="217" t="str">
        <f t="shared" si="144"/>
        <v>NO</v>
      </c>
      <c r="AP491" s="217" t="str">
        <f>IF(AND(Inputs!$E$16=TRUE,K491="YES"),"YES","NO")</f>
        <v>NO</v>
      </c>
      <c r="AQ491" s="217" t="str">
        <f t="shared" si="145"/>
        <v>YES</v>
      </c>
      <c r="AR491" s="217" t="str">
        <f t="shared" si="154"/>
        <v>NO</v>
      </c>
      <c r="AS491" s="216">
        <v>24</v>
      </c>
      <c r="AT491" s="221">
        <f t="shared" si="139"/>
        <v>43528</v>
      </c>
      <c r="AU491" s="217" t="str">
        <f t="shared" si="146"/>
        <v>PO+24W</v>
      </c>
    </row>
    <row r="492" spans="1:47" s="9" customFormat="1" hidden="1" x14ac:dyDescent="0.25">
      <c r="A492" s="218"/>
      <c r="B492" s="217" t="s">
        <v>2644</v>
      </c>
      <c r="C492" s="217">
        <v>8200</v>
      </c>
      <c r="D492" s="225">
        <v>8205</v>
      </c>
      <c r="E492" s="205" t="s">
        <v>2327</v>
      </c>
      <c r="F492" s="205" t="str">
        <f t="shared" si="147"/>
        <v>0000-FE-8205</v>
      </c>
      <c r="G492" s="205" t="s">
        <v>2742</v>
      </c>
      <c r="H492" s="9" t="s">
        <v>2667</v>
      </c>
      <c r="I492" s="9" t="str">
        <f>VLOOKUP(J492,Auxiliary!B:C,2,0)</f>
        <v>ANAL</v>
      </c>
      <c r="J492" s="217" t="s">
        <v>2535</v>
      </c>
      <c r="K492" s="217" t="s">
        <v>2653</v>
      </c>
      <c r="L492" s="217" t="s">
        <v>2654</v>
      </c>
      <c r="M492" s="217" t="s">
        <v>2654</v>
      </c>
      <c r="N492" s="217" t="s">
        <v>2654</v>
      </c>
      <c r="O492" s="217" t="s">
        <v>2654</v>
      </c>
      <c r="P492" s="217" t="s">
        <v>2654</v>
      </c>
      <c r="Q492" s="217" t="s">
        <v>2653</v>
      </c>
      <c r="R492" s="217" t="s">
        <v>2653</v>
      </c>
      <c r="S492" s="217" t="s">
        <v>2654</v>
      </c>
      <c r="T492" s="217" t="s">
        <v>2654</v>
      </c>
      <c r="U492" s="217" t="s">
        <v>2654</v>
      </c>
      <c r="V492" s="217" t="s">
        <v>2654</v>
      </c>
      <c r="W492" s="217" t="s">
        <v>2654</v>
      </c>
      <c r="X492" s="217" t="s">
        <v>2654</v>
      </c>
      <c r="Y492" s="217" t="s">
        <v>2654</v>
      </c>
      <c r="Z492" s="217" t="s">
        <v>2654</v>
      </c>
      <c r="AA492" s="217" t="s">
        <v>2654</v>
      </c>
      <c r="AB492" s="217" t="str">
        <f t="shared" si="148"/>
        <v>NO</v>
      </c>
      <c r="AC492" s="217" t="str">
        <f t="shared" si="149"/>
        <v>NO</v>
      </c>
      <c r="AD492" s="217" t="str">
        <f t="shared" si="150"/>
        <v>NO</v>
      </c>
      <c r="AE492" s="217" t="str">
        <f t="shared" si="151"/>
        <v>YES</v>
      </c>
      <c r="AF492" s="217" t="str">
        <f t="shared" si="152"/>
        <v>NO</v>
      </c>
      <c r="AG492" s="217" t="str">
        <f t="shared" si="153"/>
        <v>NO</v>
      </c>
      <c r="AH492" s="217" t="str">
        <f t="shared" si="155"/>
        <v>NO</v>
      </c>
      <c r="AI492" s="217" t="str">
        <f t="shared" si="156"/>
        <v>NO</v>
      </c>
      <c r="AJ492" s="217" t="str">
        <f t="shared" si="140"/>
        <v>NO</v>
      </c>
      <c r="AK492" s="217" t="str">
        <f t="shared" si="141"/>
        <v>NO</v>
      </c>
      <c r="AL492" s="217" t="str">
        <f t="shared" si="142"/>
        <v>NO</v>
      </c>
      <c r="AM492" s="217" t="str">
        <f t="shared" si="143"/>
        <v>NO</v>
      </c>
      <c r="AN492" s="217" t="str">
        <f t="shared" si="144"/>
        <v>NO</v>
      </c>
      <c r="AO492" s="217" t="str">
        <f t="shared" si="144"/>
        <v>NO</v>
      </c>
      <c r="AP492" s="217" t="str">
        <f>IF(AND(Inputs!$E$16=TRUE,K492="YES"),"YES","NO")</f>
        <v>NO</v>
      </c>
      <c r="AQ492" s="217" t="str">
        <f t="shared" si="145"/>
        <v>YES</v>
      </c>
      <c r="AR492" s="217" t="str">
        <f t="shared" si="154"/>
        <v>NO</v>
      </c>
      <c r="AS492" s="216">
        <v>24</v>
      </c>
      <c r="AT492" s="221">
        <f t="shared" si="139"/>
        <v>43528</v>
      </c>
      <c r="AU492" s="217" t="str">
        <f t="shared" si="146"/>
        <v>PO+24W</v>
      </c>
    </row>
    <row r="493" spans="1:47" s="9" customFormat="1" hidden="1" x14ac:dyDescent="0.25">
      <c r="A493" s="218"/>
      <c r="B493" s="217" t="s">
        <v>2644</v>
      </c>
      <c r="C493" s="217">
        <v>8200</v>
      </c>
      <c r="D493" s="225">
        <v>8206</v>
      </c>
      <c r="E493" s="205" t="s">
        <v>2328</v>
      </c>
      <c r="F493" s="205" t="str">
        <f t="shared" si="147"/>
        <v>0000-FE-8206</v>
      </c>
      <c r="G493" s="205" t="s">
        <v>2742</v>
      </c>
      <c r="H493" s="9" t="s">
        <v>2667</v>
      </c>
      <c r="I493" s="9" t="str">
        <f>VLOOKUP(J493,Auxiliary!B:C,2,0)</f>
        <v>ANAL</v>
      </c>
      <c r="J493" s="217" t="s">
        <v>2535</v>
      </c>
      <c r="K493" s="217" t="s">
        <v>2653</v>
      </c>
      <c r="L493" s="217" t="s">
        <v>2654</v>
      </c>
      <c r="M493" s="217" t="s">
        <v>2654</v>
      </c>
      <c r="N493" s="217" t="s">
        <v>2654</v>
      </c>
      <c r="O493" s="217" t="s">
        <v>2654</v>
      </c>
      <c r="P493" s="217" t="s">
        <v>2654</v>
      </c>
      <c r="Q493" s="217" t="s">
        <v>2653</v>
      </c>
      <c r="R493" s="217" t="s">
        <v>2653</v>
      </c>
      <c r="S493" s="217" t="s">
        <v>2654</v>
      </c>
      <c r="T493" s="217" t="s">
        <v>2654</v>
      </c>
      <c r="U493" s="217" t="s">
        <v>2654</v>
      </c>
      <c r="V493" s="217" t="s">
        <v>2654</v>
      </c>
      <c r="W493" s="217" t="s">
        <v>2654</v>
      </c>
      <c r="X493" s="217" t="s">
        <v>2654</v>
      </c>
      <c r="Y493" s="217" t="s">
        <v>2654</v>
      </c>
      <c r="Z493" s="217" t="s">
        <v>2654</v>
      </c>
      <c r="AA493" s="217" t="s">
        <v>2654</v>
      </c>
      <c r="AB493" s="217" t="str">
        <f t="shared" si="148"/>
        <v>NO</v>
      </c>
      <c r="AC493" s="217" t="str">
        <f t="shared" si="149"/>
        <v>NO</v>
      </c>
      <c r="AD493" s="217" t="str">
        <f t="shared" si="150"/>
        <v>NO</v>
      </c>
      <c r="AE493" s="217" t="str">
        <f t="shared" si="151"/>
        <v>YES</v>
      </c>
      <c r="AF493" s="217" t="str">
        <f t="shared" si="152"/>
        <v>NO</v>
      </c>
      <c r="AG493" s="217" t="str">
        <f t="shared" si="153"/>
        <v>NO</v>
      </c>
      <c r="AH493" s="217" t="str">
        <f t="shared" si="155"/>
        <v>NO</v>
      </c>
      <c r="AI493" s="217" t="str">
        <f t="shared" si="156"/>
        <v>NO</v>
      </c>
      <c r="AJ493" s="217" t="str">
        <f t="shared" si="140"/>
        <v>NO</v>
      </c>
      <c r="AK493" s="217" t="str">
        <f t="shared" si="141"/>
        <v>NO</v>
      </c>
      <c r="AL493" s="217" t="str">
        <f t="shared" si="142"/>
        <v>NO</v>
      </c>
      <c r="AM493" s="217" t="str">
        <f t="shared" si="143"/>
        <v>NO</v>
      </c>
      <c r="AN493" s="217" t="str">
        <f t="shared" si="144"/>
        <v>NO</v>
      </c>
      <c r="AO493" s="217" t="str">
        <f t="shared" si="144"/>
        <v>NO</v>
      </c>
      <c r="AP493" s="217" t="str">
        <f>IF(AND(Inputs!$E$16=TRUE,K493="YES"),"YES","NO")</f>
        <v>NO</v>
      </c>
      <c r="AQ493" s="217" t="str">
        <f t="shared" si="145"/>
        <v>YES</v>
      </c>
      <c r="AR493" s="217" t="str">
        <f t="shared" si="154"/>
        <v>NO</v>
      </c>
      <c r="AS493" s="216">
        <v>24</v>
      </c>
      <c r="AT493" s="221">
        <f t="shared" si="139"/>
        <v>43528</v>
      </c>
      <c r="AU493" s="217" t="str">
        <f t="shared" si="146"/>
        <v>PO+24W</v>
      </c>
    </row>
    <row r="494" spans="1:47" s="9" customFormat="1" hidden="1" x14ac:dyDescent="0.25">
      <c r="A494" s="218"/>
      <c r="B494" s="217" t="s">
        <v>2644</v>
      </c>
      <c r="C494" s="217">
        <v>8200</v>
      </c>
      <c r="D494" s="225">
        <v>8207</v>
      </c>
      <c r="E494" s="205" t="s">
        <v>2329</v>
      </c>
      <c r="F494" s="205" t="str">
        <f t="shared" si="147"/>
        <v>0000-FE-8207</v>
      </c>
      <c r="G494" s="205" t="s">
        <v>2742</v>
      </c>
      <c r="H494" s="9" t="s">
        <v>2667</v>
      </c>
      <c r="I494" s="9" t="str">
        <f>VLOOKUP(J494,Auxiliary!B:C,2,0)</f>
        <v>ANAL</v>
      </c>
      <c r="J494" s="217" t="s">
        <v>2535</v>
      </c>
      <c r="K494" s="217" t="s">
        <v>2653</v>
      </c>
      <c r="L494" s="217" t="s">
        <v>2654</v>
      </c>
      <c r="M494" s="217" t="s">
        <v>2654</v>
      </c>
      <c r="N494" s="217" t="s">
        <v>2654</v>
      </c>
      <c r="O494" s="217" t="s">
        <v>2654</v>
      </c>
      <c r="P494" s="217" t="s">
        <v>2654</v>
      </c>
      <c r="Q494" s="217" t="s">
        <v>2653</v>
      </c>
      <c r="R494" s="217" t="s">
        <v>2653</v>
      </c>
      <c r="S494" s="217" t="s">
        <v>2654</v>
      </c>
      <c r="T494" s="217" t="s">
        <v>2654</v>
      </c>
      <c r="U494" s="217" t="s">
        <v>2654</v>
      </c>
      <c r="V494" s="217" t="s">
        <v>2654</v>
      </c>
      <c r="W494" s="217" t="s">
        <v>2654</v>
      </c>
      <c r="X494" s="217" t="s">
        <v>2654</v>
      </c>
      <c r="Y494" s="217" t="s">
        <v>2654</v>
      </c>
      <c r="Z494" s="217" t="s">
        <v>2654</v>
      </c>
      <c r="AA494" s="217" t="s">
        <v>2654</v>
      </c>
      <c r="AB494" s="217" t="str">
        <f t="shared" si="148"/>
        <v>NO</v>
      </c>
      <c r="AC494" s="217" t="str">
        <f t="shared" si="149"/>
        <v>NO</v>
      </c>
      <c r="AD494" s="217" t="str">
        <f t="shared" si="150"/>
        <v>NO</v>
      </c>
      <c r="AE494" s="217" t="str">
        <f t="shared" si="151"/>
        <v>YES</v>
      </c>
      <c r="AF494" s="217" t="str">
        <f t="shared" si="152"/>
        <v>NO</v>
      </c>
      <c r="AG494" s="217" t="str">
        <f t="shared" si="153"/>
        <v>NO</v>
      </c>
      <c r="AH494" s="217" t="str">
        <f t="shared" si="155"/>
        <v>NO</v>
      </c>
      <c r="AI494" s="217" t="str">
        <f t="shared" si="156"/>
        <v>NO</v>
      </c>
      <c r="AJ494" s="217" t="str">
        <f t="shared" si="140"/>
        <v>NO</v>
      </c>
      <c r="AK494" s="217" t="str">
        <f t="shared" si="141"/>
        <v>NO</v>
      </c>
      <c r="AL494" s="217" t="str">
        <f t="shared" si="142"/>
        <v>NO</v>
      </c>
      <c r="AM494" s="217" t="str">
        <f t="shared" si="143"/>
        <v>NO</v>
      </c>
      <c r="AN494" s="217" t="str">
        <f t="shared" si="144"/>
        <v>NO</v>
      </c>
      <c r="AO494" s="217" t="str">
        <f t="shared" si="144"/>
        <v>NO</v>
      </c>
      <c r="AP494" s="217" t="str">
        <f>IF(AND(Inputs!$E$16=TRUE,K494="YES"),"YES","NO")</f>
        <v>NO</v>
      </c>
      <c r="AQ494" s="217" t="str">
        <f t="shared" si="145"/>
        <v>YES</v>
      </c>
      <c r="AR494" s="217" t="str">
        <f t="shared" si="154"/>
        <v>NO</v>
      </c>
      <c r="AS494" s="216">
        <v>24</v>
      </c>
      <c r="AT494" s="221">
        <f t="shared" si="139"/>
        <v>43528</v>
      </c>
      <c r="AU494" s="217" t="str">
        <f t="shared" si="146"/>
        <v>PO+24W</v>
      </c>
    </row>
    <row r="495" spans="1:47" s="9" customFormat="1" hidden="1" x14ac:dyDescent="0.25">
      <c r="A495" s="218"/>
      <c r="B495" s="217" t="s">
        <v>2644</v>
      </c>
      <c r="C495" s="217">
        <v>8200</v>
      </c>
      <c r="D495" s="225">
        <v>8208</v>
      </c>
      <c r="E495" s="205" t="s">
        <v>2900</v>
      </c>
      <c r="F495" s="205" t="str">
        <f t="shared" si="147"/>
        <v>0000-FE-8208</v>
      </c>
      <c r="G495" s="205" t="s">
        <v>2742</v>
      </c>
      <c r="H495" s="9" t="s">
        <v>2667</v>
      </c>
      <c r="I495" s="9" t="str">
        <f>VLOOKUP(J495,Auxiliary!B:C,2,0)</f>
        <v>ANAL</v>
      </c>
      <c r="J495" s="217" t="s">
        <v>2535</v>
      </c>
      <c r="K495" s="217" t="s">
        <v>2653</v>
      </c>
      <c r="L495" s="217" t="s">
        <v>2654</v>
      </c>
      <c r="M495" s="217" t="s">
        <v>2654</v>
      </c>
      <c r="N495" s="217" t="s">
        <v>2654</v>
      </c>
      <c r="O495" s="217" t="s">
        <v>2654</v>
      </c>
      <c r="P495" s="217" t="s">
        <v>2654</v>
      </c>
      <c r="Q495" s="217" t="s">
        <v>2653</v>
      </c>
      <c r="R495" s="217" t="s">
        <v>2653</v>
      </c>
      <c r="S495" s="217" t="s">
        <v>2654</v>
      </c>
      <c r="T495" s="217" t="s">
        <v>2654</v>
      </c>
      <c r="U495" s="217" t="s">
        <v>2654</v>
      </c>
      <c r="V495" s="217" t="s">
        <v>2654</v>
      </c>
      <c r="W495" s="217" t="s">
        <v>2654</v>
      </c>
      <c r="X495" s="217" t="s">
        <v>2654</v>
      </c>
      <c r="Y495" s="217" t="s">
        <v>2654</v>
      </c>
      <c r="Z495" s="217" t="s">
        <v>2654</v>
      </c>
      <c r="AA495" s="217" t="s">
        <v>2654</v>
      </c>
      <c r="AB495" s="217" t="str">
        <f t="shared" si="148"/>
        <v>NO</v>
      </c>
      <c r="AC495" s="217" t="str">
        <f t="shared" si="149"/>
        <v>NO</v>
      </c>
      <c r="AD495" s="217" t="str">
        <f t="shared" si="150"/>
        <v>NO</v>
      </c>
      <c r="AE495" s="217" t="str">
        <f t="shared" si="151"/>
        <v>YES</v>
      </c>
      <c r="AF495" s="217" t="str">
        <f t="shared" si="152"/>
        <v>NO</v>
      </c>
      <c r="AG495" s="217" t="str">
        <f t="shared" si="153"/>
        <v>NO</v>
      </c>
      <c r="AH495" s="217" t="str">
        <f t="shared" si="155"/>
        <v>NO</v>
      </c>
      <c r="AI495" s="217" t="str">
        <f t="shared" si="156"/>
        <v>NO</v>
      </c>
      <c r="AJ495" s="217" t="str">
        <f t="shared" si="140"/>
        <v>NO</v>
      </c>
      <c r="AK495" s="217" t="str">
        <f t="shared" si="141"/>
        <v>NO</v>
      </c>
      <c r="AL495" s="217" t="str">
        <f t="shared" si="142"/>
        <v>NO</v>
      </c>
      <c r="AM495" s="217" t="str">
        <f t="shared" si="143"/>
        <v>NO</v>
      </c>
      <c r="AN495" s="217" t="str">
        <f t="shared" si="144"/>
        <v>NO</v>
      </c>
      <c r="AO495" s="217" t="str">
        <f t="shared" si="144"/>
        <v>NO</v>
      </c>
      <c r="AP495" s="217" t="str">
        <f>IF(AND(Inputs!$E$16=TRUE,K495="YES"),"YES","NO")</f>
        <v>NO</v>
      </c>
      <c r="AQ495" s="217" t="str">
        <f t="shared" si="145"/>
        <v>YES</v>
      </c>
      <c r="AR495" s="217" t="str">
        <f t="shared" si="154"/>
        <v>NO</v>
      </c>
      <c r="AS495" s="216">
        <v>40</v>
      </c>
      <c r="AT495" s="221">
        <f t="shared" si="139"/>
        <v>43640</v>
      </c>
      <c r="AU495" s="217" t="str">
        <f t="shared" si="146"/>
        <v>PO+40W</v>
      </c>
    </row>
    <row r="496" spans="1:47" s="9" customFormat="1" x14ac:dyDescent="0.25">
      <c r="A496" s="218"/>
      <c r="B496" s="217" t="s">
        <v>2644</v>
      </c>
      <c r="C496" s="217">
        <v>8200</v>
      </c>
      <c r="D496" s="225">
        <v>8209</v>
      </c>
      <c r="E496" s="205" t="s">
        <v>2004</v>
      </c>
      <c r="F496" s="205" t="str">
        <f t="shared" si="147"/>
        <v>0000-FE-8209</v>
      </c>
      <c r="G496" s="205" t="s">
        <v>2742</v>
      </c>
      <c r="H496" s="9" t="s">
        <v>2667</v>
      </c>
      <c r="I496" s="9" t="str">
        <f>VLOOKUP(J496,Auxiliary!B:C,2,0)</f>
        <v>ANAL</v>
      </c>
      <c r="J496" s="217" t="s">
        <v>2535</v>
      </c>
      <c r="K496" s="217" t="s">
        <v>2653</v>
      </c>
      <c r="L496" s="217" t="s">
        <v>2654</v>
      </c>
      <c r="M496" s="217" t="s">
        <v>2654</v>
      </c>
      <c r="N496" s="217" t="s">
        <v>2654</v>
      </c>
      <c r="O496" s="217" t="s">
        <v>2654</v>
      </c>
      <c r="P496" s="217" t="s">
        <v>2654</v>
      </c>
      <c r="Q496" s="217" t="s">
        <v>2653</v>
      </c>
      <c r="R496" s="217" t="s">
        <v>2653</v>
      </c>
      <c r="S496" s="217" t="s">
        <v>2654</v>
      </c>
      <c r="T496" s="217" t="s">
        <v>2654</v>
      </c>
      <c r="U496" s="217" t="s">
        <v>2654</v>
      </c>
      <c r="V496" s="217" t="s">
        <v>2654</v>
      </c>
      <c r="W496" s="217" t="s">
        <v>2654</v>
      </c>
      <c r="X496" s="217" t="s">
        <v>2654</v>
      </c>
      <c r="Y496" s="217" t="s">
        <v>2654</v>
      </c>
      <c r="Z496" s="217" t="s">
        <v>2654</v>
      </c>
      <c r="AA496" s="217" t="s">
        <v>2654</v>
      </c>
      <c r="AB496" s="217" t="str">
        <f t="shared" si="148"/>
        <v>NO</v>
      </c>
      <c r="AC496" s="217" t="str">
        <f t="shared" si="149"/>
        <v>NO</v>
      </c>
      <c r="AD496" s="217" t="str">
        <f t="shared" si="150"/>
        <v>NO</v>
      </c>
      <c r="AE496" s="217" t="str">
        <f t="shared" si="151"/>
        <v>YES</v>
      </c>
      <c r="AF496" s="217" t="str">
        <f t="shared" si="152"/>
        <v>NO</v>
      </c>
      <c r="AG496" s="217" t="str">
        <f t="shared" si="153"/>
        <v>NO</v>
      </c>
      <c r="AH496" s="217" t="str">
        <f t="shared" si="155"/>
        <v>NO</v>
      </c>
      <c r="AI496" s="217" t="str">
        <f t="shared" si="156"/>
        <v>NO</v>
      </c>
      <c r="AJ496" s="217" t="str">
        <f t="shared" si="140"/>
        <v>NO</v>
      </c>
      <c r="AK496" s="217" t="str">
        <f t="shared" si="141"/>
        <v>NO</v>
      </c>
      <c r="AL496" s="217" t="str">
        <f t="shared" si="142"/>
        <v>NO</v>
      </c>
      <c r="AM496" s="217" t="str">
        <f t="shared" si="143"/>
        <v>NO</v>
      </c>
      <c r="AN496" s="217" t="str">
        <f t="shared" si="144"/>
        <v>NO</v>
      </c>
      <c r="AO496" s="217" t="str">
        <f t="shared" si="144"/>
        <v>NO</v>
      </c>
      <c r="AP496" s="217" t="str">
        <f>IF(AND(Inputs!$E$16=TRUE,K496="YES"),"YES","NO")</f>
        <v>NO</v>
      </c>
      <c r="AQ496" s="217" t="str">
        <f t="shared" si="145"/>
        <v>YES</v>
      </c>
      <c r="AR496" s="217" t="str">
        <f t="shared" si="154"/>
        <v>NO</v>
      </c>
      <c r="AS496" s="216">
        <v>24</v>
      </c>
      <c r="AT496" s="221">
        <f t="shared" si="139"/>
        <v>43528</v>
      </c>
      <c r="AU496" s="217" t="str">
        <f t="shared" si="146"/>
        <v>PO+24W</v>
      </c>
    </row>
    <row r="497" spans="1:47" s="9" customFormat="1" hidden="1" x14ac:dyDescent="0.25">
      <c r="A497" s="218"/>
      <c r="B497" s="217" t="s">
        <v>2644</v>
      </c>
      <c r="C497" s="217">
        <v>8200</v>
      </c>
      <c r="D497" s="225">
        <v>8210</v>
      </c>
      <c r="E497" s="205" t="s">
        <v>2330</v>
      </c>
      <c r="F497" s="205" t="str">
        <f t="shared" si="147"/>
        <v>0000-FE-8210</v>
      </c>
      <c r="G497" s="205" t="s">
        <v>2742</v>
      </c>
      <c r="H497" s="9" t="s">
        <v>2667</v>
      </c>
      <c r="I497" s="9" t="str">
        <f>VLOOKUP(J497,Auxiliary!B:C,2,0)</f>
        <v>ANAL</v>
      </c>
      <c r="J497" s="217" t="s">
        <v>2535</v>
      </c>
      <c r="K497" s="217" t="s">
        <v>2653</v>
      </c>
      <c r="L497" s="217" t="s">
        <v>2654</v>
      </c>
      <c r="M497" s="217" t="s">
        <v>2654</v>
      </c>
      <c r="N497" s="217" t="s">
        <v>2654</v>
      </c>
      <c r="O497" s="217" t="s">
        <v>2654</v>
      </c>
      <c r="P497" s="217" t="s">
        <v>2654</v>
      </c>
      <c r="Q497" s="217" t="s">
        <v>2653</v>
      </c>
      <c r="R497" s="217" t="s">
        <v>2653</v>
      </c>
      <c r="S497" s="217" t="s">
        <v>2654</v>
      </c>
      <c r="T497" s="217" t="s">
        <v>2654</v>
      </c>
      <c r="U497" s="217" t="s">
        <v>2654</v>
      </c>
      <c r="V497" s="217" t="s">
        <v>2654</v>
      </c>
      <c r="W497" s="217" t="s">
        <v>2654</v>
      </c>
      <c r="X497" s="217" t="s">
        <v>2654</v>
      </c>
      <c r="Y497" s="217" t="s">
        <v>2654</v>
      </c>
      <c r="Z497" s="217" t="s">
        <v>2654</v>
      </c>
      <c r="AA497" s="217" t="s">
        <v>2654</v>
      </c>
      <c r="AB497" s="217" t="str">
        <f t="shared" si="148"/>
        <v>NO</v>
      </c>
      <c r="AC497" s="217" t="str">
        <f t="shared" si="149"/>
        <v>NO</v>
      </c>
      <c r="AD497" s="217" t="str">
        <f t="shared" si="150"/>
        <v>NO</v>
      </c>
      <c r="AE497" s="217" t="str">
        <f t="shared" si="151"/>
        <v>YES</v>
      </c>
      <c r="AF497" s="217" t="str">
        <f t="shared" si="152"/>
        <v>NO</v>
      </c>
      <c r="AG497" s="217" t="str">
        <f t="shared" si="153"/>
        <v>NO</v>
      </c>
      <c r="AH497" s="217" t="str">
        <f t="shared" si="155"/>
        <v>NO</v>
      </c>
      <c r="AI497" s="217" t="str">
        <f t="shared" si="156"/>
        <v>NO</v>
      </c>
      <c r="AJ497" s="217" t="str">
        <f t="shared" si="140"/>
        <v>NO</v>
      </c>
      <c r="AK497" s="217" t="str">
        <f t="shared" si="141"/>
        <v>NO</v>
      </c>
      <c r="AL497" s="217" t="str">
        <f t="shared" si="142"/>
        <v>NO</v>
      </c>
      <c r="AM497" s="217" t="str">
        <f t="shared" si="143"/>
        <v>NO</v>
      </c>
      <c r="AN497" s="217" t="str">
        <f t="shared" si="144"/>
        <v>NO</v>
      </c>
      <c r="AO497" s="217" t="str">
        <f t="shared" si="144"/>
        <v>NO</v>
      </c>
      <c r="AP497" s="217" t="str">
        <f>IF(AND(Inputs!$E$16=TRUE,K497="YES"),"YES","NO")</f>
        <v>NO</v>
      </c>
      <c r="AQ497" s="217" t="str">
        <f t="shared" si="145"/>
        <v>YES</v>
      </c>
      <c r="AR497" s="217" t="str">
        <f t="shared" si="154"/>
        <v>NO</v>
      </c>
      <c r="AS497" s="216">
        <v>24</v>
      </c>
      <c r="AT497" s="221">
        <f t="shared" si="139"/>
        <v>43528</v>
      </c>
      <c r="AU497" s="217" t="str">
        <f t="shared" si="146"/>
        <v>PO+24W</v>
      </c>
    </row>
    <row r="498" spans="1:47" s="9" customFormat="1" hidden="1" x14ac:dyDescent="0.25">
      <c r="A498" s="218"/>
      <c r="B498" s="217" t="s">
        <v>2644</v>
      </c>
      <c r="C498" s="217">
        <v>8200</v>
      </c>
      <c r="D498" s="225">
        <v>8211</v>
      </c>
      <c r="E498" s="205" t="s">
        <v>2331</v>
      </c>
      <c r="F498" s="205" t="str">
        <f t="shared" si="147"/>
        <v>0000-FE-8211</v>
      </c>
      <c r="G498" s="205" t="s">
        <v>2742</v>
      </c>
      <c r="H498" s="9" t="s">
        <v>2667</v>
      </c>
      <c r="I498" s="9" t="str">
        <f>VLOOKUP(J498,Auxiliary!B:C,2,0)</f>
        <v>ANAL</v>
      </c>
      <c r="J498" s="217" t="s">
        <v>2535</v>
      </c>
      <c r="K498" s="217" t="s">
        <v>2653</v>
      </c>
      <c r="L498" s="217" t="s">
        <v>2654</v>
      </c>
      <c r="M498" s="217" t="s">
        <v>2654</v>
      </c>
      <c r="N498" s="217" t="s">
        <v>2654</v>
      </c>
      <c r="O498" s="217" t="s">
        <v>2654</v>
      </c>
      <c r="P498" s="217" t="s">
        <v>2654</v>
      </c>
      <c r="Q498" s="217" t="s">
        <v>2653</v>
      </c>
      <c r="R498" s="217" t="s">
        <v>2653</v>
      </c>
      <c r="S498" s="217" t="s">
        <v>2654</v>
      </c>
      <c r="T498" s="217" t="s">
        <v>2654</v>
      </c>
      <c r="U498" s="217" t="s">
        <v>2654</v>
      </c>
      <c r="V498" s="217" t="s">
        <v>2654</v>
      </c>
      <c r="W498" s="217" t="s">
        <v>2654</v>
      </c>
      <c r="X498" s="217" t="s">
        <v>2654</v>
      </c>
      <c r="Y498" s="217" t="s">
        <v>2654</v>
      </c>
      <c r="Z498" s="217" t="s">
        <v>2654</v>
      </c>
      <c r="AA498" s="217" t="s">
        <v>2654</v>
      </c>
      <c r="AB498" s="217" t="str">
        <f t="shared" si="148"/>
        <v>NO</v>
      </c>
      <c r="AC498" s="217" t="str">
        <f t="shared" si="149"/>
        <v>NO</v>
      </c>
      <c r="AD498" s="217" t="str">
        <f t="shared" si="150"/>
        <v>NO</v>
      </c>
      <c r="AE498" s="217" t="str">
        <f t="shared" si="151"/>
        <v>YES</v>
      </c>
      <c r="AF498" s="217" t="str">
        <f t="shared" si="152"/>
        <v>NO</v>
      </c>
      <c r="AG498" s="217" t="str">
        <f t="shared" si="153"/>
        <v>NO</v>
      </c>
      <c r="AH498" s="217" t="str">
        <f t="shared" si="155"/>
        <v>NO</v>
      </c>
      <c r="AI498" s="217" t="str">
        <f t="shared" si="156"/>
        <v>NO</v>
      </c>
      <c r="AJ498" s="217" t="str">
        <f t="shared" si="140"/>
        <v>NO</v>
      </c>
      <c r="AK498" s="217" t="str">
        <f t="shared" si="141"/>
        <v>NO</v>
      </c>
      <c r="AL498" s="217" t="str">
        <f t="shared" si="142"/>
        <v>NO</v>
      </c>
      <c r="AM498" s="217" t="str">
        <f t="shared" si="143"/>
        <v>NO</v>
      </c>
      <c r="AN498" s="217" t="str">
        <f t="shared" si="144"/>
        <v>NO</v>
      </c>
      <c r="AO498" s="217" t="str">
        <f t="shared" si="144"/>
        <v>NO</v>
      </c>
      <c r="AP498" s="217" t="str">
        <f>IF(AND(Inputs!$E$16=TRUE,K498="YES"),"YES","NO")</f>
        <v>NO</v>
      </c>
      <c r="AQ498" s="217" t="str">
        <f t="shared" si="145"/>
        <v>YES</v>
      </c>
      <c r="AR498" s="217" t="str">
        <f t="shared" si="154"/>
        <v>NO</v>
      </c>
      <c r="AS498" s="216">
        <v>24</v>
      </c>
      <c r="AT498" s="221">
        <f t="shared" si="139"/>
        <v>43528</v>
      </c>
      <c r="AU498" s="217" t="str">
        <f t="shared" si="146"/>
        <v>PO+24W</v>
      </c>
    </row>
    <row r="499" spans="1:47" s="9" customFormat="1" hidden="1" x14ac:dyDescent="0.25">
      <c r="A499" s="218"/>
      <c r="B499" s="217" t="s">
        <v>2644</v>
      </c>
      <c r="C499" s="217">
        <v>8200</v>
      </c>
      <c r="D499" s="225">
        <v>8212</v>
      </c>
      <c r="E499" s="205" t="s">
        <v>2332</v>
      </c>
      <c r="F499" s="205" t="str">
        <f t="shared" si="147"/>
        <v>0000-FE-8212</v>
      </c>
      <c r="G499" s="205" t="s">
        <v>2742</v>
      </c>
      <c r="H499" s="9" t="s">
        <v>2667</v>
      </c>
      <c r="I499" s="9" t="str">
        <f>VLOOKUP(J499,Auxiliary!B:C,2,0)</f>
        <v>ANAL</v>
      </c>
      <c r="J499" s="217" t="s">
        <v>2535</v>
      </c>
      <c r="K499" s="217" t="s">
        <v>2653</v>
      </c>
      <c r="L499" s="217" t="s">
        <v>2654</v>
      </c>
      <c r="M499" s="217" t="s">
        <v>2654</v>
      </c>
      <c r="N499" s="217" t="s">
        <v>2654</v>
      </c>
      <c r="O499" s="217" t="s">
        <v>2654</v>
      </c>
      <c r="P499" s="217" t="s">
        <v>2654</v>
      </c>
      <c r="Q499" s="217" t="s">
        <v>2653</v>
      </c>
      <c r="R499" s="217" t="s">
        <v>2653</v>
      </c>
      <c r="S499" s="217" t="s">
        <v>2654</v>
      </c>
      <c r="T499" s="217" t="s">
        <v>2654</v>
      </c>
      <c r="U499" s="217" t="s">
        <v>2654</v>
      </c>
      <c r="V499" s="217" t="s">
        <v>2654</v>
      </c>
      <c r="W499" s="217" t="s">
        <v>2654</v>
      </c>
      <c r="X499" s="217" t="s">
        <v>2654</v>
      </c>
      <c r="Y499" s="217" t="s">
        <v>2654</v>
      </c>
      <c r="Z499" s="217" t="s">
        <v>2654</v>
      </c>
      <c r="AA499" s="217" t="s">
        <v>2654</v>
      </c>
      <c r="AB499" s="217" t="str">
        <f t="shared" si="148"/>
        <v>NO</v>
      </c>
      <c r="AC499" s="217" t="str">
        <f t="shared" si="149"/>
        <v>NO</v>
      </c>
      <c r="AD499" s="217" t="str">
        <f t="shared" si="150"/>
        <v>NO</v>
      </c>
      <c r="AE499" s="217" t="str">
        <f t="shared" si="151"/>
        <v>YES</v>
      </c>
      <c r="AF499" s="217" t="str">
        <f t="shared" si="152"/>
        <v>NO</v>
      </c>
      <c r="AG499" s="217" t="str">
        <f t="shared" si="153"/>
        <v>NO</v>
      </c>
      <c r="AH499" s="217" t="str">
        <f t="shared" si="155"/>
        <v>NO</v>
      </c>
      <c r="AI499" s="217" t="str">
        <f t="shared" si="156"/>
        <v>NO</v>
      </c>
      <c r="AJ499" s="217" t="str">
        <f t="shared" si="140"/>
        <v>NO</v>
      </c>
      <c r="AK499" s="217" t="str">
        <f t="shared" si="141"/>
        <v>NO</v>
      </c>
      <c r="AL499" s="217" t="str">
        <f t="shared" si="142"/>
        <v>NO</v>
      </c>
      <c r="AM499" s="217" t="str">
        <f t="shared" si="143"/>
        <v>NO</v>
      </c>
      <c r="AN499" s="217" t="str">
        <f t="shared" si="144"/>
        <v>NO</v>
      </c>
      <c r="AO499" s="217" t="str">
        <f t="shared" si="144"/>
        <v>NO</v>
      </c>
      <c r="AP499" s="217" t="str">
        <f>IF(AND(Inputs!$E$16=TRUE,K499="YES"),"YES","NO")</f>
        <v>NO</v>
      </c>
      <c r="AQ499" s="217" t="str">
        <f t="shared" si="145"/>
        <v>YES</v>
      </c>
      <c r="AR499" s="217" t="str">
        <f t="shared" si="154"/>
        <v>NO</v>
      </c>
      <c r="AS499" s="216">
        <v>24</v>
      </c>
      <c r="AT499" s="221">
        <f t="shared" si="139"/>
        <v>43528</v>
      </c>
      <c r="AU499" s="217" t="str">
        <f t="shared" si="146"/>
        <v>PO+24W</v>
      </c>
    </row>
    <row r="500" spans="1:47" s="9" customFormat="1" hidden="1" x14ac:dyDescent="0.25">
      <c r="A500" s="218"/>
      <c r="B500" s="217" t="s">
        <v>2644</v>
      </c>
      <c r="C500" s="217">
        <v>8200</v>
      </c>
      <c r="D500" s="225">
        <v>8213</v>
      </c>
      <c r="E500" s="205" t="s">
        <v>2333</v>
      </c>
      <c r="F500" s="205" t="str">
        <f t="shared" si="147"/>
        <v>0000-FE-8213</v>
      </c>
      <c r="G500" s="205" t="s">
        <v>2742</v>
      </c>
      <c r="H500" s="9" t="s">
        <v>2667</v>
      </c>
      <c r="I500" s="9" t="str">
        <f>VLOOKUP(J500,Auxiliary!B:C,2,0)</f>
        <v>ANAL</v>
      </c>
      <c r="J500" s="217" t="s">
        <v>2535</v>
      </c>
      <c r="K500" s="217" t="s">
        <v>2653</v>
      </c>
      <c r="L500" s="217" t="s">
        <v>2654</v>
      </c>
      <c r="M500" s="217" t="s">
        <v>2654</v>
      </c>
      <c r="N500" s="217" t="s">
        <v>2654</v>
      </c>
      <c r="O500" s="217" t="s">
        <v>2654</v>
      </c>
      <c r="P500" s="217" t="s">
        <v>2654</v>
      </c>
      <c r="Q500" s="217" t="s">
        <v>2653</v>
      </c>
      <c r="R500" s="217" t="s">
        <v>2653</v>
      </c>
      <c r="S500" s="217" t="s">
        <v>2654</v>
      </c>
      <c r="T500" s="217" t="s">
        <v>2654</v>
      </c>
      <c r="U500" s="217" t="s">
        <v>2654</v>
      </c>
      <c r="V500" s="217" t="s">
        <v>2654</v>
      </c>
      <c r="W500" s="217" t="s">
        <v>2654</v>
      </c>
      <c r="X500" s="217" t="s">
        <v>2654</v>
      </c>
      <c r="Y500" s="217" t="s">
        <v>2654</v>
      </c>
      <c r="Z500" s="217" t="s">
        <v>2654</v>
      </c>
      <c r="AA500" s="217" t="s">
        <v>2654</v>
      </c>
      <c r="AB500" s="217" t="str">
        <f t="shared" si="148"/>
        <v>NO</v>
      </c>
      <c r="AC500" s="217" t="str">
        <f t="shared" si="149"/>
        <v>NO</v>
      </c>
      <c r="AD500" s="217" t="str">
        <f t="shared" si="150"/>
        <v>NO</v>
      </c>
      <c r="AE500" s="217" t="str">
        <f t="shared" si="151"/>
        <v>YES</v>
      </c>
      <c r="AF500" s="217" t="str">
        <f t="shared" si="152"/>
        <v>NO</v>
      </c>
      <c r="AG500" s="217" t="str">
        <f t="shared" si="153"/>
        <v>NO</v>
      </c>
      <c r="AH500" s="217" t="str">
        <f t="shared" si="155"/>
        <v>NO</v>
      </c>
      <c r="AI500" s="217" t="str">
        <f t="shared" si="156"/>
        <v>NO</v>
      </c>
      <c r="AJ500" s="217" t="str">
        <f t="shared" si="140"/>
        <v>NO</v>
      </c>
      <c r="AK500" s="217" t="str">
        <f t="shared" si="141"/>
        <v>NO</v>
      </c>
      <c r="AL500" s="217" t="str">
        <f t="shared" si="142"/>
        <v>NO</v>
      </c>
      <c r="AM500" s="217" t="str">
        <f t="shared" si="143"/>
        <v>NO</v>
      </c>
      <c r="AN500" s="217" t="str">
        <f t="shared" si="144"/>
        <v>NO</v>
      </c>
      <c r="AO500" s="217" t="str">
        <f t="shared" si="144"/>
        <v>NO</v>
      </c>
      <c r="AP500" s="217" t="str">
        <f>IF(AND(Inputs!$E$16=TRUE,K500="YES"),"YES","NO")</f>
        <v>NO</v>
      </c>
      <c r="AQ500" s="217" t="str">
        <f t="shared" si="145"/>
        <v>YES</v>
      </c>
      <c r="AR500" s="217" t="str">
        <f t="shared" si="154"/>
        <v>NO</v>
      </c>
      <c r="AS500" s="216">
        <v>40</v>
      </c>
      <c r="AT500" s="221">
        <f t="shared" si="139"/>
        <v>43640</v>
      </c>
      <c r="AU500" s="217" t="str">
        <f t="shared" si="146"/>
        <v>PO+40W</v>
      </c>
    </row>
    <row r="501" spans="1:47" s="9" customFormat="1" hidden="1" x14ac:dyDescent="0.25">
      <c r="A501" s="218"/>
      <c r="B501" s="217" t="s">
        <v>2644</v>
      </c>
      <c r="C501" s="217">
        <v>8200</v>
      </c>
      <c r="D501" s="225">
        <v>8250</v>
      </c>
      <c r="E501" s="205" t="s">
        <v>2334</v>
      </c>
      <c r="F501" s="205" t="str">
        <f t="shared" si="147"/>
        <v>0000-FE-8250</v>
      </c>
      <c r="G501" s="205" t="s">
        <v>2742</v>
      </c>
      <c r="H501" s="9" t="s">
        <v>2667</v>
      </c>
      <c r="I501" s="9" t="str">
        <f>VLOOKUP(J501,Auxiliary!B:C,2,0)</f>
        <v>DENS</v>
      </c>
      <c r="J501" s="217" t="s">
        <v>2536</v>
      </c>
      <c r="K501" s="217" t="s">
        <v>2653</v>
      </c>
      <c r="L501" s="217" t="s">
        <v>2654</v>
      </c>
      <c r="M501" s="217" t="s">
        <v>2654</v>
      </c>
      <c r="N501" s="217" t="s">
        <v>2654</v>
      </c>
      <c r="O501" s="217" t="s">
        <v>2654</v>
      </c>
      <c r="P501" s="217" t="s">
        <v>2654</v>
      </c>
      <c r="Q501" s="217" t="s">
        <v>2654</v>
      </c>
      <c r="R501" s="217" t="s">
        <v>2653</v>
      </c>
      <c r="S501" s="217" t="s">
        <v>2654</v>
      </c>
      <c r="T501" s="217" t="s">
        <v>2654</v>
      </c>
      <c r="U501" s="217" t="s">
        <v>2654</v>
      </c>
      <c r="V501" s="217" t="s">
        <v>2654</v>
      </c>
      <c r="W501" s="217" t="s">
        <v>2654</v>
      </c>
      <c r="X501" s="217" t="s">
        <v>2654</v>
      </c>
      <c r="Y501" s="217" t="s">
        <v>2654</v>
      </c>
      <c r="Z501" s="217" t="s">
        <v>2654</v>
      </c>
      <c r="AA501" s="217" t="s">
        <v>2654</v>
      </c>
      <c r="AB501" s="217" t="str">
        <f t="shared" si="148"/>
        <v>NO</v>
      </c>
      <c r="AC501" s="217" t="str">
        <f t="shared" si="149"/>
        <v>NO</v>
      </c>
      <c r="AD501" s="217" t="str">
        <f t="shared" si="150"/>
        <v>NO</v>
      </c>
      <c r="AE501" s="217" t="str">
        <f t="shared" si="151"/>
        <v>NO</v>
      </c>
      <c r="AF501" s="217" t="str">
        <f t="shared" si="152"/>
        <v>NO</v>
      </c>
      <c r="AG501" s="217" t="str">
        <f t="shared" si="153"/>
        <v>NO</v>
      </c>
      <c r="AH501" s="217" t="str">
        <f t="shared" si="155"/>
        <v>NO</v>
      </c>
      <c r="AI501" s="217" t="str">
        <f t="shared" si="156"/>
        <v>NO</v>
      </c>
      <c r="AJ501" s="217" t="str">
        <f t="shared" si="140"/>
        <v>NO</v>
      </c>
      <c r="AK501" s="217" t="str">
        <f t="shared" si="141"/>
        <v>NO</v>
      </c>
      <c r="AL501" s="217" t="str">
        <f t="shared" si="142"/>
        <v>NO</v>
      </c>
      <c r="AM501" s="217" t="str">
        <f t="shared" si="143"/>
        <v>NO</v>
      </c>
      <c r="AN501" s="217" t="str">
        <f t="shared" si="144"/>
        <v>NO</v>
      </c>
      <c r="AO501" s="217" t="str">
        <f t="shared" si="144"/>
        <v>NO</v>
      </c>
      <c r="AP501" s="217" t="str">
        <f>IF(AND(Inputs!$E$16=TRUE,K501="YES"),"YES","NO")</f>
        <v>NO</v>
      </c>
      <c r="AQ501" s="217" t="str">
        <f t="shared" si="145"/>
        <v>NO</v>
      </c>
      <c r="AR501" s="217" t="str">
        <f t="shared" si="154"/>
        <v>NO</v>
      </c>
      <c r="AS501" s="216">
        <v>24</v>
      </c>
      <c r="AT501" s="221">
        <f t="shared" si="139"/>
        <v>43528</v>
      </c>
      <c r="AU501" s="217" t="str">
        <f t="shared" si="146"/>
        <v>PO+24W</v>
      </c>
    </row>
    <row r="502" spans="1:47" s="9" customFormat="1" hidden="1" x14ac:dyDescent="0.25">
      <c r="A502" s="218"/>
      <c r="B502" s="217" t="s">
        <v>2644</v>
      </c>
      <c r="C502" s="217">
        <v>8200</v>
      </c>
      <c r="D502" s="225">
        <v>8251</v>
      </c>
      <c r="E502" s="205" t="s">
        <v>2335</v>
      </c>
      <c r="F502" s="205" t="str">
        <f t="shared" si="147"/>
        <v>0000-FE-8251</v>
      </c>
      <c r="G502" s="205" t="s">
        <v>2742</v>
      </c>
      <c r="H502" s="9" t="s">
        <v>2667</v>
      </c>
      <c r="I502" s="9" t="str">
        <f>VLOOKUP(J502,Auxiliary!B:C,2,0)</f>
        <v>DENS</v>
      </c>
      <c r="J502" s="217" t="s">
        <v>2536</v>
      </c>
      <c r="K502" s="217" t="s">
        <v>2653</v>
      </c>
      <c r="L502" s="217" t="s">
        <v>2654</v>
      </c>
      <c r="M502" s="217" t="s">
        <v>2654</v>
      </c>
      <c r="N502" s="217" t="s">
        <v>2654</v>
      </c>
      <c r="O502" s="217" t="s">
        <v>2654</v>
      </c>
      <c r="P502" s="217" t="s">
        <v>2654</v>
      </c>
      <c r="Q502" s="217" t="s">
        <v>2654</v>
      </c>
      <c r="R502" s="217" t="s">
        <v>2653</v>
      </c>
      <c r="S502" s="217" t="s">
        <v>2654</v>
      </c>
      <c r="T502" s="217" t="s">
        <v>2654</v>
      </c>
      <c r="U502" s="217" t="s">
        <v>2654</v>
      </c>
      <c r="V502" s="217" t="s">
        <v>2654</v>
      </c>
      <c r="W502" s="217" t="s">
        <v>2654</v>
      </c>
      <c r="X502" s="217" t="s">
        <v>2654</v>
      </c>
      <c r="Y502" s="217" t="s">
        <v>2654</v>
      </c>
      <c r="Z502" s="217" t="s">
        <v>2654</v>
      </c>
      <c r="AA502" s="217" t="s">
        <v>2654</v>
      </c>
      <c r="AB502" s="217" t="str">
        <f t="shared" si="148"/>
        <v>NO</v>
      </c>
      <c r="AC502" s="217" t="str">
        <f t="shared" si="149"/>
        <v>NO</v>
      </c>
      <c r="AD502" s="217" t="str">
        <f t="shared" si="150"/>
        <v>NO</v>
      </c>
      <c r="AE502" s="217" t="str">
        <f t="shared" si="151"/>
        <v>NO</v>
      </c>
      <c r="AF502" s="217" t="str">
        <f t="shared" si="152"/>
        <v>NO</v>
      </c>
      <c r="AG502" s="217" t="str">
        <f t="shared" si="153"/>
        <v>NO</v>
      </c>
      <c r="AH502" s="217" t="str">
        <f t="shared" si="155"/>
        <v>NO</v>
      </c>
      <c r="AI502" s="217" t="str">
        <f t="shared" si="156"/>
        <v>NO</v>
      </c>
      <c r="AJ502" s="217" t="str">
        <f t="shared" si="140"/>
        <v>NO</v>
      </c>
      <c r="AK502" s="217" t="str">
        <f t="shared" si="141"/>
        <v>NO</v>
      </c>
      <c r="AL502" s="217" t="str">
        <f t="shared" si="142"/>
        <v>NO</v>
      </c>
      <c r="AM502" s="217" t="str">
        <f t="shared" si="143"/>
        <v>NO</v>
      </c>
      <c r="AN502" s="217" t="str">
        <f t="shared" si="144"/>
        <v>NO</v>
      </c>
      <c r="AO502" s="217" t="str">
        <f t="shared" si="144"/>
        <v>NO</v>
      </c>
      <c r="AP502" s="217" t="str">
        <f>IF(AND(Inputs!$E$16=TRUE,K502="YES"),"YES","NO")</f>
        <v>NO</v>
      </c>
      <c r="AQ502" s="217" t="str">
        <f t="shared" si="145"/>
        <v>NO</v>
      </c>
      <c r="AR502" s="217" t="str">
        <f t="shared" si="154"/>
        <v>NO</v>
      </c>
      <c r="AS502" s="216">
        <v>24</v>
      </c>
      <c r="AT502" s="221">
        <f t="shared" si="139"/>
        <v>43528</v>
      </c>
      <c r="AU502" s="217" t="str">
        <f t="shared" si="146"/>
        <v>PO+24W</v>
      </c>
    </row>
    <row r="503" spans="1:47" s="9" customFormat="1" hidden="1" x14ac:dyDescent="0.25">
      <c r="A503" s="218"/>
      <c r="B503" s="217" t="s">
        <v>2644</v>
      </c>
      <c r="C503" s="217">
        <v>8200</v>
      </c>
      <c r="D503" s="225">
        <v>8252</v>
      </c>
      <c r="E503" s="205" t="s">
        <v>2336</v>
      </c>
      <c r="F503" s="205" t="str">
        <f t="shared" si="147"/>
        <v>0000-FE-8252</v>
      </c>
      <c r="G503" s="205" t="s">
        <v>2742</v>
      </c>
      <c r="H503" s="9" t="s">
        <v>2667</v>
      </c>
      <c r="I503" s="9" t="str">
        <f>VLOOKUP(J503,Auxiliary!B:C,2,0)</f>
        <v>DENS</v>
      </c>
      <c r="J503" s="217" t="s">
        <v>2536</v>
      </c>
      <c r="K503" s="217" t="s">
        <v>2653</v>
      </c>
      <c r="L503" s="217" t="s">
        <v>2654</v>
      </c>
      <c r="M503" s="217" t="s">
        <v>2654</v>
      </c>
      <c r="N503" s="217" t="s">
        <v>2654</v>
      </c>
      <c r="O503" s="217" t="s">
        <v>2654</v>
      </c>
      <c r="P503" s="217" t="s">
        <v>2654</v>
      </c>
      <c r="Q503" s="217" t="s">
        <v>2654</v>
      </c>
      <c r="R503" s="217" t="s">
        <v>2653</v>
      </c>
      <c r="S503" s="217" t="s">
        <v>2654</v>
      </c>
      <c r="T503" s="217" t="s">
        <v>2654</v>
      </c>
      <c r="U503" s="217" t="s">
        <v>2654</v>
      </c>
      <c r="V503" s="217" t="s">
        <v>2654</v>
      </c>
      <c r="W503" s="217" t="s">
        <v>2654</v>
      </c>
      <c r="X503" s="217" t="s">
        <v>2654</v>
      </c>
      <c r="Y503" s="217" t="s">
        <v>2654</v>
      </c>
      <c r="Z503" s="217" t="s">
        <v>2654</v>
      </c>
      <c r="AA503" s="217" t="s">
        <v>2654</v>
      </c>
      <c r="AB503" s="217" t="str">
        <f t="shared" si="148"/>
        <v>NO</v>
      </c>
      <c r="AC503" s="217" t="str">
        <f t="shared" si="149"/>
        <v>NO</v>
      </c>
      <c r="AD503" s="217" t="str">
        <f t="shared" si="150"/>
        <v>NO</v>
      </c>
      <c r="AE503" s="217" t="str">
        <f t="shared" si="151"/>
        <v>NO</v>
      </c>
      <c r="AF503" s="217" t="str">
        <f t="shared" si="152"/>
        <v>NO</v>
      </c>
      <c r="AG503" s="217" t="str">
        <f t="shared" si="153"/>
        <v>NO</v>
      </c>
      <c r="AH503" s="217" t="str">
        <f t="shared" si="155"/>
        <v>NO</v>
      </c>
      <c r="AI503" s="217" t="str">
        <f t="shared" si="156"/>
        <v>NO</v>
      </c>
      <c r="AJ503" s="217" t="str">
        <f t="shared" si="140"/>
        <v>NO</v>
      </c>
      <c r="AK503" s="217" t="str">
        <f t="shared" si="141"/>
        <v>NO</v>
      </c>
      <c r="AL503" s="217" t="str">
        <f t="shared" si="142"/>
        <v>NO</v>
      </c>
      <c r="AM503" s="217" t="str">
        <f t="shared" si="143"/>
        <v>NO</v>
      </c>
      <c r="AN503" s="217" t="str">
        <f t="shared" si="144"/>
        <v>NO</v>
      </c>
      <c r="AO503" s="217" t="str">
        <f t="shared" si="144"/>
        <v>NO</v>
      </c>
      <c r="AP503" s="217" t="str">
        <f>IF(AND(Inputs!$E$16=TRUE,K503="YES"),"YES","NO")</f>
        <v>NO</v>
      </c>
      <c r="AQ503" s="217" t="str">
        <f t="shared" si="145"/>
        <v>NO</v>
      </c>
      <c r="AR503" s="217" t="str">
        <f t="shared" si="154"/>
        <v>NO</v>
      </c>
      <c r="AS503" s="216">
        <v>24</v>
      </c>
      <c r="AT503" s="221">
        <f t="shared" si="139"/>
        <v>43528</v>
      </c>
      <c r="AU503" s="217" t="str">
        <f t="shared" si="146"/>
        <v>PO+24W</v>
      </c>
    </row>
    <row r="504" spans="1:47" s="9" customFormat="1" hidden="1" x14ac:dyDescent="0.25">
      <c r="A504" s="218"/>
      <c r="B504" s="217" t="s">
        <v>2644</v>
      </c>
      <c r="C504" s="217">
        <v>8200</v>
      </c>
      <c r="D504" s="225">
        <v>8253</v>
      </c>
      <c r="E504" s="205" t="s">
        <v>2901</v>
      </c>
      <c r="F504" s="205" t="str">
        <f t="shared" si="147"/>
        <v>0000-FE-8253</v>
      </c>
      <c r="G504" s="205" t="s">
        <v>2742</v>
      </c>
      <c r="H504" s="9" t="s">
        <v>2667</v>
      </c>
      <c r="I504" s="9" t="str">
        <f>VLOOKUP(J504,Auxiliary!B:C,2,0)</f>
        <v>DENS</v>
      </c>
      <c r="J504" s="217" t="s">
        <v>2536</v>
      </c>
      <c r="K504" s="217" t="s">
        <v>2653</v>
      </c>
      <c r="L504" s="217" t="s">
        <v>2654</v>
      </c>
      <c r="M504" s="217" t="s">
        <v>2654</v>
      </c>
      <c r="N504" s="217" t="s">
        <v>2654</v>
      </c>
      <c r="O504" s="217" t="s">
        <v>2654</v>
      </c>
      <c r="P504" s="217" t="s">
        <v>2654</v>
      </c>
      <c r="Q504" s="217" t="s">
        <v>2654</v>
      </c>
      <c r="R504" s="217" t="s">
        <v>2653</v>
      </c>
      <c r="S504" s="217" t="s">
        <v>2654</v>
      </c>
      <c r="T504" s="217" t="s">
        <v>2654</v>
      </c>
      <c r="U504" s="217" t="s">
        <v>2654</v>
      </c>
      <c r="V504" s="217" t="s">
        <v>2654</v>
      </c>
      <c r="W504" s="217" t="s">
        <v>2654</v>
      </c>
      <c r="X504" s="217" t="s">
        <v>2654</v>
      </c>
      <c r="Y504" s="217" t="s">
        <v>2654</v>
      </c>
      <c r="Z504" s="217" t="s">
        <v>2654</v>
      </c>
      <c r="AA504" s="217" t="s">
        <v>2654</v>
      </c>
      <c r="AB504" s="217" t="str">
        <f t="shared" si="148"/>
        <v>NO</v>
      </c>
      <c r="AC504" s="217" t="str">
        <f t="shared" si="149"/>
        <v>NO</v>
      </c>
      <c r="AD504" s="217" t="str">
        <f t="shared" si="150"/>
        <v>NO</v>
      </c>
      <c r="AE504" s="217" t="str">
        <f t="shared" si="151"/>
        <v>NO</v>
      </c>
      <c r="AF504" s="217" t="str">
        <f t="shared" si="152"/>
        <v>NO</v>
      </c>
      <c r="AG504" s="217" t="str">
        <f t="shared" si="153"/>
        <v>NO</v>
      </c>
      <c r="AH504" s="217" t="str">
        <f t="shared" si="155"/>
        <v>NO</v>
      </c>
      <c r="AI504" s="217" t="str">
        <f t="shared" si="156"/>
        <v>NO</v>
      </c>
      <c r="AJ504" s="217" t="str">
        <f t="shared" si="140"/>
        <v>NO</v>
      </c>
      <c r="AK504" s="217" t="str">
        <f t="shared" si="141"/>
        <v>NO</v>
      </c>
      <c r="AL504" s="217" t="str">
        <f t="shared" si="142"/>
        <v>NO</v>
      </c>
      <c r="AM504" s="217" t="str">
        <f t="shared" si="143"/>
        <v>NO</v>
      </c>
      <c r="AN504" s="217" t="str">
        <f t="shared" si="144"/>
        <v>NO</v>
      </c>
      <c r="AO504" s="217" t="str">
        <f t="shared" si="144"/>
        <v>NO</v>
      </c>
      <c r="AP504" s="217" t="str">
        <f>IF(AND(Inputs!$E$16=TRUE,K504="YES"),"YES","NO")</f>
        <v>NO</v>
      </c>
      <c r="AQ504" s="217" t="str">
        <f t="shared" si="145"/>
        <v>NO</v>
      </c>
      <c r="AR504" s="217" t="str">
        <f t="shared" si="154"/>
        <v>NO</v>
      </c>
      <c r="AS504" s="216">
        <v>24</v>
      </c>
      <c r="AT504" s="221">
        <f t="shared" si="139"/>
        <v>43528</v>
      </c>
      <c r="AU504" s="217" t="str">
        <f t="shared" si="146"/>
        <v>PO+24W</v>
      </c>
    </row>
    <row r="505" spans="1:47" s="9" customFormat="1" hidden="1" x14ac:dyDescent="0.25">
      <c r="A505" s="218"/>
      <c r="B505" s="217" t="s">
        <v>2644</v>
      </c>
      <c r="C505" s="217">
        <v>8200</v>
      </c>
      <c r="D505" s="225">
        <v>8254</v>
      </c>
      <c r="E505" s="205" t="s">
        <v>2337</v>
      </c>
      <c r="F505" s="205" t="str">
        <f t="shared" si="147"/>
        <v>0000-FE-8254</v>
      </c>
      <c r="G505" s="205" t="s">
        <v>2742</v>
      </c>
      <c r="H505" s="9" t="s">
        <v>2667</v>
      </c>
      <c r="I505" s="9" t="str">
        <f>VLOOKUP(J505,Auxiliary!B:C,2,0)</f>
        <v>DENS</v>
      </c>
      <c r="J505" s="217" t="s">
        <v>2536</v>
      </c>
      <c r="K505" s="217" t="s">
        <v>2653</v>
      </c>
      <c r="L505" s="217" t="s">
        <v>2654</v>
      </c>
      <c r="M505" s="217" t="s">
        <v>2654</v>
      </c>
      <c r="N505" s="217" t="s">
        <v>2654</v>
      </c>
      <c r="O505" s="217" t="s">
        <v>2654</v>
      </c>
      <c r="P505" s="217" t="s">
        <v>2654</v>
      </c>
      <c r="Q505" s="217" t="s">
        <v>2654</v>
      </c>
      <c r="R505" s="217" t="s">
        <v>2653</v>
      </c>
      <c r="S505" s="217" t="s">
        <v>2654</v>
      </c>
      <c r="T505" s="217" t="s">
        <v>2654</v>
      </c>
      <c r="U505" s="217" t="s">
        <v>2654</v>
      </c>
      <c r="V505" s="217" t="s">
        <v>2654</v>
      </c>
      <c r="W505" s="217" t="s">
        <v>2654</v>
      </c>
      <c r="X505" s="217" t="s">
        <v>2654</v>
      </c>
      <c r="Y505" s="217" t="s">
        <v>2654</v>
      </c>
      <c r="Z505" s="217" t="s">
        <v>2654</v>
      </c>
      <c r="AA505" s="217" t="s">
        <v>2654</v>
      </c>
      <c r="AB505" s="217" t="str">
        <f t="shared" si="148"/>
        <v>NO</v>
      </c>
      <c r="AC505" s="217" t="str">
        <f t="shared" si="149"/>
        <v>NO</v>
      </c>
      <c r="AD505" s="217" t="str">
        <f t="shared" si="150"/>
        <v>NO</v>
      </c>
      <c r="AE505" s="217" t="str">
        <f t="shared" si="151"/>
        <v>NO</v>
      </c>
      <c r="AF505" s="217" t="str">
        <f t="shared" si="152"/>
        <v>NO</v>
      </c>
      <c r="AG505" s="217" t="str">
        <f t="shared" si="153"/>
        <v>NO</v>
      </c>
      <c r="AH505" s="217" t="str">
        <f t="shared" si="155"/>
        <v>NO</v>
      </c>
      <c r="AI505" s="217" t="str">
        <f t="shared" si="156"/>
        <v>NO</v>
      </c>
      <c r="AJ505" s="217" t="str">
        <f t="shared" si="140"/>
        <v>NO</v>
      </c>
      <c r="AK505" s="217" t="str">
        <f t="shared" si="141"/>
        <v>NO</v>
      </c>
      <c r="AL505" s="217" t="str">
        <f t="shared" si="142"/>
        <v>NO</v>
      </c>
      <c r="AM505" s="217" t="str">
        <f t="shared" si="143"/>
        <v>NO</v>
      </c>
      <c r="AN505" s="217" t="str">
        <f t="shared" si="144"/>
        <v>NO</v>
      </c>
      <c r="AO505" s="217" t="str">
        <f t="shared" si="144"/>
        <v>NO</v>
      </c>
      <c r="AP505" s="217" t="str">
        <f>IF(AND(Inputs!$E$16=TRUE,K505="YES"),"YES","NO")</f>
        <v>NO</v>
      </c>
      <c r="AQ505" s="217" t="str">
        <f t="shared" si="145"/>
        <v>NO</v>
      </c>
      <c r="AR505" s="217" t="str">
        <f t="shared" si="154"/>
        <v>NO</v>
      </c>
      <c r="AS505" s="216">
        <v>24</v>
      </c>
      <c r="AT505" s="221">
        <f t="shared" ref="AT505:AT568" si="157">IF(AS505=0,"",IF(WEEKDAY(IF(AS505=0,"",SDATE+AS505*7),1)=1,IF(AS505=0,"",SDATE+AS505*7)+1,IF(WEEKDAY(IF(AS505=0,"",SDATE+AS505*7),1)=7,IF(AS505=0,"",SDATE+AS505*7)+2,IF(AS505=0,"",SDATE+AS505*7))))</f>
        <v>43528</v>
      </c>
      <c r="AU505" s="217" t="str">
        <f t="shared" si="146"/>
        <v>PO+24W</v>
      </c>
    </row>
    <row r="506" spans="1:47" s="9" customFormat="1" hidden="1" x14ac:dyDescent="0.25">
      <c r="A506" s="218"/>
      <c r="B506" s="217" t="s">
        <v>2644</v>
      </c>
      <c r="C506" s="217">
        <v>8200</v>
      </c>
      <c r="D506" s="225">
        <v>8255</v>
      </c>
      <c r="E506" s="205" t="s">
        <v>2338</v>
      </c>
      <c r="F506" s="205" t="str">
        <f t="shared" si="147"/>
        <v>0000-FE-8255</v>
      </c>
      <c r="G506" s="205" t="s">
        <v>2742</v>
      </c>
      <c r="H506" s="9" t="s">
        <v>2667</v>
      </c>
      <c r="I506" s="9" t="str">
        <f>VLOOKUP(J506,Auxiliary!B:C,2,0)</f>
        <v>DENS</v>
      </c>
      <c r="J506" s="217" t="s">
        <v>2536</v>
      </c>
      <c r="K506" s="217" t="s">
        <v>2653</v>
      </c>
      <c r="L506" s="217" t="s">
        <v>2654</v>
      </c>
      <c r="M506" s="217" t="s">
        <v>2654</v>
      </c>
      <c r="N506" s="217" t="s">
        <v>2654</v>
      </c>
      <c r="O506" s="217" t="s">
        <v>2654</v>
      </c>
      <c r="P506" s="217" t="s">
        <v>2654</v>
      </c>
      <c r="Q506" s="217" t="s">
        <v>2654</v>
      </c>
      <c r="R506" s="217" t="s">
        <v>2653</v>
      </c>
      <c r="S506" s="217" t="s">
        <v>2654</v>
      </c>
      <c r="T506" s="217" t="s">
        <v>2654</v>
      </c>
      <c r="U506" s="217" t="s">
        <v>2654</v>
      </c>
      <c r="V506" s="217" t="s">
        <v>2654</v>
      </c>
      <c r="W506" s="217" t="s">
        <v>2654</v>
      </c>
      <c r="X506" s="217" t="s">
        <v>2654</v>
      </c>
      <c r="Y506" s="217" t="s">
        <v>2654</v>
      </c>
      <c r="Z506" s="217" t="s">
        <v>2654</v>
      </c>
      <c r="AA506" s="217" t="s">
        <v>2654</v>
      </c>
      <c r="AB506" s="217" t="str">
        <f t="shared" si="148"/>
        <v>NO</v>
      </c>
      <c r="AC506" s="217" t="str">
        <f t="shared" si="149"/>
        <v>NO</v>
      </c>
      <c r="AD506" s="217" t="str">
        <f t="shared" si="150"/>
        <v>NO</v>
      </c>
      <c r="AE506" s="217" t="str">
        <f t="shared" si="151"/>
        <v>NO</v>
      </c>
      <c r="AF506" s="217" t="str">
        <f t="shared" si="152"/>
        <v>NO</v>
      </c>
      <c r="AG506" s="217" t="str">
        <f t="shared" si="153"/>
        <v>NO</v>
      </c>
      <c r="AH506" s="217" t="str">
        <f t="shared" si="155"/>
        <v>NO</v>
      </c>
      <c r="AI506" s="217" t="str">
        <f t="shared" si="156"/>
        <v>NO</v>
      </c>
      <c r="AJ506" s="217" t="str">
        <f t="shared" si="140"/>
        <v>NO</v>
      </c>
      <c r="AK506" s="217" t="str">
        <f t="shared" si="141"/>
        <v>NO</v>
      </c>
      <c r="AL506" s="217" t="str">
        <f t="shared" si="142"/>
        <v>NO</v>
      </c>
      <c r="AM506" s="217" t="str">
        <f t="shared" si="143"/>
        <v>NO</v>
      </c>
      <c r="AN506" s="217" t="str">
        <f t="shared" si="144"/>
        <v>NO</v>
      </c>
      <c r="AO506" s="217" t="str">
        <f t="shared" si="144"/>
        <v>NO</v>
      </c>
      <c r="AP506" s="217" t="str">
        <f>IF(AND(Inputs!$E$16=TRUE,K506="YES"),"YES","NO")</f>
        <v>NO</v>
      </c>
      <c r="AQ506" s="217" t="str">
        <f t="shared" si="145"/>
        <v>NO</v>
      </c>
      <c r="AR506" s="217" t="str">
        <f t="shared" si="154"/>
        <v>NO</v>
      </c>
      <c r="AS506" s="216">
        <v>24</v>
      </c>
      <c r="AT506" s="221">
        <f t="shared" si="157"/>
        <v>43528</v>
      </c>
      <c r="AU506" s="217" t="str">
        <f t="shared" si="146"/>
        <v>PO+24W</v>
      </c>
    </row>
    <row r="507" spans="1:47" s="9" customFormat="1" hidden="1" x14ac:dyDescent="0.25">
      <c r="A507" s="218"/>
      <c r="B507" s="217" t="s">
        <v>2644</v>
      </c>
      <c r="C507" s="217">
        <v>8200</v>
      </c>
      <c r="D507" s="225">
        <v>8256</v>
      </c>
      <c r="E507" s="205" t="s">
        <v>2339</v>
      </c>
      <c r="F507" s="205" t="str">
        <f t="shared" si="147"/>
        <v>0000-FE-8256</v>
      </c>
      <c r="G507" s="205" t="s">
        <v>2742</v>
      </c>
      <c r="H507" s="9" t="s">
        <v>2667</v>
      </c>
      <c r="I507" s="9" t="str">
        <f>VLOOKUP(J507,Auxiliary!B:C,2,0)</f>
        <v>DENS</v>
      </c>
      <c r="J507" s="217" t="s">
        <v>2536</v>
      </c>
      <c r="K507" s="217" t="s">
        <v>2653</v>
      </c>
      <c r="L507" s="217" t="s">
        <v>2654</v>
      </c>
      <c r="M507" s="217" t="s">
        <v>2654</v>
      </c>
      <c r="N507" s="217" t="s">
        <v>2654</v>
      </c>
      <c r="O507" s="217" t="s">
        <v>2654</v>
      </c>
      <c r="P507" s="217" t="s">
        <v>2654</v>
      </c>
      <c r="Q507" s="217" t="s">
        <v>2654</v>
      </c>
      <c r="R507" s="217" t="s">
        <v>2653</v>
      </c>
      <c r="S507" s="217" t="s">
        <v>2654</v>
      </c>
      <c r="T507" s="217" t="s">
        <v>2654</v>
      </c>
      <c r="U507" s="217" t="s">
        <v>2654</v>
      </c>
      <c r="V507" s="217" t="s">
        <v>2654</v>
      </c>
      <c r="W507" s="217" t="s">
        <v>2654</v>
      </c>
      <c r="X507" s="217" t="s">
        <v>2654</v>
      </c>
      <c r="Y507" s="217" t="s">
        <v>2654</v>
      </c>
      <c r="Z507" s="217" t="s">
        <v>2654</v>
      </c>
      <c r="AA507" s="217" t="s">
        <v>2654</v>
      </c>
      <c r="AB507" s="217" t="str">
        <f t="shared" si="148"/>
        <v>NO</v>
      </c>
      <c r="AC507" s="217" t="str">
        <f t="shared" si="149"/>
        <v>NO</v>
      </c>
      <c r="AD507" s="217" t="str">
        <f t="shared" si="150"/>
        <v>NO</v>
      </c>
      <c r="AE507" s="217" t="str">
        <f t="shared" si="151"/>
        <v>NO</v>
      </c>
      <c r="AF507" s="217" t="str">
        <f t="shared" si="152"/>
        <v>NO</v>
      </c>
      <c r="AG507" s="217" t="str">
        <f t="shared" si="153"/>
        <v>NO</v>
      </c>
      <c r="AH507" s="217" t="str">
        <f t="shared" si="155"/>
        <v>NO</v>
      </c>
      <c r="AI507" s="217" t="str">
        <f t="shared" si="156"/>
        <v>NO</v>
      </c>
      <c r="AJ507" s="217" t="str">
        <f t="shared" si="140"/>
        <v>NO</v>
      </c>
      <c r="AK507" s="217" t="str">
        <f t="shared" si="141"/>
        <v>NO</v>
      </c>
      <c r="AL507" s="217" t="str">
        <f t="shared" si="142"/>
        <v>NO</v>
      </c>
      <c r="AM507" s="217" t="str">
        <f t="shared" si="143"/>
        <v>NO</v>
      </c>
      <c r="AN507" s="217" t="str">
        <f t="shared" si="144"/>
        <v>NO</v>
      </c>
      <c r="AO507" s="217" t="str">
        <f t="shared" si="144"/>
        <v>NO</v>
      </c>
      <c r="AP507" s="217" t="str">
        <f>IF(AND(Inputs!$E$16=TRUE,K507="YES"),"YES","NO")</f>
        <v>NO</v>
      </c>
      <c r="AQ507" s="217" t="str">
        <f t="shared" si="145"/>
        <v>NO</v>
      </c>
      <c r="AR507" s="217" t="str">
        <f t="shared" si="154"/>
        <v>NO</v>
      </c>
      <c r="AS507" s="216">
        <v>24</v>
      </c>
      <c r="AT507" s="221">
        <f t="shared" si="157"/>
        <v>43528</v>
      </c>
      <c r="AU507" s="217" t="str">
        <f t="shared" si="146"/>
        <v>PO+24W</v>
      </c>
    </row>
    <row r="508" spans="1:47" s="9" customFormat="1" hidden="1" x14ac:dyDescent="0.25">
      <c r="A508" s="218"/>
      <c r="B508" s="217" t="s">
        <v>2644</v>
      </c>
      <c r="C508" s="217">
        <v>8200</v>
      </c>
      <c r="D508" s="225">
        <v>8257</v>
      </c>
      <c r="E508" s="205" t="s">
        <v>2340</v>
      </c>
      <c r="F508" s="205" t="str">
        <f t="shared" si="147"/>
        <v>0000-FE-8257</v>
      </c>
      <c r="G508" s="205" t="s">
        <v>2742</v>
      </c>
      <c r="H508" s="9" t="s">
        <v>2667</v>
      </c>
      <c r="I508" s="9" t="str">
        <f>VLOOKUP(J508,Auxiliary!B:C,2,0)</f>
        <v>DENS</v>
      </c>
      <c r="J508" s="217" t="s">
        <v>2536</v>
      </c>
      <c r="K508" s="217" t="s">
        <v>2653</v>
      </c>
      <c r="L508" s="217" t="s">
        <v>2654</v>
      </c>
      <c r="M508" s="217" t="s">
        <v>2654</v>
      </c>
      <c r="N508" s="217" t="s">
        <v>2654</v>
      </c>
      <c r="O508" s="217" t="s">
        <v>2654</v>
      </c>
      <c r="P508" s="217" t="s">
        <v>2654</v>
      </c>
      <c r="Q508" s="217" t="s">
        <v>2654</v>
      </c>
      <c r="R508" s="217" t="s">
        <v>2653</v>
      </c>
      <c r="S508" s="217" t="s">
        <v>2654</v>
      </c>
      <c r="T508" s="217" t="s">
        <v>2654</v>
      </c>
      <c r="U508" s="217" t="s">
        <v>2654</v>
      </c>
      <c r="V508" s="217" t="s">
        <v>2654</v>
      </c>
      <c r="W508" s="217" t="s">
        <v>2654</v>
      </c>
      <c r="X508" s="217" t="s">
        <v>2654</v>
      </c>
      <c r="Y508" s="217" t="s">
        <v>2654</v>
      </c>
      <c r="Z508" s="217" t="s">
        <v>2654</v>
      </c>
      <c r="AA508" s="217" t="s">
        <v>2654</v>
      </c>
      <c r="AB508" s="217" t="str">
        <f t="shared" si="148"/>
        <v>NO</v>
      </c>
      <c r="AC508" s="217" t="str">
        <f t="shared" si="149"/>
        <v>NO</v>
      </c>
      <c r="AD508" s="217" t="str">
        <f t="shared" si="150"/>
        <v>NO</v>
      </c>
      <c r="AE508" s="217" t="str">
        <f t="shared" si="151"/>
        <v>NO</v>
      </c>
      <c r="AF508" s="217" t="str">
        <f t="shared" si="152"/>
        <v>NO</v>
      </c>
      <c r="AG508" s="217" t="str">
        <f t="shared" si="153"/>
        <v>NO</v>
      </c>
      <c r="AH508" s="217" t="str">
        <f t="shared" si="155"/>
        <v>NO</v>
      </c>
      <c r="AI508" s="217" t="str">
        <f t="shared" si="156"/>
        <v>NO</v>
      </c>
      <c r="AJ508" s="217" t="str">
        <f t="shared" si="140"/>
        <v>NO</v>
      </c>
      <c r="AK508" s="217" t="str">
        <f t="shared" si="141"/>
        <v>NO</v>
      </c>
      <c r="AL508" s="217" t="str">
        <f t="shared" si="142"/>
        <v>NO</v>
      </c>
      <c r="AM508" s="217" t="str">
        <f t="shared" si="143"/>
        <v>NO</v>
      </c>
      <c r="AN508" s="217" t="str">
        <f t="shared" si="144"/>
        <v>NO</v>
      </c>
      <c r="AO508" s="217" t="str">
        <f t="shared" si="144"/>
        <v>NO</v>
      </c>
      <c r="AP508" s="217" t="str">
        <f>IF(AND(Inputs!$E$16=TRUE,K508="YES"),"YES","NO")</f>
        <v>NO</v>
      </c>
      <c r="AQ508" s="217" t="str">
        <f t="shared" si="145"/>
        <v>NO</v>
      </c>
      <c r="AR508" s="217" t="str">
        <f t="shared" si="154"/>
        <v>NO</v>
      </c>
      <c r="AS508" s="216">
        <v>24</v>
      </c>
      <c r="AT508" s="221">
        <f t="shared" si="157"/>
        <v>43528</v>
      </c>
      <c r="AU508" s="217" t="str">
        <f t="shared" si="146"/>
        <v>PO+24W</v>
      </c>
    </row>
    <row r="509" spans="1:47" s="9" customFormat="1" hidden="1" x14ac:dyDescent="0.25">
      <c r="A509" s="218"/>
      <c r="B509" s="217" t="s">
        <v>2644</v>
      </c>
      <c r="C509" s="217">
        <v>8200</v>
      </c>
      <c r="D509" s="225">
        <v>8258</v>
      </c>
      <c r="E509" s="205" t="s">
        <v>2902</v>
      </c>
      <c r="F509" s="205" t="str">
        <f t="shared" si="147"/>
        <v>0000-FE-8258</v>
      </c>
      <c r="G509" s="205" t="s">
        <v>2742</v>
      </c>
      <c r="H509" s="9" t="s">
        <v>2667</v>
      </c>
      <c r="I509" s="9" t="str">
        <f>VLOOKUP(J509,Auxiliary!B:C,2,0)</f>
        <v>DENS</v>
      </c>
      <c r="J509" s="217" t="s">
        <v>2536</v>
      </c>
      <c r="K509" s="217" t="s">
        <v>2653</v>
      </c>
      <c r="L509" s="217" t="s">
        <v>2654</v>
      </c>
      <c r="M509" s="217" t="s">
        <v>2654</v>
      </c>
      <c r="N509" s="217" t="s">
        <v>2654</v>
      </c>
      <c r="O509" s="217" t="s">
        <v>2654</v>
      </c>
      <c r="P509" s="217" t="s">
        <v>2654</v>
      </c>
      <c r="Q509" s="217" t="s">
        <v>2654</v>
      </c>
      <c r="R509" s="217" t="s">
        <v>2653</v>
      </c>
      <c r="S509" s="217" t="s">
        <v>2654</v>
      </c>
      <c r="T509" s="217" t="s">
        <v>2654</v>
      </c>
      <c r="U509" s="217" t="s">
        <v>2654</v>
      </c>
      <c r="V509" s="217" t="s">
        <v>2654</v>
      </c>
      <c r="W509" s="217" t="s">
        <v>2654</v>
      </c>
      <c r="X509" s="217" t="s">
        <v>2654</v>
      </c>
      <c r="Y509" s="217" t="s">
        <v>2654</v>
      </c>
      <c r="Z509" s="217" t="s">
        <v>2654</v>
      </c>
      <c r="AA509" s="217" t="s">
        <v>2654</v>
      </c>
      <c r="AB509" s="217" t="str">
        <f t="shared" si="148"/>
        <v>NO</v>
      </c>
      <c r="AC509" s="217" t="str">
        <f t="shared" si="149"/>
        <v>NO</v>
      </c>
      <c r="AD509" s="217" t="str">
        <f t="shared" si="150"/>
        <v>NO</v>
      </c>
      <c r="AE509" s="217" t="str">
        <f t="shared" si="151"/>
        <v>NO</v>
      </c>
      <c r="AF509" s="217" t="str">
        <f t="shared" si="152"/>
        <v>NO</v>
      </c>
      <c r="AG509" s="217" t="str">
        <f t="shared" si="153"/>
        <v>NO</v>
      </c>
      <c r="AH509" s="217" t="str">
        <f t="shared" si="155"/>
        <v>NO</v>
      </c>
      <c r="AI509" s="217" t="str">
        <f t="shared" si="156"/>
        <v>NO</v>
      </c>
      <c r="AJ509" s="217" t="str">
        <f t="shared" si="140"/>
        <v>NO</v>
      </c>
      <c r="AK509" s="217" t="str">
        <f t="shared" si="141"/>
        <v>NO</v>
      </c>
      <c r="AL509" s="217" t="str">
        <f t="shared" si="142"/>
        <v>NO</v>
      </c>
      <c r="AM509" s="217" t="str">
        <f t="shared" si="143"/>
        <v>NO</v>
      </c>
      <c r="AN509" s="217" t="str">
        <f t="shared" si="144"/>
        <v>NO</v>
      </c>
      <c r="AO509" s="217" t="str">
        <f t="shared" si="144"/>
        <v>NO</v>
      </c>
      <c r="AP509" s="217" t="str">
        <f>IF(AND(Inputs!$E$16=TRUE,K509="YES"),"YES","NO")</f>
        <v>NO</v>
      </c>
      <c r="AQ509" s="217" t="str">
        <f t="shared" si="145"/>
        <v>NO</v>
      </c>
      <c r="AR509" s="217" t="str">
        <f t="shared" si="154"/>
        <v>NO</v>
      </c>
      <c r="AS509" s="216">
        <v>40</v>
      </c>
      <c r="AT509" s="221">
        <f t="shared" si="157"/>
        <v>43640</v>
      </c>
      <c r="AU509" s="217" t="str">
        <f t="shared" si="146"/>
        <v>PO+40W</v>
      </c>
    </row>
    <row r="510" spans="1:47" s="9" customFormat="1" x14ac:dyDescent="0.25">
      <c r="A510" s="218"/>
      <c r="B510" s="217" t="s">
        <v>2644</v>
      </c>
      <c r="C510" s="217">
        <v>8200</v>
      </c>
      <c r="D510" s="225">
        <v>8259</v>
      </c>
      <c r="E510" s="205" t="s">
        <v>2005</v>
      </c>
      <c r="F510" s="205" t="str">
        <f t="shared" si="147"/>
        <v>0000-FE-8259</v>
      </c>
      <c r="G510" s="205" t="s">
        <v>2742</v>
      </c>
      <c r="H510" s="9" t="s">
        <v>2667</v>
      </c>
      <c r="I510" s="9" t="str">
        <f>VLOOKUP(J510,Auxiliary!B:C,2,0)</f>
        <v>DENS</v>
      </c>
      <c r="J510" s="217" t="s">
        <v>2536</v>
      </c>
      <c r="K510" s="217" t="s">
        <v>2653</v>
      </c>
      <c r="L510" s="217" t="s">
        <v>2654</v>
      </c>
      <c r="M510" s="217" t="s">
        <v>2654</v>
      </c>
      <c r="N510" s="217" t="s">
        <v>2654</v>
      </c>
      <c r="O510" s="217" t="s">
        <v>2654</v>
      </c>
      <c r="P510" s="217" t="s">
        <v>2654</v>
      </c>
      <c r="Q510" s="217" t="s">
        <v>2654</v>
      </c>
      <c r="R510" s="217" t="s">
        <v>2653</v>
      </c>
      <c r="S510" s="217" t="s">
        <v>2654</v>
      </c>
      <c r="T510" s="217" t="s">
        <v>2654</v>
      </c>
      <c r="U510" s="217" t="s">
        <v>2654</v>
      </c>
      <c r="V510" s="217" t="s">
        <v>2654</v>
      </c>
      <c r="W510" s="217" t="s">
        <v>2654</v>
      </c>
      <c r="X510" s="217" t="s">
        <v>2654</v>
      </c>
      <c r="Y510" s="217" t="s">
        <v>2654</v>
      </c>
      <c r="Z510" s="217" t="s">
        <v>2654</v>
      </c>
      <c r="AA510" s="217" t="s">
        <v>2654</v>
      </c>
      <c r="AB510" s="217" t="str">
        <f t="shared" si="148"/>
        <v>NO</v>
      </c>
      <c r="AC510" s="217" t="str">
        <f t="shared" si="149"/>
        <v>NO</v>
      </c>
      <c r="AD510" s="217" t="str">
        <f t="shared" si="150"/>
        <v>NO</v>
      </c>
      <c r="AE510" s="217" t="str">
        <f t="shared" si="151"/>
        <v>NO</v>
      </c>
      <c r="AF510" s="217" t="str">
        <f t="shared" si="152"/>
        <v>NO</v>
      </c>
      <c r="AG510" s="217" t="str">
        <f t="shared" si="153"/>
        <v>NO</v>
      </c>
      <c r="AH510" s="217" t="str">
        <f t="shared" si="155"/>
        <v>NO</v>
      </c>
      <c r="AI510" s="217" t="str">
        <f t="shared" si="156"/>
        <v>NO</v>
      </c>
      <c r="AJ510" s="217" t="str">
        <f t="shared" si="140"/>
        <v>NO</v>
      </c>
      <c r="AK510" s="217" t="str">
        <f t="shared" si="141"/>
        <v>NO</v>
      </c>
      <c r="AL510" s="217" t="str">
        <f t="shared" si="142"/>
        <v>NO</v>
      </c>
      <c r="AM510" s="217" t="str">
        <f t="shared" si="143"/>
        <v>NO</v>
      </c>
      <c r="AN510" s="217" t="str">
        <f t="shared" si="144"/>
        <v>NO</v>
      </c>
      <c r="AO510" s="217" t="str">
        <f t="shared" si="144"/>
        <v>NO</v>
      </c>
      <c r="AP510" s="217" t="str">
        <f>IF(AND(Inputs!$E$16=TRUE,K510="YES"),"YES","NO")</f>
        <v>NO</v>
      </c>
      <c r="AQ510" s="217" t="str">
        <f t="shared" si="145"/>
        <v>NO</v>
      </c>
      <c r="AR510" s="217" t="str">
        <f t="shared" si="154"/>
        <v>NO</v>
      </c>
      <c r="AS510" s="216">
        <v>24</v>
      </c>
      <c r="AT510" s="221">
        <f t="shared" si="157"/>
        <v>43528</v>
      </c>
      <c r="AU510" s="217" t="str">
        <f t="shared" si="146"/>
        <v>PO+24W</v>
      </c>
    </row>
    <row r="511" spans="1:47" s="9" customFormat="1" hidden="1" x14ac:dyDescent="0.25">
      <c r="A511" s="218"/>
      <c r="B511" s="217" t="s">
        <v>2644</v>
      </c>
      <c r="C511" s="217">
        <v>8200</v>
      </c>
      <c r="D511" s="225">
        <v>8260</v>
      </c>
      <c r="E511" s="205" t="s">
        <v>2341</v>
      </c>
      <c r="F511" s="205" t="str">
        <f t="shared" si="147"/>
        <v>0000-FE-8260</v>
      </c>
      <c r="G511" s="205" t="s">
        <v>2742</v>
      </c>
      <c r="H511" s="9" t="s">
        <v>2667</v>
      </c>
      <c r="I511" s="9" t="str">
        <f>VLOOKUP(J511,Auxiliary!B:C,2,0)</f>
        <v>DENS</v>
      </c>
      <c r="J511" s="217" t="s">
        <v>2536</v>
      </c>
      <c r="K511" s="217" t="s">
        <v>2653</v>
      </c>
      <c r="L511" s="217" t="s">
        <v>2654</v>
      </c>
      <c r="M511" s="217" t="s">
        <v>2654</v>
      </c>
      <c r="N511" s="217" t="s">
        <v>2654</v>
      </c>
      <c r="O511" s="217" t="s">
        <v>2654</v>
      </c>
      <c r="P511" s="217" t="s">
        <v>2654</v>
      </c>
      <c r="Q511" s="217" t="s">
        <v>2654</v>
      </c>
      <c r="R511" s="217" t="s">
        <v>2653</v>
      </c>
      <c r="S511" s="217" t="s">
        <v>2654</v>
      </c>
      <c r="T511" s="217" t="s">
        <v>2654</v>
      </c>
      <c r="U511" s="217" t="s">
        <v>2654</v>
      </c>
      <c r="V511" s="217" t="s">
        <v>2654</v>
      </c>
      <c r="W511" s="217" t="s">
        <v>2654</v>
      </c>
      <c r="X511" s="217" t="s">
        <v>2654</v>
      </c>
      <c r="Y511" s="217" t="s">
        <v>2654</v>
      </c>
      <c r="Z511" s="217" t="s">
        <v>2654</v>
      </c>
      <c r="AA511" s="217" t="s">
        <v>2654</v>
      </c>
      <c r="AB511" s="217" t="str">
        <f t="shared" si="148"/>
        <v>NO</v>
      </c>
      <c r="AC511" s="217" t="str">
        <f t="shared" si="149"/>
        <v>NO</v>
      </c>
      <c r="AD511" s="217" t="str">
        <f t="shared" si="150"/>
        <v>NO</v>
      </c>
      <c r="AE511" s="217" t="str">
        <f t="shared" si="151"/>
        <v>NO</v>
      </c>
      <c r="AF511" s="217" t="str">
        <f t="shared" si="152"/>
        <v>NO</v>
      </c>
      <c r="AG511" s="217" t="str">
        <f t="shared" si="153"/>
        <v>NO</v>
      </c>
      <c r="AH511" s="217" t="str">
        <f t="shared" si="155"/>
        <v>NO</v>
      </c>
      <c r="AI511" s="217" t="str">
        <f t="shared" si="156"/>
        <v>NO</v>
      </c>
      <c r="AJ511" s="217" t="str">
        <f t="shared" si="140"/>
        <v>NO</v>
      </c>
      <c r="AK511" s="217" t="str">
        <f t="shared" si="141"/>
        <v>NO</v>
      </c>
      <c r="AL511" s="217" t="str">
        <f t="shared" si="142"/>
        <v>NO</v>
      </c>
      <c r="AM511" s="217" t="str">
        <f t="shared" si="143"/>
        <v>NO</v>
      </c>
      <c r="AN511" s="217" t="str">
        <f t="shared" si="144"/>
        <v>NO</v>
      </c>
      <c r="AO511" s="217" t="str">
        <f t="shared" si="144"/>
        <v>NO</v>
      </c>
      <c r="AP511" s="217" t="str">
        <f>IF(AND(Inputs!$E$16=TRUE,K511="YES"),"YES","NO")</f>
        <v>NO</v>
      </c>
      <c r="AQ511" s="217" t="str">
        <f t="shared" si="145"/>
        <v>NO</v>
      </c>
      <c r="AR511" s="217" t="str">
        <f t="shared" si="154"/>
        <v>NO</v>
      </c>
      <c r="AS511" s="216">
        <v>24</v>
      </c>
      <c r="AT511" s="221">
        <f t="shared" si="157"/>
        <v>43528</v>
      </c>
      <c r="AU511" s="217" t="str">
        <f t="shared" si="146"/>
        <v>PO+24W</v>
      </c>
    </row>
    <row r="512" spans="1:47" s="9" customFormat="1" hidden="1" x14ac:dyDescent="0.25">
      <c r="A512" s="218"/>
      <c r="B512" s="217" t="s">
        <v>2644</v>
      </c>
      <c r="C512" s="217">
        <v>8200</v>
      </c>
      <c r="D512" s="225">
        <v>8261</v>
      </c>
      <c r="E512" s="205" t="s">
        <v>2342</v>
      </c>
      <c r="F512" s="205" t="str">
        <f t="shared" si="147"/>
        <v>0000-FE-8261</v>
      </c>
      <c r="G512" s="205" t="s">
        <v>2742</v>
      </c>
      <c r="H512" s="9" t="s">
        <v>2667</v>
      </c>
      <c r="I512" s="9" t="str">
        <f>VLOOKUP(J512,Auxiliary!B:C,2,0)</f>
        <v>DENS</v>
      </c>
      <c r="J512" s="217" t="s">
        <v>2536</v>
      </c>
      <c r="K512" s="217" t="s">
        <v>2653</v>
      </c>
      <c r="L512" s="217" t="s">
        <v>2654</v>
      </c>
      <c r="M512" s="217" t="s">
        <v>2654</v>
      </c>
      <c r="N512" s="217" t="s">
        <v>2654</v>
      </c>
      <c r="O512" s="217" t="s">
        <v>2654</v>
      </c>
      <c r="P512" s="217" t="s">
        <v>2654</v>
      </c>
      <c r="Q512" s="217" t="s">
        <v>2654</v>
      </c>
      <c r="R512" s="217" t="s">
        <v>2653</v>
      </c>
      <c r="S512" s="217" t="s">
        <v>2654</v>
      </c>
      <c r="T512" s="217" t="s">
        <v>2654</v>
      </c>
      <c r="U512" s="217" t="s">
        <v>2654</v>
      </c>
      <c r="V512" s="217" t="s">
        <v>2654</v>
      </c>
      <c r="W512" s="217" t="s">
        <v>2654</v>
      </c>
      <c r="X512" s="217" t="s">
        <v>2654</v>
      </c>
      <c r="Y512" s="217" t="s">
        <v>2654</v>
      </c>
      <c r="Z512" s="217" t="s">
        <v>2654</v>
      </c>
      <c r="AA512" s="217" t="s">
        <v>2654</v>
      </c>
      <c r="AB512" s="217" t="str">
        <f t="shared" si="148"/>
        <v>NO</v>
      </c>
      <c r="AC512" s="217" t="str">
        <f t="shared" si="149"/>
        <v>NO</v>
      </c>
      <c r="AD512" s="217" t="str">
        <f t="shared" si="150"/>
        <v>NO</v>
      </c>
      <c r="AE512" s="217" t="str">
        <f t="shared" si="151"/>
        <v>NO</v>
      </c>
      <c r="AF512" s="217" t="str">
        <f t="shared" si="152"/>
        <v>NO</v>
      </c>
      <c r="AG512" s="217" t="str">
        <f t="shared" si="153"/>
        <v>NO</v>
      </c>
      <c r="AH512" s="217" t="str">
        <f t="shared" si="155"/>
        <v>NO</v>
      </c>
      <c r="AI512" s="217" t="str">
        <f t="shared" si="156"/>
        <v>NO</v>
      </c>
      <c r="AJ512" s="217" t="str">
        <f t="shared" si="140"/>
        <v>NO</v>
      </c>
      <c r="AK512" s="217" t="str">
        <f t="shared" si="141"/>
        <v>NO</v>
      </c>
      <c r="AL512" s="217" t="str">
        <f t="shared" si="142"/>
        <v>NO</v>
      </c>
      <c r="AM512" s="217" t="str">
        <f t="shared" si="143"/>
        <v>NO</v>
      </c>
      <c r="AN512" s="217" t="str">
        <f t="shared" si="144"/>
        <v>NO</v>
      </c>
      <c r="AO512" s="217" t="str">
        <f t="shared" si="144"/>
        <v>NO</v>
      </c>
      <c r="AP512" s="217" t="str">
        <f>IF(AND(Inputs!$E$16=TRUE,K512="YES"),"YES","NO")</f>
        <v>NO</v>
      </c>
      <c r="AQ512" s="217" t="str">
        <f t="shared" si="145"/>
        <v>NO</v>
      </c>
      <c r="AR512" s="217" t="str">
        <f t="shared" si="154"/>
        <v>NO</v>
      </c>
      <c r="AS512" s="216">
        <v>24</v>
      </c>
      <c r="AT512" s="221">
        <f t="shared" si="157"/>
        <v>43528</v>
      </c>
      <c r="AU512" s="217" t="str">
        <f t="shared" si="146"/>
        <v>PO+24W</v>
      </c>
    </row>
    <row r="513" spans="1:47" s="9" customFormat="1" hidden="1" x14ac:dyDescent="0.25">
      <c r="A513" s="218"/>
      <c r="B513" s="217" t="s">
        <v>2644</v>
      </c>
      <c r="C513" s="217">
        <v>8200</v>
      </c>
      <c r="D513" s="225">
        <v>8262</v>
      </c>
      <c r="E513" s="205" t="s">
        <v>2343</v>
      </c>
      <c r="F513" s="205" t="str">
        <f t="shared" si="147"/>
        <v>0000-FE-8262</v>
      </c>
      <c r="G513" s="205" t="s">
        <v>2742</v>
      </c>
      <c r="H513" s="9" t="s">
        <v>2667</v>
      </c>
      <c r="I513" s="9" t="str">
        <f>VLOOKUP(J513,Auxiliary!B:C,2,0)</f>
        <v>DENS</v>
      </c>
      <c r="J513" s="217" t="s">
        <v>2536</v>
      </c>
      <c r="K513" s="217" t="s">
        <v>2653</v>
      </c>
      <c r="L513" s="217" t="s">
        <v>2654</v>
      </c>
      <c r="M513" s="217" t="s">
        <v>2654</v>
      </c>
      <c r="N513" s="217" t="s">
        <v>2654</v>
      </c>
      <c r="O513" s="217" t="s">
        <v>2654</v>
      </c>
      <c r="P513" s="217" t="s">
        <v>2654</v>
      </c>
      <c r="Q513" s="217" t="s">
        <v>2654</v>
      </c>
      <c r="R513" s="217" t="s">
        <v>2653</v>
      </c>
      <c r="S513" s="217" t="s">
        <v>2654</v>
      </c>
      <c r="T513" s="217" t="s">
        <v>2654</v>
      </c>
      <c r="U513" s="217" t="s">
        <v>2654</v>
      </c>
      <c r="V513" s="217" t="s">
        <v>2654</v>
      </c>
      <c r="W513" s="217" t="s">
        <v>2654</v>
      </c>
      <c r="X513" s="217" t="s">
        <v>2654</v>
      </c>
      <c r="Y513" s="217" t="s">
        <v>2654</v>
      </c>
      <c r="Z513" s="217" t="s">
        <v>2654</v>
      </c>
      <c r="AA513" s="217" t="s">
        <v>2654</v>
      </c>
      <c r="AB513" s="217" t="str">
        <f t="shared" si="148"/>
        <v>NO</v>
      </c>
      <c r="AC513" s="217" t="str">
        <f t="shared" si="149"/>
        <v>NO</v>
      </c>
      <c r="AD513" s="217" t="str">
        <f t="shared" si="150"/>
        <v>NO</v>
      </c>
      <c r="AE513" s="217" t="str">
        <f t="shared" si="151"/>
        <v>NO</v>
      </c>
      <c r="AF513" s="217" t="str">
        <f t="shared" si="152"/>
        <v>NO</v>
      </c>
      <c r="AG513" s="217" t="str">
        <f t="shared" si="153"/>
        <v>NO</v>
      </c>
      <c r="AH513" s="217" t="str">
        <f t="shared" si="155"/>
        <v>NO</v>
      </c>
      <c r="AI513" s="217" t="str">
        <f t="shared" si="156"/>
        <v>NO</v>
      </c>
      <c r="AJ513" s="217" t="str">
        <f t="shared" si="140"/>
        <v>NO</v>
      </c>
      <c r="AK513" s="217" t="str">
        <f t="shared" si="141"/>
        <v>NO</v>
      </c>
      <c r="AL513" s="217" t="str">
        <f t="shared" si="142"/>
        <v>NO</v>
      </c>
      <c r="AM513" s="217" t="str">
        <f t="shared" si="143"/>
        <v>NO</v>
      </c>
      <c r="AN513" s="217" t="str">
        <f t="shared" si="144"/>
        <v>NO</v>
      </c>
      <c r="AO513" s="217" t="str">
        <f t="shared" si="144"/>
        <v>NO</v>
      </c>
      <c r="AP513" s="217" t="str">
        <f>IF(AND(Inputs!$E$16=TRUE,K513="YES"),"YES","NO")</f>
        <v>NO</v>
      </c>
      <c r="AQ513" s="217" t="str">
        <f t="shared" si="145"/>
        <v>NO</v>
      </c>
      <c r="AR513" s="217" t="str">
        <f t="shared" si="154"/>
        <v>NO</v>
      </c>
      <c r="AS513" s="216">
        <v>40</v>
      </c>
      <c r="AT513" s="221">
        <f t="shared" si="157"/>
        <v>43640</v>
      </c>
      <c r="AU513" s="217" t="str">
        <f t="shared" si="146"/>
        <v>PO+40W</v>
      </c>
    </row>
    <row r="514" spans="1:47" s="9" customFormat="1" hidden="1" x14ac:dyDescent="0.25">
      <c r="A514" s="218"/>
      <c r="B514" s="217" t="s">
        <v>2644</v>
      </c>
      <c r="C514" s="217">
        <v>8300</v>
      </c>
      <c r="D514" s="225">
        <v>8300</v>
      </c>
      <c r="E514" s="205" t="s">
        <v>2344</v>
      </c>
      <c r="F514" s="205" t="str">
        <f t="shared" si="147"/>
        <v>0000-FE-8300</v>
      </c>
      <c r="G514" s="205" t="s">
        <v>2742</v>
      </c>
      <c r="H514" s="9" t="s">
        <v>2667</v>
      </c>
      <c r="I514" s="9" t="str">
        <f>VLOOKUP(J514,Auxiliary!B:C,2,0)</f>
        <v>ORIF</v>
      </c>
      <c r="J514" s="217" t="s">
        <v>2537</v>
      </c>
      <c r="K514" s="217" t="s">
        <v>2653</v>
      </c>
      <c r="L514" s="217" t="s">
        <v>2654</v>
      </c>
      <c r="M514" s="217" t="s">
        <v>2654</v>
      </c>
      <c r="N514" s="217" t="s">
        <v>2654</v>
      </c>
      <c r="O514" s="217" t="s">
        <v>2654</v>
      </c>
      <c r="P514" s="217" t="s">
        <v>2654</v>
      </c>
      <c r="Q514" s="217" t="s">
        <v>2654</v>
      </c>
      <c r="R514" s="217" t="s">
        <v>2653</v>
      </c>
      <c r="S514" s="217" t="s">
        <v>2654</v>
      </c>
      <c r="T514" s="217" t="s">
        <v>2654</v>
      </c>
      <c r="U514" s="217" t="s">
        <v>2654</v>
      </c>
      <c r="V514" s="217" t="s">
        <v>2654</v>
      </c>
      <c r="W514" s="217" t="s">
        <v>2654</v>
      </c>
      <c r="X514" s="217" t="s">
        <v>2654</v>
      </c>
      <c r="Y514" s="217" t="s">
        <v>2654</v>
      </c>
      <c r="Z514" s="217" t="s">
        <v>2654</v>
      </c>
      <c r="AA514" s="217" t="s">
        <v>2654</v>
      </c>
      <c r="AB514" s="217" t="str">
        <f t="shared" si="148"/>
        <v>NO</v>
      </c>
      <c r="AC514" s="217" t="str">
        <f t="shared" si="149"/>
        <v>NO</v>
      </c>
      <c r="AD514" s="217" t="str">
        <f t="shared" si="150"/>
        <v>NO</v>
      </c>
      <c r="AE514" s="217" t="str">
        <f t="shared" si="151"/>
        <v>NO</v>
      </c>
      <c r="AF514" s="217" t="str">
        <f t="shared" si="152"/>
        <v>NO</v>
      </c>
      <c r="AG514" s="217" t="str">
        <f t="shared" si="153"/>
        <v>NO</v>
      </c>
      <c r="AH514" s="217" t="str">
        <f t="shared" si="155"/>
        <v>NO</v>
      </c>
      <c r="AI514" s="217" t="str">
        <f t="shared" si="156"/>
        <v>NO</v>
      </c>
      <c r="AJ514" s="217" t="str">
        <f t="shared" si="140"/>
        <v>NO</v>
      </c>
      <c r="AK514" s="217" t="str">
        <f t="shared" si="141"/>
        <v>NO</v>
      </c>
      <c r="AL514" s="217" t="str">
        <f t="shared" si="142"/>
        <v>NO</v>
      </c>
      <c r="AM514" s="217" t="str">
        <f t="shared" si="143"/>
        <v>NO</v>
      </c>
      <c r="AN514" s="217" t="str">
        <f t="shared" si="144"/>
        <v>NO</v>
      </c>
      <c r="AO514" s="217" t="str">
        <f t="shared" si="144"/>
        <v>NO</v>
      </c>
      <c r="AP514" s="217" t="str">
        <f>IF(AND(Inputs!$E$16=TRUE,K514="YES"),"YES","NO")</f>
        <v>NO</v>
      </c>
      <c r="AQ514" s="217" t="str">
        <f t="shared" si="145"/>
        <v>NO</v>
      </c>
      <c r="AR514" s="217" t="str">
        <f t="shared" si="154"/>
        <v>NO</v>
      </c>
      <c r="AS514" s="216">
        <v>24</v>
      </c>
      <c r="AT514" s="221">
        <f t="shared" si="157"/>
        <v>43528</v>
      </c>
      <c r="AU514" s="217" t="str">
        <f t="shared" si="146"/>
        <v>PO+24W</v>
      </c>
    </row>
    <row r="515" spans="1:47" s="9" customFormat="1" hidden="1" x14ac:dyDescent="0.25">
      <c r="A515" s="218"/>
      <c r="B515" s="217" t="s">
        <v>2644</v>
      </c>
      <c r="C515" s="217">
        <v>8300</v>
      </c>
      <c r="D515" s="225">
        <v>8301</v>
      </c>
      <c r="E515" s="205" t="s">
        <v>2345</v>
      </c>
      <c r="F515" s="205" t="str">
        <f t="shared" si="147"/>
        <v>0000-FE-8301</v>
      </c>
      <c r="G515" s="205" t="s">
        <v>2742</v>
      </c>
      <c r="H515" s="9" t="s">
        <v>2667</v>
      </c>
      <c r="I515" s="9" t="str">
        <f>VLOOKUP(J515,Auxiliary!B:C,2,0)</f>
        <v>ORIF</v>
      </c>
      <c r="J515" s="217" t="s">
        <v>2537</v>
      </c>
      <c r="K515" s="217" t="s">
        <v>2653</v>
      </c>
      <c r="L515" s="217" t="s">
        <v>2654</v>
      </c>
      <c r="M515" s="217" t="s">
        <v>2654</v>
      </c>
      <c r="N515" s="217" t="s">
        <v>2654</v>
      </c>
      <c r="O515" s="217" t="s">
        <v>2654</v>
      </c>
      <c r="P515" s="217" t="s">
        <v>2654</v>
      </c>
      <c r="Q515" s="217" t="s">
        <v>2654</v>
      </c>
      <c r="R515" s="217" t="s">
        <v>2653</v>
      </c>
      <c r="S515" s="217" t="s">
        <v>2654</v>
      </c>
      <c r="T515" s="217" t="s">
        <v>2654</v>
      </c>
      <c r="U515" s="217" t="s">
        <v>2654</v>
      </c>
      <c r="V515" s="217" t="s">
        <v>2654</v>
      </c>
      <c r="W515" s="217" t="s">
        <v>2654</v>
      </c>
      <c r="X515" s="217" t="s">
        <v>2654</v>
      </c>
      <c r="Y515" s="217" t="s">
        <v>2654</v>
      </c>
      <c r="Z515" s="217" t="s">
        <v>2654</v>
      </c>
      <c r="AA515" s="217" t="s">
        <v>2654</v>
      </c>
      <c r="AB515" s="217" t="str">
        <f t="shared" si="148"/>
        <v>NO</v>
      </c>
      <c r="AC515" s="217" t="str">
        <f t="shared" si="149"/>
        <v>NO</v>
      </c>
      <c r="AD515" s="217" t="str">
        <f t="shared" si="150"/>
        <v>NO</v>
      </c>
      <c r="AE515" s="217" t="str">
        <f t="shared" si="151"/>
        <v>NO</v>
      </c>
      <c r="AF515" s="217" t="str">
        <f t="shared" si="152"/>
        <v>NO</v>
      </c>
      <c r="AG515" s="217" t="str">
        <f t="shared" si="153"/>
        <v>NO</v>
      </c>
      <c r="AH515" s="217" t="str">
        <f t="shared" si="155"/>
        <v>NO</v>
      </c>
      <c r="AI515" s="217" t="str">
        <f t="shared" si="156"/>
        <v>NO</v>
      </c>
      <c r="AJ515" s="217" t="str">
        <f t="shared" si="140"/>
        <v>NO</v>
      </c>
      <c r="AK515" s="217" t="str">
        <f t="shared" si="141"/>
        <v>NO</v>
      </c>
      <c r="AL515" s="217" t="str">
        <f t="shared" si="142"/>
        <v>NO</v>
      </c>
      <c r="AM515" s="217" t="str">
        <f t="shared" si="143"/>
        <v>NO</v>
      </c>
      <c r="AN515" s="217" t="str">
        <f t="shared" si="144"/>
        <v>NO</v>
      </c>
      <c r="AO515" s="217" t="str">
        <f t="shared" si="144"/>
        <v>NO</v>
      </c>
      <c r="AP515" s="217" t="str">
        <f>IF(AND(Inputs!$E$16=TRUE,K515="YES"),"YES","NO")</f>
        <v>NO</v>
      </c>
      <c r="AQ515" s="217" t="str">
        <f t="shared" si="145"/>
        <v>NO</v>
      </c>
      <c r="AR515" s="217" t="str">
        <f t="shared" si="154"/>
        <v>NO</v>
      </c>
      <c r="AS515" s="216">
        <v>24</v>
      </c>
      <c r="AT515" s="221">
        <f t="shared" si="157"/>
        <v>43528</v>
      </c>
      <c r="AU515" s="217" t="str">
        <f t="shared" si="146"/>
        <v>PO+24W</v>
      </c>
    </row>
    <row r="516" spans="1:47" s="9" customFormat="1" hidden="1" x14ac:dyDescent="0.25">
      <c r="A516" s="218"/>
      <c r="B516" s="217" t="s">
        <v>2644</v>
      </c>
      <c r="C516" s="217">
        <v>8300</v>
      </c>
      <c r="D516" s="225">
        <v>8302</v>
      </c>
      <c r="E516" s="205" t="s">
        <v>2346</v>
      </c>
      <c r="F516" s="205" t="str">
        <f t="shared" si="147"/>
        <v>0000-FE-8302</v>
      </c>
      <c r="G516" s="205" t="s">
        <v>2742</v>
      </c>
      <c r="H516" s="9" t="s">
        <v>2667</v>
      </c>
      <c r="I516" s="9" t="str">
        <f>VLOOKUP(J516,Auxiliary!B:C,2,0)</f>
        <v>ORIF</v>
      </c>
      <c r="J516" s="217" t="s">
        <v>2537</v>
      </c>
      <c r="K516" s="217" t="s">
        <v>2653</v>
      </c>
      <c r="L516" s="217" t="s">
        <v>2654</v>
      </c>
      <c r="M516" s="217" t="s">
        <v>2654</v>
      </c>
      <c r="N516" s="217" t="s">
        <v>2654</v>
      </c>
      <c r="O516" s="217" t="s">
        <v>2654</v>
      </c>
      <c r="P516" s="217" t="s">
        <v>2654</v>
      </c>
      <c r="Q516" s="217" t="s">
        <v>2654</v>
      </c>
      <c r="R516" s="217" t="s">
        <v>2653</v>
      </c>
      <c r="S516" s="217" t="s">
        <v>2654</v>
      </c>
      <c r="T516" s="217" t="s">
        <v>2654</v>
      </c>
      <c r="U516" s="217" t="s">
        <v>2654</v>
      </c>
      <c r="V516" s="217" t="s">
        <v>2654</v>
      </c>
      <c r="W516" s="217" t="s">
        <v>2654</v>
      </c>
      <c r="X516" s="217" t="s">
        <v>2654</v>
      </c>
      <c r="Y516" s="217" t="s">
        <v>2654</v>
      </c>
      <c r="Z516" s="217" t="s">
        <v>2654</v>
      </c>
      <c r="AA516" s="217" t="s">
        <v>2654</v>
      </c>
      <c r="AB516" s="217" t="str">
        <f t="shared" si="148"/>
        <v>NO</v>
      </c>
      <c r="AC516" s="217" t="str">
        <f t="shared" si="149"/>
        <v>NO</v>
      </c>
      <c r="AD516" s="217" t="str">
        <f t="shared" si="150"/>
        <v>NO</v>
      </c>
      <c r="AE516" s="217" t="str">
        <f t="shared" si="151"/>
        <v>NO</v>
      </c>
      <c r="AF516" s="217" t="str">
        <f t="shared" si="152"/>
        <v>NO</v>
      </c>
      <c r="AG516" s="217" t="str">
        <f t="shared" si="153"/>
        <v>NO</v>
      </c>
      <c r="AH516" s="217" t="str">
        <f t="shared" si="155"/>
        <v>NO</v>
      </c>
      <c r="AI516" s="217" t="str">
        <f t="shared" si="156"/>
        <v>NO</v>
      </c>
      <c r="AJ516" s="217" t="str">
        <f t="shared" si="140"/>
        <v>NO</v>
      </c>
      <c r="AK516" s="217" t="str">
        <f t="shared" si="141"/>
        <v>NO</v>
      </c>
      <c r="AL516" s="217" t="str">
        <f t="shared" si="142"/>
        <v>NO</v>
      </c>
      <c r="AM516" s="217" t="str">
        <f t="shared" si="143"/>
        <v>NO</v>
      </c>
      <c r="AN516" s="217" t="str">
        <f t="shared" si="144"/>
        <v>NO</v>
      </c>
      <c r="AO516" s="217" t="str">
        <f t="shared" si="144"/>
        <v>NO</v>
      </c>
      <c r="AP516" s="217" t="str">
        <f>IF(AND(Inputs!$E$16=TRUE,K516="YES"),"YES","NO")</f>
        <v>NO</v>
      </c>
      <c r="AQ516" s="217" t="str">
        <f t="shared" si="145"/>
        <v>NO</v>
      </c>
      <c r="AR516" s="217" t="str">
        <f t="shared" si="154"/>
        <v>NO</v>
      </c>
      <c r="AS516" s="216">
        <v>24</v>
      </c>
      <c r="AT516" s="221">
        <f t="shared" si="157"/>
        <v>43528</v>
      </c>
      <c r="AU516" s="217" t="str">
        <f t="shared" si="146"/>
        <v>PO+24W</v>
      </c>
    </row>
    <row r="517" spans="1:47" s="9" customFormat="1" hidden="1" x14ac:dyDescent="0.25">
      <c r="A517" s="218"/>
      <c r="B517" s="217" t="s">
        <v>2644</v>
      </c>
      <c r="C517" s="217">
        <v>8300</v>
      </c>
      <c r="D517" s="225">
        <v>8303</v>
      </c>
      <c r="E517" s="205" t="s">
        <v>2903</v>
      </c>
      <c r="F517" s="205" t="str">
        <f t="shared" si="147"/>
        <v>0000-FE-8303</v>
      </c>
      <c r="G517" s="205" t="s">
        <v>2742</v>
      </c>
      <c r="H517" s="9" t="s">
        <v>2667</v>
      </c>
      <c r="I517" s="9" t="str">
        <f>VLOOKUP(J517,Auxiliary!B:C,2,0)</f>
        <v>ORIF</v>
      </c>
      <c r="J517" s="217" t="s">
        <v>2537</v>
      </c>
      <c r="K517" s="217" t="s">
        <v>2653</v>
      </c>
      <c r="L517" s="217" t="s">
        <v>2654</v>
      </c>
      <c r="M517" s="217" t="s">
        <v>2654</v>
      </c>
      <c r="N517" s="217" t="s">
        <v>2654</v>
      </c>
      <c r="O517" s="217" t="s">
        <v>2654</v>
      </c>
      <c r="P517" s="217" t="s">
        <v>2654</v>
      </c>
      <c r="Q517" s="217" t="s">
        <v>2654</v>
      </c>
      <c r="R517" s="217" t="s">
        <v>2653</v>
      </c>
      <c r="S517" s="217" t="s">
        <v>2654</v>
      </c>
      <c r="T517" s="217" t="s">
        <v>2654</v>
      </c>
      <c r="U517" s="217" t="s">
        <v>2654</v>
      </c>
      <c r="V517" s="217" t="s">
        <v>2654</v>
      </c>
      <c r="W517" s="217" t="s">
        <v>2654</v>
      </c>
      <c r="X517" s="217" t="s">
        <v>2654</v>
      </c>
      <c r="Y517" s="217" t="s">
        <v>2654</v>
      </c>
      <c r="Z517" s="217" t="s">
        <v>2654</v>
      </c>
      <c r="AA517" s="217" t="s">
        <v>2654</v>
      </c>
      <c r="AB517" s="217" t="str">
        <f t="shared" si="148"/>
        <v>NO</v>
      </c>
      <c r="AC517" s="217" t="str">
        <f t="shared" si="149"/>
        <v>NO</v>
      </c>
      <c r="AD517" s="217" t="str">
        <f t="shared" si="150"/>
        <v>NO</v>
      </c>
      <c r="AE517" s="217" t="str">
        <f t="shared" si="151"/>
        <v>NO</v>
      </c>
      <c r="AF517" s="217" t="str">
        <f t="shared" si="152"/>
        <v>NO</v>
      </c>
      <c r="AG517" s="217" t="str">
        <f t="shared" si="153"/>
        <v>NO</v>
      </c>
      <c r="AH517" s="217" t="str">
        <f t="shared" si="155"/>
        <v>NO</v>
      </c>
      <c r="AI517" s="217" t="str">
        <f t="shared" si="156"/>
        <v>NO</v>
      </c>
      <c r="AJ517" s="217" t="str">
        <f t="shared" si="140"/>
        <v>NO</v>
      </c>
      <c r="AK517" s="217" t="str">
        <f t="shared" si="141"/>
        <v>NO</v>
      </c>
      <c r="AL517" s="217" t="str">
        <f t="shared" si="142"/>
        <v>NO</v>
      </c>
      <c r="AM517" s="217" t="str">
        <f t="shared" si="143"/>
        <v>NO</v>
      </c>
      <c r="AN517" s="217" t="str">
        <f t="shared" si="144"/>
        <v>NO</v>
      </c>
      <c r="AO517" s="217" t="str">
        <f t="shared" si="144"/>
        <v>NO</v>
      </c>
      <c r="AP517" s="217" t="str">
        <f>IF(AND(Inputs!$E$16=TRUE,K517="YES"),"YES","NO")</f>
        <v>NO</v>
      </c>
      <c r="AQ517" s="217" t="str">
        <f t="shared" si="145"/>
        <v>NO</v>
      </c>
      <c r="AR517" s="217" t="str">
        <f t="shared" si="154"/>
        <v>NO</v>
      </c>
      <c r="AS517" s="216">
        <v>24</v>
      </c>
      <c r="AT517" s="221">
        <f t="shared" si="157"/>
        <v>43528</v>
      </c>
      <c r="AU517" s="217" t="str">
        <f t="shared" si="146"/>
        <v>PO+24W</v>
      </c>
    </row>
    <row r="518" spans="1:47" s="9" customFormat="1" hidden="1" x14ac:dyDescent="0.25">
      <c r="A518" s="218"/>
      <c r="B518" s="217" t="s">
        <v>2644</v>
      </c>
      <c r="C518" s="217">
        <v>8300</v>
      </c>
      <c r="D518" s="225">
        <v>8304</v>
      </c>
      <c r="E518" s="205" t="s">
        <v>2347</v>
      </c>
      <c r="F518" s="205" t="str">
        <f t="shared" si="147"/>
        <v>0000-FE-8304</v>
      </c>
      <c r="G518" s="205" t="s">
        <v>2742</v>
      </c>
      <c r="H518" s="9" t="s">
        <v>2667</v>
      </c>
      <c r="I518" s="9" t="str">
        <f>VLOOKUP(J518,Auxiliary!B:C,2,0)</f>
        <v>ORIF</v>
      </c>
      <c r="J518" s="217" t="s">
        <v>2537</v>
      </c>
      <c r="K518" s="217" t="s">
        <v>2653</v>
      </c>
      <c r="L518" s="217" t="s">
        <v>2654</v>
      </c>
      <c r="M518" s="217" t="s">
        <v>2654</v>
      </c>
      <c r="N518" s="217" t="s">
        <v>2654</v>
      </c>
      <c r="O518" s="217" t="s">
        <v>2654</v>
      </c>
      <c r="P518" s="217" t="s">
        <v>2654</v>
      </c>
      <c r="Q518" s="217" t="s">
        <v>2654</v>
      </c>
      <c r="R518" s="217" t="s">
        <v>2653</v>
      </c>
      <c r="S518" s="217" t="s">
        <v>2654</v>
      </c>
      <c r="T518" s="217" t="s">
        <v>2654</v>
      </c>
      <c r="U518" s="217" t="s">
        <v>2654</v>
      </c>
      <c r="V518" s="217" t="s">
        <v>2654</v>
      </c>
      <c r="W518" s="217" t="s">
        <v>2654</v>
      </c>
      <c r="X518" s="217" t="s">
        <v>2654</v>
      </c>
      <c r="Y518" s="217" t="s">
        <v>2654</v>
      </c>
      <c r="Z518" s="217" t="s">
        <v>2654</v>
      </c>
      <c r="AA518" s="217" t="s">
        <v>2654</v>
      </c>
      <c r="AB518" s="217" t="str">
        <f t="shared" si="148"/>
        <v>NO</v>
      </c>
      <c r="AC518" s="217" t="str">
        <f t="shared" si="149"/>
        <v>NO</v>
      </c>
      <c r="AD518" s="217" t="str">
        <f t="shared" si="150"/>
        <v>NO</v>
      </c>
      <c r="AE518" s="217" t="str">
        <f t="shared" si="151"/>
        <v>NO</v>
      </c>
      <c r="AF518" s="217" t="str">
        <f t="shared" si="152"/>
        <v>NO</v>
      </c>
      <c r="AG518" s="217" t="str">
        <f t="shared" si="153"/>
        <v>NO</v>
      </c>
      <c r="AH518" s="217" t="str">
        <f t="shared" si="155"/>
        <v>NO</v>
      </c>
      <c r="AI518" s="217" t="str">
        <f t="shared" si="156"/>
        <v>NO</v>
      </c>
      <c r="AJ518" s="217" t="str">
        <f t="shared" si="140"/>
        <v>NO</v>
      </c>
      <c r="AK518" s="217" t="str">
        <f t="shared" si="141"/>
        <v>NO</v>
      </c>
      <c r="AL518" s="217" t="str">
        <f t="shared" si="142"/>
        <v>NO</v>
      </c>
      <c r="AM518" s="217" t="str">
        <f t="shared" si="143"/>
        <v>NO</v>
      </c>
      <c r="AN518" s="217" t="str">
        <f t="shared" si="144"/>
        <v>NO</v>
      </c>
      <c r="AO518" s="217" t="str">
        <f t="shared" si="144"/>
        <v>NO</v>
      </c>
      <c r="AP518" s="217" t="str">
        <f>IF(AND(Inputs!$E$16=TRUE,K518="YES"),"YES","NO")</f>
        <v>NO</v>
      </c>
      <c r="AQ518" s="217" t="str">
        <f t="shared" si="145"/>
        <v>NO</v>
      </c>
      <c r="AR518" s="217" t="str">
        <f t="shared" si="154"/>
        <v>NO</v>
      </c>
      <c r="AS518" s="216">
        <v>24</v>
      </c>
      <c r="AT518" s="221">
        <f t="shared" si="157"/>
        <v>43528</v>
      </c>
      <c r="AU518" s="217" t="str">
        <f t="shared" si="146"/>
        <v>PO+24W</v>
      </c>
    </row>
    <row r="519" spans="1:47" s="9" customFormat="1" hidden="1" x14ac:dyDescent="0.25">
      <c r="A519" s="218"/>
      <c r="B519" s="217" t="s">
        <v>2644</v>
      </c>
      <c r="C519" s="217">
        <v>8300</v>
      </c>
      <c r="D519" s="225">
        <v>8305</v>
      </c>
      <c r="E519" s="205" t="s">
        <v>2348</v>
      </c>
      <c r="F519" s="205" t="str">
        <f t="shared" si="147"/>
        <v>0000-FE-8305</v>
      </c>
      <c r="G519" s="205" t="s">
        <v>2742</v>
      </c>
      <c r="H519" s="9" t="s">
        <v>2667</v>
      </c>
      <c r="I519" s="9" t="str">
        <f>VLOOKUP(J519,Auxiliary!B:C,2,0)</f>
        <v>ORIF</v>
      </c>
      <c r="J519" s="217" t="s">
        <v>2537</v>
      </c>
      <c r="K519" s="217" t="s">
        <v>2653</v>
      </c>
      <c r="L519" s="217" t="s">
        <v>2654</v>
      </c>
      <c r="M519" s="217" t="s">
        <v>2654</v>
      </c>
      <c r="N519" s="217" t="s">
        <v>2654</v>
      </c>
      <c r="O519" s="217" t="s">
        <v>2654</v>
      </c>
      <c r="P519" s="217" t="s">
        <v>2654</v>
      </c>
      <c r="Q519" s="217" t="s">
        <v>2654</v>
      </c>
      <c r="R519" s="217" t="s">
        <v>2653</v>
      </c>
      <c r="S519" s="217" t="s">
        <v>2654</v>
      </c>
      <c r="T519" s="217" t="s">
        <v>2654</v>
      </c>
      <c r="U519" s="217" t="s">
        <v>2654</v>
      </c>
      <c r="V519" s="217" t="s">
        <v>2654</v>
      </c>
      <c r="W519" s="217" t="s">
        <v>2654</v>
      </c>
      <c r="X519" s="217" t="s">
        <v>2654</v>
      </c>
      <c r="Y519" s="217" t="s">
        <v>2654</v>
      </c>
      <c r="Z519" s="217" t="s">
        <v>2654</v>
      </c>
      <c r="AA519" s="217" t="s">
        <v>2654</v>
      </c>
      <c r="AB519" s="217" t="str">
        <f t="shared" si="148"/>
        <v>NO</v>
      </c>
      <c r="AC519" s="217" t="str">
        <f t="shared" si="149"/>
        <v>NO</v>
      </c>
      <c r="AD519" s="217" t="str">
        <f t="shared" si="150"/>
        <v>NO</v>
      </c>
      <c r="AE519" s="217" t="str">
        <f t="shared" si="151"/>
        <v>NO</v>
      </c>
      <c r="AF519" s="217" t="str">
        <f t="shared" si="152"/>
        <v>NO</v>
      </c>
      <c r="AG519" s="217" t="str">
        <f t="shared" si="153"/>
        <v>NO</v>
      </c>
      <c r="AH519" s="217" t="str">
        <f t="shared" si="155"/>
        <v>NO</v>
      </c>
      <c r="AI519" s="217" t="str">
        <f t="shared" si="156"/>
        <v>NO</v>
      </c>
      <c r="AJ519" s="217" t="str">
        <f t="shared" si="140"/>
        <v>NO</v>
      </c>
      <c r="AK519" s="217" t="str">
        <f t="shared" si="141"/>
        <v>NO</v>
      </c>
      <c r="AL519" s="217" t="str">
        <f t="shared" si="142"/>
        <v>NO</v>
      </c>
      <c r="AM519" s="217" t="str">
        <f t="shared" si="143"/>
        <v>NO</v>
      </c>
      <c r="AN519" s="217" t="str">
        <f t="shared" si="144"/>
        <v>NO</v>
      </c>
      <c r="AO519" s="217" t="str">
        <f t="shared" si="144"/>
        <v>NO</v>
      </c>
      <c r="AP519" s="217" t="str">
        <f>IF(AND(Inputs!$E$16=TRUE,K519="YES"),"YES","NO")</f>
        <v>NO</v>
      </c>
      <c r="AQ519" s="217" t="str">
        <f t="shared" si="145"/>
        <v>NO</v>
      </c>
      <c r="AR519" s="217" t="str">
        <f t="shared" si="154"/>
        <v>NO</v>
      </c>
      <c r="AS519" s="216">
        <v>24</v>
      </c>
      <c r="AT519" s="221">
        <f t="shared" si="157"/>
        <v>43528</v>
      </c>
      <c r="AU519" s="217" t="str">
        <f t="shared" si="146"/>
        <v>PO+24W</v>
      </c>
    </row>
    <row r="520" spans="1:47" s="9" customFormat="1" hidden="1" x14ac:dyDescent="0.25">
      <c r="A520" s="218"/>
      <c r="B520" s="217" t="s">
        <v>2644</v>
      </c>
      <c r="C520" s="217">
        <v>8300</v>
      </c>
      <c r="D520" s="225">
        <v>8306</v>
      </c>
      <c r="E520" s="205" t="s">
        <v>2349</v>
      </c>
      <c r="F520" s="205" t="str">
        <f t="shared" si="147"/>
        <v>0000-FE-8306</v>
      </c>
      <c r="G520" s="205" t="s">
        <v>2742</v>
      </c>
      <c r="H520" s="9" t="s">
        <v>2667</v>
      </c>
      <c r="I520" s="9" t="str">
        <f>VLOOKUP(J520,Auxiliary!B:C,2,0)</f>
        <v>ORIF</v>
      </c>
      <c r="J520" s="217" t="s">
        <v>2537</v>
      </c>
      <c r="K520" s="217" t="s">
        <v>2653</v>
      </c>
      <c r="L520" s="217" t="s">
        <v>2654</v>
      </c>
      <c r="M520" s="217" t="s">
        <v>2654</v>
      </c>
      <c r="N520" s="217" t="s">
        <v>2654</v>
      </c>
      <c r="O520" s="217" t="s">
        <v>2654</v>
      </c>
      <c r="P520" s="217" t="s">
        <v>2654</v>
      </c>
      <c r="Q520" s="217" t="s">
        <v>2654</v>
      </c>
      <c r="R520" s="217" t="s">
        <v>2653</v>
      </c>
      <c r="S520" s="217" t="s">
        <v>2654</v>
      </c>
      <c r="T520" s="217" t="s">
        <v>2654</v>
      </c>
      <c r="U520" s="217" t="s">
        <v>2654</v>
      </c>
      <c r="V520" s="217" t="s">
        <v>2654</v>
      </c>
      <c r="W520" s="217" t="s">
        <v>2654</v>
      </c>
      <c r="X520" s="217" t="s">
        <v>2654</v>
      </c>
      <c r="Y520" s="217" t="s">
        <v>2654</v>
      </c>
      <c r="Z520" s="217" t="s">
        <v>2654</v>
      </c>
      <c r="AA520" s="217" t="s">
        <v>2654</v>
      </c>
      <c r="AB520" s="217" t="str">
        <f t="shared" si="148"/>
        <v>NO</v>
      </c>
      <c r="AC520" s="217" t="str">
        <f t="shared" si="149"/>
        <v>NO</v>
      </c>
      <c r="AD520" s="217" t="str">
        <f t="shared" si="150"/>
        <v>NO</v>
      </c>
      <c r="AE520" s="217" t="str">
        <f t="shared" si="151"/>
        <v>NO</v>
      </c>
      <c r="AF520" s="217" t="str">
        <f t="shared" si="152"/>
        <v>NO</v>
      </c>
      <c r="AG520" s="217" t="str">
        <f t="shared" si="153"/>
        <v>NO</v>
      </c>
      <c r="AH520" s="217" t="str">
        <f t="shared" si="155"/>
        <v>NO</v>
      </c>
      <c r="AI520" s="217" t="str">
        <f t="shared" si="156"/>
        <v>NO</v>
      </c>
      <c r="AJ520" s="217" t="str">
        <f t="shared" si="140"/>
        <v>NO</v>
      </c>
      <c r="AK520" s="217" t="str">
        <f t="shared" si="141"/>
        <v>NO</v>
      </c>
      <c r="AL520" s="217" t="str">
        <f t="shared" si="142"/>
        <v>NO</v>
      </c>
      <c r="AM520" s="217" t="str">
        <f t="shared" si="143"/>
        <v>NO</v>
      </c>
      <c r="AN520" s="217" t="str">
        <f t="shared" si="144"/>
        <v>NO</v>
      </c>
      <c r="AO520" s="217" t="str">
        <f t="shared" si="144"/>
        <v>NO</v>
      </c>
      <c r="AP520" s="217" t="str">
        <f>IF(AND(Inputs!$E$16=TRUE,K520="YES"),"YES","NO")</f>
        <v>NO</v>
      </c>
      <c r="AQ520" s="217" t="str">
        <f t="shared" si="145"/>
        <v>NO</v>
      </c>
      <c r="AR520" s="217" t="str">
        <f t="shared" si="154"/>
        <v>NO</v>
      </c>
      <c r="AS520" s="216">
        <v>24</v>
      </c>
      <c r="AT520" s="221">
        <f t="shared" si="157"/>
        <v>43528</v>
      </c>
      <c r="AU520" s="217" t="str">
        <f t="shared" si="146"/>
        <v>PO+24W</v>
      </c>
    </row>
    <row r="521" spans="1:47" s="9" customFormat="1" hidden="1" x14ac:dyDescent="0.25">
      <c r="A521" s="218"/>
      <c r="B521" s="217" t="s">
        <v>2644</v>
      </c>
      <c r="C521" s="217">
        <v>8300</v>
      </c>
      <c r="D521" s="225">
        <v>8307</v>
      </c>
      <c r="E521" s="205" t="s">
        <v>2350</v>
      </c>
      <c r="F521" s="205" t="str">
        <f t="shared" si="147"/>
        <v>0000-FE-8307</v>
      </c>
      <c r="G521" s="205" t="s">
        <v>2742</v>
      </c>
      <c r="H521" s="9" t="s">
        <v>2667</v>
      </c>
      <c r="I521" s="9" t="str">
        <f>VLOOKUP(J521,Auxiliary!B:C,2,0)</f>
        <v>ORIF</v>
      </c>
      <c r="J521" s="217" t="s">
        <v>2537</v>
      </c>
      <c r="K521" s="217" t="s">
        <v>2653</v>
      </c>
      <c r="L521" s="217" t="s">
        <v>2654</v>
      </c>
      <c r="M521" s="217" t="s">
        <v>2654</v>
      </c>
      <c r="N521" s="217" t="s">
        <v>2654</v>
      </c>
      <c r="O521" s="217" t="s">
        <v>2654</v>
      </c>
      <c r="P521" s="217" t="s">
        <v>2654</v>
      </c>
      <c r="Q521" s="217" t="s">
        <v>2654</v>
      </c>
      <c r="R521" s="217" t="s">
        <v>2653</v>
      </c>
      <c r="S521" s="217" t="s">
        <v>2654</v>
      </c>
      <c r="T521" s="217" t="s">
        <v>2654</v>
      </c>
      <c r="U521" s="217" t="s">
        <v>2654</v>
      </c>
      <c r="V521" s="217" t="s">
        <v>2654</v>
      </c>
      <c r="W521" s="217" t="s">
        <v>2654</v>
      </c>
      <c r="X521" s="217" t="s">
        <v>2654</v>
      </c>
      <c r="Y521" s="217" t="s">
        <v>2654</v>
      </c>
      <c r="Z521" s="217" t="s">
        <v>2654</v>
      </c>
      <c r="AA521" s="217" t="s">
        <v>2654</v>
      </c>
      <c r="AB521" s="217" t="str">
        <f t="shared" si="148"/>
        <v>NO</v>
      </c>
      <c r="AC521" s="217" t="str">
        <f t="shared" si="149"/>
        <v>NO</v>
      </c>
      <c r="AD521" s="217" t="str">
        <f t="shared" si="150"/>
        <v>NO</v>
      </c>
      <c r="AE521" s="217" t="str">
        <f t="shared" si="151"/>
        <v>NO</v>
      </c>
      <c r="AF521" s="217" t="str">
        <f t="shared" si="152"/>
        <v>NO</v>
      </c>
      <c r="AG521" s="217" t="str">
        <f t="shared" si="153"/>
        <v>NO</v>
      </c>
      <c r="AH521" s="217" t="str">
        <f t="shared" si="155"/>
        <v>NO</v>
      </c>
      <c r="AI521" s="217" t="str">
        <f t="shared" si="156"/>
        <v>NO</v>
      </c>
      <c r="AJ521" s="217" t="str">
        <f t="shared" ref="AJ521:AJ584" si="158">IF(AND(V$6="X",V521="YES"),"YES","NO")</f>
        <v>NO</v>
      </c>
      <c r="AK521" s="217" t="str">
        <f t="shared" ref="AK521:AK584" si="159">IF(AND(W$6="X",W521="YES"),"YES","NO")</f>
        <v>NO</v>
      </c>
      <c r="AL521" s="217" t="str">
        <f t="shared" ref="AL521:AL584" si="160">IF(AND(X$6="X",X521="YES"),"YES","NO")</f>
        <v>NO</v>
      </c>
      <c r="AM521" s="217" t="str">
        <f t="shared" ref="AM521:AM584" si="161">IF(AND(Y$6="X",Y521="YES"),"YES","NO")</f>
        <v>NO</v>
      </c>
      <c r="AN521" s="217" t="str">
        <f t="shared" ref="AN521:AO584" si="162">IF(AND(Z$6="X",Z521="YES"),"YES","NO")</f>
        <v>NO</v>
      </c>
      <c r="AO521" s="217" t="str">
        <f t="shared" si="162"/>
        <v>NO</v>
      </c>
      <c r="AP521" s="217" t="str">
        <f>IF(AND(Inputs!$E$16=TRUE,K521="YES"),"YES","NO")</f>
        <v>NO</v>
      </c>
      <c r="AQ521" s="217" t="str">
        <f t="shared" ref="AQ521:AQ584" si="163">IF(OR(M521="YES",AB521="YES",AC521="YES",AD521="YES",AE521="YES",AF521="YES",AG521="YES",AH521="YES",AI521="YES",AJ521="YES",AK521="YES",AL521="YES",AM521="YES",AN521="YES",AO521="YES"),"YES","NO")</f>
        <v>NO</v>
      </c>
      <c r="AR521" s="217" t="str">
        <f t="shared" si="154"/>
        <v>NO</v>
      </c>
      <c r="AS521" s="216">
        <v>24</v>
      </c>
      <c r="AT521" s="221">
        <f t="shared" si="157"/>
        <v>43528</v>
      </c>
      <c r="AU521" s="217" t="str">
        <f t="shared" ref="AU521:AU584" si="164">"PO+"&amp;AS521&amp;"W"</f>
        <v>PO+24W</v>
      </c>
    </row>
    <row r="522" spans="1:47" s="9" customFormat="1" hidden="1" x14ac:dyDescent="0.25">
      <c r="A522" s="218"/>
      <c r="B522" s="217" t="s">
        <v>2644</v>
      </c>
      <c r="C522" s="217">
        <v>8300</v>
      </c>
      <c r="D522" s="225">
        <v>8308</v>
      </c>
      <c r="E522" s="205" t="s">
        <v>2904</v>
      </c>
      <c r="F522" s="205" t="str">
        <f t="shared" si="147"/>
        <v>0000-FE-8308</v>
      </c>
      <c r="G522" s="205" t="s">
        <v>2742</v>
      </c>
      <c r="H522" s="9" t="s">
        <v>2667</v>
      </c>
      <c r="I522" s="9" t="str">
        <f>VLOOKUP(J522,Auxiliary!B:C,2,0)</f>
        <v>ORIF</v>
      </c>
      <c r="J522" s="217" t="s">
        <v>2537</v>
      </c>
      <c r="K522" s="217" t="s">
        <v>2653</v>
      </c>
      <c r="L522" s="217" t="s">
        <v>2654</v>
      </c>
      <c r="M522" s="217" t="s">
        <v>2654</v>
      </c>
      <c r="N522" s="217" t="s">
        <v>2654</v>
      </c>
      <c r="O522" s="217" t="s">
        <v>2654</v>
      </c>
      <c r="P522" s="217" t="s">
        <v>2654</v>
      </c>
      <c r="Q522" s="217" t="s">
        <v>2654</v>
      </c>
      <c r="R522" s="217" t="s">
        <v>2653</v>
      </c>
      <c r="S522" s="217" t="s">
        <v>2654</v>
      </c>
      <c r="T522" s="217" t="s">
        <v>2654</v>
      </c>
      <c r="U522" s="217" t="s">
        <v>2654</v>
      </c>
      <c r="V522" s="217" t="s">
        <v>2654</v>
      </c>
      <c r="W522" s="217" t="s">
        <v>2654</v>
      </c>
      <c r="X522" s="217" t="s">
        <v>2654</v>
      </c>
      <c r="Y522" s="217" t="s">
        <v>2654</v>
      </c>
      <c r="Z522" s="217" t="s">
        <v>2654</v>
      </c>
      <c r="AA522" s="217" t="s">
        <v>2654</v>
      </c>
      <c r="AB522" s="217" t="str">
        <f t="shared" si="148"/>
        <v>NO</v>
      </c>
      <c r="AC522" s="217" t="str">
        <f t="shared" si="149"/>
        <v>NO</v>
      </c>
      <c r="AD522" s="217" t="str">
        <f t="shared" si="150"/>
        <v>NO</v>
      </c>
      <c r="AE522" s="217" t="str">
        <f t="shared" si="151"/>
        <v>NO</v>
      </c>
      <c r="AF522" s="217" t="str">
        <f t="shared" si="152"/>
        <v>NO</v>
      </c>
      <c r="AG522" s="217" t="str">
        <f t="shared" si="153"/>
        <v>NO</v>
      </c>
      <c r="AH522" s="217" t="str">
        <f t="shared" si="155"/>
        <v>NO</v>
      </c>
      <c r="AI522" s="217" t="str">
        <f t="shared" si="156"/>
        <v>NO</v>
      </c>
      <c r="AJ522" s="217" t="str">
        <f t="shared" si="158"/>
        <v>NO</v>
      </c>
      <c r="AK522" s="217" t="str">
        <f t="shared" si="159"/>
        <v>NO</v>
      </c>
      <c r="AL522" s="217" t="str">
        <f t="shared" si="160"/>
        <v>NO</v>
      </c>
      <c r="AM522" s="217" t="str">
        <f t="shared" si="161"/>
        <v>NO</v>
      </c>
      <c r="AN522" s="217" t="str">
        <f t="shared" si="162"/>
        <v>NO</v>
      </c>
      <c r="AO522" s="217" t="str">
        <f t="shared" si="162"/>
        <v>NO</v>
      </c>
      <c r="AP522" s="217" t="str">
        <f>IF(AND(Inputs!$E$16=TRUE,K522="YES"),"YES","NO")</f>
        <v>NO</v>
      </c>
      <c r="AQ522" s="217" t="str">
        <f t="shared" si="163"/>
        <v>NO</v>
      </c>
      <c r="AR522" s="217" t="str">
        <f t="shared" si="154"/>
        <v>NO</v>
      </c>
      <c r="AS522" s="216">
        <v>40</v>
      </c>
      <c r="AT522" s="221">
        <f t="shared" si="157"/>
        <v>43640</v>
      </c>
      <c r="AU522" s="217" t="str">
        <f t="shared" si="164"/>
        <v>PO+40W</v>
      </c>
    </row>
    <row r="523" spans="1:47" s="9" customFormat="1" hidden="1" x14ac:dyDescent="0.25">
      <c r="A523" s="218"/>
      <c r="B523" s="217" t="s">
        <v>2644</v>
      </c>
      <c r="C523" s="217">
        <v>8300</v>
      </c>
      <c r="D523" s="225">
        <v>8309</v>
      </c>
      <c r="E523" s="205" t="s">
        <v>2006</v>
      </c>
      <c r="F523" s="205" t="str">
        <f t="shared" si="147"/>
        <v>0000-FE-8309</v>
      </c>
      <c r="G523" s="205" t="s">
        <v>2742</v>
      </c>
      <c r="H523" s="9" t="s">
        <v>2667</v>
      </c>
      <c r="I523" s="9" t="str">
        <f>VLOOKUP(J523,Auxiliary!B:C,2,0)</f>
        <v>ORIF</v>
      </c>
      <c r="J523" s="217" t="s">
        <v>2537</v>
      </c>
      <c r="K523" s="217" t="s">
        <v>2653</v>
      </c>
      <c r="L523" s="217" t="s">
        <v>2654</v>
      </c>
      <c r="M523" s="217" t="s">
        <v>2654</v>
      </c>
      <c r="N523" s="217" t="s">
        <v>2654</v>
      </c>
      <c r="O523" s="217" t="s">
        <v>2654</v>
      </c>
      <c r="P523" s="217" t="s">
        <v>2654</v>
      </c>
      <c r="Q523" s="217" t="s">
        <v>2654</v>
      </c>
      <c r="R523" s="217" t="s">
        <v>2653</v>
      </c>
      <c r="S523" s="217" t="s">
        <v>2654</v>
      </c>
      <c r="T523" s="217" t="s">
        <v>2654</v>
      </c>
      <c r="U523" s="217" t="s">
        <v>2654</v>
      </c>
      <c r="V523" s="217" t="s">
        <v>2654</v>
      </c>
      <c r="W523" s="217" t="s">
        <v>2654</v>
      </c>
      <c r="X523" s="217" t="s">
        <v>2654</v>
      </c>
      <c r="Y523" s="217" t="s">
        <v>2654</v>
      </c>
      <c r="Z523" s="217" t="s">
        <v>2654</v>
      </c>
      <c r="AA523" s="217" t="s">
        <v>2654</v>
      </c>
      <c r="AB523" s="217" t="str">
        <f t="shared" si="148"/>
        <v>NO</v>
      </c>
      <c r="AC523" s="217" t="str">
        <f t="shared" si="149"/>
        <v>NO</v>
      </c>
      <c r="AD523" s="217" t="str">
        <f t="shared" si="150"/>
        <v>NO</v>
      </c>
      <c r="AE523" s="217" t="str">
        <f t="shared" si="151"/>
        <v>NO</v>
      </c>
      <c r="AF523" s="217" t="str">
        <f t="shared" si="152"/>
        <v>NO</v>
      </c>
      <c r="AG523" s="217" t="str">
        <f t="shared" si="153"/>
        <v>NO</v>
      </c>
      <c r="AH523" s="217" t="str">
        <f t="shared" si="155"/>
        <v>NO</v>
      </c>
      <c r="AI523" s="217" t="str">
        <f t="shared" si="156"/>
        <v>NO</v>
      </c>
      <c r="AJ523" s="217" t="str">
        <f t="shared" si="158"/>
        <v>NO</v>
      </c>
      <c r="AK523" s="217" t="str">
        <f t="shared" si="159"/>
        <v>NO</v>
      </c>
      <c r="AL523" s="217" t="str">
        <f t="shared" si="160"/>
        <v>NO</v>
      </c>
      <c r="AM523" s="217" t="str">
        <f t="shared" si="161"/>
        <v>NO</v>
      </c>
      <c r="AN523" s="217" t="str">
        <f t="shared" si="162"/>
        <v>NO</v>
      </c>
      <c r="AO523" s="217" t="str">
        <f t="shared" si="162"/>
        <v>NO</v>
      </c>
      <c r="AP523" s="217" t="str">
        <f>IF(AND(Inputs!$E$16=TRUE,K523="YES"),"YES","NO")</f>
        <v>NO</v>
      </c>
      <c r="AQ523" s="217" t="str">
        <f t="shared" si="163"/>
        <v>NO</v>
      </c>
      <c r="AR523" s="217" t="str">
        <f t="shared" si="154"/>
        <v>NO</v>
      </c>
      <c r="AS523" s="216">
        <v>24</v>
      </c>
      <c r="AT523" s="221">
        <f t="shared" si="157"/>
        <v>43528</v>
      </c>
      <c r="AU523" s="217" t="str">
        <f t="shared" si="164"/>
        <v>PO+24W</v>
      </c>
    </row>
    <row r="524" spans="1:47" s="9" customFormat="1" hidden="1" x14ac:dyDescent="0.25">
      <c r="A524" s="218"/>
      <c r="B524" s="217" t="s">
        <v>2644</v>
      </c>
      <c r="C524" s="217">
        <v>8300</v>
      </c>
      <c r="D524" s="225">
        <v>8310</v>
      </c>
      <c r="E524" s="205" t="s">
        <v>2351</v>
      </c>
      <c r="F524" s="205" t="str">
        <f t="shared" si="147"/>
        <v>0000-FE-8310</v>
      </c>
      <c r="G524" s="205" t="s">
        <v>2742</v>
      </c>
      <c r="H524" s="9" t="s">
        <v>2667</v>
      </c>
      <c r="I524" s="9" t="str">
        <f>VLOOKUP(J524,Auxiliary!B:C,2,0)</f>
        <v>ORIF</v>
      </c>
      <c r="J524" s="217" t="s">
        <v>2537</v>
      </c>
      <c r="K524" s="217" t="s">
        <v>2653</v>
      </c>
      <c r="L524" s="217" t="s">
        <v>2654</v>
      </c>
      <c r="M524" s="217" t="s">
        <v>2654</v>
      </c>
      <c r="N524" s="217" t="s">
        <v>2654</v>
      </c>
      <c r="O524" s="217" t="s">
        <v>2654</v>
      </c>
      <c r="P524" s="217" t="s">
        <v>2654</v>
      </c>
      <c r="Q524" s="217" t="s">
        <v>2654</v>
      </c>
      <c r="R524" s="217" t="s">
        <v>2653</v>
      </c>
      <c r="S524" s="217" t="s">
        <v>2654</v>
      </c>
      <c r="T524" s="217" t="s">
        <v>2654</v>
      </c>
      <c r="U524" s="217" t="s">
        <v>2654</v>
      </c>
      <c r="V524" s="217" t="s">
        <v>2654</v>
      </c>
      <c r="W524" s="217" t="s">
        <v>2654</v>
      </c>
      <c r="X524" s="217" t="s">
        <v>2654</v>
      </c>
      <c r="Y524" s="217" t="s">
        <v>2654</v>
      </c>
      <c r="Z524" s="217" t="s">
        <v>2654</v>
      </c>
      <c r="AA524" s="217" t="s">
        <v>2654</v>
      </c>
      <c r="AB524" s="217" t="str">
        <f t="shared" si="148"/>
        <v>NO</v>
      </c>
      <c r="AC524" s="217" t="str">
        <f t="shared" si="149"/>
        <v>NO</v>
      </c>
      <c r="AD524" s="217" t="str">
        <f t="shared" si="150"/>
        <v>NO</v>
      </c>
      <c r="AE524" s="217" t="str">
        <f t="shared" si="151"/>
        <v>NO</v>
      </c>
      <c r="AF524" s="217" t="str">
        <f t="shared" si="152"/>
        <v>NO</v>
      </c>
      <c r="AG524" s="217" t="str">
        <f t="shared" si="153"/>
        <v>NO</v>
      </c>
      <c r="AH524" s="217" t="str">
        <f t="shared" si="155"/>
        <v>NO</v>
      </c>
      <c r="AI524" s="217" t="str">
        <f t="shared" si="156"/>
        <v>NO</v>
      </c>
      <c r="AJ524" s="217" t="str">
        <f t="shared" si="158"/>
        <v>NO</v>
      </c>
      <c r="AK524" s="217" t="str">
        <f t="shared" si="159"/>
        <v>NO</v>
      </c>
      <c r="AL524" s="217" t="str">
        <f t="shared" si="160"/>
        <v>NO</v>
      </c>
      <c r="AM524" s="217" t="str">
        <f t="shared" si="161"/>
        <v>NO</v>
      </c>
      <c r="AN524" s="217" t="str">
        <f t="shared" si="162"/>
        <v>NO</v>
      </c>
      <c r="AO524" s="217" t="str">
        <f t="shared" si="162"/>
        <v>NO</v>
      </c>
      <c r="AP524" s="217" t="str">
        <f>IF(AND(Inputs!$E$16=TRUE,K524="YES"),"YES","NO")</f>
        <v>NO</v>
      </c>
      <c r="AQ524" s="217" t="str">
        <f t="shared" si="163"/>
        <v>NO</v>
      </c>
      <c r="AR524" s="217" t="str">
        <f t="shared" si="154"/>
        <v>NO</v>
      </c>
      <c r="AS524" s="216">
        <v>40</v>
      </c>
      <c r="AT524" s="221">
        <f t="shared" si="157"/>
        <v>43640</v>
      </c>
      <c r="AU524" s="217" t="str">
        <f t="shared" si="164"/>
        <v>PO+40W</v>
      </c>
    </row>
    <row r="525" spans="1:47" s="9" customFormat="1" hidden="1" x14ac:dyDescent="0.25">
      <c r="A525" s="218"/>
      <c r="B525" s="217" t="s">
        <v>2644</v>
      </c>
      <c r="C525" s="217">
        <v>8300</v>
      </c>
      <c r="D525" s="225">
        <v>8350</v>
      </c>
      <c r="E525" s="205" t="s">
        <v>2352</v>
      </c>
      <c r="F525" s="205" t="str">
        <f t="shared" si="147"/>
        <v>0000-FE-8350</v>
      </c>
      <c r="G525" s="205" t="s">
        <v>2742</v>
      </c>
      <c r="H525" s="9" t="s">
        <v>2667</v>
      </c>
      <c r="I525" s="9" t="str">
        <f>VLOOKUP(J525,Auxiliary!B:C,2,0)</f>
        <v>LEVE</v>
      </c>
      <c r="J525" s="217" t="s">
        <v>2538</v>
      </c>
      <c r="K525" s="217" t="s">
        <v>2653</v>
      </c>
      <c r="L525" s="217" t="s">
        <v>2654</v>
      </c>
      <c r="M525" s="217" t="s">
        <v>2654</v>
      </c>
      <c r="N525" s="217" t="s">
        <v>2654</v>
      </c>
      <c r="O525" s="217" t="s">
        <v>2654</v>
      </c>
      <c r="P525" s="217" t="s">
        <v>2654</v>
      </c>
      <c r="Q525" s="217" t="s">
        <v>2654</v>
      </c>
      <c r="R525" s="217" t="s">
        <v>2653</v>
      </c>
      <c r="S525" s="217" t="s">
        <v>2654</v>
      </c>
      <c r="T525" s="217" t="s">
        <v>2654</v>
      </c>
      <c r="U525" s="217" t="s">
        <v>2654</v>
      </c>
      <c r="V525" s="217" t="s">
        <v>2654</v>
      </c>
      <c r="W525" s="217" t="s">
        <v>2654</v>
      </c>
      <c r="X525" s="217" t="s">
        <v>2654</v>
      </c>
      <c r="Y525" s="217" t="s">
        <v>2654</v>
      </c>
      <c r="Z525" s="217" t="s">
        <v>2654</v>
      </c>
      <c r="AA525" s="217" t="s">
        <v>2654</v>
      </c>
      <c r="AB525" s="217" t="str">
        <f t="shared" si="148"/>
        <v>NO</v>
      </c>
      <c r="AC525" s="217" t="str">
        <f t="shared" si="149"/>
        <v>NO</v>
      </c>
      <c r="AD525" s="217" t="str">
        <f t="shared" si="150"/>
        <v>NO</v>
      </c>
      <c r="AE525" s="217" t="str">
        <f t="shared" si="151"/>
        <v>NO</v>
      </c>
      <c r="AF525" s="217" t="str">
        <f t="shared" si="152"/>
        <v>NO</v>
      </c>
      <c r="AG525" s="217" t="str">
        <f t="shared" si="153"/>
        <v>NO</v>
      </c>
      <c r="AH525" s="217" t="str">
        <f t="shared" si="155"/>
        <v>NO</v>
      </c>
      <c r="AI525" s="217" t="str">
        <f t="shared" si="156"/>
        <v>NO</v>
      </c>
      <c r="AJ525" s="217" t="str">
        <f t="shared" si="158"/>
        <v>NO</v>
      </c>
      <c r="AK525" s="217" t="str">
        <f t="shared" si="159"/>
        <v>NO</v>
      </c>
      <c r="AL525" s="217" t="str">
        <f t="shared" si="160"/>
        <v>NO</v>
      </c>
      <c r="AM525" s="217" t="str">
        <f t="shared" si="161"/>
        <v>NO</v>
      </c>
      <c r="AN525" s="217" t="str">
        <f t="shared" si="162"/>
        <v>NO</v>
      </c>
      <c r="AO525" s="217" t="str">
        <f t="shared" si="162"/>
        <v>NO</v>
      </c>
      <c r="AP525" s="217" t="str">
        <f>IF(AND(Inputs!$E$16=TRUE,K525="YES"),"YES","NO")</f>
        <v>NO</v>
      </c>
      <c r="AQ525" s="217" t="str">
        <f t="shared" si="163"/>
        <v>NO</v>
      </c>
      <c r="AR525" s="217" t="str">
        <f t="shared" si="154"/>
        <v>NO</v>
      </c>
      <c r="AS525" s="216">
        <v>24</v>
      </c>
      <c r="AT525" s="221">
        <f t="shared" si="157"/>
        <v>43528</v>
      </c>
      <c r="AU525" s="217" t="str">
        <f t="shared" si="164"/>
        <v>PO+24W</v>
      </c>
    </row>
    <row r="526" spans="1:47" s="9" customFormat="1" hidden="1" x14ac:dyDescent="0.25">
      <c r="A526" s="218"/>
      <c r="B526" s="217" t="s">
        <v>2644</v>
      </c>
      <c r="C526" s="217">
        <v>8300</v>
      </c>
      <c r="D526" s="225">
        <v>8351</v>
      </c>
      <c r="E526" s="205" t="s">
        <v>2353</v>
      </c>
      <c r="F526" s="205" t="str">
        <f t="shared" si="147"/>
        <v>0000-FE-8351</v>
      </c>
      <c r="G526" s="205" t="s">
        <v>2742</v>
      </c>
      <c r="H526" s="9" t="s">
        <v>2667</v>
      </c>
      <c r="I526" s="9" t="str">
        <f>VLOOKUP(J526,Auxiliary!B:C,2,0)</f>
        <v>LEVE</v>
      </c>
      <c r="J526" s="217" t="s">
        <v>2538</v>
      </c>
      <c r="K526" s="217" t="s">
        <v>2653</v>
      </c>
      <c r="L526" s="217" t="s">
        <v>2654</v>
      </c>
      <c r="M526" s="217" t="s">
        <v>2654</v>
      </c>
      <c r="N526" s="217" t="s">
        <v>2654</v>
      </c>
      <c r="O526" s="217" t="s">
        <v>2654</v>
      </c>
      <c r="P526" s="217" t="s">
        <v>2654</v>
      </c>
      <c r="Q526" s="217" t="s">
        <v>2654</v>
      </c>
      <c r="R526" s="217" t="s">
        <v>2653</v>
      </c>
      <c r="S526" s="217" t="s">
        <v>2654</v>
      </c>
      <c r="T526" s="217" t="s">
        <v>2654</v>
      </c>
      <c r="U526" s="217" t="s">
        <v>2654</v>
      </c>
      <c r="V526" s="217" t="s">
        <v>2654</v>
      </c>
      <c r="W526" s="217" t="s">
        <v>2654</v>
      </c>
      <c r="X526" s="217" t="s">
        <v>2654</v>
      </c>
      <c r="Y526" s="217" t="s">
        <v>2654</v>
      </c>
      <c r="Z526" s="217" t="s">
        <v>2654</v>
      </c>
      <c r="AA526" s="217" t="s">
        <v>2654</v>
      </c>
      <c r="AB526" s="217" t="str">
        <f t="shared" si="148"/>
        <v>NO</v>
      </c>
      <c r="AC526" s="217" t="str">
        <f t="shared" si="149"/>
        <v>NO</v>
      </c>
      <c r="AD526" s="217" t="str">
        <f t="shared" si="150"/>
        <v>NO</v>
      </c>
      <c r="AE526" s="217" t="str">
        <f t="shared" si="151"/>
        <v>NO</v>
      </c>
      <c r="AF526" s="217" t="str">
        <f t="shared" si="152"/>
        <v>NO</v>
      </c>
      <c r="AG526" s="217" t="str">
        <f t="shared" si="153"/>
        <v>NO</v>
      </c>
      <c r="AH526" s="217" t="str">
        <f t="shared" si="155"/>
        <v>NO</v>
      </c>
      <c r="AI526" s="217" t="str">
        <f t="shared" si="156"/>
        <v>NO</v>
      </c>
      <c r="AJ526" s="217" t="str">
        <f t="shared" si="158"/>
        <v>NO</v>
      </c>
      <c r="AK526" s="217" t="str">
        <f t="shared" si="159"/>
        <v>NO</v>
      </c>
      <c r="AL526" s="217" t="str">
        <f t="shared" si="160"/>
        <v>NO</v>
      </c>
      <c r="AM526" s="217" t="str">
        <f t="shared" si="161"/>
        <v>NO</v>
      </c>
      <c r="AN526" s="217" t="str">
        <f t="shared" si="162"/>
        <v>NO</v>
      </c>
      <c r="AO526" s="217" t="str">
        <f t="shared" si="162"/>
        <v>NO</v>
      </c>
      <c r="AP526" s="217" t="str">
        <f>IF(AND(Inputs!$E$16=TRUE,K526="YES"),"YES","NO")</f>
        <v>NO</v>
      </c>
      <c r="AQ526" s="217" t="str">
        <f t="shared" si="163"/>
        <v>NO</v>
      </c>
      <c r="AR526" s="217" t="str">
        <f t="shared" si="154"/>
        <v>NO</v>
      </c>
      <c r="AS526" s="216">
        <v>24</v>
      </c>
      <c r="AT526" s="221">
        <f t="shared" si="157"/>
        <v>43528</v>
      </c>
      <c r="AU526" s="217" t="str">
        <f t="shared" si="164"/>
        <v>PO+24W</v>
      </c>
    </row>
    <row r="527" spans="1:47" s="9" customFormat="1" hidden="1" x14ac:dyDescent="0.25">
      <c r="A527" s="218"/>
      <c r="B527" s="217" t="s">
        <v>2644</v>
      </c>
      <c r="C527" s="217">
        <v>8300</v>
      </c>
      <c r="D527" s="225">
        <v>8352</v>
      </c>
      <c r="E527" s="205" t="s">
        <v>2354</v>
      </c>
      <c r="F527" s="205" t="str">
        <f t="shared" si="147"/>
        <v>0000-FE-8352</v>
      </c>
      <c r="G527" s="205" t="s">
        <v>2742</v>
      </c>
      <c r="H527" s="9" t="s">
        <v>2667</v>
      </c>
      <c r="I527" s="9" t="str">
        <f>VLOOKUP(J527,Auxiliary!B:C,2,0)</f>
        <v>LEVE</v>
      </c>
      <c r="J527" s="217" t="s">
        <v>2538</v>
      </c>
      <c r="K527" s="217" t="s">
        <v>2653</v>
      </c>
      <c r="L527" s="217" t="s">
        <v>2654</v>
      </c>
      <c r="M527" s="217" t="s">
        <v>2654</v>
      </c>
      <c r="N527" s="217" t="s">
        <v>2654</v>
      </c>
      <c r="O527" s="217" t="s">
        <v>2654</v>
      </c>
      <c r="P527" s="217" t="s">
        <v>2654</v>
      </c>
      <c r="Q527" s="217" t="s">
        <v>2654</v>
      </c>
      <c r="R527" s="217" t="s">
        <v>2653</v>
      </c>
      <c r="S527" s="217" t="s">
        <v>2654</v>
      </c>
      <c r="T527" s="217" t="s">
        <v>2654</v>
      </c>
      <c r="U527" s="217" t="s">
        <v>2654</v>
      </c>
      <c r="V527" s="217" t="s">
        <v>2654</v>
      </c>
      <c r="W527" s="217" t="s">
        <v>2654</v>
      </c>
      <c r="X527" s="217" t="s">
        <v>2654</v>
      </c>
      <c r="Y527" s="217" t="s">
        <v>2654</v>
      </c>
      <c r="Z527" s="217" t="s">
        <v>2654</v>
      </c>
      <c r="AA527" s="217" t="s">
        <v>2654</v>
      </c>
      <c r="AB527" s="217" t="str">
        <f t="shared" si="148"/>
        <v>NO</v>
      </c>
      <c r="AC527" s="217" t="str">
        <f t="shared" si="149"/>
        <v>NO</v>
      </c>
      <c r="AD527" s="217" t="str">
        <f t="shared" si="150"/>
        <v>NO</v>
      </c>
      <c r="AE527" s="217" t="str">
        <f t="shared" si="151"/>
        <v>NO</v>
      </c>
      <c r="AF527" s="217" t="str">
        <f t="shared" si="152"/>
        <v>NO</v>
      </c>
      <c r="AG527" s="217" t="str">
        <f t="shared" si="153"/>
        <v>NO</v>
      </c>
      <c r="AH527" s="217" t="str">
        <f t="shared" si="155"/>
        <v>NO</v>
      </c>
      <c r="AI527" s="217" t="str">
        <f t="shared" si="156"/>
        <v>NO</v>
      </c>
      <c r="AJ527" s="217" t="str">
        <f t="shared" si="158"/>
        <v>NO</v>
      </c>
      <c r="AK527" s="217" t="str">
        <f t="shared" si="159"/>
        <v>NO</v>
      </c>
      <c r="AL527" s="217" t="str">
        <f t="shared" si="160"/>
        <v>NO</v>
      </c>
      <c r="AM527" s="217" t="str">
        <f t="shared" si="161"/>
        <v>NO</v>
      </c>
      <c r="AN527" s="217" t="str">
        <f t="shared" si="162"/>
        <v>NO</v>
      </c>
      <c r="AO527" s="217" t="str">
        <f t="shared" si="162"/>
        <v>NO</v>
      </c>
      <c r="AP527" s="217" t="str">
        <f>IF(AND(Inputs!$E$16=TRUE,K527="YES"),"YES","NO")</f>
        <v>NO</v>
      </c>
      <c r="AQ527" s="217" t="str">
        <f t="shared" si="163"/>
        <v>NO</v>
      </c>
      <c r="AR527" s="217" t="str">
        <f t="shared" si="154"/>
        <v>NO</v>
      </c>
      <c r="AS527" s="216">
        <v>24</v>
      </c>
      <c r="AT527" s="221">
        <f t="shared" si="157"/>
        <v>43528</v>
      </c>
      <c r="AU527" s="217" t="str">
        <f t="shared" si="164"/>
        <v>PO+24W</v>
      </c>
    </row>
    <row r="528" spans="1:47" s="9" customFormat="1" hidden="1" x14ac:dyDescent="0.25">
      <c r="A528" s="218"/>
      <c r="B528" s="217" t="s">
        <v>2644</v>
      </c>
      <c r="C528" s="217">
        <v>8300</v>
      </c>
      <c r="D528" s="225">
        <v>8353</v>
      </c>
      <c r="E528" s="205" t="s">
        <v>2905</v>
      </c>
      <c r="F528" s="205" t="str">
        <f t="shared" si="147"/>
        <v>0000-FE-8353</v>
      </c>
      <c r="G528" s="205" t="s">
        <v>2742</v>
      </c>
      <c r="H528" s="9" t="s">
        <v>2667</v>
      </c>
      <c r="I528" s="9" t="str">
        <f>VLOOKUP(J528,Auxiliary!B:C,2,0)</f>
        <v>LEVE</v>
      </c>
      <c r="J528" s="217" t="s">
        <v>2538</v>
      </c>
      <c r="K528" s="217" t="s">
        <v>2653</v>
      </c>
      <c r="L528" s="217" t="s">
        <v>2654</v>
      </c>
      <c r="M528" s="217" t="s">
        <v>2654</v>
      </c>
      <c r="N528" s="217" t="s">
        <v>2654</v>
      </c>
      <c r="O528" s="217" t="s">
        <v>2654</v>
      </c>
      <c r="P528" s="217" t="s">
        <v>2654</v>
      </c>
      <c r="Q528" s="217" t="s">
        <v>2654</v>
      </c>
      <c r="R528" s="217" t="s">
        <v>2653</v>
      </c>
      <c r="S528" s="217" t="s">
        <v>2654</v>
      </c>
      <c r="T528" s="217" t="s">
        <v>2654</v>
      </c>
      <c r="U528" s="217" t="s">
        <v>2654</v>
      </c>
      <c r="V528" s="217" t="s">
        <v>2654</v>
      </c>
      <c r="W528" s="217" t="s">
        <v>2654</v>
      </c>
      <c r="X528" s="217" t="s">
        <v>2654</v>
      </c>
      <c r="Y528" s="217" t="s">
        <v>2654</v>
      </c>
      <c r="Z528" s="217" t="s">
        <v>2654</v>
      </c>
      <c r="AA528" s="217" t="s">
        <v>2654</v>
      </c>
      <c r="AB528" s="217" t="str">
        <f t="shared" si="148"/>
        <v>NO</v>
      </c>
      <c r="AC528" s="217" t="str">
        <f t="shared" si="149"/>
        <v>NO</v>
      </c>
      <c r="AD528" s="217" t="str">
        <f t="shared" si="150"/>
        <v>NO</v>
      </c>
      <c r="AE528" s="217" t="str">
        <f t="shared" si="151"/>
        <v>NO</v>
      </c>
      <c r="AF528" s="217" t="str">
        <f t="shared" si="152"/>
        <v>NO</v>
      </c>
      <c r="AG528" s="217" t="str">
        <f t="shared" si="153"/>
        <v>NO</v>
      </c>
      <c r="AH528" s="217" t="str">
        <f t="shared" si="155"/>
        <v>NO</v>
      </c>
      <c r="AI528" s="217" t="str">
        <f t="shared" si="156"/>
        <v>NO</v>
      </c>
      <c r="AJ528" s="217" t="str">
        <f t="shared" si="158"/>
        <v>NO</v>
      </c>
      <c r="AK528" s="217" t="str">
        <f t="shared" si="159"/>
        <v>NO</v>
      </c>
      <c r="AL528" s="217" t="str">
        <f t="shared" si="160"/>
        <v>NO</v>
      </c>
      <c r="AM528" s="217" t="str">
        <f t="shared" si="161"/>
        <v>NO</v>
      </c>
      <c r="AN528" s="217" t="str">
        <f t="shared" si="162"/>
        <v>NO</v>
      </c>
      <c r="AO528" s="217" t="str">
        <f t="shared" si="162"/>
        <v>NO</v>
      </c>
      <c r="AP528" s="217" t="str">
        <f>IF(AND(Inputs!$E$16=TRUE,K528="YES"),"YES","NO")</f>
        <v>NO</v>
      </c>
      <c r="AQ528" s="217" t="str">
        <f t="shared" si="163"/>
        <v>NO</v>
      </c>
      <c r="AR528" s="217" t="str">
        <f t="shared" si="154"/>
        <v>NO</v>
      </c>
      <c r="AS528" s="216">
        <v>24</v>
      </c>
      <c r="AT528" s="221">
        <f t="shared" si="157"/>
        <v>43528</v>
      </c>
      <c r="AU528" s="217" t="str">
        <f t="shared" si="164"/>
        <v>PO+24W</v>
      </c>
    </row>
    <row r="529" spans="1:47" s="9" customFormat="1" hidden="1" x14ac:dyDescent="0.25">
      <c r="A529" s="218"/>
      <c r="B529" s="217" t="s">
        <v>2644</v>
      </c>
      <c r="C529" s="217">
        <v>8300</v>
      </c>
      <c r="D529" s="225">
        <v>8354</v>
      </c>
      <c r="E529" s="205" t="s">
        <v>2355</v>
      </c>
      <c r="F529" s="205" t="str">
        <f t="shared" si="147"/>
        <v>0000-FE-8354</v>
      </c>
      <c r="G529" s="205" t="s">
        <v>2742</v>
      </c>
      <c r="H529" s="9" t="s">
        <v>2667</v>
      </c>
      <c r="I529" s="9" t="str">
        <f>VLOOKUP(J529,Auxiliary!B:C,2,0)</f>
        <v>LEVE</v>
      </c>
      <c r="J529" s="217" t="s">
        <v>2538</v>
      </c>
      <c r="K529" s="217" t="s">
        <v>2653</v>
      </c>
      <c r="L529" s="217" t="s">
        <v>2654</v>
      </c>
      <c r="M529" s="217" t="s">
        <v>2654</v>
      </c>
      <c r="N529" s="217" t="s">
        <v>2654</v>
      </c>
      <c r="O529" s="217" t="s">
        <v>2654</v>
      </c>
      <c r="P529" s="217" t="s">
        <v>2654</v>
      </c>
      <c r="Q529" s="217" t="s">
        <v>2654</v>
      </c>
      <c r="R529" s="217" t="s">
        <v>2653</v>
      </c>
      <c r="S529" s="217" t="s">
        <v>2654</v>
      </c>
      <c r="T529" s="217" t="s">
        <v>2654</v>
      </c>
      <c r="U529" s="217" t="s">
        <v>2654</v>
      </c>
      <c r="V529" s="217" t="s">
        <v>2654</v>
      </c>
      <c r="W529" s="217" t="s">
        <v>2654</v>
      </c>
      <c r="X529" s="217" t="s">
        <v>2654</v>
      </c>
      <c r="Y529" s="217" t="s">
        <v>2654</v>
      </c>
      <c r="Z529" s="217" t="s">
        <v>2654</v>
      </c>
      <c r="AA529" s="217" t="s">
        <v>2654</v>
      </c>
      <c r="AB529" s="217" t="str">
        <f t="shared" si="148"/>
        <v>NO</v>
      </c>
      <c r="AC529" s="217" t="str">
        <f t="shared" si="149"/>
        <v>NO</v>
      </c>
      <c r="AD529" s="217" t="str">
        <f t="shared" si="150"/>
        <v>NO</v>
      </c>
      <c r="AE529" s="217" t="str">
        <f t="shared" si="151"/>
        <v>NO</v>
      </c>
      <c r="AF529" s="217" t="str">
        <f t="shared" si="152"/>
        <v>NO</v>
      </c>
      <c r="AG529" s="217" t="str">
        <f t="shared" si="153"/>
        <v>NO</v>
      </c>
      <c r="AH529" s="217" t="str">
        <f t="shared" si="155"/>
        <v>NO</v>
      </c>
      <c r="AI529" s="217" t="str">
        <f t="shared" si="156"/>
        <v>NO</v>
      </c>
      <c r="AJ529" s="217" t="str">
        <f t="shared" si="158"/>
        <v>NO</v>
      </c>
      <c r="AK529" s="217" t="str">
        <f t="shared" si="159"/>
        <v>NO</v>
      </c>
      <c r="AL529" s="217" t="str">
        <f t="shared" si="160"/>
        <v>NO</v>
      </c>
      <c r="AM529" s="217" t="str">
        <f t="shared" si="161"/>
        <v>NO</v>
      </c>
      <c r="AN529" s="217" t="str">
        <f t="shared" si="162"/>
        <v>NO</v>
      </c>
      <c r="AO529" s="217" t="str">
        <f t="shared" si="162"/>
        <v>NO</v>
      </c>
      <c r="AP529" s="217" t="str">
        <f>IF(AND(Inputs!$E$16=TRUE,K529="YES"),"YES","NO")</f>
        <v>NO</v>
      </c>
      <c r="AQ529" s="217" t="str">
        <f t="shared" si="163"/>
        <v>NO</v>
      </c>
      <c r="AR529" s="217" t="str">
        <f t="shared" si="154"/>
        <v>NO</v>
      </c>
      <c r="AS529" s="216">
        <v>24</v>
      </c>
      <c r="AT529" s="221">
        <f t="shared" si="157"/>
        <v>43528</v>
      </c>
      <c r="AU529" s="217" t="str">
        <f t="shared" si="164"/>
        <v>PO+24W</v>
      </c>
    </row>
    <row r="530" spans="1:47" s="9" customFormat="1" hidden="1" x14ac:dyDescent="0.25">
      <c r="A530" s="218"/>
      <c r="B530" s="217" t="s">
        <v>2644</v>
      </c>
      <c r="C530" s="217">
        <v>8300</v>
      </c>
      <c r="D530" s="225">
        <v>8355</v>
      </c>
      <c r="E530" s="205" t="s">
        <v>2356</v>
      </c>
      <c r="F530" s="205" t="str">
        <f t="shared" si="147"/>
        <v>0000-FE-8355</v>
      </c>
      <c r="G530" s="205" t="s">
        <v>2742</v>
      </c>
      <c r="H530" s="9" t="s">
        <v>2667</v>
      </c>
      <c r="I530" s="9" t="str">
        <f>VLOOKUP(J530,Auxiliary!B:C,2,0)</f>
        <v>LEVE</v>
      </c>
      <c r="J530" s="217" t="s">
        <v>2538</v>
      </c>
      <c r="K530" s="217" t="s">
        <v>2653</v>
      </c>
      <c r="L530" s="217" t="s">
        <v>2654</v>
      </c>
      <c r="M530" s="217" t="s">
        <v>2654</v>
      </c>
      <c r="N530" s="217" t="s">
        <v>2654</v>
      </c>
      <c r="O530" s="217" t="s">
        <v>2654</v>
      </c>
      <c r="P530" s="217" t="s">
        <v>2654</v>
      </c>
      <c r="Q530" s="217" t="s">
        <v>2654</v>
      </c>
      <c r="R530" s="217" t="s">
        <v>2653</v>
      </c>
      <c r="S530" s="217" t="s">
        <v>2654</v>
      </c>
      <c r="T530" s="217" t="s">
        <v>2654</v>
      </c>
      <c r="U530" s="217" t="s">
        <v>2654</v>
      </c>
      <c r="V530" s="217" t="s">
        <v>2654</v>
      </c>
      <c r="W530" s="217" t="s">
        <v>2654</v>
      </c>
      <c r="X530" s="217" t="s">
        <v>2654</v>
      </c>
      <c r="Y530" s="217" t="s">
        <v>2654</v>
      </c>
      <c r="Z530" s="217" t="s">
        <v>2654</v>
      </c>
      <c r="AA530" s="217" t="s">
        <v>2654</v>
      </c>
      <c r="AB530" s="217" t="str">
        <f t="shared" si="148"/>
        <v>NO</v>
      </c>
      <c r="AC530" s="217" t="str">
        <f t="shared" si="149"/>
        <v>NO</v>
      </c>
      <c r="AD530" s="217" t="str">
        <f t="shared" si="150"/>
        <v>NO</v>
      </c>
      <c r="AE530" s="217" t="str">
        <f t="shared" si="151"/>
        <v>NO</v>
      </c>
      <c r="AF530" s="217" t="str">
        <f t="shared" si="152"/>
        <v>NO</v>
      </c>
      <c r="AG530" s="217" t="str">
        <f t="shared" si="153"/>
        <v>NO</v>
      </c>
      <c r="AH530" s="217" t="str">
        <f t="shared" si="155"/>
        <v>NO</v>
      </c>
      <c r="AI530" s="217" t="str">
        <f t="shared" si="156"/>
        <v>NO</v>
      </c>
      <c r="AJ530" s="217" t="str">
        <f t="shared" si="158"/>
        <v>NO</v>
      </c>
      <c r="AK530" s="217" t="str">
        <f t="shared" si="159"/>
        <v>NO</v>
      </c>
      <c r="AL530" s="217" t="str">
        <f t="shared" si="160"/>
        <v>NO</v>
      </c>
      <c r="AM530" s="217" t="str">
        <f t="shared" si="161"/>
        <v>NO</v>
      </c>
      <c r="AN530" s="217" t="str">
        <f t="shared" si="162"/>
        <v>NO</v>
      </c>
      <c r="AO530" s="217" t="str">
        <f t="shared" si="162"/>
        <v>NO</v>
      </c>
      <c r="AP530" s="217" t="str">
        <f>IF(AND(Inputs!$E$16=TRUE,K530="YES"),"YES","NO")</f>
        <v>NO</v>
      </c>
      <c r="AQ530" s="217" t="str">
        <f t="shared" si="163"/>
        <v>NO</v>
      </c>
      <c r="AR530" s="217" t="str">
        <f t="shared" si="154"/>
        <v>NO</v>
      </c>
      <c r="AS530" s="216">
        <v>24</v>
      </c>
      <c r="AT530" s="221">
        <f t="shared" si="157"/>
        <v>43528</v>
      </c>
      <c r="AU530" s="217" t="str">
        <f t="shared" si="164"/>
        <v>PO+24W</v>
      </c>
    </row>
    <row r="531" spans="1:47" s="9" customFormat="1" hidden="1" x14ac:dyDescent="0.25">
      <c r="A531" s="218"/>
      <c r="B531" s="217" t="s">
        <v>2644</v>
      </c>
      <c r="C531" s="217">
        <v>8300</v>
      </c>
      <c r="D531" s="225">
        <v>8356</v>
      </c>
      <c r="E531" s="205" t="s">
        <v>2357</v>
      </c>
      <c r="F531" s="205" t="str">
        <f t="shared" ref="F531:F594" si="165">"0000-"&amp;B531&amp;"-"&amp;TEXT(D531,"00#")</f>
        <v>0000-FE-8356</v>
      </c>
      <c r="G531" s="205" t="s">
        <v>2742</v>
      </c>
      <c r="H531" s="9" t="s">
        <v>2667</v>
      </c>
      <c r="I531" s="9" t="str">
        <f>VLOOKUP(J531,Auxiliary!B:C,2,0)</f>
        <v>LEVE</v>
      </c>
      <c r="J531" s="217" t="s">
        <v>2538</v>
      </c>
      <c r="K531" s="217" t="s">
        <v>2653</v>
      </c>
      <c r="L531" s="217" t="s">
        <v>2654</v>
      </c>
      <c r="M531" s="217" t="s">
        <v>2654</v>
      </c>
      <c r="N531" s="217" t="s">
        <v>2654</v>
      </c>
      <c r="O531" s="217" t="s">
        <v>2654</v>
      </c>
      <c r="P531" s="217" t="s">
        <v>2654</v>
      </c>
      <c r="Q531" s="217" t="s">
        <v>2654</v>
      </c>
      <c r="R531" s="217" t="s">
        <v>2653</v>
      </c>
      <c r="S531" s="217" t="s">
        <v>2654</v>
      </c>
      <c r="T531" s="217" t="s">
        <v>2654</v>
      </c>
      <c r="U531" s="217" t="s">
        <v>2654</v>
      </c>
      <c r="V531" s="217" t="s">
        <v>2654</v>
      </c>
      <c r="W531" s="217" t="s">
        <v>2654</v>
      </c>
      <c r="X531" s="217" t="s">
        <v>2654</v>
      </c>
      <c r="Y531" s="217" t="s">
        <v>2654</v>
      </c>
      <c r="Z531" s="217" t="s">
        <v>2654</v>
      </c>
      <c r="AA531" s="217" t="s">
        <v>2654</v>
      </c>
      <c r="AB531" s="217" t="str">
        <f t="shared" ref="AB531:AB594" si="166">IF(AND(N$6="X",N531="YES"),"YES","NO")</f>
        <v>NO</v>
      </c>
      <c r="AC531" s="217" t="str">
        <f t="shared" ref="AC531:AC594" si="167">IF(AND(O$6="X",O531="YES"),"YES","NO")</f>
        <v>NO</v>
      </c>
      <c r="AD531" s="217" t="str">
        <f t="shared" ref="AD531:AD594" si="168">IF(AND(P$6="X",P531="YES"),"YES","NO")</f>
        <v>NO</v>
      </c>
      <c r="AE531" s="217" t="str">
        <f t="shared" ref="AE531:AE594" si="169">IF(AND(Q$6="X",Q531="YES"),"YES","NO")</f>
        <v>NO</v>
      </c>
      <c r="AF531" s="217" t="str">
        <f t="shared" ref="AF531:AF594" si="170">IF(AND(R$6="X",R531="YES"),"YES","NO")</f>
        <v>NO</v>
      </c>
      <c r="AG531" s="217" t="str">
        <f t="shared" ref="AG531:AG594" si="171">IF(AND(S$6="X",S531="YES"),"YES","NO")</f>
        <v>NO</v>
      </c>
      <c r="AH531" s="217" t="str">
        <f t="shared" si="155"/>
        <v>NO</v>
      </c>
      <c r="AI531" s="217" t="str">
        <f t="shared" si="156"/>
        <v>NO</v>
      </c>
      <c r="AJ531" s="217" t="str">
        <f t="shared" si="158"/>
        <v>NO</v>
      </c>
      <c r="AK531" s="217" t="str">
        <f t="shared" si="159"/>
        <v>NO</v>
      </c>
      <c r="AL531" s="217" t="str">
        <f t="shared" si="160"/>
        <v>NO</v>
      </c>
      <c r="AM531" s="217" t="str">
        <f t="shared" si="161"/>
        <v>NO</v>
      </c>
      <c r="AN531" s="217" t="str">
        <f t="shared" si="162"/>
        <v>NO</v>
      </c>
      <c r="AO531" s="217" t="str">
        <f t="shared" si="162"/>
        <v>NO</v>
      </c>
      <c r="AP531" s="217" t="str">
        <f>IF(AND(Inputs!$E$16=TRUE,K531="YES"),"YES","NO")</f>
        <v>NO</v>
      </c>
      <c r="AQ531" s="217" t="str">
        <f t="shared" si="163"/>
        <v>NO</v>
      </c>
      <c r="AR531" s="217" t="str">
        <f t="shared" ref="AR531:AR594" si="172">IF(K531="NO",AQ531,IF(AND(K531="YES",AQ531="YES",AP531="YES"),"YES",IF(AND(K531="YES",AQ531="NO",AP531="NO"),"NO",IF(AND(K531="YES",AP531="YES",AQ531="NO"),"NO","NO"))))</f>
        <v>NO</v>
      </c>
      <c r="AS531" s="216">
        <v>24</v>
      </c>
      <c r="AT531" s="221">
        <f t="shared" si="157"/>
        <v>43528</v>
      </c>
      <c r="AU531" s="217" t="str">
        <f t="shared" si="164"/>
        <v>PO+24W</v>
      </c>
    </row>
    <row r="532" spans="1:47" s="9" customFormat="1" hidden="1" x14ac:dyDescent="0.25">
      <c r="A532" s="218"/>
      <c r="B532" s="217" t="s">
        <v>2644</v>
      </c>
      <c r="C532" s="217">
        <v>8300</v>
      </c>
      <c r="D532" s="225">
        <v>8357</v>
      </c>
      <c r="E532" s="205" t="s">
        <v>2358</v>
      </c>
      <c r="F532" s="205" t="str">
        <f t="shared" si="165"/>
        <v>0000-FE-8357</v>
      </c>
      <c r="G532" s="205" t="s">
        <v>2742</v>
      </c>
      <c r="H532" s="9" t="s">
        <v>2667</v>
      </c>
      <c r="I532" s="9" t="str">
        <f>VLOOKUP(J532,Auxiliary!B:C,2,0)</f>
        <v>LEVE</v>
      </c>
      <c r="J532" s="217" t="s">
        <v>2538</v>
      </c>
      <c r="K532" s="217" t="s">
        <v>2653</v>
      </c>
      <c r="L532" s="217" t="s">
        <v>2654</v>
      </c>
      <c r="M532" s="217" t="s">
        <v>2654</v>
      </c>
      <c r="N532" s="217" t="s">
        <v>2654</v>
      </c>
      <c r="O532" s="217" t="s">
        <v>2654</v>
      </c>
      <c r="P532" s="217" t="s">
        <v>2654</v>
      </c>
      <c r="Q532" s="217" t="s">
        <v>2654</v>
      </c>
      <c r="R532" s="217" t="s">
        <v>2653</v>
      </c>
      <c r="S532" s="217" t="s">
        <v>2654</v>
      </c>
      <c r="T532" s="217" t="s">
        <v>2654</v>
      </c>
      <c r="U532" s="217" t="s">
        <v>2654</v>
      </c>
      <c r="V532" s="217" t="s">
        <v>2654</v>
      </c>
      <c r="W532" s="217" t="s">
        <v>2654</v>
      </c>
      <c r="X532" s="217" t="s">
        <v>2654</v>
      </c>
      <c r="Y532" s="217" t="s">
        <v>2654</v>
      </c>
      <c r="Z532" s="217" t="s">
        <v>2654</v>
      </c>
      <c r="AA532" s="217" t="s">
        <v>2654</v>
      </c>
      <c r="AB532" s="217" t="str">
        <f t="shared" si="166"/>
        <v>NO</v>
      </c>
      <c r="AC532" s="217" t="str">
        <f t="shared" si="167"/>
        <v>NO</v>
      </c>
      <c r="AD532" s="217" t="str">
        <f t="shared" si="168"/>
        <v>NO</v>
      </c>
      <c r="AE532" s="217" t="str">
        <f t="shared" si="169"/>
        <v>NO</v>
      </c>
      <c r="AF532" s="217" t="str">
        <f t="shared" si="170"/>
        <v>NO</v>
      </c>
      <c r="AG532" s="217" t="str">
        <f t="shared" si="171"/>
        <v>NO</v>
      </c>
      <c r="AH532" s="217" t="str">
        <f t="shared" si="155"/>
        <v>NO</v>
      </c>
      <c r="AI532" s="217" t="str">
        <f t="shared" si="156"/>
        <v>NO</v>
      </c>
      <c r="AJ532" s="217" t="str">
        <f t="shared" si="158"/>
        <v>NO</v>
      </c>
      <c r="AK532" s="217" t="str">
        <f t="shared" si="159"/>
        <v>NO</v>
      </c>
      <c r="AL532" s="217" t="str">
        <f t="shared" si="160"/>
        <v>NO</v>
      </c>
      <c r="AM532" s="217" t="str">
        <f t="shared" si="161"/>
        <v>NO</v>
      </c>
      <c r="AN532" s="217" t="str">
        <f t="shared" si="162"/>
        <v>NO</v>
      </c>
      <c r="AO532" s="217" t="str">
        <f t="shared" si="162"/>
        <v>NO</v>
      </c>
      <c r="AP532" s="217" t="str">
        <f>IF(AND(Inputs!$E$16=TRUE,K532="YES"),"YES","NO")</f>
        <v>NO</v>
      </c>
      <c r="AQ532" s="217" t="str">
        <f t="shared" si="163"/>
        <v>NO</v>
      </c>
      <c r="AR532" s="217" t="str">
        <f t="shared" si="172"/>
        <v>NO</v>
      </c>
      <c r="AS532" s="216">
        <v>24</v>
      </c>
      <c r="AT532" s="221">
        <f t="shared" si="157"/>
        <v>43528</v>
      </c>
      <c r="AU532" s="217" t="str">
        <f t="shared" si="164"/>
        <v>PO+24W</v>
      </c>
    </row>
    <row r="533" spans="1:47" s="9" customFormat="1" hidden="1" x14ac:dyDescent="0.25">
      <c r="A533" s="218"/>
      <c r="B533" s="217" t="s">
        <v>2644</v>
      </c>
      <c r="C533" s="217">
        <v>8300</v>
      </c>
      <c r="D533" s="225">
        <v>8358</v>
      </c>
      <c r="E533" s="205" t="s">
        <v>2906</v>
      </c>
      <c r="F533" s="205" t="str">
        <f t="shared" si="165"/>
        <v>0000-FE-8358</v>
      </c>
      <c r="G533" s="205" t="s">
        <v>2742</v>
      </c>
      <c r="H533" s="9" t="s">
        <v>2667</v>
      </c>
      <c r="I533" s="9" t="str">
        <f>VLOOKUP(J533,Auxiliary!B:C,2,0)</f>
        <v>LEVE</v>
      </c>
      <c r="J533" s="217" t="s">
        <v>2538</v>
      </c>
      <c r="K533" s="217" t="s">
        <v>2653</v>
      </c>
      <c r="L533" s="217" t="s">
        <v>2654</v>
      </c>
      <c r="M533" s="217" t="s">
        <v>2654</v>
      </c>
      <c r="N533" s="217" t="s">
        <v>2654</v>
      </c>
      <c r="O533" s="217" t="s">
        <v>2654</v>
      </c>
      <c r="P533" s="217" t="s">
        <v>2654</v>
      </c>
      <c r="Q533" s="217" t="s">
        <v>2654</v>
      </c>
      <c r="R533" s="217" t="s">
        <v>2653</v>
      </c>
      <c r="S533" s="217" t="s">
        <v>2654</v>
      </c>
      <c r="T533" s="217" t="s">
        <v>2654</v>
      </c>
      <c r="U533" s="217" t="s">
        <v>2654</v>
      </c>
      <c r="V533" s="217" t="s">
        <v>2654</v>
      </c>
      <c r="W533" s="217" t="s">
        <v>2654</v>
      </c>
      <c r="X533" s="217" t="s">
        <v>2654</v>
      </c>
      <c r="Y533" s="217" t="s">
        <v>2654</v>
      </c>
      <c r="Z533" s="217" t="s">
        <v>2654</v>
      </c>
      <c r="AA533" s="217" t="s">
        <v>2654</v>
      </c>
      <c r="AB533" s="217" t="str">
        <f t="shared" si="166"/>
        <v>NO</v>
      </c>
      <c r="AC533" s="217" t="str">
        <f t="shared" si="167"/>
        <v>NO</v>
      </c>
      <c r="AD533" s="217" t="str">
        <f t="shared" si="168"/>
        <v>NO</v>
      </c>
      <c r="AE533" s="217" t="str">
        <f t="shared" si="169"/>
        <v>NO</v>
      </c>
      <c r="AF533" s="217" t="str">
        <f t="shared" si="170"/>
        <v>NO</v>
      </c>
      <c r="AG533" s="217" t="str">
        <f t="shared" si="171"/>
        <v>NO</v>
      </c>
      <c r="AH533" s="217" t="str">
        <f t="shared" si="155"/>
        <v>NO</v>
      </c>
      <c r="AI533" s="217" t="str">
        <f t="shared" si="156"/>
        <v>NO</v>
      </c>
      <c r="AJ533" s="217" t="str">
        <f t="shared" si="158"/>
        <v>NO</v>
      </c>
      <c r="AK533" s="217" t="str">
        <f t="shared" si="159"/>
        <v>NO</v>
      </c>
      <c r="AL533" s="217" t="str">
        <f t="shared" si="160"/>
        <v>NO</v>
      </c>
      <c r="AM533" s="217" t="str">
        <f t="shared" si="161"/>
        <v>NO</v>
      </c>
      <c r="AN533" s="217" t="str">
        <f t="shared" si="162"/>
        <v>NO</v>
      </c>
      <c r="AO533" s="217" t="str">
        <f t="shared" si="162"/>
        <v>NO</v>
      </c>
      <c r="AP533" s="217" t="str">
        <f>IF(AND(Inputs!$E$16=TRUE,K533="YES"),"YES","NO")</f>
        <v>NO</v>
      </c>
      <c r="AQ533" s="217" t="str">
        <f t="shared" si="163"/>
        <v>NO</v>
      </c>
      <c r="AR533" s="217" t="str">
        <f t="shared" si="172"/>
        <v>NO</v>
      </c>
      <c r="AS533" s="216">
        <v>40</v>
      </c>
      <c r="AT533" s="221">
        <f t="shared" si="157"/>
        <v>43640</v>
      </c>
      <c r="AU533" s="217" t="str">
        <f t="shared" si="164"/>
        <v>PO+40W</v>
      </c>
    </row>
    <row r="534" spans="1:47" s="9" customFormat="1" hidden="1" x14ac:dyDescent="0.25">
      <c r="A534" s="218"/>
      <c r="B534" s="217" t="s">
        <v>2644</v>
      </c>
      <c r="C534" s="217">
        <v>8300</v>
      </c>
      <c r="D534" s="225">
        <v>8359</v>
      </c>
      <c r="E534" s="205" t="s">
        <v>2007</v>
      </c>
      <c r="F534" s="205" t="str">
        <f t="shared" si="165"/>
        <v>0000-FE-8359</v>
      </c>
      <c r="G534" s="205" t="s">
        <v>2742</v>
      </c>
      <c r="H534" s="9" t="s">
        <v>2667</v>
      </c>
      <c r="I534" s="9" t="str">
        <f>VLOOKUP(J534,Auxiliary!B:C,2,0)</f>
        <v>LEVE</v>
      </c>
      <c r="J534" s="217" t="s">
        <v>2538</v>
      </c>
      <c r="K534" s="217" t="s">
        <v>2653</v>
      </c>
      <c r="L534" s="217" t="s">
        <v>2654</v>
      </c>
      <c r="M534" s="217" t="s">
        <v>2654</v>
      </c>
      <c r="N534" s="217" t="s">
        <v>2654</v>
      </c>
      <c r="O534" s="217" t="s">
        <v>2654</v>
      </c>
      <c r="P534" s="217" t="s">
        <v>2654</v>
      </c>
      <c r="Q534" s="217" t="s">
        <v>2654</v>
      </c>
      <c r="R534" s="217" t="s">
        <v>2653</v>
      </c>
      <c r="S534" s="217" t="s">
        <v>2654</v>
      </c>
      <c r="T534" s="217" t="s">
        <v>2654</v>
      </c>
      <c r="U534" s="217" t="s">
        <v>2654</v>
      </c>
      <c r="V534" s="217" t="s">
        <v>2654</v>
      </c>
      <c r="W534" s="217" t="s">
        <v>2654</v>
      </c>
      <c r="X534" s="217" t="s">
        <v>2654</v>
      </c>
      <c r="Y534" s="217" t="s">
        <v>2654</v>
      </c>
      <c r="Z534" s="217" t="s">
        <v>2654</v>
      </c>
      <c r="AA534" s="217" t="s">
        <v>2654</v>
      </c>
      <c r="AB534" s="217" t="str">
        <f t="shared" si="166"/>
        <v>NO</v>
      </c>
      <c r="AC534" s="217" t="str">
        <f t="shared" si="167"/>
        <v>NO</v>
      </c>
      <c r="AD534" s="217" t="str">
        <f t="shared" si="168"/>
        <v>NO</v>
      </c>
      <c r="AE534" s="217" t="str">
        <f t="shared" si="169"/>
        <v>NO</v>
      </c>
      <c r="AF534" s="217" t="str">
        <f t="shared" si="170"/>
        <v>NO</v>
      </c>
      <c r="AG534" s="217" t="str">
        <f t="shared" si="171"/>
        <v>NO</v>
      </c>
      <c r="AH534" s="217" t="str">
        <f t="shared" si="155"/>
        <v>NO</v>
      </c>
      <c r="AI534" s="217" t="str">
        <f t="shared" si="156"/>
        <v>NO</v>
      </c>
      <c r="AJ534" s="217" t="str">
        <f t="shared" si="158"/>
        <v>NO</v>
      </c>
      <c r="AK534" s="217" t="str">
        <f t="shared" si="159"/>
        <v>NO</v>
      </c>
      <c r="AL534" s="217" t="str">
        <f t="shared" si="160"/>
        <v>NO</v>
      </c>
      <c r="AM534" s="217" t="str">
        <f t="shared" si="161"/>
        <v>NO</v>
      </c>
      <c r="AN534" s="217" t="str">
        <f t="shared" si="162"/>
        <v>NO</v>
      </c>
      <c r="AO534" s="217" t="str">
        <f t="shared" si="162"/>
        <v>NO</v>
      </c>
      <c r="AP534" s="217" t="str">
        <f>IF(AND(Inputs!$E$16=TRUE,K534="YES"),"YES","NO")</f>
        <v>NO</v>
      </c>
      <c r="AQ534" s="217" t="str">
        <f t="shared" si="163"/>
        <v>NO</v>
      </c>
      <c r="AR534" s="217" t="str">
        <f t="shared" si="172"/>
        <v>NO</v>
      </c>
      <c r="AS534" s="216">
        <v>24</v>
      </c>
      <c r="AT534" s="221">
        <f t="shared" si="157"/>
        <v>43528</v>
      </c>
      <c r="AU534" s="217" t="str">
        <f t="shared" si="164"/>
        <v>PO+24W</v>
      </c>
    </row>
    <row r="535" spans="1:47" s="9" customFormat="1" hidden="1" x14ac:dyDescent="0.25">
      <c r="A535" s="218"/>
      <c r="B535" s="217" t="s">
        <v>2644</v>
      </c>
      <c r="C535" s="217">
        <v>8300</v>
      </c>
      <c r="D535" s="225">
        <v>8360</v>
      </c>
      <c r="E535" s="205" t="s">
        <v>2359</v>
      </c>
      <c r="F535" s="205" t="str">
        <f t="shared" si="165"/>
        <v>0000-FE-8360</v>
      </c>
      <c r="G535" s="205" t="s">
        <v>2742</v>
      </c>
      <c r="H535" s="9" t="s">
        <v>2667</v>
      </c>
      <c r="I535" s="9" t="str">
        <f>VLOOKUP(J535,Auxiliary!B:C,2,0)</f>
        <v>LEVE</v>
      </c>
      <c r="J535" s="217" t="s">
        <v>2538</v>
      </c>
      <c r="K535" s="217" t="s">
        <v>2653</v>
      </c>
      <c r="L535" s="217" t="s">
        <v>2654</v>
      </c>
      <c r="M535" s="217" t="s">
        <v>2654</v>
      </c>
      <c r="N535" s="217" t="s">
        <v>2654</v>
      </c>
      <c r="O535" s="217" t="s">
        <v>2654</v>
      </c>
      <c r="P535" s="217" t="s">
        <v>2654</v>
      </c>
      <c r="Q535" s="217" t="s">
        <v>2654</v>
      </c>
      <c r="R535" s="217" t="s">
        <v>2653</v>
      </c>
      <c r="S535" s="217" t="s">
        <v>2654</v>
      </c>
      <c r="T535" s="217" t="s">
        <v>2654</v>
      </c>
      <c r="U535" s="217" t="s">
        <v>2654</v>
      </c>
      <c r="V535" s="217" t="s">
        <v>2654</v>
      </c>
      <c r="W535" s="217" t="s">
        <v>2654</v>
      </c>
      <c r="X535" s="217" t="s">
        <v>2654</v>
      </c>
      <c r="Y535" s="217" t="s">
        <v>2654</v>
      </c>
      <c r="Z535" s="217" t="s">
        <v>2654</v>
      </c>
      <c r="AA535" s="217" t="s">
        <v>2654</v>
      </c>
      <c r="AB535" s="217" t="str">
        <f t="shared" si="166"/>
        <v>NO</v>
      </c>
      <c r="AC535" s="217" t="str">
        <f t="shared" si="167"/>
        <v>NO</v>
      </c>
      <c r="AD535" s="217" t="str">
        <f t="shared" si="168"/>
        <v>NO</v>
      </c>
      <c r="AE535" s="217" t="str">
        <f t="shared" si="169"/>
        <v>NO</v>
      </c>
      <c r="AF535" s="217" t="str">
        <f t="shared" si="170"/>
        <v>NO</v>
      </c>
      <c r="AG535" s="217" t="str">
        <f t="shared" si="171"/>
        <v>NO</v>
      </c>
      <c r="AH535" s="217" t="str">
        <f t="shared" si="155"/>
        <v>NO</v>
      </c>
      <c r="AI535" s="217" t="str">
        <f t="shared" si="156"/>
        <v>NO</v>
      </c>
      <c r="AJ535" s="217" t="str">
        <f t="shared" si="158"/>
        <v>NO</v>
      </c>
      <c r="AK535" s="217" t="str">
        <f t="shared" si="159"/>
        <v>NO</v>
      </c>
      <c r="AL535" s="217" t="str">
        <f t="shared" si="160"/>
        <v>NO</v>
      </c>
      <c r="AM535" s="217" t="str">
        <f t="shared" si="161"/>
        <v>NO</v>
      </c>
      <c r="AN535" s="217" t="str">
        <f t="shared" si="162"/>
        <v>NO</v>
      </c>
      <c r="AO535" s="217" t="str">
        <f t="shared" si="162"/>
        <v>NO</v>
      </c>
      <c r="AP535" s="217" t="str">
        <f>IF(AND(Inputs!$E$16=TRUE,K535="YES"),"YES","NO")</f>
        <v>NO</v>
      </c>
      <c r="AQ535" s="217" t="str">
        <f t="shared" si="163"/>
        <v>NO</v>
      </c>
      <c r="AR535" s="217" t="str">
        <f t="shared" si="172"/>
        <v>NO</v>
      </c>
      <c r="AS535" s="216">
        <v>24</v>
      </c>
      <c r="AT535" s="221">
        <f t="shared" si="157"/>
        <v>43528</v>
      </c>
      <c r="AU535" s="217" t="str">
        <f t="shared" si="164"/>
        <v>PO+24W</v>
      </c>
    </row>
    <row r="536" spans="1:47" s="9" customFormat="1" hidden="1" x14ac:dyDescent="0.25">
      <c r="A536" s="218"/>
      <c r="B536" s="217" t="s">
        <v>2644</v>
      </c>
      <c r="C536" s="217">
        <v>8300</v>
      </c>
      <c r="D536" s="225">
        <v>8361</v>
      </c>
      <c r="E536" s="205" t="s">
        <v>2360</v>
      </c>
      <c r="F536" s="205" t="str">
        <f t="shared" si="165"/>
        <v>0000-FE-8361</v>
      </c>
      <c r="G536" s="205" t="s">
        <v>2742</v>
      </c>
      <c r="H536" s="9" t="s">
        <v>2667</v>
      </c>
      <c r="I536" s="9" t="str">
        <f>VLOOKUP(J536,Auxiliary!B:C,2,0)</f>
        <v>LEVE</v>
      </c>
      <c r="J536" s="217" t="s">
        <v>2538</v>
      </c>
      <c r="K536" s="217" t="s">
        <v>2653</v>
      </c>
      <c r="L536" s="217" t="s">
        <v>2654</v>
      </c>
      <c r="M536" s="217" t="s">
        <v>2654</v>
      </c>
      <c r="N536" s="217" t="s">
        <v>2654</v>
      </c>
      <c r="O536" s="217" t="s">
        <v>2654</v>
      </c>
      <c r="P536" s="217" t="s">
        <v>2654</v>
      </c>
      <c r="Q536" s="217" t="s">
        <v>2654</v>
      </c>
      <c r="R536" s="217" t="s">
        <v>2653</v>
      </c>
      <c r="S536" s="217" t="s">
        <v>2654</v>
      </c>
      <c r="T536" s="217" t="s">
        <v>2654</v>
      </c>
      <c r="U536" s="217" t="s">
        <v>2654</v>
      </c>
      <c r="V536" s="217" t="s">
        <v>2654</v>
      </c>
      <c r="W536" s="217" t="s">
        <v>2654</v>
      </c>
      <c r="X536" s="217" t="s">
        <v>2654</v>
      </c>
      <c r="Y536" s="217" t="s">
        <v>2654</v>
      </c>
      <c r="Z536" s="217" t="s">
        <v>2654</v>
      </c>
      <c r="AA536" s="217" t="s">
        <v>2654</v>
      </c>
      <c r="AB536" s="217" t="str">
        <f t="shared" si="166"/>
        <v>NO</v>
      </c>
      <c r="AC536" s="217" t="str">
        <f t="shared" si="167"/>
        <v>NO</v>
      </c>
      <c r="AD536" s="217" t="str">
        <f t="shared" si="168"/>
        <v>NO</v>
      </c>
      <c r="AE536" s="217" t="str">
        <f t="shared" si="169"/>
        <v>NO</v>
      </c>
      <c r="AF536" s="217" t="str">
        <f t="shared" si="170"/>
        <v>NO</v>
      </c>
      <c r="AG536" s="217" t="str">
        <f t="shared" si="171"/>
        <v>NO</v>
      </c>
      <c r="AH536" s="217" t="str">
        <f t="shared" si="155"/>
        <v>NO</v>
      </c>
      <c r="AI536" s="217" t="str">
        <f t="shared" si="156"/>
        <v>NO</v>
      </c>
      <c r="AJ536" s="217" t="str">
        <f t="shared" si="158"/>
        <v>NO</v>
      </c>
      <c r="AK536" s="217" t="str">
        <f t="shared" si="159"/>
        <v>NO</v>
      </c>
      <c r="AL536" s="217" t="str">
        <f t="shared" si="160"/>
        <v>NO</v>
      </c>
      <c r="AM536" s="217" t="str">
        <f t="shared" si="161"/>
        <v>NO</v>
      </c>
      <c r="AN536" s="217" t="str">
        <f t="shared" si="162"/>
        <v>NO</v>
      </c>
      <c r="AO536" s="217" t="str">
        <f t="shared" si="162"/>
        <v>NO</v>
      </c>
      <c r="AP536" s="217" t="str">
        <f>IF(AND(Inputs!$E$16=TRUE,K536="YES"),"YES","NO")</f>
        <v>NO</v>
      </c>
      <c r="AQ536" s="217" t="str">
        <f t="shared" si="163"/>
        <v>NO</v>
      </c>
      <c r="AR536" s="217" t="str">
        <f t="shared" si="172"/>
        <v>NO</v>
      </c>
      <c r="AS536" s="216">
        <v>24</v>
      </c>
      <c r="AT536" s="221">
        <f t="shared" si="157"/>
        <v>43528</v>
      </c>
      <c r="AU536" s="217" t="str">
        <f t="shared" si="164"/>
        <v>PO+24W</v>
      </c>
    </row>
    <row r="537" spans="1:47" s="9" customFormat="1" hidden="1" x14ac:dyDescent="0.25">
      <c r="A537" s="218"/>
      <c r="B537" s="217" t="s">
        <v>2644</v>
      </c>
      <c r="C537" s="217">
        <v>8300</v>
      </c>
      <c r="D537" s="225">
        <v>8362</v>
      </c>
      <c r="E537" s="205" t="s">
        <v>2361</v>
      </c>
      <c r="F537" s="205" t="str">
        <f t="shared" si="165"/>
        <v>0000-FE-8362</v>
      </c>
      <c r="G537" s="205" t="s">
        <v>2742</v>
      </c>
      <c r="H537" s="9" t="s">
        <v>2667</v>
      </c>
      <c r="I537" s="9" t="str">
        <f>VLOOKUP(J537,Auxiliary!B:C,2,0)</f>
        <v>LEVE</v>
      </c>
      <c r="J537" s="217" t="s">
        <v>2538</v>
      </c>
      <c r="K537" s="217" t="s">
        <v>2653</v>
      </c>
      <c r="L537" s="217" t="s">
        <v>2654</v>
      </c>
      <c r="M537" s="217" t="s">
        <v>2654</v>
      </c>
      <c r="N537" s="217" t="s">
        <v>2654</v>
      </c>
      <c r="O537" s="217" t="s">
        <v>2654</v>
      </c>
      <c r="P537" s="217" t="s">
        <v>2654</v>
      </c>
      <c r="Q537" s="217" t="s">
        <v>2654</v>
      </c>
      <c r="R537" s="217" t="s">
        <v>2653</v>
      </c>
      <c r="S537" s="217" t="s">
        <v>2654</v>
      </c>
      <c r="T537" s="217" t="s">
        <v>2654</v>
      </c>
      <c r="U537" s="217" t="s">
        <v>2654</v>
      </c>
      <c r="V537" s="217" t="s">
        <v>2654</v>
      </c>
      <c r="W537" s="217" t="s">
        <v>2654</v>
      </c>
      <c r="X537" s="217" t="s">
        <v>2654</v>
      </c>
      <c r="Y537" s="217" t="s">
        <v>2654</v>
      </c>
      <c r="Z537" s="217" t="s">
        <v>2654</v>
      </c>
      <c r="AA537" s="217" t="s">
        <v>2654</v>
      </c>
      <c r="AB537" s="217" t="str">
        <f t="shared" si="166"/>
        <v>NO</v>
      </c>
      <c r="AC537" s="217" t="str">
        <f t="shared" si="167"/>
        <v>NO</v>
      </c>
      <c r="AD537" s="217" t="str">
        <f t="shared" si="168"/>
        <v>NO</v>
      </c>
      <c r="AE537" s="217" t="str">
        <f t="shared" si="169"/>
        <v>NO</v>
      </c>
      <c r="AF537" s="217" t="str">
        <f t="shared" si="170"/>
        <v>NO</v>
      </c>
      <c r="AG537" s="217" t="str">
        <f t="shared" si="171"/>
        <v>NO</v>
      </c>
      <c r="AH537" s="217" t="str">
        <f t="shared" si="155"/>
        <v>NO</v>
      </c>
      <c r="AI537" s="217" t="str">
        <f t="shared" si="156"/>
        <v>NO</v>
      </c>
      <c r="AJ537" s="217" t="str">
        <f t="shared" si="158"/>
        <v>NO</v>
      </c>
      <c r="AK537" s="217" t="str">
        <f t="shared" si="159"/>
        <v>NO</v>
      </c>
      <c r="AL537" s="217" t="str">
        <f t="shared" si="160"/>
        <v>NO</v>
      </c>
      <c r="AM537" s="217" t="str">
        <f t="shared" si="161"/>
        <v>NO</v>
      </c>
      <c r="AN537" s="217" t="str">
        <f t="shared" si="162"/>
        <v>NO</v>
      </c>
      <c r="AO537" s="217" t="str">
        <f t="shared" si="162"/>
        <v>NO</v>
      </c>
      <c r="AP537" s="217" t="str">
        <f>IF(AND(Inputs!$E$16=TRUE,K537="YES"),"YES","NO")</f>
        <v>NO</v>
      </c>
      <c r="AQ537" s="217" t="str">
        <f t="shared" si="163"/>
        <v>NO</v>
      </c>
      <c r="AR537" s="217" t="str">
        <f t="shared" si="172"/>
        <v>NO</v>
      </c>
      <c r="AS537" s="216">
        <v>24</v>
      </c>
      <c r="AT537" s="221">
        <f t="shared" si="157"/>
        <v>43528</v>
      </c>
      <c r="AU537" s="217" t="str">
        <f t="shared" si="164"/>
        <v>PO+24W</v>
      </c>
    </row>
    <row r="538" spans="1:47" s="9" customFormat="1" hidden="1" x14ac:dyDescent="0.25">
      <c r="A538" s="218"/>
      <c r="B538" s="217" t="s">
        <v>2644</v>
      </c>
      <c r="C538" s="217">
        <v>8300</v>
      </c>
      <c r="D538" s="225">
        <v>8363</v>
      </c>
      <c r="E538" s="205" t="s">
        <v>2008</v>
      </c>
      <c r="F538" s="205" t="str">
        <f t="shared" si="165"/>
        <v>0000-FE-8363</v>
      </c>
      <c r="G538" s="205" t="s">
        <v>2742</v>
      </c>
      <c r="H538" s="9" t="s">
        <v>2667</v>
      </c>
      <c r="I538" s="9" t="str">
        <f>VLOOKUP(J538,Auxiliary!B:C,2,0)</f>
        <v>LEVE</v>
      </c>
      <c r="J538" s="217" t="s">
        <v>2538</v>
      </c>
      <c r="K538" s="217" t="s">
        <v>2653</v>
      </c>
      <c r="L538" s="217" t="s">
        <v>2654</v>
      </c>
      <c r="M538" s="217" t="s">
        <v>2654</v>
      </c>
      <c r="N538" s="217" t="s">
        <v>2654</v>
      </c>
      <c r="O538" s="217" t="s">
        <v>2654</v>
      </c>
      <c r="P538" s="217" t="s">
        <v>2654</v>
      </c>
      <c r="Q538" s="217" t="s">
        <v>2654</v>
      </c>
      <c r="R538" s="217" t="s">
        <v>2653</v>
      </c>
      <c r="S538" s="217" t="s">
        <v>2654</v>
      </c>
      <c r="T538" s="217" t="s">
        <v>2654</v>
      </c>
      <c r="U538" s="217" t="s">
        <v>2654</v>
      </c>
      <c r="V538" s="217" t="s">
        <v>2654</v>
      </c>
      <c r="W538" s="217" t="s">
        <v>2654</v>
      </c>
      <c r="X538" s="217" t="s">
        <v>2654</v>
      </c>
      <c r="Y538" s="217" t="s">
        <v>2654</v>
      </c>
      <c r="Z538" s="217" t="s">
        <v>2654</v>
      </c>
      <c r="AA538" s="217" t="s">
        <v>2654</v>
      </c>
      <c r="AB538" s="217" t="str">
        <f t="shared" si="166"/>
        <v>NO</v>
      </c>
      <c r="AC538" s="217" t="str">
        <f t="shared" si="167"/>
        <v>NO</v>
      </c>
      <c r="AD538" s="217" t="str">
        <f t="shared" si="168"/>
        <v>NO</v>
      </c>
      <c r="AE538" s="217" t="str">
        <f t="shared" si="169"/>
        <v>NO</v>
      </c>
      <c r="AF538" s="217" t="str">
        <f t="shared" si="170"/>
        <v>NO</v>
      </c>
      <c r="AG538" s="217" t="str">
        <f t="shared" si="171"/>
        <v>NO</v>
      </c>
      <c r="AH538" s="217" t="str">
        <f t="shared" ref="AH538:AH601" si="173">IF(AND(T$6="X",T538="YES"),"YES","NO")</f>
        <v>NO</v>
      </c>
      <c r="AI538" s="217" t="str">
        <f t="shared" ref="AI538:AI601" si="174">IF(AND(U$6="X",U538="YES"),"YES","NO")</f>
        <v>NO</v>
      </c>
      <c r="AJ538" s="217" t="str">
        <f t="shared" si="158"/>
        <v>NO</v>
      </c>
      <c r="AK538" s="217" t="str">
        <f t="shared" si="159"/>
        <v>NO</v>
      </c>
      <c r="AL538" s="217" t="str">
        <f t="shared" si="160"/>
        <v>NO</v>
      </c>
      <c r="AM538" s="217" t="str">
        <f t="shared" si="161"/>
        <v>NO</v>
      </c>
      <c r="AN538" s="217" t="str">
        <f t="shared" si="162"/>
        <v>NO</v>
      </c>
      <c r="AO538" s="217" t="str">
        <f t="shared" si="162"/>
        <v>NO</v>
      </c>
      <c r="AP538" s="217" t="str">
        <f>IF(AND(Inputs!$E$16=TRUE,K538="YES"),"YES","NO")</f>
        <v>NO</v>
      </c>
      <c r="AQ538" s="217" t="str">
        <f t="shared" si="163"/>
        <v>NO</v>
      </c>
      <c r="AR538" s="217" t="str">
        <f t="shared" si="172"/>
        <v>NO</v>
      </c>
      <c r="AS538" s="216">
        <v>40</v>
      </c>
      <c r="AT538" s="221">
        <f t="shared" si="157"/>
        <v>43640</v>
      </c>
      <c r="AU538" s="217" t="str">
        <f t="shared" si="164"/>
        <v>PO+40W</v>
      </c>
    </row>
    <row r="539" spans="1:47" s="9" customFormat="1" hidden="1" x14ac:dyDescent="0.25">
      <c r="A539" s="218"/>
      <c r="B539" s="217" t="s">
        <v>2644</v>
      </c>
      <c r="C539" s="217">
        <v>8300</v>
      </c>
      <c r="D539" s="225">
        <v>8364</v>
      </c>
      <c r="E539" s="205" t="s">
        <v>2362</v>
      </c>
      <c r="F539" s="205" t="str">
        <f t="shared" si="165"/>
        <v>0000-FE-8364</v>
      </c>
      <c r="G539" s="205" t="s">
        <v>2742</v>
      </c>
      <c r="H539" s="9" t="s">
        <v>2667</v>
      </c>
      <c r="I539" s="9" t="str">
        <f>VLOOKUP(J539,Auxiliary!B:C,2,0)</f>
        <v>LEVE</v>
      </c>
      <c r="J539" s="217" t="s">
        <v>2538</v>
      </c>
      <c r="K539" s="217" t="s">
        <v>2653</v>
      </c>
      <c r="L539" s="217" t="s">
        <v>2654</v>
      </c>
      <c r="M539" s="217" t="s">
        <v>2654</v>
      </c>
      <c r="N539" s="217" t="s">
        <v>2654</v>
      </c>
      <c r="O539" s="217" t="s">
        <v>2654</v>
      </c>
      <c r="P539" s="217" t="s">
        <v>2654</v>
      </c>
      <c r="Q539" s="217" t="s">
        <v>2654</v>
      </c>
      <c r="R539" s="217" t="s">
        <v>2653</v>
      </c>
      <c r="S539" s="217" t="s">
        <v>2654</v>
      </c>
      <c r="T539" s="217" t="s">
        <v>2654</v>
      </c>
      <c r="U539" s="217" t="s">
        <v>2654</v>
      </c>
      <c r="V539" s="217" t="s">
        <v>2654</v>
      </c>
      <c r="W539" s="217" t="s">
        <v>2654</v>
      </c>
      <c r="X539" s="217" t="s">
        <v>2654</v>
      </c>
      <c r="Y539" s="217" t="s">
        <v>2654</v>
      </c>
      <c r="Z539" s="217" t="s">
        <v>2654</v>
      </c>
      <c r="AA539" s="217" t="s">
        <v>2654</v>
      </c>
      <c r="AB539" s="217" t="str">
        <f t="shared" si="166"/>
        <v>NO</v>
      </c>
      <c r="AC539" s="217" t="str">
        <f t="shared" si="167"/>
        <v>NO</v>
      </c>
      <c r="AD539" s="217" t="str">
        <f t="shared" si="168"/>
        <v>NO</v>
      </c>
      <c r="AE539" s="217" t="str">
        <f t="shared" si="169"/>
        <v>NO</v>
      </c>
      <c r="AF539" s="217" t="str">
        <f t="shared" si="170"/>
        <v>NO</v>
      </c>
      <c r="AG539" s="217" t="str">
        <f t="shared" si="171"/>
        <v>NO</v>
      </c>
      <c r="AH539" s="217" t="str">
        <f t="shared" si="173"/>
        <v>NO</v>
      </c>
      <c r="AI539" s="217" t="str">
        <f t="shared" si="174"/>
        <v>NO</v>
      </c>
      <c r="AJ539" s="217" t="str">
        <f t="shared" si="158"/>
        <v>NO</v>
      </c>
      <c r="AK539" s="217" t="str">
        <f t="shared" si="159"/>
        <v>NO</v>
      </c>
      <c r="AL539" s="217" t="str">
        <f t="shared" si="160"/>
        <v>NO</v>
      </c>
      <c r="AM539" s="217" t="str">
        <f t="shared" si="161"/>
        <v>NO</v>
      </c>
      <c r="AN539" s="217" t="str">
        <f t="shared" si="162"/>
        <v>NO</v>
      </c>
      <c r="AO539" s="217" t="str">
        <f t="shared" si="162"/>
        <v>NO</v>
      </c>
      <c r="AP539" s="217" t="str">
        <f>IF(AND(Inputs!$E$16=TRUE,K539="YES"),"YES","NO")</f>
        <v>NO</v>
      </c>
      <c r="AQ539" s="217" t="str">
        <f t="shared" si="163"/>
        <v>NO</v>
      </c>
      <c r="AR539" s="217" t="str">
        <f t="shared" si="172"/>
        <v>NO</v>
      </c>
      <c r="AS539" s="216">
        <v>40</v>
      </c>
      <c r="AT539" s="221">
        <f t="shared" si="157"/>
        <v>43640</v>
      </c>
      <c r="AU539" s="217" t="str">
        <f t="shared" si="164"/>
        <v>PO+40W</v>
      </c>
    </row>
    <row r="540" spans="1:47" s="9" customFormat="1" hidden="1" x14ac:dyDescent="0.25">
      <c r="A540" s="218"/>
      <c r="B540" s="217" t="s">
        <v>2644</v>
      </c>
      <c r="C540" s="217">
        <v>8400</v>
      </c>
      <c r="D540" s="225">
        <v>8400</v>
      </c>
      <c r="E540" s="205" t="s">
        <v>2363</v>
      </c>
      <c r="F540" s="205" t="str">
        <f t="shared" si="165"/>
        <v>0000-FE-8400</v>
      </c>
      <c r="G540" s="205" t="s">
        <v>2742</v>
      </c>
      <c r="H540" s="9" t="s">
        <v>2667</v>
      </c>
      <c r="I540" s="9" t="str">
        <f>VLOOKUP(J540,Auxiliary!B:C,2,0)</f>
        <v>LEVE</v>
      </c>
      <c r="J540" s="217" t="s">
        <v>2539</v>
      </c>
      <c r="K540" s="217" t="s">
        <v>2653</v>
      </c>
      <c r="L540" s="217" t="s">
        <v>2654</v>
      </c>
      <c r="M540" s="217" t="s">
        <v>2654</v>
      </c>
      <c r="N540" s="217" t="s">
        <v>2654</v>
      </c>
      <c r="O540" s="217" t="s">
        <v>2654</v>
      </c>
      <c r="P540" s="217" t="s">
        <v>2654</v>
      </c>
      <c r="Q540" s="217" t="s">
        <v>2654</v>
      </c>
      <c r="R540" s="217" t="s">
        <v>2653</v>
      </c>
      <c r="S540" s="217" t="s">
        <v>2654</v>
      </c>
      <c r="T540" s="217" t="s">
        <v>2654</v>
      </c>
      <c r="U540" s="217" t="s">
        <v>2654</v>
      </c>
      <c r="V540" s="217" t="s">
        <v>2654</v>
      </c>
      <c r="W540" s="217" t="s">
        <v>2654</v>
      </c>
      <c r="X540" s="217" t="s">
        <v>2654</v>
      </c>
      <c r="Y540" s="217" t="s">
        <v>2654</v>
      </c>
      <c r="Z540" s="217" t="s">
        <v>2654</v>
      </c>
      <c r="AA540" s="217" t="s">
        <v>2654</v>
      </c>
      <c r="AB540" s="217" t="str">
        <f t="shared" si="166"/>
        <v>NO</v>
      </c>
      <c r="AC540" s="217" t="str">
        <f t="shared" si="167"/>
        <v>NO</v>
      </c>
      <c r="AD540" s="217" t="str">
        <f t="shared" si="168"/>
        <v>NO</v>
      </c>
      <c r="AE540" s="217" t="str">
        <f t="shared" si="169"/>
        <v>NO</v>
      </c>
      <c r="AF540" s="217" t="str">
        <f t="shared" si="170"/>
        <v>NO</v>
      </c>
      <c r="AG540" s="217" t="str">
        <f t="shared" si="171"/>
        <v>NO</v>
      </c>
      <c r="AH540" s="217" t="str">
        <f t="shared" si="173"/>
        <v>NO</v>
      </c>
      <c r="AI540" s="217" t="str">
        <f t="shared" si="174"/>
        <v>NO</v>
      </c>
      <c r="AJ540" s="217" t="str">
        <f t="shared" si="158"/>
        <v>NO</v>
      </c>
      <c r="AK540" s="217" t="str">
        <f t="shared" si="159"/>
        <v>NO</v>
      </c>
      <c r="AL540" s="217" t="str">
        <f t="shared" si="160"/>
        <v>NO</v>
      </c>
      <c r="AM540" s="217" t="str">
        <f t="shared" si="161"/>
        <v>NO</v>
      </c>
      <c r="AN540" s="217" t="str">
        <f t="shared" si="162"/>
        <v>NO</v>
      </c>
      <c r="AO540" s="217" t="str">
        <f t="shared" si="162"/>
        <v>NO</v>
      </c>
      <c r="AP540" s="217" t="str">
        <f>IF(AND(Inputs!$E$16=TRUE,K540="YES"),"YES","NO")</f>
        <v>NO</v>
      </c>
      <c r="AQ540" s="217" t="str">
        <f t="shared" si="163"/>
        <v>NO</v>
      </c>
      <c r="AR540" s="217" t="str">
        <f t="shared" si="172"/>
        <v>NO</v>
      </c>
      <c r="AS540" s="216">
        <v>24</v>
      </c>
      <c r="AT540" s="221">
        <f t="shared" si="157"/>
        <v>43528</v>
      </c>
      <c r="AU540" s="217" t="str">
        <f t="shared" si="164"/>
        <v>PO+24W</v>
      </c>
    </row>
    <row r="541" spans="1:47" s="9" customFormat="1" hidden="1" x14ac:dyDescent="0.25">
      <c r="A541" s="218"/>
      <c r="B541" s="217" t="s">
        <v>2644</v>
      </c>
      <c r="C541" s="217">
        <v>8400</v>
      </c>
      <c r="D541" s="225">
        <v>8401</v>
      </c>
      <c r="E541" s="205" t="s">
        <v>2364</v>
      </c>
      <c r="F541" s="205" t="str">
        <f t="shared" si="165"/>
        <v>0000-FE-8401</v>
      </c>
      <c r="G541" s="205" t="s">
        <v>2742</v>
      </c>
      <c r="H541" s="9" t="s">
        <v>2667</v>
      </c>
      <c r="I541" s="9" t="str">
        <f>VLOOKUP(J541,Auxiliary!B:C,2,0)</f>
        <v>LEVE</v>
      </c>
      <c r="J541" s="217" t="s">
        <v>2539</v>
      </c>
      <c r="K541" s="217" t="s">
        <v>2653</v>
      </c>
      <c r="L541" s="217" t="s">
        <v>2654</v>
      </c>
      <c r="M541" s="217" t="s">
        <v>2654</v>
      </c>
      <c r="N541" s="217" t="s">
        <v>2654</v>
      </c>
      <c r="O541" s="217" t="s">
        <v>2654</v>
      </c>
      <c r="P541" s="217" t="s">
        <v>2654</v>
      </c>
      <c r="Q541" s="217" t="s">
        <v>2654</v>
      </c>
      <c r="R541" s="217" t="s">
        <v>2653</v>
      </c>
      <c r="S541" s="217" t="s">
        <v>2654</v>
      </c>
      <c r="T541" s="217" t="s">
        <v>2654</v>
      </c>
      <c r="U541" s="217" t="s">
        <v>2654</v>
      </c>
      <c r="V541" s="217" t="s">
        <v>2654</v>
      </c>
      <c r="W541" s="217" t="s">
        <v>2654</v>
      </c>
      <c r="X541" s="217" t="s">
        <v>2654</v>
      </c>
      <c r="Y541" s="217" t="s">
        <v>2654</v>
      </c>
      <c r="Z541" s="217" t="s">
        <v>2654</v>
      </c>
      <c r="AA541" s="217" t="s">
        <v>2654</v>
      </c>
      <c r="AB541" s="217" t="str">
        <f t="shared" si="166"/>
        <v>NO</v>
      </c>
      <c r="AC541" s="217" t="str">
        <f t="shared" si="167"/>
        <v>NO</v>
      </c>
      <c r="AD541" s="217" t="str">
        <f t="shared" si="168"/>
        <v>NO</v>
      </c>
      <c r="AE541" s="217" t="str">
        <f t="shared" si="169"/>
        <v>NO</v>
      </c>
      <c r="AF541" s="217" t="str">
        <f t="shared" si="170"/>
        <v>NO</v>
      </c>
      <c r="AG541" s="217" t="str">
        <f t="shared" si="171"/>
        <v>NO</v>
      </c>
      <c r="AH541" s="217" t="str">
        <f t="shared" si="173"/>
        <v>NO</v>
      </c>
      <c r="AI541" s="217" t="str">
        <f t="shared" si="174"/>
        <v>NO</v>
      </c>
      <c r="AJ541" s="217" t="str">
        <f t="shared" si="158"/>
        <v>NO</v>
      </c>
      <c r="AK541" s="217" t="str">
        <f t="shared" si="159"/>
        <v>NO</v>
      </c>
      <c r="AL541" s="217" t="str">
        <f t="shared" si="160"/>
        <v>NO</v>
      </c>
      <c r="AM541" s="217" t="str">
        <f t="shared" si="161"/>
        <v>NO</v>
      </c>
      <c r="AN541" s="217" t="str">
        <f t="shared" si="162"/>
        <v>NO</v>
      </c>
      <c r="AO541" s="217" t="str">
        <f t="shared" si="162"/>
        <v>NO</v>
      </c>
      <c r="AP541" s="217" t="str">
        <f>IF(AND(Inputs!$E$16=TRUE,K541="YES"),"YES","NO")</f>
        <v>NO</v>
      </c>
      <c r="AQ541" s="217" t="str">
        <f t="shared" si="163"/>
        <v>NO</v>
      </c>
      <c r="AR541" s="217" t="str">
        <f t="shared" si="172"/>
        <v>NO</v>
      </c>
      <c r="AS541" s="216">
        <v>24</v>
      </c>
      <c r="AT541" s="221">
        <f t="shared" si="157"/>
        <v>43528</v>
      </c>
      <c r="AU541" s="217" t="str">
        <f t="shared" si="164"/>
        <v>PO+24W</v>
      </c>
    </row>
    <row r="542" spans="1:47" s="9" customFormat="1" hidden="1" x14ac:dyDescent="0.25">
      <c r="A542" s="218"/>
      <c r="B542" s="217" t="s">
        <v>2644</v>
      </c>
      <c r="C542" s="217">
        <v>8400</v>
      </c>
      <c r="D542" s="225">
        <v>8402</v>
      </c>
      <c r="E542" s="205" t="s">
        <v>2365</v>
      </c>
      <c r="F542" s="205" t="str">
        <f t="shared" si="165"/>
        <v>0000-FE-8402</v>
      </c>
      <c r="G542" s="205" t="s">
        <v>2742</v>
      </c>
      <c r="H542" s="9" t="s">
        <v>2667</v>
      </c>
      <c r="I542" s="9" t="str">
        <f>VLOOKUP(J542,Auxiliary!B:C,2,0)</f>
        <v>LEVE</v>
      </c>
      <c r="J542" s="217" t="s">
        <v>2539</v>
      </c>
      <c r="K542" s="217" t="s">
        <v>2653</v>
      </c>
      <c r="L542" s="217" t="s">
        <v>2654</v>
      </c>
      <c r="M542" s="217" t="s">
        <v>2654</v>
      </c>
      <c r="N542" s="217" t="s">
        <v>2654</v>
      </c>
      <c r="O542" s="217" t="s">
        <v>2654</v>
      </c>
      <c r="P542" s="217" t="s">
        <v>2654</v>
      </c>
      <c r="Q542" s="217" t="s">
        <v>2654</v>
      </c>
      <c r="R542" s="217" t="s">
        <v>2653</v>
      </c>
      <c r="S542" s="217" t="s">
        <v>2654</v>
      </c>
      <c r="T542" s="217" t="s">
        <v>2654</v>
      </c>
      <c r="U542" s="217" t="s">
        <v>2654</v>
      </c>
      <c r="V542" s="217" t="s">
        <v>2654</v>
      </c>
      <c r="W542" s="217" t="s">
        <v>2654</v>
      </c>
      <c r="X542" s="217" t="s">
        <v>2654</v>
      </c>
      <c r="Y542" s="217" t="s">
        <v>2654</v>
      </c>
      <c r="Z542" s="217" t="s">
        <v>2654</v>
      </c>
      <c r="AA542" s="217" t="s">
        <v>2654</v>
      </c>
      <c r="AB542" s="217" t="str">
        <f t="shared" si="166"/>
        <v>NO</v>
      </c>
      <c r="AC542" s="217" t="str">
        <f t="shared" si="167"/>
        <v>NO</v>
      </c>
      <c r="AD542" s="217" t="str">
        <f t="shared" si="168"/>
        <v>NO</v>
      </c>
      <c r="AE542" s="217" t="str">
        <f t="shared" si="169"/>
        <v>NO</v>
      </c>
      <c r="AF542" s="217" t="str">
        <f t="shared" si="170"/>
        <v>NO</v>
      </c>
      <c r="AG542" s="217" t="str">
        <f t="shared" si="171"/>
        <v>NO</v>
      </c>
      <c r="AH542" s="217" t="str">
        <f t="shared" si="173"/>
        <v>NO</v>
      </c>
      <c r="AI542" s="217" t="str">
        <f t="shared" si="174"/>
        <v>NO</v>
      </c>
      <c r="AJ542" s="217" t="str">
        <f t="shared" si="158"/>
        <v>NO</v>
      </c>
      <c r="AK542" s="217" t="str">
        <f t="shared" si="159"/>
        <v>NO</v>
      </c>
      <c r="AL542" s="217" t="str">
        <f t="shared" si="160"/>
        <v>NO</v>
      </c>
      <c r="AM542" s="217" t="str">
        <f t="shared" si="161"/>
        <v>NO</v>
      </c>
      <c r="AN542" s="217" t="str">
        <f t="shared" si="162"/>
        <v>NO</v>
      </c>
      <c r="AO542" s="217" t="str">
        <f t="shared" si="162"/>
        <v>NO</v>
      </c>
      <c r="AP542" s="217" t="str">
        <f>IF(AND(Inputs!$E$16=TRUE,K542="YES"),"YES","NO")</f>
        <v>NO</v>
      </c>
      <c r="AQ542" s="217" t="str">
        <f t="shared" si="163"/>
        <v>NO</v>
      </c>
      <c r="AR542" s="217" t="str">
        <f t="shared" si="172"/>
        <v>NO</v>
      </c>
      <c r="AS542" s="216">
        <v>24</v>
      </c>
      <c r="AT542" s="221">
        <f t="shared" si="157"/>
        <v>43528</v>
      </c>
      <c r="AU542" s="217" t="str">
        <f t="shared" si="164"/>
        <v>PO+24W</v>
      </c>
    </row>
    <row r="543" spans="1:47" s="9" customFormat="1" hidden="1" x14ac:dyDescent="0.25">
      <c r="A543" s="218"/>
      <c r="B543" s="217" t="s">
        <v>2644</v>
      </c>
      <c r="C543" s="217">
        <v>8400</v>
      </c>
      <c r="D543" s="225">
        <v>8403</v>
      </c>
      <c r="E543" s="205" t="s">
        <v>2907</v>
      </c>
      <c r="F543" s="205" t="str">
        <f t="shared" si="165"/>
        <v>0000-FE-8403</v>
      </c>
      <c r="G543" s="205" t="s">
        <v>2742</v>
      </c>
      <c r="H543" s="9" t="s">
        <v>2667</v>
      </c>
      <c r="I543" s="9" t="str">
        <f>VLOOKUP(J543,Auxiliary!B:C,2,0)</f>
        <v>LEVE</v>
      </c>
      <c r="J543" s="217" t="s">
        <v>2539</v>
      </c>
      <c r="K543" s="217" t="s">
        <v>2653</v>
      </c>
      <c r="L543" s="217" t="s">
        <v>2654</v>
      </c>
      <c r="M543" s="217" t="s">
        <v>2654</v>
      </c>
      <c r="N543" s="217" t="s">
        <v>2654</v>
      </c>
      <c r="O543" s="217" t="s">
        <v>2654</v>
      </c>
      <c r="P543" s="217" t="s">
        <v>2654</v>
      </c>
      <c r="Q543" s="217" t="s">
        <v>2654</v>
      </c>
      <c r="R543" s="217" t="s">
        <v>2653</v>
      </c>
      <c r="S543" s="217" t="s">
        <v>2654</v>
      </c>
      <c r="T543" s="217" t="s">
        <v>2654</v>
      </c>
      <c r="U543" s="217" t="s">
        <v>2654</v>
      </c>
      <c r="V543" s="217" t="s">
        <v>2654</v>
      </c>
      <c r="W543" s="217" t="s">
        <v>2654</v>
      </c>
      <c r="X543" s="217" t="s">
        <v>2654</v>
      </c>
      <c r="Y543" s="217" t="s">
        <v>2654</v>
      </c>
      <c r="Z543" s="217" t="s">
        <v>2654</v>
      </c>
      <c r="AA543" s="217" t="s">
        <v>2654</v>
      </c>
      <c r="AB543" s="217" t="str">
        <f t="shared" si="166"/>
        <v>NO</v>
      </c>
      <c r="AC543" s="217" t="str">
        <f t="shared" si="167"/>
        <v>NO</v>
      </c>
      <c r="AD543" s="217" t="str">
        <f t="shared" si="168"/>
        <v>NO</v>
      </c>
      <c r="AE543" s="217" t="str">
        <f t="shared" si="169"/>
        <v>NO</v>
      </c>
      <c r="AF543" s="217" t="str">
        <f t="shared" si="170"/>
        <v>NO</v>
      </c>
      <c r="AG543" s="217" t="str">
        <f t="shared" si="171"/>
        <v>NO</v>
      </c>
      <c r="AH543" s="217" t="str">
        <f t="shared" si="173"/>
        <v>NO</v>
      </c>
      <c r="AI543" s="217" t="str">
        <f t="shared" si="174"/>
        <v>NO</v>
      </c>
      <c r="AJ543" s="217" t="str">
        <f t="shared" si="158"/>
        <v>NO</v>
      </c>
      <c r="AK543" s="217" t="str">
        <f t="shared" si="159"/>
        <v>NO</v>
      </c>
      <c r="AL543" s="217" t="str">
        <f t="shared" si="160"/>
        <v>NO</v>
      </c>
      <c r="AM543" s="217" t="str">
        <f t="shared" si="161"/>
        <v>NO</v>
      </c>
      <c r="AN543" s="217" t="str">
        <f t="shared" si="162"/>
        <v>NO</v>
      </c>
      <c r="AO543" s="217" t="str">
        <f t="shared" si="162"/>
        <v>NO</v>
      </c>
      <c r="AP543" s="217" t="str">
        <f>IF(AND(Inputs!$E$16=TRUE,K543="YES"),"YES","NO")</f>
        <v>NO</v>
      </c>
      <c r="AQ543" s="217" t="str">
        <f t="shared" si="163"/>
        <v>NO</v>
      </c>
      <c r="AR543" s="217" t="str">
        <f t="shared" si="172"/>
        <v>NO</v>
      </c>
      <c r="AS543" s="216">
        <v>24</v>
      </c>
      <c r="AT543" s="221">
        <f t="shared" si="157"/>
        <v>43528</v>
      </c>
      <c r="AU543" s="217" t="str">
        <f t="shared" si="164"/>
        <v>PO+24W</v>
      </c>
    </row>
    <row r="544" spans="1:47" s="9" customFormat="1" hidden="1" x14ac:dyDescent="0.25">
      <c r="A544" s="218"/>
      <c r="B544" s="217" t="s">
        <v>2644</v>
      </c>
      <c r="C544" s="217">
        <v>8400</v>
      </c>
      <c r="D544" s="225">
        <v>8404</v>
      </c>
      <c r="E544" s="205" t="s">
        <v>2366</v>
      </c>
      <c r="F544" s="205" t="str">
        <f t="shared" si="165"/>
        <v>0000-FE-8404</v>
      </c>
      <c r="G544" s="205" t="s">
        <v>2742</v>
      </c>
      <c r="H544" s="9" t="s">
        <v>2667</v>
      </c>
      <c r="I544" s="9" t="str">
        <f>VLOOKUP(J544,Auxiliary!B:C,2,0)</f>
        <v>LEVE</v>
      </c>
      <c r="J544" s="217" t="s">
        <v>2539</v>
      </c>
      <c r="K544" s="217" t="s">
        <v>2653</v>
      </c>
      <c r="L544" s="217" t="s">
        <v>2654</v>
      </c>
      <c r="M544" s="217" t="s">
        <v>2654</v>
      </c>
      <c r="N544" s="217" t="s">
        <v>2654</v>
      </c>
      <c r="O544" s="217" t="s">
        <v>2654</v>
      </c>
      <c r="P544" s="217" t="s">
        <v>2654</v>
      </c>
      <c r="Q544" s="217" t="s">
        <v>2654</v>
      </c>
      <c r="R544" s="217" t="s">
        <v>2653</v>
      </c>
      <c r="S544" s="217" t="s">
        <v>2654</v>
      </c>
      <c r="T544" s="217" t="s">
        <v>2654</v>
      </c>
      <c r="U544" s="217" t="s">
        <v>2654</v>
      </c>
      <c r="V544" s="217" t="s">
        <v>2654</v>
      </c>
      <c r="W544" s="217" t="s">
        <v>2654</v>
      </c>
      <c r="X544" s="217" t="s">
        <v>2654</v>
      </c>
      <c r="Y544" s="217" t="s">
        <v>2654</v>
      </c>
      <c r="Z544" s="217" t="s">
        <v>2654</v>
      </c>
      <c r="AA544" s="217" t="s">
        <v>2654</v>
      </c>
      <c r="AB544" s="217" t="str">
        <f t="shared" si="166"/>
        <v>NO</v>
      </c>
      <c r="AC544" s="217" t="str">
        <f t="shared" si="167"/>
        <v>NO</v>
      </c>
      <c r="AD544" s="217" t="str">
        <f t="shared" si="168"/>
        <v>NO</v>
      </c>
      <c r="AE544" s="217" t="str">
        <f t="shared" si="169"/>
        <v>NO</v>
      </c>
      <c r="AF544" s="217" t="str">
        <f t="shared" si="170"/>
        <v>NO</v>
      </c>
      <c r="AG544" s="217" t="str">
        <f t="shared" si="171"/>
        <v>NO</v>
      </c>
      <c r="AH544" s="217" t="str">
        <f t="shared" si="173"/>
        <v>NO</v>
      </c>
      <c r="AI544" s="217" t="str">
        <f t="shared" si="174"/>
        <v>NO</v>
      </c>
      <c r="AJ544" s="217" t="str">
        <f t="shared" si="158"/>
        <v>NO</v>
      </c>
      <c r="AK544" s="217" t="str">
        <f t="shared" si="159"/>
        <v>NO</v>
      </c>
      <c r="AL544" s="217" t="str">
        <f t="shared" si="160"/>
        <v>NO</v>
      </c>
      <c r="AM544" s="217" t="str">
        <f t="shared" si="161"/>
        <v>NO</v>
      </c>
      <c r="AN544" s="217" t="str">
        <f t="shared" si="162"/>
        <v>NO</v>
      </c>
      <c r="AO544" s="217" t="str">
        <f t="shared" si="162"/>
        <v>NO</v>
      </c>
      <c r="AP544" s="217" t="str">
        <f>IF(AND(Inputs!$E$16=TRUE,K544="YES"),"YES","NO")</f>
        <v>NO</v>
      </c>
      <c r="AQ544" s="217" t="str">
        <f t="shared" si="163"/>
        <v>NO</v>
      </c>
      <c r="AR544" s="217" t="str">
        <f t="shared" si="172"/>
        <v>NO</v>
      </c>
      <c r="AS544" s="216">
        <v>24</v>
      </c>
      <c r="AT544" s="221">
        <f t="shared" si="157"/>
        <v>43528</v>
      </c>
      <c r="AU544" s="217" t="str">
        <f t="shared" si="164"/>
        <v>PO+24W</v>
      </c>
    </row>
    <row r="545" spans="1:47" s="9" customFormat="1" hidden="1" x14ac:dyDescent="0.25">
      <c r="A545" s="218"/>
      <c r="B545" s="217" t="s">
        <v>2644</v>
      </c>
      <c r="C545" s="217">
        <v>8400</v>
      </c>
      <c r="D545" s="225">
        <v>8405</v>
      </c>
      <c r="E545" s="205" t="s">
        <v>2367</v>
      </c>
      <c r="F545" s="205" t="str">
        <f t="shared" si="165"/>
        <v>0000-FE-8405</v>
      </c>
      <c r="G545" s="205" t="s">
        <v>2742</v>
      </c>
      <c r="H545" s="9" t="s">
        <v>2667</v>
      </c>
      <c r="I545" s="9" t="str">
        <f>VLOOKUP(J545,Auxiliary!B:C,2,0)</f>
        <v>LEVE</v>
      </c>
      <c r="J545" s="217" t="s">
        <v>2539</v>
      </c>
      <c r="K545" s="217" t="s">
        <v>2653</v>
      </c>
      <c r="L545" s="217" t="s">
        <v>2654</v>
      </c>
      <c r="M545" s="217" t="s">
        <v>2654</v>
      </c>
      <c r="N545" s="217" t="s">
        <v>2654</v>
      </c>
      <c r="O545" s="217" t="s">
        <v>2654</v>
      </c>
      <c r="P545" s="217" t="s">
        <v>2654</v>
      </c>
      <c r="Q545" s="217" t="s">
        <v>2654</v>
      </c>
      <c r="R545" s="217" t="s">
        <v>2653</v>
      </c>
      <c r="S545" s="217" t="s">
        <v>2654</v>
      </c>
      <c r="T545" s="217" t="s">
        <v>2654</v>
      </c>
      <c r="U545" s="217" t="s">
        <v>2654</v>
      </c>
      <c r="V545" s="217" t="s">
        <v>2654</v>
      </c>
      <c r="W545" s="217" t="s">
        <v>2654</v>
      </c>
      <c r="X545" s="217" t="s">
        <v>2654</v>
      </c>
      <c r="Y545" s="217" t="s">
        <v>2654</v>
      </c>
      <c r="Z545" s="217" t="s">
        <v>2654</v>
      </c>
      <c r="AA545" s="217" t="s">
        <v>2654</v>
      </c>
      <c r="AB545" s="217" t="str">
        <f t="shared" si="166"/>
        <v>NO</v>
      </c>
      <c r="AC545" s="217" t="str">
        <f t="shared" si="167"/>
        <v>NO</v>
      </c>
      <c r="AD545" s="217" t="str">
        <f t="shared" si="168"/>
        <v>NO</v>
      </c>
      <c r="AE545" s="217" t="str">
        <f t="shared" si="169"/>
        <v>NO</v>
      </c>
      <c r="AF545" s="217" t="str">
        <f t="shared" si="170"/>
        <v>NO</v>
      </c>
      <c r="AG545" s="217" t="str">
        <f t="shared" si="171"/>
        <v>NO</v>
      </c>
      <c r="AH545" s="217" t="str">
        <f t="shared" si="173"/>
        <v>NO</v>
      </c>
      <c r="AI545" s="217" t="str">
        <f t="shared" si="174"/>
        <v>NO</v>
      </c>
      <c r="AJ545" s="217" t="str">
        <f t="shared" si="158"/>
        <v>NO</v>
      </c>
      <c r="AK545" s="217" t="str">
        <f t="shared" si="159"/>
        <v>NO</v>
      </c>
      <c r="AL545" s="217" t="str">
        <f t="shared" si="160"/>
        <v>NO</v>
      </c>
      <c r="AM545" s="217" t="str">
        <f t="shared" si="161"/>
        <v>NO</v>
      </c>
      <c r="AN545" s="217" t="str">
        <f t="shared" si="162"/>
        <v>NO</v>
      </c>
      <c r="AO545" s="217" t="str">
        <f t="shared" si="162"/>
        <v>NO</v>
      </c>
      <c r="AP545" s="217" t="str">
        <f>IF(AND(Inputs!$E$16=TRUE,K545="YES"),"YES","NO")</f>
        <v>NO</v>
      </c>
      <c r="AQ545" s="217" t="str">
        <f t="shared" si="163"/>
        <v>NO</v>
      </c>
      <c r="AR545" s="217" t="str">
        <f t="shared" si="172"/>
        <v>NO</v>
      </c>
      <c r="AS545" s="216">
        <v>24</v>
      </c>
      <c r="AT545" s="221">
        <f t="shared" si="157"/>
        <v>43528</v>
      </c>
      <c r="AU545" s="217" t="str">
        <f t="shared" si="164"/>
        <v>PO+24W</v>
      </c>
    </row>
    <row r="546" spans="1:47" s="9" customFormat="1" hidden="1" x14ac:dyDescent="0.25">
      <c r="A546" s="218"/>
      <c r="B546" s="217" t="s">
        <v>2644</v>
      </c>
      <c r="C546" s="217">
        <v>8400</v>
      </c>
      <c r="D546" s="225">
        <v>8406</v>
      </c>
      <c r="E546" s="205" t="s">
        <v>2368</v>
      </c>
      <c r="F546" s="205" t="str">
        <f t="shared" si="165"/>
        <v>0000-FE-8406</v>
      </c>
      <c r="G546" s="205" t="s">
        <v>2742</v>
      </c>
      <c r="H546" s="9" t="s">
        <v>2667</v>
      </c>
      <c r="I546" s="9" t="str">
        <f>VLOOKUP(J546,Auxiliary!B:C,2,0)</f>
        <v>LEVE</v>
      </c>
      <c r="J546" s="217" t="s">
        <v>2539</v>
      </c>
      <c r="K546" s="217" t="s">
        <v>2653</v>
      </c>
      <c r="L546" s="217" t="s">
        <v>2654</v>
      </c>
      <c r="M546" s="217" t="s">
        <v>2654</v>
      </c>
      <c r="N546" s="217" t="s">
        <v>2654</v>
      </c>
      <c r="O546" s="217" t="s">
        <v>2654</v>
      </c>
      <c r="P546" s="217" t="s">
        <v>2654</v>
      </c>
      <c r="Q546" s="217" t="s">
        <v>2654</v>
      </c>
      <c r="R546" s="217" t="s">
        <v>2653</v>
      </c>
      <c r="S546" s="217" t="s">
        <v>2654</v>
      </c>
      <c r="T546" s="217" t="s">
        <v>2654</v>
      </c>
      <c r="U546" s="217" t="s">
        <v>2654</v>
      </c>
      <c r="V546" s="217" t="s">
        <v>2654</v>
      </c>
      <c r="W546" s="217" t="s">
        <v>2654</v>
      </c>
      <c r="X546" s="217" t="s">
        <v>2654</v>
      </c>
      <c r="Y546" s="217" t="s">
        <v>2654</v>
      </c>
      <c r="Z546" s="217" t="s">
        <v>2654</v>
      </c>
      <c r="AA546" s="217" t="s">
        <v>2654</v>
      </c>
      <c r="AB546" s="217" t="str">
        <f t="shared" si="166"/>
        <v>NO</v>
      </c>
      <c r="AC546" s="217" t="str">
        <f t="shared" si="167"/>
        <v>NO</v>
      </c>
      <c r="AD546" s="217" t="str">
        <f t="shared" si="168"/>
        <v>NO</v>
      </c>
      <c r="AE546" s="217" t="str">
        <f t="shared" si="169"/>
        <v>NO</v>
      </c>
      <c r="AF546" s="217" t="str">
        <f t="shared" si="170"/>
        <v>NO</v>
      </c>
      <c r="AG546" s="217" t="str">
        <f t="shared" si="171"/>
        <v>NO</v>
      </c>
      <c r="AH546" s="217" t="str">
        <f t="shared" si="173"/>
        <v>NO</v>
      </c>
      <c r="AI546" s="217" t="str">
        <f t="shared" si="174"/>
        <v>NO</v>
      </c>
      <c r="AJ546" s="217" t="str">
        <f t="shared" si="158"/>
        <v>NO</v>
      </c>
      <c r="AK546" s="217" t="str">
        <f t="shared" si="159"/>
        <v>NO</v>
      </c>
      <c r="AL546" s="217" t="str">
        <f t="shared" si="160"/>
        <v>NO</v>
      </c>
      <c r="AM546" s="217" t="str">
        <f t="shared" si="161"/>
        <v>NO</v>
      </c>
      <c r="AN546" s="217" t="str">
        <f t="shared" si="162"/>
        <v>NO</v>
      </c>
      <c r="AO546" s="217" t="str">
        <f t="shared" si="162"/>
        <v>NO</v>
      </c>
      <c r="AP546" s="217" t="str">
        <f>IF(AND(Inputs!$E$16=TRUE,K546="YES"),"YES","NO")</f>
        <v>NO</v>
      </c>
      <c r="AQ546" s="217" t="str">
        <f t="shared" si="163"/>
        <v>NO</v>
      </c>
      <c r="AR546" s="217" t="str">
        <f t="shared" si="172"/>
        <v>NO</v>
      </c>
      <c r="AS546" s="216">
        <v>24</v>
      </c>
      <c r="AT546" s="221">
        <f t="shared" si="157"/>
        <v>43528</v>
      </c>
      <c r="AU546" s="217" t="str">
        <f t="shared" si="164"/>
        <v>PO+24W</v>
      </c>
    </row>
    <row r="547" spans="1:47" s="9" customFormat="1" hidden="1" x14ac:dyDescent="0.25">
      <c r="A547" s="218"/>
      <c r="B547" s="217" t="s">
        <v>2644</v>
      </c>
      <c r="C547" s="217">
        <v>8400</v>
      </c>
      <c r="D547" s="225">
        <v>8407</v>
      </c>
      <c r="E547" s="205" t="s">
        <v>2369</v>
      </c>
      <c r="F547" s="205" t="str">
        <f t="shared" si="165"/>
        <v>0000-FE-8407</v>
      </c>
      <c r="G547" s="205" t="s">
        <v>2742</v>
      </c>
      <c r="H547" s="9" t="s">
        <v>2667</v>
      </c>
      <c r="I547" s="9" t="str">
        <f>VLOOKUP(J547,Auxiliary!B:C,2,0)</f>
        <v>LEVE</v>
      </c>
      <c r="J547" s="217" t="s">
        <v>2539</v>
      </c>
      <c r="K547" s="217" t="s">
        <v>2653</v>
      </c>
      <c r="L547" s="217" t="s">
        <v>2654</v>
      </c>
      <c r="M547" s="217" t="s">
        <v>2654</v>
      </c>
      <c r="N547" s="217" t="s">
        <v>2654</v>
      </c>
      <c r="O547" s="217" t="s">
        <v>2654</v>
      </c>
      <c r="P547" s="217" t="s">
        <v>2654</v>
      </c>
      <c r="Q547" s="217" t="s">
        <v>2654</v>
      </c>
      <c r="R547" s="217" t="s">
        <v>2653</v>
      </c>
      <c r="S547" s="217" t="s">
        <v>2654</v>
      </c>
      <c r="T547" s="217" t="s">
        <v>2654</v>
      </c>
      <c r="U547" s="217" t="s">
        <v>2654</v>
      </c>
      <c r="V547" s="217" t="s">
        <v>2654</v>
      </c>
      <c r="W547" s="217" t="s">
        <v>2654</v>
      </c>
      <c r="X547" s="217" t="s">
        <v>2654</v>
      </c>
      <c r="Y547" s="217" t="s">
        <v>2654</v>
      </c>
      <c r="Z547" s="217" t="s">
        <v>2654</v>
      </c>
      <c r="AA547" s="217" t="s">
        <v>2654</v>
      </c>
      <c r="AB547" s="217" t="str">
        <f t="shared" si="166"/>
        <v>NO</v>
      </c>
      <c r="AC547" s="217" t="str">
        <f t="shared" si="167"/>
        <v>NO</v>
      </c>
      <c r="AD547" s="217" t="str">
        <f t="shared" si="168"/>
        <v>NO</v>
      </c>
      <c r="AE547" s="217" t="str">
        <f t="shared" si="169"/>
        <v>NO</v>
      </c>
      <c r="AF547" s="217" t="str">
        <f t="shared" si="170"/>
        <v>NO</v>
      </c>
      <c r="AG547" s="217" t="str">
        <f t="shared" si="171"/>
        <v>NO</v>
      </c>
      <c r="AH547" s="217" t="str">
        <f t="shared" si="173"/>
        <v>NO</v>
      </c>
      <c r="AI547" s="217" t="str">
        <f t="shared" si="174"/>
        <v>NO</v>
      </c>
      <c r="AJ547" s="217" t="str">
        <f t="shared" si="158"/>
        <v>NO</v>
      </c>
      <c r="AK547" s="217" t="str">
        <f t="shared" si="159"/>
        <v>NO</v>
      </c>
      <c r="AL547" s="217" t="str">
        <f t="shared" si="160"/>
        <v>NO</v>
      </c>
      <c r="AM547" s="217" t="str">
        <f t="shared" si="161"/>
        <v>NO</v>
      </c>
      <c r="AN547" s="217" t="str">
        <f t="shared" si="162"/>
        <v>NO</v>
      </c>
      <c r="AO547" s="217" t="str">
        <f t="shared" si="162"/>
        <v>NO</v>
      </c>
      <c r="AP547" s="217" t="str">
        <f>IF(AND(Inputs!$E$16=TRUE,K547="YES"),"YES","NO")</f>
        <v>NO</v>
      </c>
      <c r="AQ547" s="217" t="str">
        <f t="shared" si="163"/>
        <v>NO</v>
      </c>
      <c r="AR547" s="217" t="str">
        <f t="shared" si="172"/>
        <v>NO</v>
      </c>
      <c r="AS547" s="216">
        <v>24</v>
      </c>
      <c r="AT547" s="221">
        <f t="shared" si="157"/>
        <v>43528</v>
      </c>
      <c r="AU547" s="217" t="str">
        <f t="shared" si="164"/>
        <v>PO+24W</v>
      </c>
    </row>
    <row r="548" spans="1:47" s="9" customFormat="1" hidden="1" x14ac:dyDescent="0.25">
      <c r="A548" s="218"/>
      <c r="B548" s="217" t="s">
        <v>2644</v>
      </c>
      <c r="C548" s="217">
        <v>8400</v>
      </c>
      <c r="D548" s="225">
        <v>8408</v>
      </c>
      <c r="E548" s="205" t="s">
        <v>2908</v>
      </c>
      <c r="F548" s="205" t="str">
        <f t="shared" si="165"/>
        <v>0000-FE-8408</v>
      </c>
      <c r="G548" s="205" t="s">
        <v>2742</v>
      </c>
      <c r="H548" s="9" t="s">
        <v>2667</v>
      </c>
      <c r="I548" s="9" t="str">
        <f>VLOOKUP(J548,Auxiliary!B:C,2,0)</f>
        <v>LEVE</v>
      </c>
      <c r="J548" s="217" t="s">
        <v>2539</v>
      </c>
      <c r="K548" s="217" t="s">
        <v>2653</v>
      </c>
      <c r="L548" s="217" t="s">
        <v>2654</v>
      </c>
      <c r="M548" s="217" t="s">
        <v>2654</v>
      </c>
      <c r="N548" s="217" t="s">
        <v>2654</v>
      </c>
      <c r="O548" s="217" t="s">
        <v>2654</v>
      </c>
      <c r="P548" s="217" t="s">
        <v>2654</v>
      </c>
      <c r="Q548" s="217" t="s">
        <v>2654</v>
      </c>
      <c r="R548" s="217" t="s">
        <v>2653</v>
      </c>
      <c r="S548" s="217" t="s">
        <v>2654</v>
      </c>
      <c r="T548" s="217" t="s">
        <v>2654</v>
      </c>
      <c r="U548" s="217" t="s">
        <v>2654</v>
      </c>
      <c r="V548" s="217" t="s">
        <v>2654</v>
      </c>
      <c r="W548" s="217" t="s">
        <v>2654</v>
      </c>
      <c r="X548" s="217" t="s">
        <v>2654</v>
      </c>
      <c r="Y548" s="217" t="s">
        <v>2654</v>
      </c>
      <c r="Z548" s="217" t="s">
        <v>2654</v>
      </c>
      <c r="AA548" s="217" t="s">
        <v>2654</v>
      </c>
      <c r="AB548" s="217" t="str">
        <f t="shared" si="166"/>
        <v>NO</v>
      </c>
      <c r="AC548" s="217" t="str">
        <f t="shared" si="167"/>
        <v>NO</v>
      </c>
      <c r="AD548" s="217" t="str">
        <f t="shared" si="168"/>
        <v>NO</v>
      </c>
      <c r="AE548" s="217" t="str">
        <f t="shared" si="169"/>
        <v>NO</v>
      </c>
      <c r="AF548" s="217" t="str">
        <f t="shared" si="170"/>
        <v>NO</v>
      </c>
      <c r="AG548" s="217" t="str">
        <f t="shared" si="171"/>
        <v>NO</v>
      </c>
      <c r="AH548" s="217" t="str">
        <f t="shared" si="173"/>
        <v>NO</v>
      </c>
      <c r="AI548" s="217" t="str">
        <f t="shared" si="174"/>
        <v>NO</v>
      </c>
      <c r="AJ548" s="217" t="str">
        <f t="shared" si="158"/>
        <v>NO</v>
      </c>
      <c r="AK548" s="217" t="str">
        <f t="shared" si="159"/>
        <v>NO</v>
      </c>
      <c r="AL548" s="217" t="str">
        <f t="shared" si="160"/>
        <v>NO</v>
      </c>
      <c r="AM548" s="217" t="str">
        <f t="shared" si="161"/>
        <v>NO</v>
      </c>
      <c r="AN548" s="217" t="str">
        <f t="shared" si="162"/>
        <v>NO</v>
      </c>
      <c r="AO548" s="217" t="str">
        <f t="shared" si="162"/>
        <v>NO</v>
      </c>
      <c r="AP548" s="217" t="str">
        <f>IF(AND(Inputs!$E$16=TRUE,K548="YES"),"YES","NO")</f>
        <v>NO</v>
      </c>
      <c r="AQ548" s="217" t="str">
        <f t="shared" si="163"/>
        <v>NO</v>
      </c>
      <c r="AR548" s="217" t="str">
        <f t="shared" si="172"/>
        <v>NO</v>
      </c>
      <c r="AS548" s="216">
        <v>40</v>
      </c>
      <c r="AT548" s="221">
        <f t="shared" si="157"/>
        <v>43640</v>
      </c>
      <c r="AU548" s="217" t="str">
        <f t="shared" si="164"/>
        <v>PO+40W</v>
      </c>
    </row>
    <row r="549" spans="1:47" s="9" customFormat="1" hidden="1" x14ac:dyDescent="0.25">
      <c r="A549" s="218"/>
      <c r="B549" s="217" t="s">
        <v>2644</v>
      </c>
      <c r="C549" s="217">
        <v>8400</v>
      </c>
      <c r="D549" s="225">
        <v>8409</v>
      </c>
      <c r="E549" s="205" t="s">
        <v>2009</v>
      </c>
      <c r="F549" s="205" t="str">
        <f t="shared" si="165"/>
        <v>0000-FE-8409</v>
      </c>
      <c r="G549" s="205" t="s">
        <v>2742</v>
      </c>
      <c r="H549" s="9" t="s">
        <v>2667</v>
      </c>
      <c r="I549" s="9" t="str">
        <f>VLOOKUP(J549,Auxiliary!B:C,2,0)</f>
        <v>LEVE</v>
      </c>
      <c r="J549" s="217" t="s">
        <v>2539</v>
      </c>
      <c r="K549" s="217" t="s">
        <v>2653</v>
      </c>
      <c r="L549" s="217" t="s">
        <v>2654</v>
      </c>
      <c r="M549" s="217" t="s">
        <v>2654</v>
      </c>
      <c r="N549" s="217" t="s">
        <v>2654</v>
      </c>
      <c r="O549" s="217" t="s">
        <v>2654</v>
      </c>
      <c r="P549" s="217" t="s">
        <v>2654</v>
      </c>
      <c r="Q549" s="217" t="s">
        <v>2654</v>
      </c>
      <c r="R549" s="217" t="s">
        <v>2653</v>
      </c>
      <c r="S549" s="217" t="s">
        <v>2654</v>
      </c>
      <c r="T549" s="217" t="s">
        <v>2654</v>
      </c>
      <c r="U549" s="217" t="s">
        <v>2654</v>
      </c>
      <c r="V549" s="217" t="s">
        <v>2654</v>
      </c>
      <c r="W549" s="217" t="s">
        <v>2654</v>
      </c>
      <c r="X549" s="217" t="s">
        <v>2654</v>
      </c>
      <c r="Y549" s="217" t="s">
        <v>2654</v>
      </c>
      <c r="Z549" s="217" t="s">
        <v>2654</v>
      </c>
      <c r="AA549" s="217" t="s">
        <v>2654</v>
      </c>
      <c r="AB549" s="217" t="str">
        <f t="shared" si="166"/>
        <v>NO</v>
      </c>
      <c r="AC549" s="217" t="str">
        <f t="shared" si="167"/>
        <v>NO</v>
      </c>
      <c r="AD549" s="217" t="str">
        <f t="shared" si="168"/>
        <v>NO</v>
      </c>
      <c r="AE549" s="217" t="str">
        <f t="shared" si="169"/>
        <v>NO</v>
      </c>
      <c r="AF549" s="217" t="str">
        <f t="shared" si="170"/>
        <v>NO</v>
      </c>
      <c r="AG549" s="217" t="str">
        <f t="shared" si="171"/>
        <v>NO</v>
      </c>
      <c r="AH549" s="217" t="str">
        <f t="shared" si="173"/>
        <v>NO</v>
      </c>
      <c r="AI549" s="217" t="str">
        <f t="shared" si="174"/>
        <v>NO</v>
      </c>
      <c r="AJ549" s="217" t="str">
        <f t="shared" si="158"/>
        <v>NO</v>
      </c>
      <c r="AK549" s="217" t="str">
        <f t="shared" si="159"/>
        <v>NO</v>
      </c>
      <c r="AL549" s="217" t="str">
        <f t="shared" si="160"/>
        <v>NO</v>
      </c>
      <c r="AM549" s="217" t="str">
        <f t="shared" si="161"/>
        <v>NO</v>
      </c>
      <c r="AN549" s="217" t="str">
        <f t="shared" si="162"/>
        <v>NO</v>
      </c>
      <c r="AO549" s="217" t="str">
        <f t="shared" si="162"/>
        <v>NO</v>
      </c>
      <c r="AP549" s="217" t="str">
        <f>IF(AND(Inputs!$E$16=TRUE,K549="YES"),"YES","NO")</f>
        <v>NO</v>
      </c>
      <c r="AQ549" s="217" t="str">
        <f t="shared" si="163"/>
        <v>NO</v>
      </c>
      <c r="AR549" s="217" t="str">
        <f t="shared" si="172"/>
        <v>NO</v>
      </c>
      <c r="AS549" s="216">
        <v>24</v>
      </c>
      <c r="AT549" s="221">
        <f t="shared" si="157"/>
        <v>43528</v>
      </c>
      <c r="AU549" s="217" t="str">
        <f t="shared" si="164"/>
        <v>PO+24W</v>
      </c>
    </row>
    <row r="550" spans="1:47" s="9" customFormat="1" hidden="1" x14ac:dyDescent="0.25">
      <c r="A550" s="218"/>
      <c r="B550" s="217" t="s">
        <v>2644</v>
      </c>
      <c r="C550" s="217">
        <v>8400</v>
      </c>
      <c r="D550" s="225">
        <v>8410</v>
      </c>
      <c r="E550" s="205" t="s">
        <v>2370</v>
      </c>
      <c r="F550" s="205" t="str">
        <f t="shared" si="165"/>
        <v>0000-FE-8410</v>
      </c>
      <c r="G550" s="205" t="s">
        <v>2742</v>
      </c>
      <c r="H550" s="9" t="s">
        <v>2667</v>
      </c>
      <c r="I550" s="9" t="str">
        <f>VLOOKUP(J550,Auxiliary!B:C,2,0)</f>
        <v>LEVE</v>
      </c>
      <c r="J550" s="217" t="s">
        <v>2539</v>
      </c>
      <c r="K550" s="217" t="s">
        <v>2653</v>
      </c>
      <c r="L550" s="217" t="s">
        <v>2654</v>
      </c>
      <c r="M550" s="217" t="s">
        <v>2654</v>
      </c>
      <c r="N550" s="217" t="s">
        <v>2654</v>
      </c>
      <c r="O550" s="217" t="s">
        <v>2654</v>
      </c>
      <c r="P550" s="217" t="s">
        <v>2654</v>
      </c>
      <c r="Q550" s="217" t="s">
        <v>2654</v>
      </c>
      <c r="R550" s="217" t="s">
        <v>2653</v>
      </c>
      <c r="S550" s="217" t="s">
        <v>2654</v>
      </c>
      <c r="T550" s="217" t="s">
        <v>2654</v>
      </c>
      <c r="U550" s="217" t="s">
        <v>2654</v>
      </c>
      <c r="V550" s="217" t="s">
        <v>2654</v>
      </c>
      <c r="W550" s="217" t="s">
        <v>2654</v>
      </c>
      <c r="X550" s="217" t="s">
        <v>2654</v>
      </c>
      <c r="Y550" s="217" t="s">
        <v>2654</v>
      </c>
      <c r="Z550" s="217" t="s">
        <v>2654</v>
      </c>
      <c r="AA550" s="217" t="s">
        <v>2654</v>
      </c>
      <c r="AB550" s="217" t="str">
        <f t="shared" si="166"/>
        <v>NO</v>
      </c>
      <c r="AC550" s="217" t="str">
        <f t="shared" si="167"/>
        <v>NO</v>
      </c>
      <c r="AD550" s="217" t="str">
        <f t="shared" si="168"/>
        <v>NO</v>
      </c>
      <c r="AE550" s="217" t="str">
        <f t="shared" si="169"/>
        <v>NO</v>
      </c>
      <c r="AF550" s="217" t="str">
        <f t="shared" si="170"/>
        <v>NO</v>
      </c>
      <c r="AG550" s="217" t="str">
        <f t="shared" si="171"/>
        <v>NO</v>
      </c>
      <c r="AH550" s="217" t="str">
        <f t="shared" si="173"/>
        <v>NO</v>
      </c>
      <c r="AI550" s="217" t="str">
        <f t="shared" si="174"/>
        <v>NO</v>
      </c>
      <c r="AJ550" s="217" t="str">
        <f t="shared" si="158"/>
        <v>NO</v>
      </c>
      <c r="AK550" s="217" t="str">
        <f t="shared" si="159"/>
        <v>NO</v>
      </c>
      <c r="AL550" s="217" t="str">
        <f t="shared" si="160"/>
        <v>NO</v>
      </c>
      <c r="AM550" s="217" t="str">
        <f t="shared" si="161"/>
        <v>NO</v>
      </c>
      <c r="AN550" s="217" t="str">
        <f t="shared" si="162"/>
        <v>NO</v>
      </c>
      <c r="AO550" s="217" t="str">
        <f t="shared" si="162"/>
        <v>NO</v>
      </c>
      <c r="AP550" s="217" t="str">
        <f>IF(AND(Inputs!$E$16=TRUE,K550="YES"),"YES","NO")</f>
        <v>NO</v>
      </c>
      <c r="AQ550" s="217" t="str">
        <f t="shared" si="163"/>
        <v>NO</v>
      </c>
      <c r="AR550" s="217" t="str">
        <f t="shared" si="172"/>
        <v>NO</v>
      </c>
      <c r="AS550" s="216">
        <v>24</v>
      </c>
      <c r="AT550" s="221">
        <f t="shared" si="157"/>
        <v>43528</v>
      </c>
      <c r="AU550" s="217" t="str">
        <f t="shared" si="164"/>
        <v>PO+24W</v>
      </c>
    </row>
    <row r="551" spans="1:47" s="9" customFormat="1" hidden="1" x14ac:dyDescent="0.25">
      <c r="A551" s="218"/>
      <c r="B551" s="217" t="s">
        <v>2644</v>
      </c>
      <c r="C551" s="217">
        <v>8400</v>
      </c>
      <c r="D551" s="225">
        <v>8411</v>
      </c>
      <c r="E551" s="205" t="s">
        <v>2371</v>
      </c>
      <c r="F551" s="205" t="str">
        <f t="shared" si="165"/>
        <v>0000-FE-8411</v>
      </c>
      <c r="G551" s="205" t="s">
        <v>2742</v>
      </c>
      <c r="H551" s="9" t="s">
        <v>2667</v>
      </c>
      <c r="I551" s="9" t="str">
        <f>VLOOKUP(J551,Auxiliary!B:C,2,0)</f>
        <v>LEVE</v>
      </c>
      <c r="J551" s="217" t="s">
        <v>2539</v>
      </c>
      <c r="K551" s="217" t="s">
        <v>2653</v>
      </c>
      <c r="L551" s="217" t="s">
        <v>2654</v>
      </c>
      <c r="M551" s="217" t="s">
        <v>2654</v>
      </c>
      <c r="N551" s="217" t="s">
        <v>2654</v>
      </c>
      <c r="O551" s="217" t="s">
        <v>2654</v>
      </c>
      <c r="P551" s="217" t="s">
        <v>2654</v>
      </c>
      <c r="Q551" s="217" t="s">
        <v>2654</v>
      </c>
      <c r="R551" s="217" t="s">
        <v>2653</v>
      </c>
      <c r="S551" s="217" t="s">
        <v>2654</v>
      </c>
      <c r="T551" s="217" t="s">
        <v>2654</v>
      </c>
      <c r="U551" s="217" t="s">
        <v>2654</v>
      </c>
      <c r="V551" s="217" t="s">
        <v>2654</v>
      </c>
      <c r="W551" s="217" t="s">
        <v>2654</v>
      </c>
      <c r="X551" s="217" t="s">
        <v>2654</v>
      </c>
      <c r="Y551" s="217" t="s">
        <v>2654</v>
      </c>
      <c r="Z551" s="217" t="s">
        <v>2654</v>
      </c>
      <c r="AA551" s="217" t="s">
        <v>2654</v>
      </c>
      <c r="AB551" s="217" t="str">
        <f t="shared" si="166"/>
        <v>NO</v>
      </c>
      <c r="AC551" s="217" t="str">
        <f t="shared" si="167"/>
        <v>NO</v>
      </c>
      <c r="AD551" s="217" t="str">
        <f t="shared" si="168"/>
        <v>NO</v>
      </c>
      <c r="AE551" s="217" t="str">
        <f t="shared" si="169"/>
        <v>NO</v>
      </c>
      <c r="AF551" s="217" t="str">
        <f t="shared" si="170"/>
        <v>NO</v>
      </c>
      <c r="AG551" s="217" t="str">
        <f t="shared" si="171"/>
        <v>NO</v>
      </c>
      <c r="AH551" s="217" t="str">
        <f t="shared" si="173"/>
        <v>NO</v>
      </c>
      <c r="AI551" s="217" t="str">
        <f t="shared" si="174"/>
        <v>NO</v>
      </c>
      <c r="AJ551" s="217" t="str">
        <f t="shared" si="158"/>
        <v>NO</v>
      </c>
      <c r="AK551" s="217" t="str">
        <f t="shared" si="159"/>
        <v>NO</v>
      </c>
      <c r="AL551" s="217" t="str">
        <f t="shared" si="160"/>
        <v>NO</v>
      </c>
      <c r="AM551" s="217" t="str">
        <f t="shared" si="161"/>
        <v>NO</v>
      </c>
      <c r="AN551" s="217" t="str">
        <f t="shared" si="162"/>
        <v>NO</v>
      </c>
      <c r="AO551" s="217" t="str">
        <f t="shared" si="162"/>
        <v>NO</v>
      </c>
      <c r="AP551" s="217" t="str">
        <f>IF(AND(Inputs!$E$16=TRUE,K551="YES"),"YES","NO")</f>
        <v>NO</v>
      </c>
      <c r="AQ551" s="217" t="str">
        <f t="shared" si="163"/>
        <v>NO</v>
      </c>
      <c r="AR551" s="217" t="str">
        <f t="shared" si="172"/>
        <v>NO</v>
      </c>
      <c r="AS551" s="216">
        <v>24</v>
      </c>
      <c r="AT551" s="221">
        <f t="shared" si="157"/>
        <v>43528</v>
      </c>
      <c r="AU551" s="217" t="str">
        <f t="shared" si="164"/>
        <v>PO+24W</v>
      </c>
    </row>
    <row r="552" spans="1:47" s="9" customFormat="1" hidden="1" x14ac:dyDescent="0.25">
      <c r="A552" s="218"/>
      <c r="B552" s="217" t="s">
        <v>2644</v>
      </c>
      <c r="C552" s="217">
        <v>8400</v>
      </c>
      <c r="D552" s="225">
        <v>8412</v>
      </c>
      <c r="E552" s="205" t="s">
        <v>2372</v>
      </c>
      <c r="F552" s="205" t="str">
        <f t="shared" si="165"/>
        <v>0000-FE-8412</v>
      </c>
      <c r="G552" s="205" t="s">
        <v>2742</v>
      </c>
      <c r="H552" s="9" t="s">
        <v>2667</v>
      </c>
      <c r="I552" s="9" t="str">
        <f>VLOOKUP(J552,Auxiliary!B:C,2,0)</f>
        <v>LEVE</v>
      </c>
      <c r="J552" s="217" t="s">
        <v>2539</v>
      </c>
      <c r="K552" s="217" t="s">
        <v>2653</v>
      </c>
      <c r="L552" s="217" t="s">
        <v>2654</v>
      </c>
      <c r="M552" s="217" t="s">
        <v>2654</v>
      </c>
      <c r="N552" s="217" t="s">
        <v>2654</v>
      </c>
      <c r="O552" s="217" t="s">
        <v>2654</v>
      </c>
      <c r="P552" s="217" t="s">
        <v>2654</v>
      </c>
      <c r="Q552" s="217" t="s">
        <v>2654</v>
      </c>
      <c r="R552" s="217" t="s">
        <v>2653</v>
      </c>
      <c r="S552" s="217" t="s">
        <v>2654</v>
      </c>
      <c r="T552" s="217" t="s">
        <v>2654</v>
      </c>
      <c r="U552" s="217" t="s">
        <v>2654</v>
      </c>
      <c r="V552" s="217" t="s">
        <v>2654</v>
      </c>
      <c r="W552" s="217" t="s">
        <v>2654</v>
      </c>
      <c r="X552" s="217" t="s">
        <v>2654</v>
      </c>
      <c r="Y552" s="217" t="s">
        <v>2654</v>
      </c>
      <c r="Z552" s="217" t="s">
        <v>2654</v>
      </c>
      <c r="AA552" s="217" t="s">
        <v>2654</v>
      </c>
      <c r="AB552" s="217" t="str">
        <f t="shared" si="166"/>
        <v>NO</v>
      </c>
      <c r="AC552" s="217" t="str">
        <f t="shared" si="167"/>
        <v>NO</v>
      </c>
      <c r="AD552" s="217" t="str">
        <f t="shared" si="168"/>
        <v>NO</v>
      </c>
      <c r="AE552" s="217" t="str">
        <f t="shared" si="169"/>
        <v>NO</v>
      </c>
      <c r="AF552" s="217" t="str">
        <f t="shared" si="170"/>
        <v>NO</v>
      </c>
      <c r="AG552" s="217" t="str">
        <f t="shared" si="171"/>
        <v>NO</v>
      </c>
      <c r="AH552" s="217" t="str">
        <f t="shared" si="173"/>
        <v>NO</v>
      </c>
      <c r="AI552" s="217" t="str">
        <f t="shared" si="174"/>
        <v>NO</v>
      </c>
      <c r="AJ552" s="217" t="str">
        <f t="shared" si="158"/>
        <v>NO</v>
      </c>
      <c r="AK552" s="217" t="str">
        <f t="shared" si="159"/>
        <v>NO</v>
      </c>
      <c r="AL552" s="217" t="str">
        <f t="shared" si="160"/>
        <v>NO</v>
      </c>
      <c r="AM552" s="217" t="str">
        <f t="shared" si="161"/>
        <v>NO</v>
      </c>
      <c r="AN552" s="217" t="str">
        <f t="shared" si="162"/>
        <v>NO</v>
      </c>
      <c r="AO552" s="217" t="str">
        <f t="shared" si="162"/>
        <v>NO</v>
      </c>
      <c r="AP552" s="217" t="str">
        <f>IF(AND(Inputs!$E$16=TRUE,K552="YES"),"YES","NO")</f>
        <v>NO</v>
      </c>
      <c r="AQ552" s="217" t="str">
        <f t="shared" si="163"/>
        <v>NO</v>
      </c>
      <c r="AR552" s="217" t="str">
        <f t="shared" si="172"/>
        <v>NO</v>
      </c>
      <c r="AS552" s="216">
        <v>24</v>
      </c>
      <c r="AT552" s="221">
        <f t="shared" si="157"/>
        <v>43528</v>
      </c>
      <c r="AU552" s="217" t="str">
        <f t="shared" si="164"/>
        <v>PO+24W</v>
      </c>
    </row>
    <row r="553" spans="1:47" s="9" customFormat="1" hidden="1" x14ac:dyDescent="0.25">
      <c r="A553" s="218"/>
      <c r="B553" s="217" t="s">
        <v>2644</v>
      </c>
      <c r="C553" s="217">
        <v>8400</v>
      </c>
      <c r="D553" s="225">
        <v>8413</v>
      </c>
      <c r="E553" s="205" t="s">
        <v>2010</v>
      </c>
      <c r="F553" s="205" t="str">
        <f t="shared" si="165"/>
        <v>0000-FE-8413</v>
      </c>
      <c r="G553" s="205" t="s">
        <v>2742</v>
      </c>
      <c r="H553" s="9" t="s">
        <v>2667</v>
      </c>
      <c r="I553" s="9" t="str">
        <f>VLOOKUP(J553,Auxiliary!B:C,2,0)</f>
        <v>LEVE</v>
      </c>
      <c r="J553" s="217" t="s">
        <v>2539</v>
      </c>
      <c r="K553" s="217" t="s">
        <v>2653</v>
      </c>
      <c r="L553" s="217" t="s">
        <v>2654</v>
      </c>
      <c r="M553" s="217" t="s">
        <v>2654</v>
      </c>
      <c r="N553" s="217" t="s">
        <v>2654</v>
      </c>
      <c r="O553" s="217" t="s">
        <v>2654</v>
      </c>
      <c r="P553" s="217" t="s">
        <v>2654</v>
      </c>
      <c r="Q553" s="217" t="s">
        <v>2654</v>
      </c>
      <c r="R553" s="217" t="s">
        <v>2653</v>
      </c>
      <c r="S553" s="217" t="s">
        <v>2654</v>
      </c>
      <c r="T553" s="217" t="s">
        <v>2654</v>
      </c>
      <c r="U553" s="217" t="s">
        <v>2654</v>
      </c>
      <c r="V553" s="217" t="s">
        <v>2654</v>
      </c>
      <c r="W553" s="217" t="s">
        <v>2654</v>
      </c>
      <c r="X553" s="217" t="s">
        <v>2654</v>
      </c>
      <c r="Y553" s="217" t="s">
        <v>2654</v>
      </c>
      <c r="Z553" s="217" t="s">
        <v>2654</v>
      </c>
      <c r="AA553" s="217" t="s">
        <v>2654</v>
      </c>
      <c r="AB553" s="217" t="str">
        <f t="shared" si="166"/>
        <v>NO</v>
      </c>
      <c r="AC553" s="217" t="str">
        <f t="shared" si="167"/>
        <v>NO</v>
      </c>
      <c r="AD553" s="217" t="str">
        <f t="shared" si="168"/>
        <v>NO</v>
      </c>
      <c r="AE553" s="217" t="str">
        <f t="shared" si="169"/>
        <v>NO</v>
      </c>
      <c r="AF553" s="217" t="str">
        <f t="shared" si="170"/>
        <v>NO</v>
      </c>
      <c r="AG553" s="217" t="str">
        <f t="shared" si="171"/>
        <v>NO</v>
      </c>
      <c r="AH553" s="217" t="str">
        <f t="shared" si="173"/>
        <v>NO</v>
      </c>
      <c r="AI553" s="217" t="str">
        <f t="shared" si="174"/>
        <v>NO</v>
      </c>
      <c r="AJ553" s="217" t="str">
        <f t="shared" si="158"/>
        <v>NO</v>
      </c>
      <c r="AK553" s="217" t="str">
        <f t="shared" si="159"/>
        <v>NO</v>
      </c>
      <c r="AL553" s="217" t="str">
        <f t="shared" si="160"/>
        <v>NO</v>
      </c>
      <c r="AM553" s="217" t="str">
        <f t="shared" si="161"/>
        <v>NO</v>
      </c>
      <c r="AN553" s="217" t="str">
        <f t="shared" si="162"/>
        <v>NO</v>
      </c>
      <c r="AO553" s="217" t="str">
        <f t="shared" si="162"/>
        <v>NO</v>
      </c>
      <c r="AP553" s="217" t="str">
        <f>IF(AND(Inputs!$E$16=TRUE,K553="YES"),"YES","NO")</f>
        <v>NO</v>
      </c>
      <c r="AQ553" s="217" t="str">
        <f t="shared" si="163"/>
        <v>NO</v>
      </c>
      <c r="AR553" s="217" t="str">
        <f t="shared" si="172"/>
        <v>NO</v>
      </c>
      <c r="AS553" s="216">
        <v>40</v>
      </c>
      <c r="AT553" s="221">
        <f t="shared" si="157"/>
        <v>43640</v>
      </c>
      <c r="AU553" s="217" t="str">
        <f t="shared" si="164"/>
        <v>PO+40W</v>
      </c>
    </row>
    <row r="554" spans="1:47" s="9" customFormat="1" hidden="1" x14ac:dyDescent="0.25">
      <c r="A554" s="218"/>
      <c r="B554" s="217" t="s">
        <v>2644</v>
      </c>
      <c r="C554" s="217">
        <v>8400</v>
      </c>
      <c r="D554" s="225">
        <v>8414</v>
      </c>
      <c r="E554" s="205" t="s">
        <v>2909</v>
      </c>
      <c r="F554" s="205" t="str">
        <f t="shared" si="165"/>
        <v>0000-FE-8414</v>
      </c>
      <c r="G554" s="205" t="s">
        <v>2742</v>
      </c>
      <c r="H554" s="9" t="s">
        <v>2667</v>
      </c>
      <c r="I554" s="9" t="str">
        <f>VLOOKUP(J554,Auxiliary!B:C,2,0)</f>
        <v>LEVE</v>
      </c>
      <c r="J554" s="217" t="s">
        <v>2539</v>
      </c>
      <c r="K554" s="217" t="s">
        <v>2653</v>
      </c>
      <c r="L554" s="217" t="s">
        <v>2654</v>
      </c>
      <c r="M554" s="217" t="s">
        <v>2654</v>
      </c>
      <c r="N554" s="217" t="s">
        <v>2654</v>
      </c>
      <c r="O554" s="217" t="s">
        <v>2654</v>
      </c>
      <c r="P554" s="217" t="s">
        <v>2654</v>
      </c>
      <c r="Q554" s="217" t="s">
        <v>2654</v>
      </c>
      <c r="R554" s="217" t="s">
        <v>2653</v>
      </c>
      <c r="S554" s="217" t="s">
        <v>2654</v>
      </c>
      <c r="T554" s="217" t="s">
        <v>2654</v>
      </c>
      <c r="U554" s="217" t="s">
        <v>2654</v>
      </c>
      <c r="V554" s="217" t="s">
        <v>2654</v>
      </c>
      <c r="W554" s="217" t="s">
        <v>2654</v>
      </c>
      <c r="X554" s="217" t="s">
        <v>2654</v>
      </c>
      <c r="Y554" s="217" t="s">
        <v>2654</v>
      </c>
      <c r="Z554" s="217" t="s">
        <v>2654</v>
      </c>
      <c r="AA554" s="217" t="s">
        <v>2654</v>
      </c>
      <c r="AB554" s="217" t="str">
        <f t="shared" si="166"/>
        <v>NO</v>
      </c>
      <c r="AC554" s="217" t="str">
        <f t="shared" si="167"/>
        <v>NO</v>
      </c>
      <c r="AD554" s="217" t="str">
        <f t="shared" si="168"/>
        <v>NO</v>
      </c>
      <c r="AE554" s="217" t="str">
        <f t="shared" si="169"/>
        <v>NO</v>
      </c>
      <c r="AF554" s="217" t="str">
        <f t="shared" si="170"/>
        <v>NO</v>
      </c>
      <c r="AG554" s="217" t="str">
        <f t="shared" si="171"/>
        <v>NO</v>
      </c>
      <c r="AH554" s="217" t="str">
        <f t="shared" si="173"/>
        <v>NO</v>
      </c>
      <c r="AI554" s="217" t="str">
        <f t="shared" si="174"/>
        <v>NO</v>
      </c>
      <c r="AJ554" s="217" t="str">
        <f t="shared" si="158"/>
        <v>NO</v>
      </c>
      <c r="AK554" s="217" t="str">
        <f t="shared" si="159"/>
        <v>NO</v>
      </c>
      <c r="AL554" s="217" t="str">
        <f t="shared" si="160"/>
        <v>NO</v>
      </c>
      <c r="AM554" s="217" t="str">
        <f t="shared" si="161"/>
        <v>NO</v>
      </c>
      <c r="AN554" s="217" t="str">
        <f t="shared" si="162"/>
        <v>NO</v>
      </c>
      <c r="AO554" s="217" t="str">
        <f t="shared" si="162"/>
        <v>NO</v>
      </c>
      <c r="AP554" s="217" t="str">
        <f>IF(AND(Inputs!$E$16=TRUE,K554="YES"),"YES","NO")</f>
        <v>NO</v>
      </c>
      <c r="AQ554" s="217" t="str">
        <f t="shared" si="163"/>
        <v>NO</v>
      </c>
      <c r="AR554" s="217" t="str">
        <f t="shared" si="172"/>
        <v>NO</v>
      </c>
      <c r="AS554" s="216">
        <v>40</v>
      </c>
      <c r="AT554" s="221">
        <f t="shared" si="157"/>
        <v>43640</v>
      </c>
      <c r="AU554" s="217" t="str">
        <f t="shared" si="164"/>
        <v>PO+40W</v>
      </c>
    </row>
    <row r="555" spans="1:47" s="9" customFormat="1" hidden="1" x14ac:dyDescent="0.25">
      <c r="A555" s="218"/>
      <c r="B555" s="217" t="s">
        <v>2644</v>
      </c>
      <c r="C555" s="217">
        <v>8400</v>
      </c>
      <c r="D555" s="225">
        <v>8450</v>
      </c>
      <c r="E555" s="205" t="s">
        <v>2373</v>
      </c>
      <c r="F555" s="205" t="str">
        <f t="shared" si="165"/>
        <v>0000-FE-8450</v>
      </c>
      <c r="G555" s="205" t="s">
        <v>2742</v>
      </c>
      <c r="H555" s="9" t="s">
        <v>2667</v>
      </c>
      <c r="I555" s="9" t="str">
        <f>VLOOKUP(J555,Auxiliary!B:C,2,0)</f>
        <v>FLOW</v>
      </c>
      <c r="J555" s="217" t="s">
        <v>2540</v>
      </c>
      <c r="K555" s="217" t="s">
        <v>2653</v>
      </c>
      <c r="L555" s="217" t="s">
        <v>2654</v>
      </c>
      <c r="M555" s="217" t="s">
        <v>2654</v>
      </c>
      <c r="N555" s="217" t="s">
        <v>2654</v>
      </c>
      <c r="O555" s="217" t="s">
        <v>2654</v>
      </c>
      <c r="P555" s="217" t="s">
        <v>2654</v>
      </c>
      <c r="Q555" s="217" t="s">
        <v>2654</v>
      </c>
      <c r="R555" s="217" t="s">
        <v>2653</v>
      </c>
      <c r="S555" s="217" t="s">
        <v>2654</v>
      </c>
      <c r="T555" s="217" t="s">
        <v>2654</v>
      </c>
      <c r="U555" s="217" t="s">
        <v>2654</v>
      </c>
      <c r="V555" s="217" t="s">
        <v>2654</v>
      </c>
      <c r="W555" s="217" t="s">
        <v>2654</v>
      </c>
      <c r="X555" s="217" t="s">
        <v>2654</v>
      </c>
      <c r="Y555" s="217" t="s">
        <v>2654</v>
      </c>
      <c r="Z555" s="217" t="s">
        <v>2654</v>
      </c>
      <c r="AA555" s="217" t="s">
        <v>2654</v>
      </c>
      <c r="AB555" s="217" t="str">
        <f t="shared" si="166"/>
        <v>NO</v>
      </c>
      <c r="AC555" s="217" t="str">
        <f t="shared" si="167"/>
        <v>NO</v>
      </c>
      <c r="AD555" s="217" t="str">
        <f t="shared" si="168"/>
        <v>NO</v>
      </c>
      <c r="AE555" s="217" t="str">
        <f t="shared" si="169"/>
        <v>NO</v>
      </c>
      <c r="AF555" s="217" t="str">
        <f t="shared" si="170"/>
        <v>NO</v>
      </c>
      <c r="AG555" s="217" t="str">
        <f t="shared" si="171"/>
        <v>NO</v>
      </c>
      <c r="AH555" s="217" t="str">
        <f t="shared" si="173"/>
        <v>NO</v>
      </c>
      <c r="AI555" s="217" t="str">
        <f t="shared" si="174"/>
        <v>NO</v>
      </c>
      <c r="AJ555" s="217" t="str">
        <f t="shared" si="158"/>
        <v>NO</v>
      </c>
      <c r="AK555" s="217" t="str">
        <f t="shared" si="159"/>
        <v>NO</v>
      </c>
      <c r="AL555" s="217" t="str">
        <f t="shared" si="160"/>
        <v>NO</v>
      </c>
      <c r="AM555" s="217" t="str">
        <f t="shared" si="161"/>
        <v>NO</v>
      </c>
      <c r="AN555" s="217" t="str">
        <f t="shared" si="162"/>
        <v>NO</v>
      </c>
      <c r="AO555" s="217" t="str">
        <f t="shared" si="162"/>
        <v>NO</v>
      </c>
      <c r="AP555" s="217" t="str">
        <f>IF(AND(Inputs!$E$16=TRUE,K555="YES"),"YES","NO")</f>
        <v>NO</v>
      </c>
      <c r="AQ555" s="217" t="str">
        <f t="shared" si="163"/>
        <v>NO</v>
      </c>
      <c r="AR555" s="217" t="str">
        <f t="shared" si="172"/>
        <v>NO</v>
      </c>
      <c r="AS555" s="216">
        <v>24</v>
      </c>
      <c r="AT555" s="221">
        <f t="shared" si="157"/>
        <v>43528</v>
      </c>
      <c r="AU555" s="217" t="str">
        <f t="shared" si="164"/>
        <v>PO+24W</v>
      </c>
    </row>
    <row r="556" spans="1:47" s="9" customFormat="1" hidden="1" x14ac:dyDescent="0.25">
      <c r="A556" s="218"/>
      <c r="B556" s="217" t="s">
        <v>2644</v>
      </c>
      <c r="C556" s="217">
        <v>8400</v>
      </c>
      <c r="D556" s="225">
        <v>8451</v>
      </c>
      <c r="E556" s="205" t="s">
        <v>2374</v>
      </c>
      <c r="F556" s="205" t="str">
        <f t="shared" si="165"/>
        <v>0000-FE-8451</v>
      </c>
      <c r="G556" s="205" t="s">
        <v>2742</v>
      </c>
      <c r="H556" s="9" t="s">
        <v>2667</v>
      </c>
      <c r="I556" s="9" t="str">
        <f>VLOOKUP(J556,Auxiliary!B:C,2,0)</f>
        <v>FLOW</v>
      </c>
      <c r="J556" s="217" t="s">
        <v>2540</v>
      </c>
      <c r="K556" s="217" t="s">
        <v>2653</v>
      </c>
      <c r="L556" s="217" t="s">
        <v>2654</v>
      </c>
      <c r="M556" s="217" t="s">
        <v>2654</v>
      </c>
      <c r="N556" s="217" t="s">
        <v>2654</v>
      </c>
      <c r="O556" s="217" t="s">
        <v>2654</v>
      </c>
      <c r="P556" s="217" t="s">
        <v>2654</v>
      </c>
      <c r="Q556" s="217" t="s">
        <v>2654</v>
      </c>
      <c r="R556" s="217" t="s">
        <v>2653</v>
      </c>
      <c r="S556" s="217" t="s">
        <v>2654</v>
      </c>
      <c r="T556" s="217" t="s">
        <v>2654</v>
      </c>
      <c r="U556" s="217" t="s">
        <v>2654</v>
      </c>
      <c r="V556" s="217" t="s">
        <v>2654</v>
      </c>
      <c r="W556" s="217" t="s">
        <v>2654</v>
      </c>
      <c r="X556" s="217" t="s">
        <v>2654</v>
      </c>
      <c r="Y556" s="217" t="s">
        <v>2654</v>
      </c>
      <c r="Z556" s="217" t="s">
        <v>2654</v>
      </c>
      <c r="AA556" s="217" t="s">
        <v>2654</v>
      </c>
      <c r="AB556" s="217" t="str">
        <f t="shared" si="166"/>
        <v>NO</v>
      </c>
      <c r="AC556" s="217" t="str">
        <f t="shared" si="167"/>
        <v>NO</v>
      </c>
      <c r="AD556" s="217" t="str">
        <f t="shared" si="168"/>
        <v>NO</v>
      </c>
      <c r="AE556" s="217" t="str">
        <f t="shared" si="169"/>
        <v>NO</v>
      </c>
      <c r="AF556" s="217" t="str">
        <f t="shared" si="170"/>
        <v>NO</v>
      </c>
      <c r="AG556" s="217" t="str">
        <f t="shared" si="171"/>
        <v>NO</v>
      </c>
      <c r="AH556" s="217" t="str">
        <f t="shared" si="173"/>
        <v>NO</v>
      </c>
      <c r="AI556" s="217" t="str">
        <f t="shared" si="174"/>
        <v>NO</v>
      </c>
      <c r="AJ556" s="217" t="str">
        <f t="shared" si="158"/>
        <v>NO</v>
      </c>
      <c r="AK556" s="217" t="str">
        <f t="shared" si="159"/>
        <v>NO</v>
      </c>
      <c r="AL556" s="217" t="str">
        <f t="shared" si="160"/>
        <v>NO</v>
      </c>
      <c r="AM556" s="217" t="str">
        <f t="shared" si="161"/>
        <v>NO</v>
      </c>
      <c r="AN556" s="217" t="str">
        <f t="shared" si="162"/>
        <v>NO</v>
      </c>
      <c r="AO556" s="217" t="str">
        <f t="shared" si="162"/>
        <v>NO</v>
      </c>
      <c r="AP556" s="217" t="str">
        <f>IF(AND(Inputs!$E$16=TRUE,K556="YES"),"YES","NO")</f>
        <v>NO</v>
      </c>
      <c r="AQ556" s="217" t="str">
        <f t="shared" si="163"/>
        <v>NO</v>
      </c>
      <c r="AR556" s="217" t="str">
        <f t="shared" si="172"/>
        <v>NO</v>
      </c>
      <c r="AS556" s="216">
        <v>24</v>
      </c>
      <c r="AT556" s="221">
        <f t="shared" si="157"/>
        <v>43528</v>
      </c>
      <c r="AU556" s="217" t="str">
        <f t="shared" si="164"/>
        <v>PO+24W</v>
      </c>
    </row>
    <row r="557" spans="1:47" s="9" customFormat="1" hidden="1" x14ac:dyDescent="0.25">
      <c r="A557" s="218"/>
      <c r="B557" s="217" t="s">
        <v>2644</v>
      </c>
      <c r="C557" s="217">
        <v>8400</v>
      </c>
      <c r="D557" s="225">
        <v>8452</v>
      </c>
      <c r="E557" s="205" t="s">
        <v>2375</v>
      </c>
      <c r="F557" s="205" t="str">
        <f t="shared" si="165"/>
        <v>0000-FE-8452</v>
      </c>
      <c r="G557" s="205" t="s">
        <v>2742</v>
      </c>
      <c r="H557" s="9" t="s">
        <v>2667</v>
      </c>
      <c r="I557" s="9" t="str">
        <f>VLOOKUP(J557,Auxiliary!B:C,2,0)</f>
        <v>FLOW</v>
      </c>
      <c r="J557" s="217" t="s">
        <v>2540</v>
      </c>
      <c r="K557" s="217" t="s">
        <v>2653</v>
      </c>
      <c r="L557" s="217" t="s">
        <v>2654</v>
      </c>
      <c r="M557" s="217" t="s">
        <v>2654</v>
      </c>
      <c r="N557" s="217" t="s">
        <v>2654</v>
      </c>
      <c r="O557" s="217" t="s">
        <v>2654</v>
      </c>
      <c r="P557" s="217" t="s">
        <v>2654</v>
      </c>
      <c r="Q557" s="217" t="s">
        <v>2654</v>
      </c>
      <c r="R557" s="217" t="s">
        <v>2653</v>
      </c>
      <c r="S557" s="217" t="s">
        <v>2654</v>
      </c>
      <c r="T557" s="217" t="s">
        <v>2654</v>
      </c>
      <c r="U557" s="217" t="s">
        <v>2654</v>
      </c>
      <c r="V557" s="217" t="s">
        <v>2654</v>
      </c>
      <c r="W557" s="217" t="s">
        <v>2654</v>
      </c>
      <c r="X557" s="217" t="s">
        <v>2654</v>
      </c>
      <c r="Y557" s="217" t="s">
        <v>2654</v>
      </c>
      <c r="Z557" s="217" t="s">
        <v>2654</v>
      </c>
      <c r="AA557" s="217" t="s">
        <v>2654</v>
      </c>
      <c r="AB557" s="217" t="str">
        <f t="shared" si="166"/>
        <v>NO</v>
      </c>
      <c r="AC557" s="217" t="str">
        <f t="shared" si="167"/>
        <v>NO</v>
      </c>
      <c r="AD557" s="217" t="str">
        <f t="shared" si="168"/>
        <v>NO</v>
      </c>
      <c r="AE557" s="217" t="str">
        <f t="shared" si="169"/>
        <v>NO</v>
      </c>
      <c r="AF557" s="217" t="str">
        <f t="shared" si="170"/>
        <v>NO</v>
      </c>
      <c r="AG557" s="217" t="str">
        <f t="shared" si="171"/>
        <v>NO</v>
      </c>
      <c r="AH557" s="217" t="str">
        <f t="shared" si="173"/>
        <v>NO</v>
      </c>
      <c r="AI557" s="217" t="str">
        <f t="shared" si="174"/>
        <v>NO</v>
      </c>
      <c r="AJ557" s="217" t="str">
        <f t="shared" si="158"/>
        <v>NO</v>
      </c>
      <c r="AK557" s="217" t="str">
        <f t="shared" si="159"/>
        <v>NO</v>
      </c>
      <c r="AL557" s="217" t="str">
        <f t="shared" si="160"/>
        <v>NO</v>
      </c>
      <c r="AM557" s="217" t="str">
        <f t="shared" si="161"/>
        <v>NO</v>
      </c>
      <c r="AN557" s="217" t="str">
        <f t="shared" si="162"/>
        <v>NO</v>
      </c>
      <c r="AO557" s="217" t="str">
        <f t="shared" si="162"/>
        <v>NO</v>
      </c>
      <c r="AP557" s="217" t="str">
        <f>IF(AND(Inputs!$E$16=TRUE,K557="YES"),"YES","NO")</f>
        <v>NO</v>
      </c>
      <c r="AQ557" s="217" t="str">
        <f t="shared" si="163"/>
        <v>NO</v>
      </c>
      <c r="AR557" s="217" t="str">
        <f t="shared" si="172"/>
        <v>NO</v>
      </c>
      <c r="AS557" s="216">
        <v>24</v>
      </c>
      <c r="AT557" s="221">
        <f t="shared" si="157"/>
        <v>43528</v>
      </c>
      <c r="AU557" s="217" t="str">
        <f t="shared" si="164"/>
        <v>PO+24W</v>
      </c>
    </row>
    <row r="558" spans="1:47" s="9" customFormat="1" hidden="1" x14ac:dyDescent="0.25">
      <c r="A558" s="218"/>
      <c r="B558" s="217" t="s">
        <v>2644</v>
      </c>
      <c r="C558" s="217">
        <v>8400</v>
      </c>
      <c r="D558" s="225">
        <v>8453</v>
      </c>
      <c r="E558" s="205" t="s">
        <v>2910</v>
      </c>
      <c r="F558" s="205" t="str">
        <f t="shared" si="165"/>
        <v>0000-FE-8453</v>
      </c>
      <c r="G558" s="205" t="s">
        <v>2742</v>
      </c>
      <c r="H558" s="9" t="s">
        <v>2667</v>
      </c>
      <c r="I558" s="9" t="str">
        <f>VLOOKUP(J558,Auxiliary!B:C,2,0)</f>
        <v>FLOW</v>
      </c>
      <c r="J558" s="217" t="s">
        <v>2540</v>
      </c>
      <c r="K558" s="217" t="s">
        <v>2653</v>
      </c>
      <c r="L558" s="217" t="s">
        <v>2654</v>
      </c>
      <c r="M558" s="217" t="s">
        <v>2654</v>
      </c>
      <c r="N558" s="217" t="s">
        <v>2654</v>
      </c>
      <c r="O558" s="217" t="s">
        <v>2654</v>
      </c>
      <c r="P558" s="217" t="s">
        <v>2654</v>
      </c>
      <c r="Q558" s="217" t="s">
        <v>2654</v>
      </c>
      <c r="R558" s="217" t="s">
        <v>2653</v>
      </c>
      <c r="S558" s="217" t="s">
        <v>2654</v>
      </c>
      <c r="T558" s="217" t="s">
        <v>2654</v>
      </c>
      <c r="U558" s="217" t="s">
        <v>2654</v>
      </c>
      <c r="V558" s="217" t="s">
        <v>2654</v>
      </c>
      <c r="W558" s="217" t="s">
        <v>2654</v>
      </c>
      <c r="X558" s="217" t="s">
        <v>2654</v>
      </c>
      <c r="Y558" s="217" t="s">
        <v>2654</v>
      </c>
      <c r="Z558" s="217" t="s">
        <v>2654</v>
      </c>
      <c r="AA558" s="217" t="s">
        <v>2654</v>
      </c>
      <c r="AB558" s="217" t="str">
        <f t="shared" si="166"/>
        <v>NO</v>
      </c>
      <c r="AC558" s="217" t="str">
        <f t="shared" si="167"/>
        <v>NO</v>
      </c>
      <c r="AD558" s="217" t="str">
        <f t="shared" si="168"/>
        <v>NO</v>
      </c>
      <c r="AE558" s="217" t="str">
        <f t="shared" si="169"/>
        <v>NO</v>
      </c>
      <c r="AF558" s="217" t="str">
        <f t="shared" si="170"/>
        <v>NO</v>
      </c>
      <c r="AG558" s="217" t="str">
        <f t="shared" si="171"/>
        <v>NO</v>
      </c>
      <c r="AH558" s="217" t="str">
        <f t="shared" si="173"/>
        <v>NO</v>
      </c>
      <c r="AI558" s="217" t="str">
        <f t="shared" si="174"/>
        <v>NO</v>
      </c>
      <c r="AJ558" s="217" t="str">
        <f t="shared" si="158"/>
        <v>NO</v>
      </c>
      <c r="AK558" s="217" t="str">
        <f t="shared" si="159"/>
        <v>NO</v>
      </c>
      <c r="AL558" s="217" t="str">
        <f t="shared" si="160"/>
        <v>NO</v>
      </c>
      <c r="AM558" s="217" t="str">
        <f t="shared" si="161"/>
        <v>NO</v>
      </c>
      <c r="AN558" s="217" t="str">
        <f t="shared" si="162"/>
        <v>NO</v>
      </c>
      <c r="AO558" s="217" t="str">
        <f t="shared" si="162"/>
        <v>NO</v>
      </c>
      <c r="AP558" s="217" t="str">
        <f>IF(AND(Inputs!$E$16=TRUE,K558="YES"),"YES","NO")</f>
        <v>NO</v>
      </c>
      <c r="AQ558" s="217" t="str">
        <f t="shared" si="163"/>
        <v>NO</v>
      </c>
      <c r="AR558" s="217" t="str">
        <f t="shared" si="172"/>
        <v>NO</v>
      </c>
      <c r="AS558" s="216">
        <v>24</v>
      </c>
      <c r="AT558" s="221">
        <f t="shared" si="157"/>
        <v>43528</v>
      </c>
      <c r="AU558" s="217" t="str">
        <f t="shared" si="164"/>
        <v>PO+24W</v>
      </c>
    </row>
    <row r="559" spans="1:47" s="9" customFormat="1" hidden="1" x14ac:dyDescent="0.25">
      <c r="A559" s="218"/>
      <c r="B559" s="217" t="s">
        <v>2644</v>
      </c>
      <c r="C559" s="217">
        <v>8400</v>
      </c>
      <c r="D559" s="225">
        <v>8454</v>
      </c>
      <c r="E559" s="205" t="s">
        <v>2376</v>
      </c>
      <c r="F559" s="205" t="str">
        <f t="shared" si="165"/>
        <v>0000-FE-8454</v>
      </c>
      <c r="G559" s="205" t="s">
        <v>2742</v>
      </c>
      <c r="H559" s="9" t="s">
        <v>2667</v>
      </c>
      <c r="I559" s="9" t="str">
        <f>VLOOKUP(J559,Auxiliary!B:C,2,0)</f>
        <v>FLOW</v>
      </c>
      <c r="J559" s="217" t="s">
        <v>2540</v>
      </c>
      <c r="K559" s="217" t="s">
        <v>2653</v>
      </c>
      <c r="L559" s="217" t="s">
        <v>2654</v>
      </c>
      <c r="M559" s="217" t="s">
        <v>2654</v>
      </c>
      <c r="N559" s="217" t="s">
        <v>2654</v>
      </c>
      <c r="O559" s="217" t="s">
        <v>2654</v>
      </c>
      <c r="P559" s="217" t="s">
        <v>2654</v>
      </c>
      <c r="Q559" s="217" t="s">
        <v>2654</v>
      </c>
      <c r="R559" s="217" t="s">
        <v>2653</v>
      </c>
      <c r="S559" s="217" t="s">
        <v>2654</v>
      </c>
      <c r="T559" s="217" t="s">
        <v>2654</v>
      </c>
      <c r="U559" s="217" t="s">
        <v>2654</v>
      </c>
      <c r="V559" s="217" t="s">
        <v>2654</v>
      </c>
      <c r="W559" s="217" t="s">
        <v>2654</v>
      </c>
      <c r="X559" s="217" t="s">
        <v>2654</v>
      </c>
      <c r="Y559" s="217" t="s">
        <v>2654</v>
      </c>
      <c r="Z559" s="217" t="s">
        <v>2654</v>
      </c>
      <c r="AA559" s="217" t="s">
        <v>2654</v>
      </c>
      <c r="AB559" s="217" t="str">
        <f t="shared" si="166"/>
        <v>NO</v>
      </c>
      <c r="AC559" s="217" t="str">
        <f t="shared" si="167"/>
        <v>NO</v>
      </c>
      <c r="AD559" s="217" t="str">
        <f t="shared" si="168"/>
        <v>NO</v>
      </c>
      <c r="AE559" s="217" t="str">
        <f t="shared" si="169"/>
        <v>NO</v>
      </c>
      <c r="AF559" s="217" t="str">
        <f t="shared" si="170"/>
        <v>NO</v>
      </c>
      <c r="AG559" s="217" t="str">
        <f t="shared" si="171"/>
        <v>NO</v>
      </c>
      <c r="AH559" s="217" t="str">
        <f t="shared" si="173"/>
        <v>NO</v>
      </c>
      <c r="AI559" s="217" t="str">
        <f t="shared" si="174"/>
        <v>NO</v>
      </c>
      <c r="AJ559" s="217" t="str">
        <f t="shared" si="158"/>
        <v>NO</v>
      </c>
      <c r="AK559" s="217" t="str">
        <f t="shared" si="159"/>
        <v>NO</v>
      </c>
      <c r="AL559" s="217" t="str">
        <f t="shared" si="160"/>
        <v>NO</v>
      </c>
      <c r="AM559" s="217" t="str">
        <f t="shared" si="161"/>
        <v>NO</v>
      </c>
      <c r="AN559" s="217" t="str">
        <f t="shared" si="162"/>
        <v>NO</v>
      </c>
      <c r="AO559" s="217" t="str">
        <f t="shared" si="162"/>
        <v>NO</v>
      </c>
      <c r="AP559" s="217" t="str">
        <f>IF(AND(Inputs!$E$16=TRUE,K559="YES"),"YES","NO")</f>
        <v>NO</v>
      </c>
      <c r="AQ559" s="217" t="str">
        <f t="shared" si="163"/>
        <v>NO</v>
      </c>
      <c r="AR559" s="217" t="str">
        <f t="shared" si="172"/>
        <v>NO</v>
      </c>
      <c r="AS559" s="216">
        <v>24</v>
      </c>
      <c r="AT559" s="221">
        <f t="shared" si="157"/>
        <v>43528</v>
      </c>
      <c r="AU559" s="217" t="str">
        <f t="shared" si="164"/>
        <v>PO+24W</v>
      </c>
    </row>
    <row r="560" spans="1:47" s="9" customFormat="1" hidden="1" x14ac:dyDescent="0.25">
      <c r="A560" s="218"/>
      <c r="B560" s="217" t="s">
        <v>2644</v>
      </c>
      <c r="C560" s="217">
        <v>8400</v>
      </c>
      <c r="D560" s="225">
        <v>8455</v>
      </c>
      <c r="E560" s="205" t="s">
        <v>2377</v>
      </c>
      <c r="F560" s="205" t="str">
        <f t="shared" si="165"/>
        <v>0000-FE-8455</v>
      </c>
      <c r="G560" s="205" t="s">
        <v>2742</v>
      </c>
      <c r="H560" s="9" t="s">
        <v>2667</v>
      </c>
      <c r="I560" s="9" t="str">
        <f>VLOOKUP(J560,Auxiliary!B:C,2,0)</f>
        <v>FLOW</v>
      </c>
      <c r="J560" s="217" t="s">
        <v>2540</v>
      </c>
      <c r="K560" s="217" t="s">
        <v>2653</v>
      </c>
      <c r="L560" s="217" t="s">
        <v>2654</v>
      </c>
      <c r="M560" s="217" t="s">
        <v>2654</v>
      </c>
      <c r="N560" s="217" t="s">
        <v>2654</v>
      </c>
      <c r="O560" s="217" t="s">
        <v>2654</v>
      </c>
      <c r="P560" s="217" t="s">
        <v>2654</v>
      </c>
      <c r="Q560" s="217" t="s">
        <v>2654</v>
      </c>
      <c r="R560" s="217" t="s">
        <v>2653</v>
      </c>
      <c r="S560" s="217" t="s">
        <v>2654</v>
      </c>
      <c r="T560" s="217" t="s">
        <v>2654</v>
      </c>
      <c r="U560" s="217" t="s">
        <v>2654</v>
      </c>
      <c r="V560" s="217" t="s">
        <v>2654</v>
      </c>
      <c r="W560" s="217" t="s">
        <v>2654</v>
      </c>
      <c r="X560" s="217" t="s">
        <v>2654</v>
      </c>
      <c r="Y560" s="217" t="s">
        <v>2654</v>
      </c>
      <c r="Z560" s="217" t="s">
        <v>2654</v>
      </c>
      <c r="AA560" s="217" t="s">
        <v>2654</v>
      </c>
      <c r="AB560" s="217" t="str">
        <f t="shared" si="166"/>
        <v>NO</v>
      </c>
      <c r="AC560" s="217" t="str">
        <f t="shared" si="167"/>
        <v>NO</v>
      </c>
      <c r="AD560" s="217" t="str">
        <f t="shared" si="168"/>
        <v>NO</v>
      </c>
      <c r="AE560" s="217" t="str">
        <f t="shared" si="169"/>
        <v>NO</v>
      </c>
      <c r="AF560" s="217" t="str">
        <f t="shared" si="170"/>
        <v>NO</v>
      </c>
      <c r="AG560" s="217" t="str">
        <f t="shared" si="171"/>
        <v>NO</v>
      </c>
      <c r="AH560" s="217" t="str">
        <f t="shared" si="173"/>
        <v>NO</v>
      </c>
      <c r="AI560" s="217" t="str">
        <f t="shared" si="174"/>
        <v>NO</v>
      </c>
      <c r="AJ560" s="217" t="str">
        <f t="shared" si="158"/>
        <v>NO</v>
      </c>
      <c r="AK560" s="217" t="str">
        <f t="shared" si="159"/>
        <v>NO</v>
      </c>
      <c r="AL560" s="217" t="str">
        <f t="shared" si="160"/>
        <v>NO</v>
      </c>
      <c r="AM560" s="217" t="str">
        <f t="shared" si="161"/>
        <v>NO</v>
      </c>
      <c r="AN560" s="217" t="str">
        <f t="shared" si="162"/>
        <v>NO</v>
      </c>
      <c r="AO560" s="217" t="str">
        <f t="shared" si="162"/>
        <v>NO</v>
      </c>
      <c r="AP560" s="217" t="str">
        <f>IF(AND(Inputs!$E$16=TRUE,K560="YES"),"YES","NO")</f>
        <v>NO</v>
      </c>
      <c r="AQ560" s="217" t="str">
        <f t="shared" si="163"/>
        <v>NO</v>
      </c>
      <c r="AR560" s="217" t="str">
        <f t="shared" si="172"/>
        <v>NO</v>
      </c>
      <c r="AS560" s="216">
        <v>24</v>
      </c>
      <c r="AT560" s="221">
        <f t="shared" si="157"/>
        <v>43528</v>
      </c>
      <c r="AU560" s="217" t="str">
        <f t="shared" si="164"/>
        <v>PO+24W</v>
      </c>
    </row>
    <row r="561" spans="1:47" s="9" customFormat="1" hidden="1" x14ac:dyDescent="0.25">
      <c r="A561" s="218"/>
      <c r="B561" s="217" t="s">
        <v>2644</v>
      </c>
      <c r="C561" s="217">
        <v>8400</v>
      </c>
      <c r="D561" s="225">
        <v>8456</v>
      </c>
      <c r="E561" s="205" t="s">
        <v>2378</v>
      </c>
      <c r="F561" s="205" t="str">
        <f t="shared" si="165"/>
        <v>0000-FE-8456</v>
      </c>
      <c r="G561" s="205" t="s">
        <v>2742</v>
      </c>
      <c r="H561" s="9" t="s">
        <v>2667</v>
      </c>
      <c r="I561" s="9" t="str">
        <f>VLOOKUP(J561,Auxiliary!B:C,2,0)</f>
        <v>FLOW</v>
      </c>
      <c r="J561" s="217" t="s">
        <v>2540</v>
      </c>
      <c r="K561" s="217" t="s">
        <v>2653</v>
      </c>
      <c r="L561" s="217" t="s">
        <v>2654</v>
      </c>
      <c r="M561" s="217" t="s">
        <v>2654</v>
      </c>
      <c r="N561" s="217" t="s">
        <v>2654</v>
      </c>
      <c r="O561" s="217" t="s">
        <v>2654</v>
      </c>
      <c r="P561" s="217" t="s">
        <v>2654</v>
      </c>
      <c r="Q561" s="217" t="s">
        <v>2654</v>
      </c>
      <c r="R561" s="217" t="s">
        <v>2653</v>
      </c>
      <c r="S561" s="217" t="s">
        <v>2654</v>
      </c>
      <c r="T561" s="217" t="s">
        <v>2654</v>
      </c>
      <c r="U561" s="217" t="s">
        <v>2654</v>
      </c>
      <c r="V561" s="217" t="s">
        <v>2654</v>
      </c>
      <c r="W561" s="217" t="s">
        <v>2654</v>
      </c>
      <c r="X561" s="217" t="s">
        <v>2654</v>
      </c>
      <c r="Y561" s="217" t="s">
        <v>2654</v>
      </c>
      <c r="Z561" s="217" t="s">
        <v>2654</v>
      </c>
      <c r="AA561" s="217" t="s">
        <v>2654</v>
      </c>
      <c r="AB561" s="217" t="str">
        <f t="shared" si="166"/>
        <v>NO</v>
      </c>
      <c r="AC561" s="217" t="str">
        <f t="shared" si="167"/>
        <v>NO</v>
      </c>
      <c r="AD561" s="217" t="str">
        <f t="shared" si="168"/>
        <v>NO</v>
      </c>
      <c r="AE561" s="217" t="str">
        <f t="shared" si="169"/>
        <v>NO</v>
      </c>
      <c r="AF561" s="217" t="str">
        <f t="shared" si="170"/>
        <v>NO</v>
      </c>
      <c r="AG561" s="217" t="str">
        <f t="shared" si="171"/>
        <v>NO</v>
      </c>
      <c r="AH561" s="217" t="str">
        <f t="shared" si="173"/>
        <v>NO</v>
      </c>
      <c r="AI561" s="217" t="str">
        <f t="shared" si="174"/>
        <v>NO</v>
      </c>
      <c r="AJ561" s="217" t="str">
        <f t="shared" si="158"/>
        <v>NO</v>
      </c>
      <c r="AK561" s="217" t="str">
        <f t="shared" si="159"/>
        <v>NO</v>
      </c>
      <c r="AL561" s="217" t="str">
        <f t="shared" si="160"/>
        <v>NO</v>
      </c>
      <c r="AM561" s="217" t="str">
        <f t="shared" si="161"/>
        <v>NO</v>
      </c>
      <c r="AN561" s="217" t="str">
        <f t="shared" si="162"/>
        <v>NO</v>
      </c>
      <c r="AO561" s="217" t="str">
        <f t="shared" si="162"/>
        <v>NO</v>
      </c>
      <c r="AP561" s="217" t="str">
        <f>IF(AND(Inputs!$E$16=TRUE,K561="YES"),"YES","NO")</f>
        <v>NO</v>
      </c>
      <c r="AQ561" s="217" t="str">
        <f t="shared" si="163"/>
        <v>NO</v>
      </c>
      <c r="AR561" s="217" t="str">
        <f t="shared" si="172"/>
        <v>NO</v>
      </c>
      <c r="AS561" s="216">
        <v>24</v>
      </c>
      <c r="AT561" s="221">
        <f t="shared" si="157"/>
        <v>43528</v>
      </c>
      <c r="AU561" s="217" t="str">
        <f t="shared" si="164"/>
        <v>PO+24W</v>
      </c>
    </row>
    <row r="562" spans="1:47" s="9" customFormat="1" hidden="1" x14ac:dyDescent="0.25">
      <c r="A562" s="218"/>
      <c r="B562" s="217" t="s">
        <v>2644</v>
      </c>
      <c r="C562" s="217">
        <v>8400</v>
      </c>
      <c r="D562" s="225">
        <v>8457</v>
      </c>
      <c r="E562" s="205" t="s">
        <v>2379</v>
      </c>
      <c r="F562" s="205" t="str">
        <f t="shared" si="165"/>
        <v>0000-FE-8457</v>
      </c>
      <c r="G562" s="205" t="s">
        <v>2742</v>
      </c>
      <c r="H562" s="9" t="s">
        <v>2667</v>
      </c>
      <c r="I562" s="9" t="str">
        <f>VLOOKUP(J562,Auxiliary!B:C,2,0)</f>
        <v>FLOW</v>
      </c>
      <c r="J562" s="217" t="s">
        <v>2540</v>
      </c>
      <c r="K562" s="217" t="s">
        <v>2653</v>
      </c>
      <c r="L562" s="217" t="s">
        <v>2654</v>
      </c>
      <c r="M562" s="217" t="s">
        <v>2654</v>
      </c>
      <c r="N562" s="217" t="s">
        <v>2654</v>
      </c>
      <c r="O562" s="217" t="s">
        <v>2654</v>
      </c>
      <c r="P562" s="217" t="s">
        <v>2654</v>
      </c>
      <c r="Q562" s="217" t="s">
        <v>2654</v>
      </c>
      <c r="R562" s="217" t="s">
        <v>2653</v>
      </c>
      <c r="S562" s="217" t="s">
        <v>2654</v>
      </c>
      <c r="T562" s="217" t="s">
        <v>2654</v>
      </c>
      <c r="U562" s="217" t="s">
        <v>2654</v>
      </c>
      <c r="V562" s="217" t="s">
        <v>2654</v>
      </c>
      <c r="W562" s="217" t="s">
        <v>2654</v>
      </c>
      <c r="X562" s="217" t="s">
        <v>2654</v>
      </c>
      <c r="Y562" s="217" t="s">
        <v>2654</v>
      </c>
      <c r="Z562" s="217" t="s">
        <v>2654</v>
      </c>
      <c r="AA562" s="217" t="s">
        <v>2654</v>
      </c>
      <c r="AB562" s="217" t="str">
        <f t="shared" si="166"/>
        <v>NO</v>
      </c>
      <c r="AC562" s="217" t="str">
        <f t="shared" si="167"/>
        <v>NO</v>
      </c>
      <c r="AD562" s="217" t="str">
        <f t="shared" si="168"/>
        <v>NO</v>
      </c>
      <c r="AE562" s="217" t="str">
        <f t="shared" si="169"/>
        <v>NO</v>
      </c>
      <c r="AF562" s="217" t="str">
        <f t="shared" si="170"/>
        <v>NO</v>
      </c>
      <c r="AG562" s="217" t="str">
        <f t="shared" si="171"/>
        <v>NO</v>
      </c>
      <c r="AH562" s="217" t="str">
        <f t="shared" si="173"/>
        <v>NO</v>
      </c>
      <c r="AI562" s="217" t="str">
        <f t="shared" si="174"/>
        <v>NO</v>
      </c>
      <c r="AJ562" s="217" t="str">
        <f t="shared" si="158"/>
        <v>NO</v>
      </c>
      <c r="AK562" s="217" t="str">
        <f t="shared" si="159"/>
        <v>NO</v>
      </c>
      <c r="AL562" s="217" t="str">
        <f t="shared" si="160"/>
        <v>NO</v>
      </c>
      <c r="AM562" s="217" t="str">
        <f t="shared" si="161"/>
        <v>NO</v>
      </c>
      <c r="AN562" s="217" t="str">
        <f t="shared" si="162"/>
        <v>NO</v>
      </c>
      <c r="AO562" s="217" t="str">
        <f t="shared" si="162"/>
        <v>NO</v>
      </c>
      <c r="AP562" s="217" t="str">
        <f>IF(AND(Inputs!$E$16=TRUE,K562="YES"),"YES","NO")</f>
        <v>NO</v>
      </c>
      <c r="AQ562" s="217" t="str">
        <f t="shared" si="163"/>
        <v>NO</v>
      </c>
      <c r="AR562" s="217" t="str">
        <f t="shared" si="172"/>
        <v>NO</v>
      </c>
      <c r="AS562" s="216">
        <v>24</v>
      </c>
      <c r="AT562" s="221">
        <f t="shared" si="157"/>
        <v>43528</v>
      </c>
      <c r="AU562" s="217" t="str">
        <f t="shared" si="164"/>
        <v>PO+24W</v>
      </c>
    </row>
    <row r="563" spans="1:47" s="9" customFormat="1" hidden="1" x14ac:dyDescent="0.25">
      <c r="A563" s="218"/>
      <c r="B563" s="217" t="s">
        <v>2644</v>
      </c>
      <c r="C563" s="217">
        <v>8400</v>
      </c>
      <c r="D563" s="225">
        <v>8458</v>
      </c>
      <c r="E563" s="205" t="s">
        <v>2911</v>
      </c>
      <c r="F563" s="205" t="str">
        <f t="shared" si="165"/>
        <v>0000-FE-8458</v>
      </c>
      <c r="G563" s="205" t="s">
        <v>2742</v>
      </c>
      <c r="H563" s="9" t="s">
        <v>2667</v>
      </c>
      <c r="I563" s="9" t="str">
        <f>VLOOKUP(J563,Auxiliary!B:C,2,0)</f>
        <v>FLOW</v>
      </c>
      <c r="J563" s="217" t="s">
        <v>2540</v>
      </c>
      <c r="K563" s="217" t="s">
        <v>2653</v>
      </c>
      <c r="L563" s="217" t="s">
        <v>2654</v>
      </c>
      <c r="M563" s="217" t="s">
        <v>2654</v>
      </c>
      <c r="N563" s="217" t="s">
        <v>2654</v>
      </c>
      <c r="O563" s="217" t="s">
        <v>2654</v>
      </c>
      <c r="P563" s="217" t="s">
        <v>2654</v>
      </c>
      <c r="Q563" s="217" t="s">
        <v>2654</v>
      </c>
      <c r="R563" s="217" t="s">
        <v>2653</v>
      </c>
      <c r="S563" s="217" t="s">
        <v>2654</v>
      </c>
      <c r="T563" s="217" t="s">
        <v>2654</v>
      </c>
      <c r="U563" s="217" t="s">
        <v>2654</v>
      </c>
      <c r="V563" s="217" t="s">
        <v>2654</v>
      </c>
      <c r="W563" s="217" t="s">
        <v>2654</v>
      </c>
      <c r="X563" s="217" t="s">
        <v>2654</v>
      </c>
      <c r="Y563" s="217" t="s">
        <v>2654</v>
      </c>
      <c r="Z563" s="217" t="s">
        <v>2654</v>
      </c>
      <c r="AA563" s="217" t="s">
        <v>2654</v>
      </c>
      <c r="AB563" s="217" t="str">
        <f t="shared" si="166"/>
        <v>NO</v>
      </c>
      <c r="AC563" s="217" t="str">
        <f t="shared" si="167"/>
        <v>NO</v>
      </c>
      <c r="AD563" s="217" t="str">
        <f t="shared" si="168"/>
        <v>NO</v>
      </c>
      <c r="AE563" s="217" t="str">
        <f t="shared" si="169"/>
        <v>NO</v>
      </c>
      <c r="AF563" s="217" t="str">
        <f t="shared" si="170"/>
        <v>NO</v>
      </c>
      <c r="AG563" s="217" t="str">
        <f t="shared" si="171"/>
        <v>NO</v>
      </c>
      <c r="AH563" s="217" t="str">
        <f t="shared" si="173"/>
        <v>NO</v>
      </c>
      <c r="AI563" s="217" t="str">
        <f t="shared" si="174"/>
        <v>NO</v>
      </c>
      <c r="AJ563" s="217" t="str">
        <f t="shared" si="158"/>
        <v>NO</v>
      </c>
      <c r="AK563" s="217" t="str">
        <f t="shared" si="159"/>
        <v>NO</v>
      </c>
      <c r="AL563" s="217" t="str">
        <f t="shared" si="160"/>
        <v>NO</v>
      </c>
      <c r="AM563" s="217" t="str">
        <f t="shared" si="161"/>
        <v>NO</v>
      </c>
      <c r="AN563" s="217" t="str">
        <f t="shared" si="162"/>
        <v>NO</v>
      </c>
      <c r="AO563" s="217" t="str">
        <f t="shared" si="162"/>
        <v>NO</v>
      </c>
      <c r="AP563" s="217" t="str">
        <f>IF(AND(Inputs!$E$16=TRUE,K563="YES"),"YES","NO")</f>
        <v>NO</v>
      </c>
      <c r="AQ563" s="217" t="str">
        <f t="shared" si="163"/>
        <v>NO</v>
      </c>
      <c r="AR563" s="217" t="str">
        <f t="shared" si="172"/>
        <v>NO</v>
      </c>
      <c r="AS563" s="216">
        <v>40</v>
      </c>
      <c r="AT563" s="221">
        <f t="shared" si="157"/>
        <v>43640</v>
      </c>
      <c r="AU563" s="217" t="str">
        <f t="shared" si="164"/>
        <v>PO+40W</v>
      </c>
    </row>
    <row r="564" spans="1:47" s="9" customFormat="1" hidden="1" x14ac:dyDescent="0.25">
      <c r="A564" s="218"/>
      <c r="B564" s="217" t="s">
        <v>2644</v>
      </c>
      <c r="C564" s="217">
        <v>8400</v>
      </c>
      <c r="D564" s="225">
        <v>8459</v>
      </c>
      <c r="E564" s="205" t="s">
        <v>2011</v>
      </c>
      <c r="F564" s="205" t="str">
        <f t="shared" si="165"/>
        <v>0000-FE-8459</v>
      </c>
      <c r="G564" s="205" t="s">
        <v>2742</v>
      </c>
      <c r="H564" s="9" t="s">
        <v>2667</v>
      </c>
      <c r="I564" s="9" t="str">
        <f>VLOOKUP(J564,Auxiliary!B:C,2,0)</f>
        <v>FLOW</v>
      </c>
      <c r="J564" s="217" t="s">
        <v>2540</v>
      </c>
      <c r="K564" s="217" t="s">
        <v>2653</v>
      </c>
      <c r="L564" s="217" t="s">
        <v>2654</v>
      </c>
      <c r="M564" s="217" t="s">
        <v>2654</v>
      </c>
      <c r="N564" s="217" t="s">
        <v>2654</v>
      </c>
      <c r="O564" s="217" t="s">
        <v>2654</v>
      </c>
      <c r="P564" s="217" t="s">
        <v>2654</v>
      </c>
      <c r="Q564" s="217" t="s">
        <v>2654</v>
      </c>
      <c r="R564" s="217" t="s">
        <v>2653</v>
      </c>
      <c r="S564" s="217" t="s">
        <v>2654</v>
      </c>
      <c r="T564" s="217" t="s">
        <v>2654</v>
      </c>
      <c r="U564" s="217" t="s">
        <v>2654</v>
      </c>
      <c r="V564" s="217" t="s">
        <v>2654</v>
      </c>
      <c r="W564" s="217" t="s">
        <v>2654</v>
      </c>
      <c r="X564" s="217" t="s">
        <v>2654</v>
      </c>
      <c r="Y564" s="217" t="s">
        <v>2654</v>
      </c>
      <c r="Z564" s="217" t="s">
        <v>2654</v>
      </c>
      <c r="AA564" s="217" t="s">
        <v>2654</v>
      </c>
      <c r="AB564" s="217" t="str">
        <f t="shared" si="166"/>
        <v>NO</v>
      </c>
      <c r="AC564" s="217" t="str">
        <f t="shared" si="167"/>
        <v>NO</v>
      </c>
      <c r="AD564" s="217" t="str">
        <f t="shared" si="168"/>
        <v>NO</v>
      </c>
      <c r="AE564" s="217" t="str">
        <f t="shared" si="169"/>
        <v>NO</v>
      </c>
      <c r="AF564" s="217" t="str">
        <f t="shared" si="170"/>
        <v>NO</v>
      </c>
      <c r="AG564" s="217" t="str">
        <f t="shared" si="171"/>
        <v>NO</v>
      </c>
      <c r="AH564" s="217" t="str">
        <f t="shared" si="173"/>
        <v>NO</v>
      </c>
      <c r="AI564" s="217" t="str">
        <f t="shared" si="174"/>
        <v>NO</v>
      </c>
      <c r="AJ564" s="217" t="str">
        <f t="shared" si="158"/>
        <v>NO</v>
      </c>
      <c r="AK564" s="217" t="str">
        <f t="shared" si="159"/>
        <v>NO</v>
      </c>
      <c r="AL564" s="217" t="str">
        <f t="shared" si="160"/>
        <v>NO</v>
      </c>
      <c r="AM564" s="217" t="str">
        <f t="shared" si="161"/>
        <v>NO</v>
      </c>
      <c r="AN564" s="217" t="str">
        <f t="shared" si="162"/>
        <v>NO</v>
      </c>
      <c r="AO564" s="217" t="str">
        <f t="shared" si="162"/>
        <v>NO</v>
      </c>
      <c r="AP564" s="217" t="str">
        <f>IF(AND(Inputs!$E$16=TRUE,K564="YES"),"YES","NO")</f>
        <v>NO</v>
      </c>
      <c r="AQ564" s="217" t="str">
        <f t="shared" si="163"/>
        <v>NO</v>
      </c>
      <c r="AR564" s="217" t="str">
        <f t="shared" si="172"/>
        <v>NO</v>
      </c>
      <c r="AS564" s="216">
        <v>24</v>
      </c>
      <c r="AT564" s="221">
        <f t="shared" si="157"/>
        <v>43528</v>
      </c>
      <c r="AU564" s="217" t="str">
        <f t="shared" si="164"/>
        <v>PO+24W</v>
      </c>
    </row>
    <row r="565" spans="1:47" s="9" customFormat="1" hidden="1" x14ac:dyDescent="0.25">
      <c r="A565" s="218"/>
      <c r="B565" s="217" t="s">
        <v>2644</v>
      </c>
      <c r="C565" s="217">
        <v>8400</v>
      </c>
      <c r="D565" s="225">
        <v>8460</v>
      </c>
      <c r="E565" s="205" t="s">
        <v>2380</v>
      </c>
      <c r="F565" s="205" t="str">
        <f t="shared" si="165"/>
        <v>0000-FE-8460</v>
      </c>
      <c r="G565" s="205" t="s">
        <v>2742</v>
      </c>
      <c r="H565" s="9" t="s">
        <v>2667</v>
      </c>
      <c r="I565" s="9" t="str">
        <f>VLOOKUP(J565,Auxiliary!B:C,2,0)</f>
        <v>FLOW</v>
      </c>
      <c r="J565" s="217" t="s">
        <v>2540</v>
      </c>
      <c r="K565" s="217" t="s">
        <v>2653</v>
      </c>
      <c r="L565" s="217" t="s">
        <v>2654</v>
      </c>
      <c r="M565" s="217" t="s">
        <v>2654</v>
      </c>
      <c r="N565" s="217" t="s">
        <v>2654</v>
      </c>
      <c r="O565" s="217" t="s">
        <v>2654</v>
      </c>
      <c r="P565" s="217" t="s">
        <v>2654</v>
      </c>
      <c r="Q565" s="217" t="s">
        <v>2654</v>
      </c>
      <c r="R565" s="217" t="s">
        <v>2653</v>
      </c>
      <c r="S565" s="217" t="s">
        <v>2654</v>
      </c>
      <c r="T565" s="217" t="s">
        <v>2654</v>
      </c>
      <c r="U565" s="217" t="s">
        <v>2654</v>
      </c>
      <c r="V565" s="217" t="s">
        <v>2654</v>
      </c>
      <c r="W565" s="217" t="s">
        <v>2654</v>
      </c>
      <c r="X565" s="217" t="s">
        <v>2654</v>
      </c>
      <c r="Y565" s="217" t="s">
        <v>2654</v>
      </c>
      <c r="Z565" s="217" t="s">
        <v>2654</v>
      </c>
      <c r="AA565" s="217" t="s">
        <v>2654</v>
      </c>
      <c r="AB565" s="217" t="str">
        <f t="shared" si="166"/>
        <v>NO</v>
      </c>
      <c r="AC565" s="217" t="str">
        <f t="shared" si="167"/>
        <v>NO</v>
      </c>
      <c r="AD565" s="217" t="str">
        <f t="shared" si="168"/>
        <v>NO</v>
      </c>
      <c r="AE565" s="217" t="str">
        <f t="shared" si="169"/>
        <v>NO</v>
      </c>
      <c r="AF565" s="217" t="str">
        <f t="shared" si="170"/>
        <v>NO</v>
      </c>
      <c r="AG565" s="217" t="str">
        <f t="shared" si="171"/>
        <v>NO</v>
      </c>
      <c r="AH565" s="217" t="str">
        <f t="shared" si="173"/>
        <v>NO</v>
      </c>
      <c r="AI565" s="217" t="str">
        <f t="shared" si="174"/>
        <v>NO</v>
      </c>
      <c r="AJ565" s="217" t="str">
        <f t="shared" si="158"/>
        <v>NO</v>
      </c>
      <c r="AK565" s="217" t="str">
        <f t="shared" si="159"/>
        <v>NO</v>
      </c>
      <c r="AL565" s="217" t="str">
        <f t="shared" si="160"/>
        <v>NO</v>
      </c>
      <c r="AM565" s="217" t="str">
        <f t="shared" si="161"/>
        <v>NO</v>
      </c>
      <c r="AN565" s="217" t="str">
        <f t="shared" si="162"/>
        <v>NO</v>
      </c>
      <c r="AO565" s="217" t="str">
        <f t="shared" si="162"/>
        <v>NO</v>
      </c>
      <c r="AP565" s="217" t="str">
        <f>IF(AND(Inputs!$E$16=TRUE,K565="YES"),"YES","NO")</f>
        <v>NO</v>
      </c>
      <c r="AQ565" s="217" t="str">
        <f t="shared" si="163"/>
        <v>NO</v>
      </c>
      <c r="AR565" s="217" t="str">
        <f t="shared" si="172"/>
        <v>NO</v>
      </c>
      <c r="AS565" s="216">
        <v>24</v>
      </c>
      <c r="AT565" s="221">
        <f t="shared" si="157"/>
        <v>43528</v>
      </c>
      <c r="AU565" s="217" t="str">
        <f t="shared" si="164"/>
        <v>PO+24W</v>
      </c>
    </row>
    <row r="566" spans="1:47" s="9" customFormat="1" hidden="1" x14ac:dyDescent="0.25">
      <c r="A566" s="218"/>
      <c r="B566" s="217" t="s">
        <v>2644</v>
      </c>
      <c r="C566" s="217">
        <v>8400</v>
      </c>
      <c r="D566" s="225">
        <v>8461</v>
      </c>
      <c r="E566" s="205" t="s">
        <v>2381</v>
      </c>
      <c r="F566" s="205" t="str">
        <f t="shared" si="165"/>
        <v>0000-FE-8461</v>
      </c>
      <c r="G566" s="205" t="s">
        <v>2742</v>
      </c>
      <c r="H566" s="9" t="s">
        <v>2667</v>
      </c>
      <c r="I566" s="9" t="str">
        <f>VLOOKUP(J566,Auxiliary!B:C,2,0)</f>
        <v>FLOW</v>
      </c>
      <c r="J566" s="217" t="s">
        <v>2540</v>
      </c>
      <c r="K566" s="217" t="s">
        <v>2653</v>
      </c>
      <c r="L566" s="217" t="s">
        <v>2654</v>
      </c>
      <c r="M566" s="217" t="s">
        <v>2654</v>
      </c>
      <c r="N566" s="217" t="s">
        <v>2654</v>
      </c>
      <c r="O566" s="217" t="s">
        <v>2654</v>
      </c>
      <c r="P566" s="217" t="s">
        <v>2654</v>
      </c>
      <c r="Q566" s="217" t="s">
        <v>2654</v>
      </c>
      <c r="R566" s="217" t="s">
        <v>2653</v>
      </c>
      <c r="S566" s="217" t="s">
        <v>2654</v>
      </c>
      <c r="T566" s="217" t="s">
        <v>2654</v>
      </c>
      <c r="U566" s="217" t="s">
        <v>2654</v>
      </c>
      <c r="V566" s="217" t="s">
        <v>2654</v>
      </c>
      <c r="W566" s="217" t="s">
        <v>2654</v>
      </c>
      <c r="X566" s="217" t="s">
        <v>2654</v>
      </c>
      <c r="Y566" s="217" t="s">
        <v>2654</v>
      </c>
      <c r="Z566" s="217" t="s">
        <v>2654</v>
      </c>
      <c r="AA566" s="217" t="s">
        <v>2654</v>
      </c>
      <c r="AB566" s="217" t="str">
        <f t="shared" si="166"/>
        <v>NO</v>
      </c>
      <c r="AC566" s="217" t="str">
        <f t="shared" si="167"/>
        <v>NO</v>
      </c>
      <c r="AD566" s="217" t="str">
        <f t="shared" si="168"/>
        <v>NO</v>
      </c>
      <c r="AE566" s="217" t="str">
        <f t="shared" si="169"/>
        <v>NO</v>
      </c>
      <c r="AF566" s="217" t="str">
        <f t="shared" si="170"/>
        <v>NO</v>
      </c>
      <c r="AG566" s="217" t="str">
        <f t="shared" si="171"/>
        <v>NO</v>
      </c>
      <c r="AH566" s="217" t="str">
        <f t="shared" si="173"/>
        <v>NO</v>
      </c>
      <c r="AI566" s="217" t="str">
        <f t="shared" si="174"/>
        <v>NO</v>
      </c>
      <c r="AJ566" s="217" t="str">
        <f t="shared" si="158"/>
        <v>NO</v>
      </c>
      <c r="AK566" s="217" t="str">
        <f t="shared" si="159"/>
        <v>NO</v>
      </c>
      <c r="AL566" s="217" t="str">
        <f t="shared" si="160"/>
        <v>NO</v>
      </c>
      <c r="AM566" s="217" t="str">
        <f t="shared" si="161"/>
        <v>NO</v>
      </c>
      <c r="AN566" s="217" t="str">
        <f t="shared" si="162"/>
        <v>NO</v>
      </c>
      <c r="AO566" s="217" t="str">
        <f t="shared" si="162"/>
        <v>NO</v>
      </c>
      <c r="AP566" s="217" t="str">
        <f>IF(AND(Inputs!$E$16=TRUE,K566="YES"),"YES","NO")</f>
        <v>NO</v>
      </c>
      <c r="AQ566" s="217" t="str">
        <f t="shared" si="163"/>
        <v>NO</v>
      </c>
      <c r="AR566" s="217" t="str">
        <f t="shared" si="172"/>
        <v>NO</v>
      </c>
      <c r="AS566" s="216">
        <v>24</v>
      </c>
      <c r="AT566" s="221">
        <f t="shared" si="157"/>
        <v>43528</v>
      </c>
      <c r="AU566" s="217" t="str">
        <f t="shared" si="164"/>
        <v>PO+24W</v>
      </c>
    </row>
    <row r="567" spans="1:47" s="9" customFormat="1" hidden="1" x14ac:dyDescent="0.25">
      <c r="A567" s="218"/>
      <c r="B567" s="217" t="s">
        <v>2644</v>
      </c>
      <c r="C567" s="217">
        <v>8400</v>
      </c>
      <c r="D567" s="225">
        <v>8462</v>
      </c>
      <c r="E567" s="205" t="s">
        <v>2382</v>
      </c>
      <c r="F567" s="205" t="str">
        <f t="shared" si="165"/>
        <v>0000-FE-8462</v>
      </c>
      <c r="G567" s="205" t="s">
        <v>2742</v>
      </c>
      <c r="H567" s="9" t="s">
        <v>2667</v>
      </c>
      <c r="I567" s="9" t="str">
        <f>VLOOKUP(J567,Auxiliary!B:C,2,0)</f>
        <v>FLOW</v>
      </c>
      <c r="J567" s="217" t="s">
        <v>2540</v>
      </c>
      <c r="K567" s="217" t="s">
        <v>2653</v>
      </c>
      <c r="L567" s="217" t="s">
        <v>2654</v>
      </c>
      <c r="M567" s="217" t="s">
        <v>2654</v>
      </c>
      <c r="N567" s="217" t="s">
        <v>2654</v>
      </c>
      <c r="O567" s="217" t="s">
        <v>2654</v>
      </c>
      <c r="P567" s="217" t="s">
        <v>2654</v>
      </c>
      <c r="Q567" s="217" t="s">
        <v>2654</v>
      </c>
      <c r="R567" s="217" t="s">
        <v>2653</v>
      </c>
      <c r="S567" s="217" t="s">
        <v>2654</v>
      </c>
      <c r="T567" s="217" t="s">
        <v>2654</v>
      </c>
      <c r="U567" s="217" t="s">
        <v>2654</v>
      </c>
      <c r="V567" s="217" t="s">
        <v>2654</v>
      </c>
      <c r="W567" s="217" t="s">
        <v>2654</v>
      </c>
      <c r="X567" s="217" t="s">
        <v>2654</v>
      </c>
      <c r="Y567" s="217" t="s">
        <v>2654</v>
      </c>
      <c r="Z567" s="217" t="s">
        <v>2654</v>
      </c>
      <c r="AA567" s="217" t="s">
        <v>2654</v>
      </c>
      <c r="AB567" s="217" t="str">
        <f t="shared" si="166"/>
        <v>NO</v>
      </c>
      <c r="AC567" s="217" t="str">
        <f t="shared" si="167"/>
        <v>NO</v>
      </c>
      <c r="AD567" s="217" t="str">
        <f t="shared" si="168"/>
        <v>NO</v>
      </c>
      <c r="AE567" s="217" t="str">
        <f t="shared" si="169"/>
        <v>NO</v>
      </c>
      <c r="AF567" s="217" t="str">
        <f t="shared" si="170"/>
        <v>NO</v>
      </c>
      <c r="AG567" s="217" t="str">
        <f t="shared" si="171"/>
        <v>NO</v>
      </c>
      <c r="AH567" s="217" t="str">
        <f t="shared" si="173"/>
        <v>NO</v>
      </c>
      <c r="AI567" s="217" t="str">
        <f t="shared" si="174"/>
        <v>NO</v>
      </c>
      <c r="AJ567" s="217" t="str">
        <f t="shared" si="158"/>
        <v>NO</v>
      </c>
      <c r="AK567" s="217" t="str">
        <f t="shared" si="159"/>
        <v>NO</v>
      </c>
      <c r="AL567" s="217" t="str">
        <f t="shared" si="160"/>
        <v>NO</v>
      </c>
      <c r="AM567" s="217" t="str">
        <f t="shared" si="161"/>
        <v>NO</v>
      </c>
      <c r="AN567" s="217" t="str">
        <f t="shared" si="162"/>
        <v>NO</v>
      </c>
      <c r="AO567" s="217" t="str">
        <f t="shared" si="162"/>
        <v>NO</v>
      </c>
      <c r="AP567" s="217" t="str">
        <f>IF(AND(Inputs!$E$16=TRUE,K567="YES"),"YES","NO")</f>
        <v>NO</v>
      </c>
      <c r="AQ567" s="217" t="str">
        <f t="shared" si="163"/>
        <v>NO</v>
      </c>
      <c r="AR567" s="217" t="str">
        <f t="shared" si="172"/>
        <v>NO</v>
      </c>
      <c r="AS567" s="216">
        <v>24</v>
      </c>
      <c r="AT567" s="221">
        <f t="shared" si="157"/>
        <v>43528</v>
      </c>
      <c r="AU567" s="217" t="str">
        <f t="shared" si="164"/>
        <v>PO+24W</v>
      </c>
    </row>
    <row r="568" spans="1:47" s="9" customFormat="1" hidden="1" x14ac:dyDescent="0.25">
      <c r="A568" s="218"/>
      <c r="B568" s="217" t="s">
        <v>2644</v>
      </c>
      <c r="C568" s="217">
        <v>8400</v>
      </c>
      <c r="D568" s="225">
        <v>8463</v>
      </c>
      <c r="E568" s="205" t="s">
        <v>2383</v>
      </c>
      <c r="F568" s="205" t="str">
        <f t="shared" si="165"/>
        <v>0000-FE-8463</v>
      </c>
      <c r="G568" s="205" t="s">
        <v>2742</v>
      </c>
      <c r="H568" s="9" t="s">
        <v>2667</v>
      </c>
      <c r="I568" s="9" t="str">
        <f>VLOOKUP(J568,Auxiliary!B:C,2,0)</f>
        <v>FLOW</v>
      </c>
      <c r="J568" s="217" t="s">
        <v>2540</v>
      </c>
      <c r="K568" s="217" t="s">
        <v>2653</v>
      </c>
      <c r="L568" s="217" t="s">
        <v>2654</v>
      </c>
      <c r="M568" s="217" t="s">
        <v>2654</v>
      </c>
      <c r="N568" s="217" t="s">
        <v>2654</v>
      </c>
      <c r="O568" s="217" t="s">
        <v>2654</v>
      </c>
      <c r="P568" s="217" t="s">
        <v>2654</v>
      </c>
      <c r="Q568" s="217" t="s">
        <v>2654</v>
      </c>
      <c r="R568" s="217" t="s">
        <v>2653</v>
      </c>
      <c r="S568" s="217" t="s">
        <v>2654</v>
      </c>
      <c r="T568" s="217" t="s">
        <v>2654</v>
      </c>
      <c r="U568" s="217" t="s">
        <v>2654</v>
      </c>
      <c r="V568" s="217" t="s">
        <v>2654</v>
      </c>
      <c r="W568" s="217" t="s">
        <v>2654</v>
      </c>
      <c r="X568" s="217" t="s">
        <v>2654</v>
      </c>
      <c r="Y568" s="217" t="s">
        <v>2654</v>
      </c>
      <c r="Z568" s="217" t="s">
        <v>2654</v>
      </c>
      <c r="AA568" s="217" t="s">
        <v>2654</v>
      </c>
      <c r="AB568" s="217" t="str">
        <f t="shared" si="166"/>
        <v>NO</v>
      </c>
      <c r="AC568" s="217" t="str">
        <f t="shared" si="167"/>
        <v>NO</v>
      </c>
      <c r="AD568" s="217" t="str">
        <f t="shared" si="168"/>
        <v>NO</v>
      </c>
      <c r="AE568" s="217" t="str">
        <f t="shared" si="169"/>
        <v>NO</v>
      </c>
      <c r="AF568" s="217" t="str">
        <f t="shared" si="170"/>
        <v>NO</v>
      </c>
      <c r="AG568" s="217" t="str">
        <f t="shared" si="171"/>
        <v>NO</v>
      </c>
      <c r="AH568" s="217" t="str">
        <f t="shared" si="173"/>
        <v>NO</v>
      </c>
      <c r="AI568" s="217" t="str">
        <f t="shared" si="174"/>
        <v>NO</v>
      </c>
      <c r="AJ568" s="217" t="str">
        <f t="shared" si="158"/>
        <v>NO</v>
      </c>
      <c r="AK568" s="217" t="str">
        <f t="shared" si="159"/>
        <v>NO</v>
      </c>
      <c r="AL568" s="217" t="str">
        <f t="shared" si="160"/>
        <v>NO</v>
      </c>
      <c r="AM568" s="217" t="str">
        <f t="shared" si="161"/>
        <v>NO</v>
      </c>
      <c r="AN568" s="217" t="str">
        <f t="shared" si="162"/>
        <v>NO</v>
      </c>
      <c r="AO568" s="217" t="str">
        <f t="shared" si="162"/>
        <v>NO</v>
      </c>
      <c r="AP568" s="217" t="str">
        <f>IF(AND(Inputs!$E$16=TRUE,K568="YES"),"YES","NO")</f>
        <v>NO</v>
      </c>
      <c r="AQ568" s="217" t="str">
        <f t="shared" si="163"/>
        <v>NO</v>
      </c>
      <c r="AR568" s="217" t="str">
        <f t="shared" si="172"/>
        <v>NO</v>
      </c>
      <c r="AS568" s="216">
        <v>40</v>
      </c>
      <c r="AT568" s="221">
        <f t="shared" si="157"/>
        <v>43640</v>
      </c>
      <c r="AU568" s="217" t="str">
        <f t="shared" si="164"/>
        <v>PO+40W</v>
      </c>
    </row>
    <row r="569" spans="1:47" s="9" customFormat="1" hidden="1" x14ac:dyDescent="0.25">
      <c r="A569" s="218"/>
      <c r="B569" s="217" t="s">
        <v>2644</v>
      </c>
      <c r="C569" s="217">
        <v>8500</v>
      </c>
      <c r="D569" s="225">
        <v>8500</v>
      </c>
      <c r="E569" s="205" t="s">
        <v>2384</v>
      </c>
      <c r="F569" s="205" t="str">
        <f t="shared" si="165"/>
        <v>0000-FE-8500</v>
      </c>
      <c r="G569" s="205" t="s">
        <v>2742</v>
      </c>
      <c r="H569" s="9" t="s">
        <v>2667</v>
      </c>
      <c r="I569" s="9" t="str">
        <f>VLOOKUP(J569,Auxiliary!B:C,2,0)</f>
        <v>PRES</v>
      </c>
      <c r="J569" s="217" t="s">
        <v>2541</v>
      </c>
      <c r="K569" s="217" t="s">
        <v>2653</v>
      </c>
      <c r="L569" s="217" t="s">
        <v>2654</v>
      </c>
      <c r="M569" s="217" t="s">
        <v>2654</v>
      </c>
      <c r="N569" s="217" t="s">
        <v>2654</v>
      </c>
      <c r="O569" s="217" t="s">
        <v>2654</v>
      </c>
      <c r="P569" s="217" t="s">
        <v>2654</v>
      </c>
      <c r="Q569" s="217" t="s">
        <v>2653</v>
      </c>
      <c r="R569" s="217" t="s">
        <v>2653</v>
      </c>
      <c r="S569" s="217" t="s">
        <v>2654</v>
      </c>
      <c r="T569" s="217" t="s">
        <v>2654</v>
      </c>
      <c r="U569" s="217" t="s">
        <v>2654</v>
      </c>
      <c r="V569" s="217" t="s">
        <v>2654</v>
      </c>
      <c r="W569" s="217" t="s">
        <v>2654</v>
      </c>
      <c r="X569" s="217" t="s">
        <v>2654</v>
      </c>
      <c r="Y569" s="217" t="s">
        <v>2654</v>
      </c>
      <c r="Z569" s="217" t="s">
        <v>2654</v>
      </c>
      <c r="AA569" s="217" t="s">
        <v>2654</v>
      </c>
      <c r="AB569" s="217" t="str">
        <f t="shared" si="166"/>
        <v>NO</v>
      </c>
      <c r="AC569" s="217" t="str">
        <f t="shared" si="167"/>
        <v>NO</v>
      </c>
      <c r="AD569" s="217" t="str">
        <f t="shared" si="168"/>
        <v>NO</v>
      </c>
      <c r="AE569" s="217" t="str">
        <f t="shared" si="169"/>
        <v>YES</v>
      </c>
      <c r="AF569" s="217" t="str">
        <f t="shared" si="170"/>
        <v>NO</v>
      </c>
      <c r="AG569" s="217" t="str">
        <f t="shared" si="171"/>
        <v>NO</v>
      </c>
      <c r="AH569" s="217" t="str">
        <f t="shared" si="173"/>
        <v>NO</v>
      </c>
      <c r="AI569" s="217" t="str">
        <f t="shared" si="174"/>
        <v>NO</v>
      </c>
      <c r="AJ569" s="217" t="str">
        <f t="shared" si="158"/>
        <v>NO</v>
      </c>
      <c r="AK569" s="217" t="str">
        <f t="shared" si="159"/>
        <v>NO</v>
      </c>
      <c r="AL569" s="217" t="str">
        <f t="shared" si="160"/>
        <v>NO</v>
      </c>
      <c r="AM569" s="217" t="str">
        <f t="shared" si="161"/>
        <v>NO</v>
      </c>
      <c r="AN569" s="217" t="str">
        <f t="shared" si="162"/>
        <v>NO</v>
      </c>
      <c r="AO569" s="217" t="str">
        <f t="shared" si="162"/>
        <v>NO</v>
      </c>
      <c r="AP569" s="217" t="str">
        <f>IF(AND(Inputs!$E$16=TRUE,K569="YES"),"YES","NO")</f>
        <v>NO</v>
      </c>
      <c r="AQ569" s="217" t="str">
        <f t="shared" si="163"/>
        <v>YES</v>
      </c>
      <c r="AR569" s="217" t="str">
        <f t="shared" si="172"/>
        <v>NO</v>
      </c>
      <c r="AS569" s="216">
        <v>24</v>
      </c>
      <c r="AT569" s="221">
        <f t="shared" ref="AT569:AT632" si="175">IF(AS569=0,"",IF(WEEKDAY(IF(AS569=0,"",SDATE+AS569*7),1)=1,IF(AS569=0,"",SDATE+AS569*7)+1,IF(WEEKDAY(IF(AS569=0,"",SDATE+AS569*7),1)=7,IF(AS569=0,"",SDATE+AS569*7)+2,IF(AS569=0,"",SDATE+AS569*7))))</f>
        <v>43528</v>
      </c>
      <c r="AU569" s="217" t="str">
        <f t="shared" si="164"/>
        <v>PO+24W</v>
      </c>
    </row>
    <row r="570" spans="1:47" s="9" customFormat="1" hidden="1" x14ac:dyDescent="0.25">
      <c r="A570" s="218"/>
      <c r="B570" s="217" t="s">
        <v>2644</v>
      </c>
      <c r="C570" s="217">
        <v>8500</v>
      </c>
      <c r="D570" s="225">
        <v>8501</v>
      </c>
      <c r="E570" s="205" t="s">
        <v>2385</v>
      </c>
      <c r="F570" s="205" t="str">
        <f t="shared" si="165"/>
        <v>0000-FE-8501</v>
      </c>
      <c r="G570" s="205" t="s">
        <v>2742</v>
      </c>
      <c r="H570" s="9" t="s">
        <v>2667</v>
      </c>
      <c r="I570" s="9" t="str">
        <f>VLOOKUP(J570,Auxiliary!B:C,2,0)</f>
        <v>PRES</v>
      </c>
      <c r="J570" s="217" t="s">
        <v>2541</v>
      </c>
      <c r="K570" s="217" t="s">
        <v>2653</v>
      </c>
      <c r="L570" s="217" t="s">
        <v>2654</v>
      </c>
      <c r="M570" s="217" t="s">
        <v>2654</v>
      </c>
      <c r="N570" s="217" t="s">
        <v>2654</v>
      </c>
      <c r="O570" s="217" t="s">
        <v>2654</v>
      </c>
      <c r="P570" s="217" t="s">
        <v>2654</v>
      </c>
      <c r="Q570" s="217" t="s">
        <v>2653</v>
      </c>
      <c r="R570" s="217" t="s">
        <v>2653</v>
      </c>
      <c r="S570" s="217" t="s">
        <v>2654</v>
      </c>
      <c r="T570" s="217" t="s">
        <v>2654</v>
      </c>
      <c r="U570" s="217" t="s">
        <v>2654</v>
      </c>
      <c r="V570" s="217" t="s">
        <v>2654</v>
      </c>
      <c r="W570" s="217" t="s">
        <v>2654</v>
      </c>
      <c r="X570" s="217" t="s">
        <v>2654</v>
      </c>
      <c r="Y570" s="217" t="s">
        <v>2654</v>
      </c>
      <c r="Z570" s="217" t="s">
        <v>2654</v>
      </c>
      <c r="AA570" s="217" t="s">
        <v>2654</v>
      </c>
      <c r="AB570" s="217" t="str">
        <f t="shared" si="166"/>
        <v>NO</v>
      </c>
      <c r="AC570" s="217" t="str">
        <f t="shared" si="167"/>
        <v>NO</v>
      </c>
      <c r="AD570" s="217" t="str">
        <f t="shared" si="168"/>
        <v>NO</v>
      </c>
      <c r="AE570" s="217" t="str">
        <f t="shared" si="169"/>
        <v>YES</v>
      </c>
      <c r="AF570" s="217" t="str">
        <f t="shared" si="170"/>
        <v>NO</v>
      </c>
      <c r="AG570" s="217" t="str">
        <f t="shared" si="171"/>
        <v>NO</v>
      </c>
      <c r="AH570" s="217" t="str">
        <f t="shared" si="173"/>
        <v>NO</v>
      </c>
      <c r="AI570" s="217" t="str">
        <f t="shared" si="174"/>
        <v>NO</v>
      </c>
      <c r="AJ570" s="217" t="str">
        <f t="shared" si="158"/>
        <v>NO</v>
      </c>
      <c r="AK570" s="217" t="str">
        <f t="shared" si="159"/>
        <v>NO</v>
      </c>
      <c r="AL570" s="217" t="str">
        <f t="shared" si="160"/>
        <v>NO</v>
      </c>
      <c r="AM570" s="217" t="str">
        <f t="shared" si="161"/>
        <v>NO</v>
      </c>
      <c r="AN570" s="217" t="str">
        <f t="shared" si="162"/>
        <v>NO</v>
      </c>
      <c r="AO570" s="217" t="str">
        <f t="shared" si="162"/>
        <v>NO</v>
      </c>
      <c r="AP570" s="217" t="str">
        <f>IF(AND(Inputs!$E$16=TRUE,K570="YES"),"YES","NO")</f>
        <v>NO</v>
      </c>
      <c r="AQ570" s="217" t="str">
        <f t="shared" si="163"/>
        <v>YES</v>
      </c>
      <c r="AR570" s="217" t="str">
        <f t="shared" si="172"/>
        <v>NO</v>
      </c>
      <c r="AS570" s="216">
        <v>24</v>
      </c>
      <c r="AT570" s="221">
        <f t="shared" si="175"/>
        <v>43528</v>
      </c>
      <c r="AU570" s="217" t="str">
        <f t="shared" si="164"/>
        <v>PO+24W</v>
      </c>
    </row>
    <row r="571" spans="1:47" s="9" customFormat="1" hidden="1" x14ac:dyDescent="0.25">
      <c r="A571" s="218"/>
      <c r="B571" s="217" t="s">
        <v>2644</v>
      </c>
      <c r="C571" s="217">
        <v>8500</v>
      </c>
      <c r="D571" s="225">
        <v>8502</v>
      </c>
      <c r="E571" s="205" t="s">
        <v>2386</v>
      </c>
      <c r="F571" s="205" t="str">
        <f t="shared" si="165"/>
        <v>0000-FE-8502</v>
      </c>
      <c r="G571" s="205" t="s">
        <v>2742</v>
      </c>
      <c r="H571" s="9" t="s">
        <v>2667</v>
      </c>
      <c r="I571" s="9" t="str">
        <f>VLOOKUP(J571,Auxiliary!B:C,2,0)</f>
        <v>PRES</v>
      </c>
      <c r="J571" s="217" t="s">
        <v>2541</v>
      </c>
      <c r="K571" s="217" t="s">
        <v>2653</v>
      </c>
      <c r="L571" s="217" t="s">
        <v>2654</v>
      </c>
      <c r="M571" s="217" t="s">
        <v>2654</v>
      </c>
      <c r="N571" s="217" t="s">
        <v>2654</v>
      </c>
      <c r="O571" s="217" t="s">
        <v>2654</v>
      </c>
      <c r="P571" s="217" t="s">
        <v>2654</v>
      </c>
      <c r="Q571" s="217" t="s">
        <v>2653</v>
      </c>
      <c r="R571" s="217" t="s">
        <v>2653</v>
      </c>
      <c r="S571" s="217" t="s">
        <v>2654</v>
      </c>
      <c r="T571" s="217" t="s">
        <v>2654</v>
      </c>
      <c r="U571" s="217" t="s">
        <v>2654</v>
      </c>
      <c r="V571" s="217" t="s">
        <v>2654</v>
      </c>
      <c r="W571" s="217" t="s">
        <v>2654</v>
      </c>
      <c r="X571" s="217" t="s">
        <v>2654</v>
      </c>
      <c r="Y571" s="217" t="s">
        <v>2654</v>
      </c>
      <c r="Z571" s="217" t="s">
        <v>2654</v>
      </c>
      <c r="AA571" s="217" t="s">
        <v>2654</v>
      </c>
      <c r="AB571" s="217" t="str">
        <f t="shared" si="166"/>
        <v>NO</v>
      </c>
      <c r="AC571" s="217" t="str">
        <f t="shared" si="167"/>
        <v>NO</v>
      </c>
      <c r="AD571" s="217" t="str">
        <f t="shared" si="168"/>
        <v>NO</v>
      </c>
      <c r="AE571" s="217" t="str">
        <f t="shared" si="169"/>
        <v>YES</v>
      </c>
      <c r="AF571" s="217" t="str">
        <f t="shared" si="170"/>
        <v>NO</v>
      </c>
      <c r="AG571" s="217" t="str">
        <f t="shared" si="171"/>
        <v>NO</v>
      </c>
      <c r="AH571" s="217" t="str">
        <f t="shared" si="173"/>
        <v>NO</v>
      </c>
      <c r="AI571" s="217" t="str">
        <f t="shared" si="174"/>
        <v>NO</v>
      </c>
      <c r="AJ571" s="217" t="str">
        <f t="shared" si="158"/>
        <v>NO</v>
      </c>
      <c r="AK571" s="217" t="str">
        <f t="shared" si="159"/>
        <v>NO</v>
      </c>
      <c r="AL571" s="217" t="str">
        <f t="shared" si="160"/>
        <v>NO</v>
      </c>
      <c r="AM571" s="217" t="str">
        <f t="shared" si="161"/>
        <v>NO</v>
      </c>
      <c r="AN571" s="217" t="str">
        <f t="shared" si="162"/>
        <v>NO</v>
      </c>
      <c r="AO571" s="217" t="str">
        <f t="shared" si="162"/>
        <v>NO</v>
      </c>
      <c r="AP571" s="217" t="str">
        <f>IF(AND(Inputs!$E$16=TRUE,K571="YES"),"YES","NO")</f>
        <v>NO</v>
      </c>
      <c r="AQ571" s="217" t="str">
        <f t="shared" si="163"/>
        <v>YES</v>
      </c>
      <c r="AR571" s="217" t="str">
        <f t="shared" si="172"/>
        <v>NO</v>
      </c>
      <c r="AS571" s="216">
        <v>24</v>
      </c>
      <c r="AT571" s="221">
        <f t="shared" si="175"/>
        <v>43528</v>
      </c>
      <c r="AU571" s="217" t="str">
        <f t="shared" si="164"/>
        <v>PO+24W</v>
      </c>
    </row>
    <row r="572" spans="1:47" s="9" customFormat="1" hidden="1" x14ac:dyDescent="0.25">
      <c r="A572" s="218"/>
      <c r="B572" s="217" t="s">
        <v>2644</v>
      </c>
      <c r="C572" s="217">
        <v>8500</v>
      </c>
      <c r="D572" s="225">
        <v>8503</v>
      </c>
      <c r="E572" s="205" t="s">
        <v>2912</v>
      </c>
      <c r="F572" s="205" t="str">
        <f t="shared" si="165"/>
        <v>0000-FE-8503</v>
      </c>
      <c r="G572" s="205" t="s">
        <v>2742</v>
      </c>
      <c r="H572" s="9" t="s">
        <v>2667</v>
      </c>
      <c r="I572" s="9" t="str">
        <f>VLOOKUP(J572,Auxiliary!B:C,2,0)</f>
        <v>PRES</v>
      </c>
      <c r="J572" s="217" t="s">
        <v>2541</v>
      </c>
      <c r="K572" s="217" t="s">
        <v>2653</v>
      </c>
      <c r="L572" s="217" t="s">
        <v>2654</v>
      </c>
      <c r="M572" s="217" t="s">
        <v>2654</v>
      </c>
      <c r="N572" s="217" t="s">
        <v>2654</v>
      </c>
      <c r="O572" s="217" t="s">
        <v>2654</v>
      </c>
      <c r="P572" s="217" t="s">
        <v>2654</v>
      </c>
      <c r="Q572" s="217" t="s">
        <v>2653</v>
      </c>
      <c r="R572" s="217" t="s">
        <v>2653</v>
      </c>
      <c r="S572" s="217" t="s">
        <v>2654</v>
      </c>
      <c r="T572" s="217" t="s">
        <v>2654</v>
      </c>
      <c r="U572" s="217" t="s">
        <v>2654</v>
      </c>
      <c r="V572" s="217" t="s">
        <v>2654</v>
      </c>
      <c r="W572" s="217" t="s">
        <v>2654</v>
      </c>
      <c r="X572" s="217" t="s">
        <v>2654</v>
      </c>
      <c r="Y572" s="217" t="s">
        <v>2654</v>
      </c>
      <c r="Z572" s="217" t="s">
        <v>2654</v>
      </c>
      <c r="AA572" s="217" t="s">
        <v>2654</v>
      </c>
      <c r="AB572" s="217" t="str">
        <f t="shared" si="166"/>
        <v>NO</v>
      </c>
      <c r="AC572" s="217" t="str">
        <f t="shared" si="167"/>
        <v>NO</v>
      </c>
      <c r="AD572" s="217" t="str">
        <f t="shared" si="168"/>
        <v>NO</v>
      </c>
      <c r="AE572" s="217" t="str">
        <f t="shared" si="169"/>
        <v>YES</v>
      </c>
      <c r="AF572" s="217" t="str">
        <f t="shared" si="170"/>
        <v>NO</v>
      </c>
      <c r="AG572" s="217" t="str">
        <f t="shared" si="171"/>
        <v>NO</v>
      </c>
      <c r="AH572" s="217" t="str">
        <f t="shared" si="173"/>
        <v>NO</v>
      </c>
      <c r="AI572" s="217" t="str">
        <f t="shared" si="174"/>
        <v>NO</v>
      </c>
      <c r="AJ572" s="217" t="str">
        <f t="shared" si="158"/>
        <v>NO</v>
      </c>
      <c r="AK572" s="217" t="str">
        <f t="shared" si="159"/>
        <v>NO</v>
      </c>
      <c r="AL572" s="217" t="str">
        <f t="shared" si="160"/>
        <v>NO</v>
      </c>
      <c r="AM572" s="217" t="str">
        <f t="shared" si="161"/>
        <v>NO</v>
      </c>
      <c r="AN572" s="217" t="str">
        <f t="shared" si="162"/>
        <v>NO</v>
      </c>
      <c r="AO572" s="217" t="str">
        <f t="shared" si="162"/>
        <v>NO</v>
      </c>
      <c r="AP572" s="217" t="str">
        <f>IF(AND(Inputs!$E$16=TRUE,K572="YES"),"YES","NO")</f>
        <v>NO</v>
      </c>
      <c r="AQ572" s="217" t="str">
        <f t="shared" si="163"/>
        <v>YES</v>
      </c>
      <c r="AR572" s="217" t="str">
        <f t="shared" si="172"/>
        <v>NO</v>
      </c>
      <c r="AS572" s="216">
        <v>24</v>
      </c>
      <c r="AT572" s="221">
        <f t="shared" si="175"/>
        <v>43528</v>
      </c>
      <c r="AU572" s="217" t="str">
        <f t="shared" si="164"/>
        <v>PO+24W</v>
      </c>
    </row>
    <row r="573" spans="1:47" s="9" customFormat="1" hidden="1" x14ac:dyDescent="0.25">
      <c r="A573" s="218"/>
      <c r="B573" s="217" t="s">
        <v>2644</v>
      </c>
      <c r="C573" s="217">
        <v>8500</v>
      </c>
      <c r="D573" s="225">
        <v>8504</v>
      </c>
      <c r="E573" s="205" t="s">
        <v>2387</v>
      </c>
      <c r="F573" s="205" t="str">
        <f t="shared" si="165"/>
        <v>0000-FE-8504</v>
      </c>
      <c r="G573" s="205" t="s">
        <v>2742</v>
      </c>
      <c r="H573" s="9" t="s">
        <v>2667</v>
      </c>
      <c r="I573" s="9" t="str">
        <f>VLOOKUP(J573,Auxiliary!B:C,2,0)</f>
        <v>PRES</v>
      </c>
      <c r="J573" s="217" t="s">
        <v>2541</v>
      </c>
      <c r="K573" s="217" t="s">
        <v>2653</v>
      </c>
      <c r="L573" s="217" t="s">
        <v>2654</v>
      </c>
      <c r="M573" s="217" t="s">
        <v>2654</v>
      </c>
      <c r="N573" s="217" t="s">
        <v>2654</v>
      </c>
      <c r="O573" s="217" t="s">
        <v>2654</v>
      </c>
      <c r="P573" s="217" t="s">
        <v>2654</v>
      </c>
      <c r="Q573" s="217" t="s">
        <v>2653</v>
      </c>
      <c r="R573" s="217" t="s">
        <v>2653</v>
      </c>
      <c r="S573" s="217" t="s">
        <v>2654</v>
      </c>
      <c r="T573" s="217" t="s">
        <v>2654</v>
      </c>
      <c r="U573" s="217" t="s">
        <v>2654</v>
      </c>
      <c r="V573" s="217" t="s">
        <v>2654</v>
      </c>
      <c r="W573" s="217" t="s">
        <v>2654</v>
      </c>
      <c r="X573" s="217" t="s">
        <v>2654</v>
      </c>
      <c r="Y573" s="217" t="s">
        <v>2654</v>
      </c>
      <c r="Z573" s="217" t="s">
        <v>2654</v>
      </c>
      <c r="AA573" s="217" t="s">
        <v>2654</v>
      </c>
      <c r="AB573" s="217" t="str">
        <f t="shared" si="166"/>
        <v>NO</v>
      </c>
      <c r="AC573" s="217" t="str">
        <f t="shared" si="167"/>
        <v>NO</v>
      </c>
      <c r="AD573" s="217" t="str">
        <f t="shared" si="168"/>
        <v>NO</v>
      </c>
      <c r="AE573" s="217" t="str">
        <f t="shared" si="169"/>
        <v>YES</v>
      </c>
      <c r="AF573" s="217" t="str">
        <f t="shared" si="170"/>
        <v>NO</v>
      </c>
      <c r="AG573" s="217" t="str">
        <f t="shared" si="171"/>
        <v>NO</v>
      </c>
      <c r="AH573" s="217" t="str">
        <f t="shared" si="173"/>
        <v>NO</v>
      </c>
      <c r="AI573" s="217" t="str">
        <f t="shared" si="174"/>
        <v>NO</v>
      </c>
      <c r="AJ573" s="217" t="str">
        <f t="shared" si="158"/>
        <v>NO</v>
      </c>
      <c r="AK573" s="217" t="str">
        <f t="shared" si="159"/>
        <v>NO</v>
      </c>
      <c r="AL573" s="217" t="str">
        <f t="shared" si="160"/>
        <v>NO</v>
      </c>
      <c r="AM573" s="217" t="str">
        <f t="shared" si="161"/>
        <v>NO</v>
      </c>
      <c r="AN573" s="217" t="str">
        <f t="shared" si="162"/>
        <v>NO</v>
      </c>
      <c r="AO573" s="217" t="str">
        <f t="shared" si="162"/>
        <v>NO</v>
      </c>
      <c r="AP573" s="217" t="str">
        <f>IF(AND(Inputs!$E$16=TRUE,K573="YES"),"YES","NO")</f>
        <v>NO</v>
      </c>
      <c r="AQ573" s="217" t="str">
        <f t="shared" si="163"/>
        <v>YES</v>
      </c>
      <c r="AR573" s="217" t="str">
        <f t="shared" si="172"/>
        <v>NO</v>
      </c>
      <c r="AS573" s="216">
        <v>24</v>
      </c>
      <c r="AT573" s="221">
        <f t="shared" si="175"/>
        <v>43528</v>
      </c>
      <c r="AU573" s="217" t="str">
        <f t="shared" si="164"/>
        <v>PO+24W</v>
      </c>
    </row>
    <row r="574" spans="1:47" s="9" customFormat="1" hidden="1" x14ac:dyDescent="0.25">
      <c r="A574" s="218"/>
      <c r="B574" s="217" t="s">
        <v>2644</v>
      </c>
      <c r="C574" s="217">
        <v>8500</v>
      </c>
      <c r="D574" s="225">
        <v>8505</v>
      </c>
      <c r="E574" s="205" t="s">
        <v>2388</v>
      </c>
      <c r="F574" s="205" t="str">
        <f t="shared" si="165"/>
        <v>0000-FE-8505</v>
      </c>
      <c r="G574" s="205" t="s">
        <v>2742</v>
      </c>
      <c r="H574" s="9" t="s">
        <v>2667</v>
      </c>
      <c r="I574" s="9" t="str">
        <f>VLOOKUP(J574,Auxiliary!B:C,2,0)</f>
        <v>PRES</v>
      </c>
      <c r="J574" s="217" t="s">
        <v>2541</v>
      </c>
      <c r="K574" s="217" t="s">
        <v>2653</v>
      </c>
      <c r="L574" s="217" t="s">
        <v>2654</v>
      </c>
      <c r="M574" s="217" t="s">
        <v>2654</v>
      </c>
      <c r="N574" s="217" t="s">
        <v>2654</v>
      </c>
      <c r="O574" s="217" t="s">
        <v>2654</v>
      </c>
      <c r="P574" s="217" t="s">
        <v>2654</v>
      </c>
      <c r="Q574" s="217" t="s">
        <v>2653</v>
      </c>
      <c r="R574" s="217" t="s">
        <v>2653</v>
      </c>
      <c r="S574" s="217" t="s">
        <v>2654</v>
      </c>
      <c r="T574" s="217" t="s">
        <v>2654</v>
      </c>
      <c r="U574" s="217" t="s">
        <v>2654</v>
      </c>
      <c r="V574" s="217" t="s">
        <v>2654</v>
      </c>
      <c r="W574" s="217" t="s">
        <v>2654</v>
      </c>
      <c r="X574" s="217" t="s">
        <v>2654</v>
      </c>
      <c r="Y574" s="217" t="s">
        <v>2654</v>
      </c>
      <c r="Z574" s="217" t="s">
        <v>2654</v>
      </c>
      <c r="AA574" s="217" t="s">
        <v>2654</v>
      </c>
      <c r="AB574" s="217" t="str">
        <f t="shared" si="166"/>
        <v>NO</v>
      </c>
      <c r="AC574" s="217" t="str">
        <f t="shared" si="167"/>
        <v>NO</v>
      </c>
      <c r="AD574" s="217" t="str">
        <f t="shared" si="168"/>
        <v>NO</v>
      </c>
      <c r="AE574" s="217" t="str">
        <f t="shared" si="169"/>
        <v>YES</v>
      </c>
      <c r="AF574" s="217" t="str">
        <f t="shared" si="170"/>
        <v>NO</v>
      </c>
      <c r="AG574" s="217" t="str">
        <f t="shared" si="171"/>
        <v>NO</v>
      </c>
      <c r="AH574" s="217" t="str">
        <f t="shared" si="173"/>
        <v>NO</v>
      </c>
      <c r="AI574" s="217" t="str">
        <f t="shared" si="174"/>
        <v>NO</v>
      </c>
      <c r="AJ574" s="217" t="str">
        <f t="shared" si="158"/>
        <v>NO</v>
      </c>
      <c r="AK574" s="217" t="str">
        <f t="shared" si="159"/>
        <v>NO</v>
      </c>
      <c r="AL574" s="217" t="str">
        <f t="shared" si="160"/>
        <v>NO</v>
      </c>
      <c r="AM574" s="217" t="str">
        <f t="shared" si="161"/>
        <v>NO</v>
      </c>
      <c r="AN574" s="217" t="str">
        <f t="shared" si="162"/>
        <v>NO</v>
      </c>
      <c r="AO574" s="217" t="str">
        <f t="shared" si="162"/>
        <v>NO</v>
      </c>
      <c r="AP574" s="217" t="str">
        <f>IF(AND(Inputs!$E$16=TRUE,K574="YES"),"YES","NO")</f>
        <v>NO</v>
      </c>
      <c r="AQ574" s="217" t="str">
        <f t="shared" si="163"/>
        <v>YES</v>
      </c>
      <c r="AR574" s="217" t="str">
        <f t="shared" si="172"/>
        <v>NO</v>
      </c>
      <c r="AS574" s="216">
        <v>24</v>
      </c>
      <c r="AT574" s="221">
        <f t="shared" si="175"/>
        <v>43528</v>
      </c>
      <c r="AU574" s="217" t="str">
        <f t="shared" si="164"/>
        <v>PO+24W</v>
      </c>
    </row>
    <row r="575" spans="1:47" s="9" customFormat="1" hidden="1" x14ac:dyDescent="0.25">
      <c r="A575" s="218"/>
      <c r="B575" s="217" t="s">
        <v>2644</v>
      </c>
      <c r="C575" s="217">
        <v>8500</v>
      </c>
      <c r="D575" s="225">
        <v>8506</v>
      </c>
      <c r="E575" s="205" t="s">
        <v>2389</v>
      </c>
      <c r="F575" s="205" t="str">
        <f t="shared" si="165"/>
        <v>0000-FE-8506</v>
      </c>
      <c r="G575" s="205" t="s">
        <v>2742</v>
      </c>
      <c r="H575" s="9" t="s">
        <v>2667</v>
      </c>
      <c r="I575" s="9" t="str">
        <f>VLOOKUP(J575,Auxiliary!B:C,2,0)</f>
        <v>PRES</v>
      </c>
      <c r="J575" s="217" t="s">
        <v>2541</v>
      </c>
      <c r="K575" s="217" t="s">
        <v>2653</v>
      </c>
      <c r="L575" s="217" t="s">
        <v>2654</v>
      </c>
      <c r="M575" s="217" t="s">
        <v>2654</v>
      </c>
      <c r="N575" s="217" t="s">
        <v>2654</v>
      </c>
      <c r="O575" s="217" t="s">
        <v>2654</v>
      </c>
      <c r="P575" s="217" t="s">
        <v>2654</v>
      </c>
      <c r="Q575" s="217" t="s">
        <v>2653</v>
      </c>
      <c r="R575" s="217" t="s">
        <v>2653</v>
      </c>
      <c r="S575" s="217" t="s">
        <v>2654</v>
      </c>
      <c r="T575" s="217" t="s">
        <v>2654</v>
      </c>
      <c r="U575" s="217" t="s">
        <v>2654</v>
      </c>
      <c r="V575" s="217" t="s">
        <v>2654</v>
      </c>
      <c r="W575" s="217" t="s">
        <v>2654</v>
      </c>
      <c r="X575" s="217" t="s">
        <v>2654</v>
      </c>
      <c r="Y575" s="217" t="s">
        <v>2654</v>
      </c>
      <c r="Z575" s="217" t="s">
        <v>2654</v>
      </c>
      <c r="AA575" s="217" t="s">
        <v>2654</v>
      </c>
      <c r="AB575" s="217" t="str">
        <f t="shared" si="166"/>
        <v>NO</v>
      </c>
      <c r="AC575" s="217" t="str">
        <f t="shared" si="167"/>
        <v>NO</v>
      </c>
      <c r="AD575" s="217" t="str">
        <f t="shared" si="168"/>
        <v>NO</v>
      </c>
      <c r="AE575" s="217" t="str">
        <f t="shared" si="169"/>
        <v>YES</v>
      </c>
      <c r="AF575" s="217" t="str">
        <f t="shared" si="170"/>
        <v>NO</v>
      </c>
      <c r="AG575" s="217" t="str">
        <f t="shared" si="171"/>
        <v>NO</v>
      </c>
      <c r="AH575" s="217" t="str">
        <f t="shared" si="173"/>
        <v>NO</v>
      </c>
      <c r="AI575" s="217" t="str">
        <f t="shared" si="174"/>
        <v>NO</v>
      </c>
      <c r="AJ575" s="217" t="str">
        <f t="shared" si="158"/>
        <v>NO</v>
      </c>
      <c r="AK575" s="217" t="str">
        <f t="shared" si="159"/>
        <v>NO</v>
      </c>
      <c r="AL575" s="217" t="str">
        <f t="shared" si="160"/>
        <v>NO</v>
      </c>
      <c r="AM575" s="217" t="str">
        <f t="shared" si="161"/>
        <v>NO</v>
      </c>
      <c r="AN575" s="217" t="str">
        <f t="shared" si="162"/>
        <v>NO</v>
      </c>
      <c r="AO575" s="217" t="str">
        <f t="shared" si="162"/>
        <v>NO</v>
      </c>
      <c r="AP575" s="217" t="str">
        <f>IF(AND(Inputs!$E$16=TRUE,K575="YES"),"YES","NO")</f>
        <v>NO</v>
      </c>
      <c r="AQ575" s="217" t="str">
        <f t="shared" si="163"/>
        <v>YES</v>
      </c>
      <c r="AR575" s="217" t="str">
        <f t="shared" si="172"/>
        <v>NO</v>
      </c>
      <c r="AS575" s="216">
        <v>24</v>
      </c>
      <c r="AT575" s="221">
        <f t="shared" si="175"/>
        <v>43528</v>
      </c>
      <c r="AU575" s="217" t="str">
        <f t="shared" si="164"/>
        <v>PO+24W</v>
      </c>
    </row>
    <row r="576" spans="1:47" s="9" customFormat="1" hidden="1" x14ac:dyDescent="0.25">
      <c r="A576" s="218"/>
      <c r="B576" s="217" t="s">
        <v>2644</v>
      </c>
      <c r="C576" s="217">
        <v>8500</v>
      </c>
      <c r="D576" s="225">
        <v>8507</v>
      </c>
      <c r="E576" s="205" t="s">
        <v>2390</v>
      </c>
      <c r="F576" s="205" t="str">
        <f t="shared" si="165"/>
        <v>0000-FE-8507</v>
      </c>
      <c r="G576" s="205" t="s">
        <v>2742</v>
      </c>
      <c r="H576" s="9" t="s">
        <v>2667</v>
      </c>
      <c r="I576" s="9" t="str">
        <f>VLOOKUP(J576,Auxiliary!B:C,2,0)</f>
        <v>PRES</v>
      </c>
      <c r="J576" s="217" t="s">
        <v>2541</v>
      </c>
      <c r="K576" s="217" t="s">
        <v>2653</v>
      </c>
      <c r="L576" s="217" t="s">
        <v>2654</v>
      </c>
      <c r="M576" s="217" t="s">
        <v>2654</v>
      </c>
      <c r="N576" s="217" t="s">
        <v>2654</v>
      </c>
      <c r="O576" s="217" t="s">
        <v>2654</v>
      </c>
      <c r="P576" s="217" t="s">
        <v>2654</v>
      </c>
      <c r="Q576" s="217" t="s">
        <v>2653</v>
      </c>
      <c r="R576" s="217" t="s">
        <v>2653</v>
      </c>
      <c r="S576" s="217" t="s">
        <v>2654</v>
      </c>
      <c r="T576" s="217" t="s">
        <v>2654</v>
      </c>
      <c r="U576" s="217" t="s">
        <v>2654</v>
      </c>
      <c r="V576" s="217" t="s">
        <v>2654</v>
      </c>
      <c r="W576" s="217" t="s">
        <v>2654</v>
      </c>
      <c r="X576" s="217" t="s">
        <v>2654</v>
      </c>
      <c r="Y576" s="217" t="s">
        <v>2654</v>
      </c>
      <c r="Z576" s="217" t="s">
        <v>2654</v>
      </c>
      <c r="AA576" s="217" t="s">
        <v>2654</v>
      </c>
      <c r="AB576" s="217" t="str">
        <f t="shared" si="166"/>
        <v>NO</v>
      </c>
      <c r="AC576" s="217" t="str">
        <f t="shared" si="167"/>
        <v>NO</v>
      </c>
      <c r="AD576" s="217" t="str">
        <f t="shared" si="168"/>
        <v>NO</v>
      </c>
      <c r="AE576" s="217" t="str">
        <f t="shared" si="169"/>
        <v>YES</v>
      </c>
      <c r="AF576" s="217" t="str">
        <f t="shared" si="170"/>
        <v>NO</v>
      </c>
      <c r="AG576" s="217" t="str">
        <f t="shared" si="171"/>
        <v>NO</v>
      </c>
      <c r="AH576" s="217" t="str">
        <f t="shared" si="173"/>
        <v>NO</v>
      </c>
      <c r="AI576" s="217" t="str">
        <f t="shared" si="174"/>
        <v>NO</v>
      </c>
      <c r="AJ576" s="217" t="str">
        <f t="shared" si="158"/>
        <v>NO</v>
      </c>
      <c r="AK576" s="217" t="str">
        <f t="shared" si="159"/>
        <v>NO</v>
      </c>
      <c r="AL576" s="217" t="str">
        <f t="shared" si="160"/>
        <v>NO</v>
      </c>
      <c r="AM576" s="217" t="str">
        <f t="shared" si="161"/>
        <v>NO</v>
      </c>
      <c r="AN576" s="217" t="str">
        <f t="shared" si="162"/>
        <v>NO</v>
      </c>
      <c r="AO576" s="217" t="str">
        <f t="shared" si="162"/>
        <v>NO</v>
      </c>
      <c r="AP576" s="217" t="str">
        <f>IF(AND(Inputs!$E$16=TRUE,K576="YES"),"YES","NO")</f>
        <v>NO</v>
      </c>
      <c r="AQ576" s="217" t="str">
        <f t="shared" si="163"/>
        <v>YES</v>
      </c>
      <c r="AR576" s="217" t="str">
        <f t="shared" si="172"/>
        <v>NO</v>
      </c>
      <c r="AS576" s="216">
        <v>24</v>
      </c>
      <c r="AT576" s="221">
        <f t="shared" si="175"/>
        <v>43528</v>
      </c>
      <c r="AU576" s="217" t="str">
        <f t="shared" si="164"/>
        <v>PO+24W</v>
      </c>
    </row>
    <row r="577" spans="1:47" s="9" customFormat="1" hidden="1" x14ac:dyDescent="0.25">
      <c r="A577" s="218"/>
      <c r="B577" s="217" t="s">
        <v>2644</v>
      </c>
      <c r="C577" s="217">
        <v>8500</v>
      </c>
      <c r="D577" s="225">
        <v>8508</v>
      </c>
      <c r="E577" s="205" t="s">
        <v>2913</v>
      </c>
      <c r="F577" s="205" t="str">
        <f t="shared" si="165"/>
        <v>0000-FE-8508</v>
      </c>
      <c r="G577" s="205" t="s">
        <v>2742</v>
      </c>
      <c r="H577" s="9" t="s">
        <v>2667</v>
      </c>
      <c r="I577" s="9" t="str">
        <f>VLOOKUP(J577,Auxiliary!B:C,2,0)</f>
        <v>PRES</v>
      </c>
      <c r="J577" s="217" t="s">
        <v>2541</v>
      </c>
      <c r="K577" s="217" t="s">
        <v>2653</v>
      </c>
      <c r="L577" s="217" t="s">
        <v>2654</v>
      </c>
      <c r="M577" s="217" t="s">
        <v>2654</v>
      </c>
      <c r="N577" s="217" t="s">
        <v>2654</v>
      </c>
      <c r="O577" s="217" t="s">
        <v>2654</v>
      </c>
      <c r="P577" s="217" t="s">
        <v>2654</v>
      </c>
      <c r="Q577" s="217" t="s">
        <v>2653</v>
      </c>
      <c r="R577" s="217" t="s">
        <v>2653</v>
      </c>
      <c r="S577" s="217" t="s">
        <v>2654</v>
      </c>
      <c r="T577" s="217" t="s">
        <v>2654</v>
      </c>
      <c r="U577" s="217" t="s">
        <v>2654</v>
      </c>
      <c r="V577" s="217" t="s">
        <v>2654</v>
      </c>
      <c r="W577" s="217" t="s">
        <v>2654</v>
      </c>
      <c r="X577" s="217" t="s">
        <v>2654</v>
      </c>
      <c r="Y577" s="217" t="s">
        <v>2654</v>
      </c>
      <c r="Z577" s="217" t="s">
        <v>2654</v>
      </c>
      <c r="AA577" s="217" t="s">
        <v>2654</v>
      </c>
      <c r="AB577" s="217" t="str">
        <f t="shared" si="166"/>
        <v>NO</v>
      </c>
      <c r="AC577" s="217" t="str">
        <f t="shared" si="167"/>
        <v>NO</v>
      </c>
      <c r="AD577" s="217" t="str">
        <f t="shared" si="168"/>
        <v>NO</v>
      </c>
      <c r="AE577" s="217" t="str">
        <f t="shared" si="169"/>
        <v>YES</v>
      </c>
      <c r="AF577" s="217" t="str">
        <f t="shared" si="170"/>
        <v>NO</v>
      </c>
      <c r="AG577" s="217" t="str">
        <f t="shared" si="171"/>
        <v>NO</v>
      </c>
      <c r="AH577" s="217" t="str">
        <f t="shared" si="173"/>
        <v>NO</v>
      </c>
      <c r="AI577" s="217" t="str">
        <f t="shared" si="174"/>
        <v>NO</v>
      </c>
      <c r="AJ577" s="217" t="str">
        <f t="shared" si="158"/>
        <v>NO</v>
      </c>
      <c r="AK577" s="217" t="str">
        <f t="shared" si="159"/>
        <v>NO</v>
      </c>
      <c r="AL577" s="217" t="str">
        <f t="shared" si="160"/>
        <v>NO</v>
      </c>
      <c r="AM577" s="217" t="str">
        <f t="shared" si="161"/>
        <v>NO</v>
      </c>
      <c r="AN577" s="217" t="str">
        <f t="shared" si="162"/>
        <v>NO</v>
      </c>
      <c r="AO577" s="217" t="str">
        <f t="shared" si="162"/>
        <v>NO</v>
      </c>
      <c r="AP577" s="217" t="str">
        <f>IF(AND(Inputs!$E$16=TRUE,K577="YES"),"YES","NO")</f>
        <v>NO</v>
      </c>
      <c r="AQ577" s="217" t="str">
        <f t="shared" si="163"/>
        <v>YES</v>
      </c>
      <c r="AR577" s="217" t="str">
        <f t="shared" si="172"/>
        <v>NO</v>
      </c>
      <c r="AS577" s="216">
        <v>40</v>
      </c>
      <c r="AT577" s="221">
        <f t="shared" si="175"/>
        <v>43640</v>
      </c>
      <c r="AU577" s="217" t="str">
        <f t="shared" si="164"/>
        <v>PO+40W</v>
      </c>
    </row>
    <row r="578" spans="1:47" s="9" customFormat="1" hidden="1" x14ac:dyDescent="0.25">
      <c r="A578" s="218"/>
      <c r="B578" s="217" t="s">
        <v>2644</v>
      </c>
      <c r="C578" s="217">
        <v>8500</v>
      </c>
      <c r="D578" s="225">
        <v>8509</v>
      </c>
      <c r="E578" s="205" t="s">
        <v>2012</v>
      </c>
      <c r="F578" s="205" t="str">
        <f t="shared" si="165"/>
        <v>0000-FE-8509</v>
      </c>
      <c r="G578" s="205" t="s">
        <v>2742</v>
      </c>
      <c r="H578" s="9" t="s">
        <v>2667</v>
      </c>
      <c r="I578" s="9" t="str">
        <f>VLOOKUP(J578,Auxiliary!B:C,2,0)</f>
        <v>PRES</v>
      </c>
      <c r="J578" s="217" t="s">
        <v>2541</v>
      </c>
      <c r="K578" s="217" t="s">
        <v>2653</v>
      </c>
      <c r="L578" s="217" t="s">
        <v>2654</v>
      </c>
      <c r="M578" s="217" t="s">
        <v>2654</v>
      </c>
      <c r="N578" s="217" t="s">
        <v>2654</v>
      </c>
      <c r="O578" s="217" t="s">
        <v>2654</v>
      </c>
      <c r="P578" s="217" t="s">
        <v>2654</v>
      </c>
      <c r="Q578" s="217" t="s">
        <v>2653</v>
      </c>
      <c r="R578" s="217" t="s">
        <v>2653</v>
      </c>
      <c r="S578" s="217" t="s">
        <v>2654</v>
      </c>
      <c r="T578" s="217" t="s">
        <v>2654</v>
      </c>
      <c r="U578" s="217" t="s">
        <v>2654</v>
      </c>
      <c r="V578" s="217" t="s">
        <v>2654</v>
      </c>
      <c r="W578" s="217" t="s">
        <v>2654</v>
      </c>
      <c r="X578" s="217" t="s">
        <v>2654</v>
      </c>
      <c r="Y578" s="217" t="s">
        <v>2654</v>
      </c>
      <c r="Z578" s="217" t="s">
        <v>2654</v>
      </c>
      <c r="AA578" s="217" t="s">
        <v>2654</v>
      </c>
      <c r="AB578" s="217" t="str">
        <f t="shared" si="166"/>
        <v>NO</v>
      </c>
      <c r="AC578" s="217" t="str">
        <f t="shared" si="167"/>
        <v>NO</v>
      </c>
      <c r="AD578" s="217" t="str">
        <f t="shared" si="168"/>
        <v>NO</v>
      </c>
      <c r="AE578" s="217" t="str">
        <f t="shared" si="169"/>
        <v>YES</v>
      </c>
      <c r="AF578" s="217" t="str">
        <f t="shared" si="170"/>
        <v>NO</v>
      </c>
      <c r="AG578" s="217" t="str">
        <f t="shared" si="171"/>
        <v>NO</v>
      </c>
      <c r="AH578" s="217" t="str">
        <f t="shared" si="173"/>
        <v>NO</v>
      </c>
      <c r="AI578" s="217" t="str">
        <f t="shared" si="174"/>
        <v>NO</v>
      </c>
      <c r="AJ578" s="217" t="str">
        <f t="shared" si="158"/>
        <v>NO</v>
      </c>
      <c r="AK578" s="217" t="str">
        <f t="shared" si="159"/>
        <v>NO</v>
      </c>
      <c r="AL578" s="217" t="str">
        <f t="shared" si="160"/>
        <v>NO</v>
      </c>
      <c r="AM578" s="217" t="str">
        <f t="shared" si="161"/>
        <v>NO</v>
      </c>
      <c r="AN578" s="217" t="str">
        <f t="shared" si="162"/>
        <v>NO</v>
      </c>
      <c r="AO578" s="217" t="str">
        <f t="shared" si="162"/>
        <v>NO</v>
      </c>
      <c r="AP578" s="217" t="str">
        <f>IF(AND(Inputs!$E$16=TRUE,K578="YES"),"YES","NO")</f>
        <v>NO</v>
      </c>
      <c r="AQ578" s="217" t="str">
        <f t="shared" si="163"/>
        <v>YES</v>
      </c>
      <c r="AR578" s="217" t="str">
        <f t="shared" si="172"/>
        <v>NO</v>
      </c>
      <c r="AS578" s="216">
        <v>24</v>
      </c>
      <c r="AT578" s="221">
        <f t="shared" si="175"/>
        <v>43528</v>
      </c>
      <c r="AU578" s="217" t="str">
        <f t="shared" si="164"/>
        <v>PO+24W</v>
      </c>
    </row>
    <row r="579" spans="1:47" s="9" customFormat="1" hidden="1" x14ac:dyDescent="0.25">
      <c r="A579" s="218"/>
      <c r="B579" s="217" t="s">
        <v>2644</v>
      </c>
      <c r="C579" s="217">
        <v>8500</v>
      </c>
      <c r="D579" s="225">
        <v>8510</v>
      </c>
      <c r="E579" s="205" t="s">
        <v>2914</v>
      </c>
      <c r="F579" s="205" t="str">
        <f t="shared" si="165"/>
        <v>0000-FE-8510</v>
      </c>
      <c r="G579" s="205" t="s">
        <v>2742</v>
      </c>
      <c r="H579" s="9" t="s">
        <v>2667</v>
      </c>
      <c r="I579" s="9" t="str">
        <f>VLOOKUP(J579,Auxiliary!B:C,2,0)</f>
        <v>PRES</v>
      </c>
      <c r="J579" s="217" t="s">
        <v>2541</v>
      </c>
      <c r="K579" s="217" t="s">
        <v>2653</v>
      </c>
      <c r="L579" s="217" t="s">
        <v>2654</v>
      </c>
      <c r="M579" s="217" t="s">
        <v>2654</v>
      </c>
      <c r="N579" s="217" t="s">
        <v>2654</v>
      </c>
      <c r="O579" s="217" t="s">
        <v>2654</v>
      </c>
      <c r="P579" s="217" t="s">
        <v>2654</v>
      </c>
      <c r="Q579" s="217" t="s">
        <v>2653</v>
      </c>
      <c r="R579" s="217" t="s">
        <v>2653</v>
      </c>
      <c r="S579" s="217" t="s">
        <v>2654</v>
      </c>
      <c r="T579" s="217" t="s">
        <v>2654</v>
      </c>
      <c r="U579" s="217" t="s">
        <v>2654</v>
      </c>
      <c r="V579" s="217" t="s">
        <v>2654</v>
      </c>
      <c r="W579" s="217" t="s">
        <v>2654</v>
      </c>
      <c r="X579" s="217" t="s">
        <v>2654</v>
      </c>
      <c r="Y579" s="217" t="s">
        <v>2654</v>
      </c>
      <c r="Z579" s="217" t="s">
        <v>2654</v>
      </c>
      <c r="AA579" s="217" t="s">
        <v>2654</v>
      </c>
      <c r="AB579" s="217" t="str">
        <f t="shared" si="166"/>
        <v>NO</v>
      </c>
      <c r="AC579" s="217" t="str">
        <f t="shared" si="167"/>
        <v>NO</v>
      </c>
      <c r="AD579" s="217" t="str">
        <f t="shared" si="168"/>
        <v>NO</v>
      </c>
      <c r="AE579" s="217" t="str">
        <f t="shared" si="169"/>
        <v>YES</v>
      </c>
      <c r="AF579" s="217" t="str">
        <f t="shared" si="170"/>
        <v>NO</v>
      </c>
      <c r="AG579" s="217" t="str">
        <f t="shared" si="171"/>
        <v>NO</v>
      </c>
      <c r="AH579" s="217" t="str">
        <f t="shared" si="173"/>
        <v>NO</v>
      </c>
      <c r="AI579" s="217" t="str">
        <f t="shared" si="174"/>
        <v>NO</v>
      </c>
      <c r="AJ579" s="217" t="str">
        <f t="shared" si="158"/>
        <v>NO</v>
      </c>
      <c r="AK579" s="217" t="str">
        <f t="shared" si="159"/>
        <v>NO</v>
      </c>
      <c r="AL579" s="217" t="str">
        <f t="shared" si="160"/>
        <v>NO</v>
      </c>
      <c r="AM579" s="217" t="str">
        <f t="shared" si="161"/>
        <v>NO</v>
      </c>
      <c r="AN579" s="217" t="str">
        <f t="shared" si="162"/>
        <v>NO</v>
      </c>
      <c r="AO579" s="217" t="str">
        <f t="shared" si="162"/>
        <v>NO</v>
      </c>
      <c r="AP579" s="217" t="str">
        <f>IF(AND(Inputs!$E$16=TRUE,K579="YES"),"YES","NO")</f>
        <v>NO</v>
      </c>
      <c r="AQ579" s="217" t="str">
        <f t="shared" si="163"/>
        <v>YES</v>
      </c>
      <c r="AR579" s="217" t="str">
        <f t="shared" si="172"/>
        <v>NO</v>
      </c>
      <c r="AS579" s="216">
        <v>40</v>
      </c>
      <c r="AT579" s="221">
        <f t="shared" si="175"/>
        <v>43640</v>
      </c>
      <c r="AU579" s="217" t="str">
        <f t="shared" si="164"/>
        <v>PO+40W</v>
      </c>
    </row>
    <row r="580" spans="1:47" s="9" customFormat="1" hidden="1" x14ac:dyDescent="0.25">
      <c r="A580" s="218"/>
      <c r="B580" s="217" t="s">
        <v>2644</v>
      </c>
      <c r="C580" s="217">
        <v>8500</v>
      </c>
      <c r="D580" s="225">
        <v>8550</v>
      </c>
      <c r="E580" s="205" t="s">
        <v>2391</v>
      </c>
      <c r="F580" s="205" t="str">
        <f t="shared" si="165"/>
        <v>0000-FE-8550</v>
      </c>
      <c r="G580" s="205" t="s">
        <v>2742</v>
      </c>
      <c r="H580" s="9" t="s">
        <v>2667</v>
      </c>
      <c r="I580" s="9" t="str">
        <f>VLOOKUP(J580,Auxiliary!B:C,2,0)</f>
        <v>DRAF</v>
      </c>
      <c r="J580" s="217" t="s">
        <v>2542</v>
      </c>
      <c r="K580" s="217" t="s">
        <v>2653</v>
      </c>
      <c r="L580" s="217" t="s">
        <v>2654</v>
      </c>
      <c r="M580" s="217" t="s">
        <v>2654</v>
      </c>
      <c r="N580" s="217" t="s">
        <v>2654</v>
      </c>
      <c r="O580" s="217" t="s">
        <v>2654</v>
      </c>
      <c r="P580" s="217" t="s">
        <v>2654</v>
      </c>
      <c r="Q580" s="217" t="s">
        <v>2653</v>
      </c>
      <c r="R580" s="217" t="s">
        <v>2653</v>
      </c>
      <c r="S580" s="217" t="s">
        <v>2654</v>
      </c>
      <c r="T580" s="217" t="s">
        <v>2654</v>
      </c>
      <c r="U580" s="217" t="s">
        <v>2654</v>
      </c>
      <c r="V580" s="217" t="s">
        <v>2654</v>
      </c>
      <c r="W580" s="217" t="s">
        <v>2654</v>
      </c>
      <c r="X580" s="217" t="s">
        <v>2654</v>
      </c>
      <c r="Y580" s="217" t="s">
        <v>2654</v>
      </c>
      <c r="Z580" s="217" t="s">
        <v>2654</v>
      </c>
      <c r="AA580" s="217" t="s">
        <v>2654</v>
      </c>
      <c r="AB580" s="217" t="str">
        <f t="shared" si="166"/>
        <v>NO</v>
      </c>
      <c r="AC580" s="217" t="str">
        <f t="shared" si="167"/>
        <v>NO</v>
      </c>
      <c r="AD580" s="217" t="str">
        <f t="shared" si="168"/>
        <v>NO</v>
      </c>
      <c r="AE580" s="217" t="str">
        <f t="shared" si="169"/>
        <v>YES</v>
      </c>
      <c r="AF580" s="217" t="str">
        <f t="shared" si="170"/>
        <v>NO</v>
      </c>
      <c r="AG580" s="217" t="str">
        <f t="shared" si="171"/>
        <v>NO</v>
      </c>
      <c r="AH580" s="217" t="str">
        <f t="shared" si="173"/>
        <v>NO</v>
      </c>
      <c r="AI580" s="217" t="str">
        <f t="shared" si="174"/>
        <v>NO</v>
      </c>
      <c r="AJ580" s="217" t="str">
        <f t="shared" si="158"/>
        <v>NO</v>
      </c>
      <c r="AK580" s="217" t="str">
        <f t="shared" si="159"/>
        <v>NO</v>
      </c>
      <c r="AL580" s="217" t="str">
        <f t="shared" si="160"/>
        <v>NO</v>
      </c>
      <c r="AM580" s="217" t="str">
        <f t="shared" si="161"/>
        <v>NO</v>
      </c>
      <c r="AN580" s="217" t="str">
        <f t="shared" si="162"/>
        <v>NO</v>
      </c>
      <c r="AO580" s="217" t="str">
        <f t="shared" si="162"/>
        <v>NO</v>
      </c>
      <c r="AP580" s="217" t="str">
        <f>IF(AND(Inputs!$E$16=TRUE,K580="YES"),"YES","NO")</f>
        <v>NO</v>
      </c>
      <c r="AQ580" s="217" t="str">
        <f t="shared" si="163"/>
        <v>YES</v>
      </c>
      <c r="AR580" s="217" t="str">
        <f t="shared" si="172"/>
        <v>NO</v>
      </c>
      <c r="AS580" s="216">
        <v>24</v>
      </c>
      <c r="AT580" s="221">
        <f t="shared" si="175"/>
        <v>43528</v>
      </c>
      <c r="AU580" s="217" t="str">
        <f t="shared" si="164"/>
        <v>PO+24W</v>
      </c>
    </row>
    <row r="581" spans="1:47" s="9" customFormat="1" hidden="1" x14ac:dyDescent="0.25">
      <c r="A581" s="218"/>
      <c r="B581" s="217" t="s">
        <v>2644</v>
      </c>
      <c r="C581" s="217">
        <v>8500</v>
      </c>
      <c r="D581" s="225">
        <v>8551</v>
      </c>
      <c r="E581" s="205" t="s">
        <v>2392</v>
      </c>
      <c r="F581" s="205" t="str">
        <f t="shared" si="165"/>
        <v>0000-FE-8551</v>
      </c>
      <c r="G581" s="205" t="s">
        <v>2742</v>
      </c>
      <c r="H581" s="9" t="s">
        <v>2667</v>
      </c>
      <c r="I581" s="9" t="str">
        <f>VLOOKUP(J581,Auxiliary!B:C,2,0)</f>
        <v>DRAF</v>
      </c>
      <c r="J581" s="217" t="s">
        <v>2542</v>
      </c>
      <c r="K581" s="217" t="s">
        <v>2653</v>
      </c>
      <c r="L581" s="217" t="s">
        <v>2654</v>
      </c>
      <c r="M581" s="217" t="s">
        <v>2654</v>
      </c>
      <c r="N581" s="217" t="s">
        <v>2654</v>
      </c>
      <c r="O581" s="217" t="s">
        <v>2654</v>
      </c>
      <c r="P581" s="217" t="s">
        <v>2654</v>
      </c>
      <c r="Q581" s="217" t="s">
        <v>2653</v>
      </c>
      <c r="R581" s="217" t="s">
        <v>2653</v>
      </c>
      <c r="S581" s="217" t="s">
        <v>2654</v>
      </c>
      <c r="T581" s="217" t="s">
        <v>2654</v>
      </c>
      <c r="U581" s="217" t="s">
        <v>2654</v>
      </c>
      <c r="V581" s="217" t="s">
        <v>2654</v>
      </c>
      <c r="W581" s="217" t="s">
        <v>2654</v>
      </c>
      <c r="X581" s="217" t="s">
        <v>2654</v>
      </c>
      <c r="Y581" s="217" t="s">
        <v>2654</v>
      </c>
      <c r="Z581" s="217" t="s">
        <v>2654</v>
      </c>
      <c r="AA581" s="217" t="s">
        <v>2654</v>
      </c>
      <c r="AB581" s="217" t="str">
        <f t="shared" si="166"/>
        <v>NO</v>
      </c>
      <c r="AC581" s="217" t="str">
        <f t="shared" si="167"/>
        <v>NO</v>
      </c>
      <c r="AD581" s="217" t="str">
        <f t="shared" si="168"/>
        <v>NO</v>
      </c>
      <c r="AE581" s="217" t="str">
        <f t="shared" si="169"/>
        <v>YES</v>
      </c>
      <c r="AF581" s="217" t="str">
        <f t="shared" si="170"/>
        <v>NO</v>
      </c>
      <c r="AG581" s="217" t="str">
        <f t="shared" si="171"/>
        <v>NO</v>
      </c>
      <c r="AH581" s="217" t="str">
        <f t="shared" si="173"/>
        <v>NO</v>
      </c>
      <c r="AI581" s="217" t="str">
        <f t="shared" si="174"/>
        <v>NO</v>
      </c>
      <c r="AJ581" s="217" t="str">
        <f t="shared" si="158"/>
        <v>NO</v>
      </c>
      <c r="AK581" s="217" t="str">
        <f t="shared" si="159"/>
        <v>NO</v>
      </c>
      <c r="AL581" s="217" t="str">
        <f t="shared" si="160"/>
        <v>NO</v>
      </c>
      <c r="AM581" s="217" t="str">
        <f t="shared" si="161"/>
        <v>NO</v>
      </c>
      <c r="AN581" s="217" t="str">
        <f t="shared" si="162"/>
        <v>NO</v>
      </c>
      <c r="AO581" s="217" t="str">
        <f t="shared" si="162"/>
        <v>NO</v>
      </c>
      <c r="AP581" s="217" t="str">
        <f>IF(AND(Inputs!$E$16=TRUE,K581="YES"),"YES","NO")</f>
        <v>NO</v>
      </c>
      <c r="AQ581" s="217" t="str">
        <f t="shared" si="163"/>
        <v>YES</v>
      </c>
      <c r="AR581" s="217" t="str">
        <f t="shared" si="172"/>
        <v>NO</v>
      </c>
      <c r="AS581" s="216">
        <v>24</v>
      </c>
      <c r="AT581" s="221">
        <f t="shared" si="175"/>
        <v>43528</v>
      </c>
      <c r="AU581" s="217" t="str">
        <f t="shared" si="164"/>
        <v>PO+24W</v>
      </c>
    </row>
    <row r="582" spans="1:47" s="9" customFormat="1" hidden="1" x14ac:dyDescent="0.25">
      <c r="A582" s="218"/>
      <c r="B582" s="217" t="s">
        <v>2644</v>
      </c>
      <c r="C582" s="217">
        <v>8500</v>
      </c>
      <c r="D582" s="225">
        <v>8552</v>
      </c>
      <c r="E582" s="205" t="s">
        <v>2393</v>
      </c>
      <c r="F582" s="205" t="str">
        <f t="shared" si="165"/>
        <v>0000-FE-8552</v>
      </c>
      <c r="G582" s="205" t="s">
        <v>2742</v>
      </c>
      <c r="H582" s="9" t="s">
        <v>2667</v>
      </c>
      <c r="I582" s="9" t="str">
        <f>VLOOKUP(J582,Auxiliary!B:C,2,0)</f>
        <v>DRAF</v>
      </c>
      <c r="J582" s="217" t="s">
        <v>2542</v>
      </c>
      <c r="K582" s="217" t="s">
        <v>2653</v>
      </c>
      <c r="L582" s="217" t="s">
        <v>2654</v>
      </c>
      <c r="M582" s="217" t="s">
        <v>2654</v>
      </c>
      <c r="N582" s="217" t="s">
        <v>2654</v>
      </c>
      <c r="O582" s="217" t="s">
        <v>2654</v>
      </c>
      <c r="P582" s="217" t="s">
        <v>2654</v>
      </c>
      <c r="Q582" s="217" t="s">
        <v>2653</v>
      </c>
      <c r="R582" s="217" t="s">
        <v>2653</v>
      </c>
      <c r="S582" s="217" t="s">
        <v>2654</v>
      </c>
      <c r="T582" s="217" t="s">
        <v>2654</v>
      </c>
      <c r="U582" s="217" t="s">
        <v>2654</v>
      </c>
      <c r="V582" s="217" t="s">
        <v>2654</v>
      </c>
      <c r="W582" s="217" t="s">
        <v>2654</v>
      </c>
      <c r="X582" s="217" t="s">
        <v>2654</v>
      </c>
      <c r="Y582" s="217" t="s">
        <v>2654</v>
      </c>
      <c r="Z582" s="217" t="s">
        <v>2654</v>
      </c>
      <c r="AA582" s="217" t="s">
        <v>2654</v>
      </c>
      <c r="AB582" s="217" t="str">
        <f t="shared" si="166"/>
        <v>NO</v>
      </c>
      <c r="AC582" s="217" t="str">
        <f t="shared" si="167"/>
        <v>NO</v>
      </c>
      <c r="AD582" s="217" t="str">
        <f t="shared" si="168"/>
        <v>NO</v>
      </c>
      <c r="AE582" s="217" t="str">
        <f t="shared" si="169"/>
        <v>YES</v>
      </c>
      <c r="AF582" s="217" t="str">
        <f t="shared" si="170"/>
        <v>NO</v>
      </c>
      <c r="AG582" s="217" t="str">
        <f t="shared" si="171"/>
        <v>NO</v>
      </c>
      <c r="AH582" s="217" t="str">
        <f t="shared" si="173"/>
        <v>NO</v>
      </c>
      <c r="AI582" s="217" t="str">
        <f t="shared" si="174"/>
        <v>NO</v>
      </c>
      <c r="AJ582" s="217" t="str">
        <f t="shared" si="158"/>
        <v>NO</v>
      </c>
      <c r="AK582" s="217" t="str">
        <f t="shared" si="159"/>
        <v>NO</v>
      </c>
      <c r="AL582" s="217" t="str">
        <f t="shared" si="160"/>
        <v>NO</v>
      </c>
      <c r="AM582" s="217" t="str">
        <f t="shared" si="161"/>
        <v>NO</v>
      </c>
      <c r="AN582" s="217" t="str">
        <f t="shared" si="162"/>
        <v>NO</v>
      </c>
      <c r="AO582" s="217" t="str">
        <f t="shared" si="162"/>
        <v>NO</v>
      </c>
      <c r="AP582" s="217" t="str">
        <f>IF(AND(Inputs!$E$16=TRUE,K582="YES"),"YES","NO")</f>
        <v>NO</v>
      </c>
      <c r="AQ582" s="217" t="str">
        <f t="shared" si="163"/>
        <v>YES</v>
      </c>
      <c r="AR582" s="217" t="str">
        <f t="shared" si="172"/>
        <v>NO</v>
      </c>
      <c r="AS582" s="216">
        <v>24</v>
      </c>
      <c r="AT582" s="221">
        <f t="shared" si="175"/>
        <v>43528</v>
      </c>
      <c r="AU582" s="217" t="str">
        <f t="shared" si="164"/>
        <v>PO+24W</v>
      </c>
    </row>
    <row r="583" spans="1:47" s="9" customFormat="1" hidden="1" x14ac:dyDescent="0.25">
      <c r="A583" s="218"/>
      <c r="B583" s="217" t="s">
        <v>2644</v>
      </c>
      <c r="C583" s="217">
        <v>8500</v>
      </c>
      <c r="D583" s="225">
        <v>8553</v>
      </c>
      <c r="E583" s="205" t="s">
        <v>2915</v>
      </c>
      <c r="F583" s="205" t="str">
        <f t="shared" si="165"/>
        <v>0000-FE-8553</v>
      </c>
      <c r="G583" s="205" t="s">
        <v>2742</v>
      </c>
      <c r="H583" s="9" t="s">
        <v>2667</v>
      </c>
      <c r="I583" s="9" t="str">
        <f>VLOOKUP(J583,Auxiliary!B:C,2,0)</f>
        <v>DRAF</v>
      </c>
      <c r="J583" s="217" t="s">
        <v>2542</v>
      </c>
      <c r="K583" s="217" t="s">
        <v>2653</v>
      </c>
      <c r="L583" s="217" t="s">
        <v>2654</v>
      </c>
      <c r="M583" s="217" t="s">
        <v>2654</v>
      </c>
      <c r="N583" s="217" t="s">
        <v>2654</v>
      </c>
      <c r="O583" s="217" t="s">
        <v>2654</v>
      </c>
      <c r="P583" s="217" t="s">
        <v>2654</v>
      </c>
      <c r="Q583" s="217" t="s">
        <v>2653</v>
      </c>
      <c r="R583" s="217" t="s">
        <v>2653</v>
      </c>
      <c r="S583" s="217" t="s">
        <v>2654</v>
      </c>
      <c r="T583" s="217" t="s">
        <v>2654</v>
      </c>
      <c r="U583" s="217" t="s">
        <v>2654</v>
      </c>
      <c r="V583" s="217" t="s">
        <v>2654</v>
      </c>
      <c r="W583" s="217" t="s">
        <v>2654</v>
      </c>
      <c r="X583" s="217" t="s">
        <v>2654</v>
      </c>
      <c r="Y583" s="217" t="s">
        <v>2654</v>
      </c>
      <c r="Z583" s="217" t="s">
        <v>2654</v>
      </c>
      <c r="AA583" s="217" t="s">
        <v>2654</v>
      </c>
      <c r="AB583" s="217" t="str">
        <f t="shared" si="166"/>
        <v>NO</v>
      </c>
      <c r="AC583" s="217" t="str">
        <f t="shared" si="167"/>
        <v>NO</v>
      </c>
      <c r="AD583" s="217" t="str">
        <f t="shared" si="168"/>
        <v>NO</v>
      </c>
      <c r="AE583" s="217" t="str">
        <f t="shared" si="169"/>
        <v>YES</v>
      </c>
      <c r="AF583" s="217" t="str">
        <f t="shared" si="170"/>
        <v>NO</v>
      </c>
      <c r="AG583" s="217" t="str">
        <f t="shared" si="171"/>
        <v>NO</v>
      </c>
      <c r="AH583" s="217" t="str">
        <f t="shared" si="173"/>
        <v>NO</v>
      </c>
      <c r="AI583" s="217" t="str">
        <f t="shared" si="174"/>
        <v>NO</v>
      </c>
      <c r="AJ583" s="217" t="str">
        <f t="shared" si="158"/>
        <v>NO</v>
      </c>
      <c r="AK583" s="217" t="str">
        <f t="shared" si="159"/>
        <v>NO</v>
      </c>
      <c r="AL583" s="217" t="str">
        <f t="shared" si="160"/>
        <v>NO</v>
      </c>
      <c r="AM583" s="217" t="str">
        <f t="shared" si="161"/>
        <v>NO</v>
      </c>
      <c r="AN583" s="217" t="str">
        <f t="shared" si="162"/>
        <v>NO</v>
      </c>
      <c r="AO583" s="217" t="str">
        <f t="shared" si="162"/>
        <v>NO</v>
      </c>
      <c r="AP583" s="217" t="str">
        <f>IF(AND(Inputs!$E$16=TRUE,K583="YES"),"YES","NO")</f>
        <v>NO</v>
      </c>
      <c r="AQ583" s="217" t="str">
        <f t="shared" si="163"/>
        <v>YES</v>
      </c>
      <c r="AR583" s="217" t="str">
        <f t="shared" si="172"/>
        <v>NO</v>
      </c>
      <c r="AS583" s="216">
        <v>24</v>
      </c>
      <c r="AT583" s="221">
        <f t="shared" si="175"/>
        <v>43528</v>
      </c>
      <c r="AU583" s="217" t="str">
        <f t="shared" si="164"/>
        <v>PO+24W</v>
      </c>
    </row>
    <row r="584" spans="1:47" s="9" customFormat="1" hidden="1" x14ac:dyDescent="0.25">
      <c r="A584" s="218"/>
      <c r="B584" s="217" t="s">
        <v>2644</v>
      </c>
      <c r="C584" s="217">
        <v>8500</v>
      </c>
      <c r="D584" s="225">
        <v>8554</v>
      </c>
      <c r="E584" s="205" t="s">
        <v>2394</v>
      </c>
      <c r="F584" s="205" t="str">
        <f t="shared" si="165"/>
        <v>0000-FE-8554</v>
      </c>
      <c r="G584" s="205" t="s">
        <v>2742</v>
      </c>
      <c r="H584" s="9" t="s">
        <v>2667</v>
      </c>
      <c r="I584" s="9" t="str">
        <f>VLOOKUP(J584,Auxiliary!B:C,2,0)</f>
        <v>DRAF</v>
      </c>
      <c r="J584" s="217" t="s">
        <v>2542</v>
      </c>
      <c r="K584" s="217" t="s">
        <v>2653</v>
      </c>
      <c r="L584" s="217" t="s">
        <v>2654</v>
      </c>
      <c r="M584" s="217" t="s">
        <v>2654</v>
      </c>
      <c r="N584" s="217" t="s">
        <v>2654</v>
      </c>
      <c r="O584" s="217" t="s">
        <v>2654</v>
      </c>
      <c r="P584" s="217" t="s">
        <v>2654</v>
      </c>
      <c r="Q584" s="217" t="s">
        <v>2653</v>
      </c>
      <c r="R584" s="217" t="s">
        <v>2653</v>
      </c>
      <c r="S584" s="217" t="s">
        <v>2654</v>
      </c>
      <c r="T584" s="217" t="s">
        <v>2654</v>
      </c>
      <c r="U584" s="217" t="s">
        <v>2654</v>
      </c>
      <c r="V584" s="217" t="s">
        <v>2654</v>
      </c>
      <c r="W584" s="217" t="s">
        <v>2654</v>
      </c>
      <c r="X584" s="217" t="s">
        <v>2654</v>
      </c>
      <c r="Y584" s="217" t="s">
        <v>2654</v>
      </c>
      <c r="Z584" s="217" t="s">
        <v>2654</v>
      </c>
      <c r="AA584" s="217" t="s">
        <v>2654</v>
      </c>
      <c r="AB584" s="217" t="str">
        <f t="shared" si="166"/>
        <v>NO</v>
      </c>
      <c r="AC584" s="217" t="str">
        <f t="shared" si="167"/>
        <v>NO</v>
      </c>
      <c r="AD584" s="217" t="str">
        <f t="shared" si="168"/>
        <v>NO</v>
      </c>
      <c r="AE584" s="217" t="str">
        <f t="shared" si="169"/>
        <v>YES</v>
      </c>
      <c r="AF584" s="217" t="str">
        <f t="shared" si="170"/>
        <v>NO</v>
      </c>
      <c r="AG584" s="217" t="str">
        <f t="shared" si="171"/>
        <v>NO</v>
      </c>
      <c r="AH584" s="217" t="str">
        <f t="shared" si="173"/>
        <v>NO</v>
      </c>
      <c r="AI584" s="217" t="str">
        <f t="shared" si="174"/>
        <v>NO</v>
      </c>
      <c r="AJ584" s="217" t="str">
        <f t="shared" si="158"/>
        <v>NO</v>
      </c>
      <c r="AK584" s="217" t="str">
        <f t="shared" si="159"/>
        <v>NO</v>
      </c>
      <c r="AL584" s="217" t="str">
        <f t="shared" si="160"/>
        <v>NO</v>
      </c>
      <c r="AM584" s="217" t="str">
        <f t="shared" si="161"/>
        <v>NO</v>
      </c>
      <c r="AN584" s="217" t="str">
        <f t="shared" si="162"/>
        <v>NO</v>
      </c>
      <c r="AO584" s="217" t="str">
        <f t="shared" si="162"/>
        <v>NO</v>
      </c>
      <c r="AP584" s="217" t="str">
        <f>IF(AND(Inputs!$E$16=TRUE,K584="YES"),"YES","NO")</f>
        <v>NO</v>
      </c>
      <c r="AQ584" s="217" t="str">
        <f t="shared" si="163"/>
        <v>YES</v>
      </c>
      <c r="AR584" s="217" t="str">
        <f t="shared" si="172"/>
        <v>NO</v>
      </c>
      <c r="AS584" s="216">
        <v>24</v>
      </c>
      <c r="AT584" s="221">
        <f t="shared" si="175"/>
        <v>43528</v>
      </c>
      <c r="AU584" s="217" t="str">
        <f t="shared" si="164"/>
        <v>PO+24W</v>
      </c>
    </row>
    <row r="585" spans="1:47" s="9" customFormat="1" hidden="1" x14ac:dyDescent="0.25">
      <c r="A585" s="218"/>
      <c r="B585" s="217" t="s">
        <v>2644</v>
      </c>
      <c r="C585" s="217">
        <v>8500</v>
      </c>
      <c r="D585" s="225">
        <v>8555</v>
      </c>
      <c r="E585" s="205" t="s">
        <v>2395</v>
      </c>
      <c r="F585" s="205" t="str">
        <f t="shared" si="165"/>
        <v>0000-FE-8555</v>
      </c>
      <c r="G585" s="205" t="s">
        <v>2742</v>
      </c>
      <c r="H585" s="9" t="s">
        <v>2667</v>
      </c>
      <c r="I585" s="9" t="str">
        <f>VLOOKUP(J585,Auxiliary!B:C,2,0)</f>
        <v>DRAF</v>
      </c>
      <c r="J585" s="217" t="s">
        <v>2542</v>
      </c>
      <c r="K585" s="217" t="s">
        <v>2653</v>
      </c>
      <c r="L585" s="217" t="s">
        <v>2654</v>
      </c>
      <c r="M585" s="217" t="s">
        <v>2654</v>
      </c>
      <c r="N585" s="217" t="s">
        <v>2654</v>
      </c>
      <c r="O585" s="217" t="s">
        <v>2654</v>
      </c>
      <c r="P585" s="217" t="s">
        <v>2654</v>
      </c>
      <c r="Q585" s="217" t="s">
        <v>2653</v>
      </c>
      <c r="R585" s="217" t="s">
        <v>2653</v>
      </c>
      <c r="S585" s="217" t="s">
        <v>2654</v>
      </c>
      <c r="T585" s="217" t="s">
        <v>2654</v>
      </c>
      <c r="U585" s="217" t="s">
        <v>2654</v>
      </c>
      <c r="V585" s="217" t="s">
        <v>2654</v>
      </c>
      <c r="W585" s="217" t="s">
        <v>2654</v>
      </c>
      <c r="X585" s="217" t="s">
        <v>2654</v>
      </c>
      <c r="Y585" s="217" t="s">
        <v>2654</v>
      </c>
      <c r="Z585" s="217" t="s">
        <v>2654</v>
      </c>
      <c r="AA585" s="217" t="s">
        <v>2654</v>
      </c>
      <c r="AB585" s="217" t="str">
        <f t="shared" si="166"/>
        <v>NO</v>
      </c>
      <c r="AC585" s="217" t="str">
        <f t="shared" si="167"/>
        <v>NO</v>
      </c>
      <c r="AD585" s="217" t="str">
        <f t="shared" si="168"/>
        <v>NO</v>
      </c>
      <c r="AE585" s="217" t="str">
        <f t="shared" si="169"/>
        <v>YES</v>
      </c>
      <c r="AF585" s="217" t="str">
        <f t="shared" si="170"/>
        <v>NO</v>
      </c>
      <c r="AG585" s="217" t="str">
        <f t="shared" si="171"/>
        <v>NO</v>
      </c>
      <c r="AH585" s="217" t="str">
        <f t="shared" si="173"/>
        <v>NO</v>
      </c>
      <c r="AI585" s="217" t="str">
        <f t="shared" si="174"/>
        <v>NO</v>
      </c>
      <c r="AJ585" s="217" t="str">
        <f t="shared" ref="AJ585:AJ648" si="176">IF(AND(V$6="X",V585="YES"),"YES","NO")</f>
        <v>NO</v>
      </c>
      <c r="AK585" s="217" t="str">
        <f t="shared" ref="AK585:AK648" si="177">IF(AND(W$6="X",W585="YES"),"YES","NO")</f>
        <v>NO</v>
      </c>
      <c r="AL585" s="217" t="str">
        <f t="shared" ref="AL585:AL648" si="178">IF(AND(X$6="X",X585="YES"),"YES","NO")</f>
        <v>NO</v>
      </c>
      <c r="AM585" s="217" t="str">
        <f t="shared" ref="AM585:AM648" si="179">IF(AND(Y$6="X",Y585="YES"),"YES","NO")</f>
        <v>NO</v>
      </c>
      <c r="AN585" s="217" t="str">
        <f t="shared" ref="AN585:AO648" si="180">IF(AND(Z$6="X",Z585="YES"),"YES","NO")</f>
        <v>NO</v>
      </c>
      <c r="AO585" s="217" t="str">
        <f t="shared" si="180"/>
        <v>NO</v>
      </c>
      <c r="AP585" s="217" t="str">
        <f>IF(AND(Inputs!$E$16=TRUE,K585="YES"),"YES","NO")</f>
        <v>NO</v>
      </c>
      <c r="AQ585" s="217" t="str">
        <f t="shared" ref="AQ585:AQ648" si="181">IF(OR(M585="YES",AB585="YES",AC585="YES",AD585="YES",AE585="YES",AF585="YES",AG585="YES",AH585="YES",AI585="YES",AJ585="YES",AK585="YES",AL585="YES",AM585="YES",AN585="YES",AO585="YES"),"YES","NO")</f>
        <v>YES</v>
      </c>
      <c r="AR585" s="217" t="str">
        <f t="shared" si="172"/>
        <v>NO</v>
      </c>
      <c r="AS585" s="216">
        <v>24</v>
      </c>
      <c r="AT585" s="221">
        <f t="shared" si="175"/>
        <v>43528</v>
      </c>
      <c r="AU585" s="217" t="str">
        <f t="shared" ref="AU585:AU648" si="182">"PO+"&amp;AS585&amp;"W"</f>
        <v>PO+24W</v>
      </c>
    </row>
    <row r="586" spans="1:47" s="9" customFormat="1" hidden="1" x14ac:dyDescent="0.25">
      <c r="A586" s="218"/>
      <c r="B586" s="217" t="s">
        <v>2644</v>
      </c>
      <c r="C586" s="217">
        <v>8500</v>
      </c>
      <c r="D586" s="225">
        <v>8556</v>
      </c>
      <c r="E586" s="205" t="s">
        <v>2396</v>
      </c>
      <c r="F586" s="205" t="str">
        <f t="shared" si="165"/>
        <v>0000-FE-8556</v>
      </c>
      <c r="G586" s="205" t="s">
        <v>2742</v>
      </c>
      <c r="H586" s="9" t="s">
        <v>2667</v>
      </c>
      <c r="I586" s="9" t="str">
        <f>VLOOKUP(J586,Auxiliary!B:C,2,0)</f>
        <v>DRAF</v>
      </c>
      <c r="J586" s="217" t="s">
        <v>2542</v>
      </c>
      <c r="K586" s="217" t="s">
        <v>2653</v>
      </c>
      <c r="L586" s="217" t="s">
        <v>2654</v>
      </c>
      <c r="M586" s="217" t="s">
        <v>2654</v>
      </c>
      <c r="N586" s="217" t="s">
        <v>2654</v>
      </c>
      <c r="O586" s="217" t="s">
        <v>2654</v>
      </c>
      <c r="P586" s="217" t="s">
        <v>2654</v>
      </c>
      <c r="Q586" s="217" t="s">
        <v>2653</v>
      </c>
      <c r="R586" s="217" t="s">
        <v>2653</v>
      </c>
      <c r="S586" s="217" t="s">
        <v>2654</v>
      </c>
      <c r="T586" s="217" t="s">
        <v>2654</v>
      </c>
      <c r="U586" s="217" t="s">
        <v>2654</v>
      </c>
      <c r="V586" s="217" t="s">
        <v>2654</v>
      </c>
      <c r="W586" s="217" t="s">
        <v>2654</v>
      </c>
      <c r="X586" s="217" t="s">
        <v>2654</v>
      </c>
      <c r="Y586" s="217" t="s">
        <v>2654</v>
      </c>
      <c r="Z586" s="217" t="s">
        <v>2654</v>
      </c>
      <c r="AA586" s="217" t="s">
        <v>2654</v>
      </c>
      <c r="AB586" s="217" t="str">
        <f t="shared" si="166"/>
        <v>NO</v>
      </c>
      <c r="AC586" s="217" t="str">
        <f t="shared" si="167"/>
        <v>NO</v>
      </c>
      <c r="AD586" s="217" t="str">
        <f t="shared" si="168"/>
        <v>NO</v>
      </c>
      <c r="AE586" s="217" t="str">
        <f t="shared" si="169"/>
        <v>YES</v>
      </c>
      <c r="AF586" s="217" t="str">
        <f t="shared" si="170"/>
        <v>NO</v>
      </c>
      <c r="AG586" s="217" t="str">
        <f t="shared" si="171"/>
        <v>NO</v>
      </c>
      <c r="AH586" s="217" t="str">
        <f t="shared" si="173"/>
        <v>NO</v>
      </c>
      <c r="AI586" s="217" t="str">
        <f t="shared" si="174"/>
        <v>NO</v>
      </c>
      <c r="AJ586" s="217" t="str">
        <f t="shared" si="176"/>
        <v>NO</v>
      </c>
      <c r="AK586" s="217" t="str">
        <f t="shared" si="177"/>
        <v>NO</v>
      </c>
      <c r="AL586" s="217" t="str">
        <f t="shared" si="178"/>
        <v>NO</v>
      </c>
      <c r="AM586" s="217" t="str">
        <f t="shared" si="179"/>
        <v>NO</v>
      </c>
      <c r="AN586" s="217" t="str">
        <f t="shared" si="180"/>
        <v>NO</v>
      </c>
      <c r="AO586" s="217" t="str">
        <f t="shared" si="180"/>
        <v>NO</v>
      </c>
      <c r="AP586" s="217" t="str">
        <f>IF(AND(Inputs!$E$16=TRUE,K586="YES"),"YES","NO")</f>
        <v>NO</v>
      </c>
      <c r="AQ586" s="217" t="str">
        <f t="shared" si="181"/>
        <v>YES</v>
      </c>
      <c r="AR586" s="217" t="str">
        <f t="shared" si="172"/>
        <v>NO</v>
      </c>
      <c r="AS586" s="216">
        <v>24</v>
      </c>
      <c r="AT586" s="221">
        <f t="shared" si="175"/>
        <v>43528</v>
      </c>
      <c r="AU586" s="217" t="str">
        <f t="shared" si="182"/>
        <v>PO+24W</v>
      </c>
    </row>
    <row r="587" spans="1:47" s="9" customFormat="1" hidden="1" x14ac:dyDescent="0.25">
      <c r="A587" s="218"/>
      <c r="B587" s="217" t="s">
        <v>2644</v>
      </c>
      <c r="C587" s="217">
        <v>8500</v>
      </c>
      <c r="D587" s="225">
        <v>8557</v>
      </c>
      <c r="E587" s="205" t="s">
        <v>2397</v>
      </c>
      <c r="F587" s="205" t="str">
        <f t="shared" si="165"/>
        <v>0000-FE-8557</v>
      </c>
      <c r="G587" s="205" t="s">
        <v>2742</v>
      </c>
      <c r="H587" s="9" t="s">
        <v>2667</v>
      </c>
      <c r="I587" s="9" t="str">
        <f>VLOOKUP(J587,Auxiliary!B:C,2,0)</f>
        <v>DRAF</v>
      </c>
      <c r="J587" s="217" t="s">
        <v>2542</v>
      </c>
      <c r="K587" s="217" t="s">
        <v>2653</v>
      </c>
      <c r="L587" s="217" t="s">
        <v>2654</v>
      </c>
      <c r="M587" s="217" t="s">
        <v>2654</v>
      </c>
      <c r="N587" s="217" t="s">
        <v>2654</v>
      </c>
      <c r="O587" s="217" t="s">
        <v>2654</v>
      </c>
      <c r="P587" s="217" t="s">
        <v>2654</v>
      </c>
      <c r="Q587" s="217" t="s">
        <v>2653</v>
      </c>
      <c r="R587" s="217" t="s">
        <v>2653</v>
      </c>
      <c r="S587" s="217" t="s">
        <v>2654</v>
      </c>
      <c r="T587" s="217" t="s">
        <v>2654</v>
      </c>
      <c r="U587" s="217" t="s">
        <v>2654</v>
      </c>
      <c r="V587" s="217" t="s">
        <v>2654</v>
      </c>
      <c r="W587" s="217" t="s">
        <v>2654</v>
      </c>
      <c r="X587" s="217" t="s">
        <v>2654</v>
      </c>
      <c r="Y587" s="217" t="s">
        <v>2654</v>
      </c>
      <c r="Z587" s="217" t="s">
        <v>2654</v>
      </c>
      <c r="AA587" s="217" t="s">
        <v>2654</v>
      </c>
      <c r="AB587" s="217" t="str">
        <f t="shared" si="166"/>
        <v>NO</v>
      </c>
      <c r="AC587" s="217" t="str">
        <f t="shared" si="167"/>
        <v>NO</v>
      </c>
      <c r="AD587" s="217" t="str">
        <f t="shared" si="168"/>
        <v>NO</v>
      </c>
      <c r="AE587" s="217" t="str">
        <f t="shared" si="169"/>
        <v>YES</v>
      </c>
      <c r="AF587" s="217" t="str">
        <f t="shared" si="170"/>
        <v>NO</v>
      </c>
      <c r="AG587" s="217" t="str">
        <f t="shared" si="171"/>
        <v>NO</v>
      </c>
      <c r="AH587" s="217" t="str">
        <f t="shared" si="173"/>
        <v>NO</v>
      </c>
      <c r="AI587" s="217" t="str">
        <f t="shared" si="174"/>
        <v>NO</v>
      </c>
      <c r="AJ587" s="217" t="str">
        <f t="shared" si="176"/>
        <v>NO</v>
      </c>
      <c r="AK587" s="217" t="str">
        <f t="shared" si="177"/>
        <v>NO</v>
      </c>
      <c r="AL587" s="217" t="str">
        <f t="shared" si="178"/>
        <v>NO</v>
      </c>
      <c r="AM587" s="217" t="str">
        <f t="shared" si="179"/>
        <v>NO</v>
      </c>
      <c r="AN587" s="217" t="str">
        <f t="shared" si="180"/>
        <v>NO</v>
      </c>
      <c r="AO587" s="217" t="str">
        <f t="shared" si="180"/>
        <v>NO</v>
      </c>
      <c r="AP587" s="217" t="str">
        <f>IF(AND(Inputs!$E$16=TRUE,K587="YES"),"YES","NO")</f>
        <v>NO</v>
      </c>
      <c r="AQ587" s="217" t="str">
        <f t="shared" si="181"/>
        <v>YES</v>
      </c>
      <c r="AR587" s="217" t="str">
        <f t="shared" si="172"/>
        <v>NO</v>
      </c>
      <c r="AS587" s="216">
        <v>24</v>
      </c>
      <c r="AT587" s="221">
        <f t="shared" si="175"/>
        <v>43528</v>
      </c>
      <c r="AU587" s="217" t="str">
        <f t="shared" si="182"/>
        <v>PO+24W</v>
      </c>
    </row>
    <row r="588" spans="1:47" s="9" customFormat="1" hidden="1" x14ac:dyDescent="0.25">
      <c r="A588" s="218"/>
      <c r="B588" s="217" t="s">
        <v>2644</v>
      </c>
      <c r="C588" s="217">
        <v>8500</v>
      </c>
      <c r="D588" s="225">
        <v>8558</v>
      </c>
      <c r="E588" s="205" t="s">
        <v>2916</v>
      </c>
      <c r="F588" s="205" t="str">
        <f t="shared" si="165"/>
        <v>0000-FE-8558</v>
      </c>
      <c r="G588" s="205" t="s">
        <v>2742</v>
      </c>
      <c r="H588" s="9" t="s">
        <v>2667</v>
      </c>
      <c r="I588" s="9" t="str">
        <f>VLOOKUP(J588,Auxiliary!B:C,2,0)</f>
        <v>DRAF</v>
      </c>
      <c r="J588" s="217" t="s">
        <v>2542</v>
      </c>
      <c r="K588" s="217" t="s">
        <v>2653</v>
      </c>
      <c r="L588" s="217" t="s">
        <v>2654</v>
      </c>
      <c r="M588" s="217" t="s">
        <v>2654</v>
      </c>
      <c r="N588" s="217" t="s">
        <v>2654</v>
      </c>
      <c r="O588" s="217" t="s">
        <v>2654</v>
      </c>
      <c r="P588" s="217" t="s">
        <v>2654</v>
      </c>
      <c r="Q588" s="217" t="s">
        <v>2653</v>
      </c>
      <c r="R588" s="217" t="s">
        <v>2653</v>
      </c>
      <c r="S588" s="217" t="s">
        <v>2654</v>
      </c>
      <c r="T588" s="217" t="s">
        <v>2654</v>
      </c>
      <c r="U588" s="217" t="s">
        <v>2654</v>
      </c>
      <c r="V588" s="217" t="s">
        <v>2654</v>
      </c>
      <c r="W588" s="217" t="s">
        <v>2654</v>
      </c>
      <c r="X588" s="217" t="s">
        <v>2654</v>
      </c>
      <c r="Y588" s="217" t="s">
        <v>2654</v>
      </c>
      <c r="Z588" s="217" t="s">
        <v>2654</v>
      </c>
      <c r="AA588" s="217" t="s">
        <v>2654</v>
      </c>
      <c r="AB588" s="217" t="str">
        <f t="shared" si="166"/>
        <v>NO</v>
      </c>
      <c r="AC588" s="217" t="str">
        <f t="shared" si="167"/>
        <v>NO</v>
      </c>
      <c r="AD588" s="217" t="str">
        <f t="shared" si="168"/>
        <v>NO</v>
      </c>
      <c r="AE588" s="217" t="str">
        <f t="shared" si="169"/>
        <v>YES</v>
      </c>
      <c r="AF588" s="217" t="str">
        <f t="shared" si="170"/>
        <v>NO</v>
      </c>
      <c r="AG588" s="217" t="str">
        <f t="shared" si="171"/>
        <v>NO</v>
      </c>
      <c r="AH588" s="217" t="str">
        <f t="shared" si="173"/>
        <v>NO</v>
      </c>
      <c r="AI588" s="217" t="str">
        <f t="shared" si="174"/>
        <v>NO</v>
      </c>
      <c r="AJ588" s="217" t="str">
        <f t="shared" si="176"/>
        <v>NO</v>
      </c>
      <c r="AK588" s="217" t="str">
        <f t="shared" si="177"/>
        <v>NO</v>
      </c>
      <c r="AL588" s="217" t="str">
        <f t="shared" si="178"/>
        <v>NO</v>
      </c>
      <c r="AM588" s="217" t="str">
        <f t="shared" si="179"/>
        <v>NO</v>
      </c>
      <c r="AN588" s="217" t="str">
        <f t="shared" si="180"/>
        <v>NO</v>
      </c>
      <c r="AO588" s="217" t="str">
        <f t="shared" si="180"/>
        <v>NO</v>
      </c>
      <c r="AP588" s="217" t="str">
        <f>IF(AND(Inputs!$E$16=TRUE,K588="YES"),"YES","NO")</f>
        <v>NO</v>
      </c>
      <c r="AQ588" s="217" t="str">
        <f t="shared" si="181"/>
        <v>YES</v>
      </c>
      <c r="AR588" s="217" t="str">
        <f t="shared" si="172"/>
        <v>NO</v>
      </c>
      <c r="AS588" s="216">
        <v>40</v>
      </c>
      <c r="AT588" s="221">
        <f t="shared" si="175"/>
        <v>43640</v>
      </c>
      <c r="AU588" s="217" t="str">
        <f t="shared" si="182"/>
        <v>PO+40W</v>
      </c>
    </row>
    <row r="589" spans="1:47" s="9" customFormat="1" hidden="1" x14ac:dyDescent="0.25">
      <c r="A589" s="218"/>
      <c r="B589" s="217" t="s">
        <v>2644</v>
      </c>
      <c r="C589" s="217">
        <v>8500</v>
      </c>
      <c r="D589" s="225">
        <v>8559</v>
      </c>
      <c r="E589" s="205" t="s">
        <v>2013</v>
      </c>
      <c r="F589" s="205" t="str">
        <f t="shared" si="165"/>
        <v>0000-FE-8559</v>
      </c>
      <c r="G589" s="205" t="s">
        <v>2742</v>
      </c>
      <c r="H589" s="9" t="s">
        <v>2667</v>
      </c>
      <c r="I589" s="9" t="str">
        <f>VLOOKUP(J589,Auxiliary!B:C,2,0)</f>
        <v>DRAF</v>
      </c>
      <c r="J589" s="217" t="s">
        <v>2542</v>
      </c>
      <c r="K589" s="217" t="s">
        <v>2653</v>
      </c>
      <c r="L589" s="217" t="s">
        <v>2654</v>
      </c>
      <c r="M589" s="217" t="s">
        <v>2654</v>
      </c>
      <c r="N589" s="217" t="s">
        <v>2654</v>
      </c>
      <c r="O589" s="217" t="s">
        <v>2654</v>
      </c>
      <c r="P589" s="217" t="s">
        <v>2654</v>
      </c>
      <c r="Q589" s="217" t="s">
        <v>2653</v>
      </c>
      <c r="R589" s="217" t="s">
        <v>2653</v>
      </c>
      <c r="S589" s="217" t="s">
        <v>2654</v>
      </c>
      <c r="T589" s="217" t="s">
        <v>2654</v>
      </c>
      <c r="U589" s="217" t="s">
        <v>2654</v>
      </c>
      <c r="V589" s="217" t="s">
        <v>2654</v>
      </c>
      <c r="W589" s="217" t="s">
        <v>2654</v>
      </c>
      <c r="X589" s="217" t="s">
        <v>2654</v>
      </c>
      <c r="Y589" s="217" t="s">
        <v>2654</v>
      </c>
      <c r="Z589" s="217" t="s">
        <v>2654</v>
      </c>
      <c r="AA589" s="217" t="s">
        <v>2654</v>
      </c>
      <c r="AB589" s="217" t="str">
        <f t="shared" si="166"/>
        <v>NO</v>
      </c>
      <c r="AC589" s="217" t="str">
        <f t="shared" si="167"/>
        <v>NO</v>
      </c>
      <c r="AD589" s="217" t="str">
        <f t="shared" si="168"/>
        <v>NO</v>
      </c>
      <c r="AE589" s="217" t="str">
        <f t="shared" si="169"/>
        <v>YES</v>
      </c>
      <c r="AF589" s="217" t="str">
        <f t="shared" si="170"/>
        <v>NO</v>
      </c>
      <c r="AG589" s="217" t="str">
        <f t="shared" si="171"/>
        <v>NO</v>
      </c>
      <c r="AH589" s="217" t="str">
        <f t="shared" si="173"/>
        <v>NO</v>
      </c>
      <c r="AI589" s="217" t="str">
        <f t="shared" si="174"/>
        <v>NO</v>
      </c>
      <c r="AJ589" s="217" t="str">
        <f t="shared" si="176"/>
        <v>NO</v>
      </c>
      <c r="AK589" s="217" t="str">
        <f t="shared" si="177"/>
        <v>NO</v>
      </c>
      <c r="AL589" s="217" t="str">
        <f t="shared" si="178"/>
        <v>NO</v>
      </c>
      <c r="AM589" s="217" t="str">
        <f t="shared" si="179"/>
        <v>NO</v>
      </c>
      <c r="AN589" s="217" t="str">
        <f t="shared" si="180"/>
        <v>NO</v>
      </c>
      <c r="AO589" s="217" t="str">
        <f t="shared" si="180"/>
        <v>NO</v>
      </c>
      <c r="AP589" s="217" t="str">
        <f>IF(AND(Inputs!$E$16=TRUE,K589="YES"),"YES","NO")</f>
        <v>NO</v>
      </c>
      <c r="AQ589" s="217" t="str">
        <f t="shared" si="181"/>
        <v>YES</v>
      </c>
      <c r="AR589" s="217" t="str">
        <f t="shared" si="172"/>
        <v>NO</v>
      </c>
      <c r="AS589" s="216">
        <v>24</v>
      </c>
      <c r="AT589" s="221">
        <f t="shared" si="175"/>
        <v>43528</v>
      </c>
      <c r="AU589" s="217" t="str">
        <f t="shared" si="182"/>
        <v>PO+24W</v>
      </c>
    </row>
    <row r="590" spans="1:47" s="9" customFormat="1" hidden="1" x14ac:dyDescent="0.25">
      <c r="A590" s="218"/>
      <c r="B590" s="217" t="s">
        <v>2644</v>
      </c>
      <c r="C590" s="217">
        <v>8500</v>
      </c>
      <c r="D590" s="225">
        <v>8560</v>
      </c>
      <c r="E590" s="205" t="s">
        <v>2917</v>
      </c>
      <c r="F590" s="205" t="str">
        <f t="shared" si="165"/>
        <v>0000-FE-8560</v>
      </c>
      <c r="G590" s="205" t="s">
        <v>2742</v>
      </c>
      <c r="H590" s="9" t="s">
        <v>2667</v>
      </c>
      <c r="I590" s="9" t="str">
        <f>VLOOKUP(J590,Auxiliary!B:C,2,0)</f>
        <v>DRAF</v>
      </c>
      <c r="J590" s="217" t="s">
        <v>2542</v>
      </c>
      <c r="K590" s="217" t="s">
        <v>2653</v>
      </c>
      <c r="L590" s="217" t="s">
        <v>2654</v>
      </c>
      <c r="M590" s="217" t="s">
        <v>2654</v>
      </c>
      <c r="N590" s="217" t="s">
        <v>2654</v>
      </c>
      <c r="O590" s="217" t="s">
        <v>2654</v>
      </c>
      <c r="P590" s="217" t="s">
        <v>2654</v>
      </c>
      <c r="Q590" s="217" t="s">
        <v>2653</v>
      </c>
      <c r="R590" s="217" t="s">
        <v>2653</v>
      </c>
      <c r="S590" s="217" t="s">
        <v>2654</v>
      </c>
      <c r="T590" s="217" t="s">
        <v>2654</v>
      </c>
      <c r="U590" s="217" t="s">
        <v>2654</v>
      </c>
      <c r="V590" s="217" t="s">
        <v>2654</v>
      </c>
      <c r="W590" s="217" t="s">
        <v>2654</v>
      </c>
      <c r="X590" s="217" t="s">
        <v>2654</v>
      </c>
      <c r="Y590" s="217" t="s">
        <v>2654</v>
      </c>
      <c r="Z590" s="217" t="s">
        <v>2654</v>
      </c>
      <c r="AA590" s="217" t="s">
        <v>2654</v>
      </c>
      <c r="AB590" s="217" t="str">
        <f t="shared" si="166"/>
        <v>NO</v>
      </c>
      <c r="AC590" s="217" t="str">
        <f t="shared" si="167"/>
        <v>NO</v>
      </c>
      <c r="AD590" s="217" t="str">
        <f t="shared" si="168"/>
        <v>NO</v>
      </c>
      <c r="AE590" s="217" t="str">
        <f t="shared" si="169"/>
        <v>YES</v>
      </c>
      <c r="AF590" s="217" t="str">
        <f t="shared" si="170"/>
        <v>NO</v>
      </c>
      <c r="AG590" s="217" t="str">
        <f t="shared" si="171"/>
        <v>NO</v>
      </c>
      <c r="AH590" s="217" t="str">
        <f t="shared" si="173"/>
        <v>NO</v>
      </c>
      <c r="AI590" s="217" t="str">
        <f t="shared" si="174"/>
        <v>NO</v>
      </c>
      <c r="AJ590" s="217" t="str">
        <f t="shared" si="176"/>
        <v>NO</v>
      </c>
      <c r="AK590" s="217" t="str">
        <f t="shared" si="177"/>
        <v>NO</v>
      </c>
      <c r="AL590" s="217" t="str">
        <f t="shared" si="178"/>
        <v>NO</v>
      </c>
      <c r="AM590" s="217" t="str">
        <f t="shared" si="179"/>
        <v>NO</v>
      </c>
      <c r="AN590" s="217" t="str">
        <f t="shared" si="180"/>
        <v>NO</v>
      </c>
      <c r="AO590" s="217" t="str">
        <f t="shared" si="180"/>
        <v>NO</v>
      </c>
      <c r="AP590" s="217" t="str">
        <f>IF(AND(Inputs!$E$16=TRUE,K590="YES"),"YES","NO")</f>
        <v>NO</v>
      </c>
      <c r="AQ590" s="217" t="str">
        <f t="shared" si="181"/>
        <v>YES</v>
      </c>
      <c r="AR590" s="217" t="str">
        <f t="shared" si="172"/>
        <v>NO</v>
      </c>
      <c r="AS590" s="216">
        <v>40</v>
      </c>
      <c r="AT590" s="221">
        <f t="shared" si="175"/>
        <v>43640</v>
      </c>
      <c r="AU590" s="217" t="str">
        <f t="shared" si="182"/>
        <v>PO+40W</v>
      </c>
    </row>
    <row r="591" spans="1:47" s="9" customFormat="1" hidden="1" x14ac:dyDescent="0.25">
      <c r="A591" s="218"/>
      <c r="B591" s="217" t="s">
        <v>2644</v>
      </c>
      <c r="C591" s="217">
        <v>8600</v>
      </c>
      <c r="D591" s="225">
        <v>8600</v>
      </c>
      <c r="E591" s="205" t="s">
        <v>2398</v>
      </c>
      <c r="F591" s="205" t="str">
        <f t="shared" si="165"/>
        <v>0000-FE-8600</v>
      </c>
      <c r="G591" s="205" t="s">
        <v>2742</v>
      </c>
      <c r="H591" s="9" t="s">
        <v>2667</v>
      </c>
      <c r="I591" s="9" t="str">
        <f>VLOOKUP(J591,Auxiliary!B:C,2,0)</f>
        <v>TEMP</v>
      </c>
      <c r="J591" s="217" t="s">
        <v>2543</v>
      </c>
      <c r="K591" s="217" t="s">
        <v>2653</v>
      </c>
      <c r="L591" s="217" t="s">
        <v>2654</v>
      </c>
      <c r="M591" s="217" t="s">
        <v>2654</v>
      </c>
      <c r="N591" s="217" t="s">
        <v>2654</v>
      </c>
      <c r="O591" s="217" t="s">
        <v>2654</v>
      </c>
      <c r="P591" s="217" t="s">
        <v>2654</v>
      </c>
      <c r="Q591" s="217" t="s">
        <v>2653</v>
      </c>
      <c r="R591" s="217" t="s">
        <v>2653</v>
      </c>
      <c r="S591" s="217" t="s">
        <v>2654</v>
      </c>
      <c r="T591" s="217" t="s">
        <v>2654</v>
      </c>
      <c r="U591" s="217" t="s">
        <v>2654</v>
      </c>
      <c r="V591" s="217" t="s">
        <v>2654</v>
      </c>
      <c r="W591" s="217" t="s">
        <v>2654</v>
      </c>
      <c r="X591" s="217" t="s">
        <v>2654</v>
      </c>
      <c r="Y591" s="217" t="s">
        <v>2654</v>
      </c>
      <c r="Z591" s="217" t="s">
        <v>2654</v>
      </c>
      <c r="AA591" s="217" t="s">
        <v>2654</v>
      </c>
      <c r="AB591" s="217" t="str">
        <f t="shared" si="166"/>
        <v>NO</v>
      </c>
      <c r="AC591" s="217" t="str">
        <f t="shared" si="167"/>
        <v>NO</v>
      </c>
      <c r="AD591" s="217" t="str">
        <f t="shared" si="168"/>
        <v>NO</v>
      </c>
      <c r="AE591" s="217" t="str">
        <f t="shared" si="169"/>
        <v>YES</v>
      </c>
      <c r="AF591" s="217" t="str">
        <f t="shared" si="170"/>
        <v>NO</v>
      </c>
      <c r="AG591" s="217" t="str">
        <f t="shared" si="171"/>
        <v>NO</v>
      </c>
      <c r="AH591" s="217" t="str">
        <f t="shared" si="173"/>
        <v>NO</v>
      </c>
      <c r="AI591" s="217" t="str">
        <f t="shared" si="174"/>
        <v>NO</v>
      </c>
      <c r="AJ591" s="217" t="str">
        <f t="shared" si="176"/>
        <v>NO</v>
      </c>
      <c r="AK591" s="217" t="str">
        <f t="shared" si="177"/>
        <v>NO</v>
      </c>
      <c r="AL591" s="217" t="str">
        <f t="shared" si="178"/>
        <v>NO</v>
      </c>
      <c r="AM591" s="217" t="str">
        <f t="shared" si="179"/>
        <v>NO</v>
      </c>
      <c r="AN591" s="217" t="str">
        <f t="shared" si="180"/>
        <v>NO</v>
      </c>
      <c r="AO591" s="217" t="str">
        <f t="shared" si="180"/>
        <v>NO</v>
      </c>
      <c r="AP591" s="217" t="str">
        <f>IF(AND(Inputs!$E$16=TRUE,K591="YES"),"YES","NO")</f>
        <v>NO</v>
      </c>
      <c r="AQ591" s="217" t="str">
        <f t="shared" si="181"/>
        <v>YES</v>
      </c>
      <c r="AR591" s="217" t="str">
        <f t="shared" si="172"/>
        <v>NO</v>
      </c>
      <c r="AS591" s="216">
        <v>24</v>
      </c>
      <c r="AT591" s="221">
        <f t="shared" si="175"/>
        <v>43528</v>
      </c>
      <c r="AU591" s="217" t="str">
        <f t="shared" si="182"/>
        <v>PO+24W</v>
      </c>
    </row>
    <row r="592" spans="1:47" s="9" customFormat="1" hidden="1" x14ac:dyDescent="0.25">
      <c r="A592" s="218"/>
      <c r="B592" s="217" t="s">
        <v>2644</v>
      </c>
      <c r="C592" s="217">
        <v>8600</v>
      </c>
      <c r="D592" s="225">
        <v>8601</v>
      </c>
      <c r="E592" s="205" t="s">
        <v>2399</v>
      </c>
      <c r="F592" s="205" t="str">
        <f t="shared" si="165"/>
        <v>0000-FE-8601</v>
      </c>
      <c r="G592" s="205" t="s">
        <v>2742</v>
      </c>
      <c r="H592" s="9" t="s">
        <v>2667</v>
      </c>
      <c r="I592" s="9" t="str">
        <f>VLOOKUP(J592,Auxiliary!B:C,2,0)</f>
        <v>TEMP</v>
      </c>
      <c r="J592" s="217" t="s">
        <v>2543</v>
      </c>
      <c r="K592" s="217" t="s">
        <v>2653</v>
      </c>
      <c r="L592" s="217" t="s">
        <v>2654</v>
      </c>
      <c r="M592" s="217" t="s">
        <v>2654</v>
      </c>
      <c r="N592" s="217" t="s">
        <v>2654</v>
      </c>
      <c r="O592" s="217" t="s">
        <v>2654</v>
      </c>
      <c r="P592" s="217" t="s">
        <v>2654</v>
      </c>
      <c r="Q592" s="217" t="s">
        <v>2653</v>
      </c>
      <c r="R592" s="217" t="s">
        <v>2653</v>
      </c>
      <c r="S592" s="217" t="s">
        <v>2654</v>
      </c>
      <c r="T592" s="217" t="s">
        <v>2654</v>
      </c>
      <c r="U592" s="217" t="s">
        <v>2654</v>
      </c>
      <c r="V592" s="217" t="s">
        <v>2654</v>
      </c>
      <c r="W592" s="217" t="s">
        <v>2654</v>
      </c>
      <c r="X592" s="217" t="s">
        <v>2654</v>
      </c>
      <c r="Y592" s="217" t="s">
        <v>2654</v>
      </c>
      <c r="Z592" s="217" t="s">
        <v>2654</v>
      </c>
      <c r="AA592" s="217" t="s">
        <v>2654</v>
      </c>
      <c r="AB592" s="217" t="str">
        <f t="shared" si="166"/>
        <v>NO</v>
      </c>
      <c r="AC592" s="217" t="str">
        <f t="shared" si="167"/>
        <v>NO</v>
      </c>
      <c r="AD592" s="217" t="str">
        <f t="shared" si="168"/>
        <v>NO</v>
      </c>
      <c r="AE592" s="217" t="str">
        <f t="shared" si="169"/>
        <v>YES</v>
      </c>
      <c r="AF592" s="217" t="str">
        <f t="shared" si="170"/>
        <v>NO</v>
      </c>
      <c r="AG592" s="217" t="str">
        <f t="shared" si="171"/>
        <v>NO</v>
      </c>
      <c r="AH592" s="217" t="str">
        <f t="shared" si="173"/>
        <v>NO</v>
      </c>
      <c r="AI592" s="217" t="str">
        <f t="shared" si="174"/>
        <v>NO</v>
      </c>
      <c r="AJ592" s="217" t="str">
        <f t="shared" si="176"/>
        <v>NO</v>
      </c>
      <c r="AK592" s="217" t="str">
        <f t="shared" si="177"/>
        <v>NO</v>
      </c>
      <c r="AL592" s="217" t="str">
        <f t="shared" si="178"/>
        <v>NO</v>
      </c>
      <c r="AM592" s="217" t="str">
        <f t="shared" si="179"/>
        <v>NO</v>
      </c>
      <c r="AN592" s="217" t="str">
        <f t="shared" si="180"/>
        <v>NO</v>
      </c>
      <c r="AO592" s="217" t="str">
        <f t="shared" si="180"/>
        <v>NO</v>
      </c>
      <c r="AP592" s="217" t="str">
        <f>IF(AND(Inputs!$E$16=TRUE,K592="YES"),"YES","NO")</f>
        <v>NO</v>
      </c>
      <c r="AQ592" s="217" t="str">
        <f t="shared" si="181"/>
        <v>YES</v>
      </c>
      <c r="AR592" s="217" t="str">
        <f t="shared" si="172"/>
        <v>NO</v>
      </c>
      <c r="AS592" s="216">
        <v>24</v>
      </c>
      <c r="AT592" s="221">
        <f t="shared" si="175"/>
        <v>43528</v>
      </c>
      <c r="AU592" s="217" t="str">
        <f t="shared" si="182"/>
        <v>PO+24W</v>
      </c>
    </row>
    <row r="593" spans="1:47" s="9" customFormat="1" hidden="1" x14ac:dyDescent="0.25">
      <c r="A593" s="218"/>
      <c r="B593" s="217" t="s">
        <v>2644</v>
      </c>
      <c r="C593" s="217">
        <v>8600</v>
      </c>
      <c r="D593" s="225">
        <v>8602</v>
      </c>
      <c r="E593" s="205" t="s">
        <v>2400</v>
      </c>
      <c r="F593" s="205" t="str">
        <f t="shared" si="165"/>
        <v>0000-FE-8602</v>
      </c>
      <c r="G593" s="205" t="s">
        <v>2742</v>
      </c>
      <c r="H593" s="9" t="s">
        <v>2667</v>
      </c>
      <c r="I593" s="9" t="str">
        <f>VLOOKUP(J593,Auxiliary!B:C,2,0)</f>
        <v>TEMP</v>
      </c>
      <c r="J593" s="217" t="s">
        <v>2543</v>
      </c>
      <c r="K593" s="217" t="s">
        <v>2653</v>
      </c>
      <c r="L593" s="217" t="s">
        <v>2654</v>
      </c>
      <c r="M593" s="217" t="s">
        <v>2654</v>
      </c>
      <c r="N593" s="217" t="s">
        <v>2654</v>
      </c>
      <c r="O593" s="217" t="s">
        <v>2654</v>
      </c>
      <c r="P593" s="217" t="s">
        <v>2654</v>
      </c>
      <c r="Q593" s="217" t="s">
        <v>2653</v>
      </c>
      <c r="R593" s="217" t="s">
        <v>2653</v>
      </c>
      <c r="S593" s="217" t="s">
        <v>2654</v>
      </c>
      <c r="T593" s="217" t="s">
        <v>2654</v>
      </c>
      <c r="U593" s="217" t="s">
        <v>2654</v>
      </c>
      <c r="V593" s="217" t="s">
        <v>2654</v>
      </c>
      <c r="W593" s="217" t="s">
        <v>2654</v>
      </c>
      <c r="X593" s="217" t="s">
        <v>2654</v>
      </c>
      <c r="Y593" s="217" t="s">
        <v>2654</v>
      </c>
      <c r="Z593" s="217" t="s">
        <v>2654</v>
      </c>
      <c r="AA593" s="217" t="s">
        <v>2654</v>
      </c>
      <c r="AB593" s="217" t="str">
        <f t="shared" si="166"/>
        <v>NO</v>
      </c>
      <c r="AC593" s="217" t="str">
        <f t="shared" si="167"/>
        <v>NO</v>
      </c>
      <c r="AD593" s="217" t="str">
        <f t="shared" si="168"/>
        <v>NO</v>
      </c>
      <c r="AE593" s="217" t="str">
        <f t="shared" si="169"/>
        <v>YES</v>
      </c>
      <c r="AF593" s="217" t="str">
        <f t="shared" si="170"/>
        <v>NO</v>
      </c>
      <c r="AG593" s="217" t="str">
        <f t="shared" si="171"/>
        <v>NO</v>
      </c>
      <c r="AH593" s="217" t="str">
        <f t="shared" si="173"/>
        <v>NO</v>
      </c>
      <c r="AI593" s="217" t="str">
        <f t="shared" si="174"/>
        <v>NO</v>
      </c>
      <c r="AJ593" s="217" t="str">
        <f t="shared" si="176"/>
        <v>NO</v>
      </c>
      <c r="AK593" s="217" t="str">
        <f t="shared" si="177"/>
        <v>NO</v>
      </c>
      <c r="AL593" s="217" t="str">
        <f t="shared" si="178"/>
        <v>NO</v>
      </c>
      <c r="AM593" s="217" t="str">
        <f t="shared" si="179"/>
        <v>NO</v>
      </c>
      <c r="AN593" s="217" t="str">
        <f t="shared" si="180"/>
        <v>NO</v>
      </c>
      <c r="AO593" s="217" t="str">
        <f t="shared" si="180"/>
        <v>NO</v>
      </c>
      <c r="AP593" s="217" t="str">
        <f>IF(AND(Inputs!$E$16=TRUE,K593="YES"),"YES","NO")</f>
        <v>NO</v>
      </c>
      <c r="AQ593" s="217" t="str">
        <f t="shared" si="181"/>
        <v>YES</v>
      </c>
      <c r="AR593" s="217" t="str">
        <f t="shared" si="172"/>
        <v>NO</v>
      </c>
      <c r="AS593" s="216">
        <v>24</v>
      </c>
      <c r="AT593" s="221">
        <f t="shared" si="175"/>
        <v>43528</v>
      </c>
      <c r="AU593" s="217" t="str">
        <f t="shared" si="182"/>
        <v>PO+24W</v>
      </c>
    </row>
    <row r="594" spans="1:47" s="9" customFormat="1" hidden="1" x14ac:dyDescent="0.25">
      <c r="A594" s="218"/>
      <c r="B594" s="217" t="s">
        <v>2644</v>
      </c>
      <c r="C594" s="217">
        <v>8600</v>
      </c>
      <c r="D594" s="225">
        <v>8603</v>
      </c>
      <c r="E594" s="205" t="s">
        <v>2918</v>
      </c>
      <c r="F594" s="205" t="str">
        <f t="shared" si="165"/>
        <v>0000-FE-8603</v>
      </c>
      <c r="G594" s="205" t="s">
        <v>2742</v>
      </c>
      <c r="H594" s="9" t="s">
        <v>2667</v>
      </c>
      <c r="I594" s="9" t="str">
        <f>VLOOKUP(J594,Auxiliary!B:C,2,0)</f>
        <v>TEMP</v>
      </c>
      <c r="J594" s="217" t="s">
        <v>2543</v>
      </c>
      <c r="K594" s="217" t="s">
        <v>2653</v>
      </c>
      <c r="L594" s="217" t="s">
        <v>2654</v>
      </c>
      <c r="M594" s="217" t="s">
        <v>2654</v>
      </c>
      <c r="N594" s="217" t="s">
        <v>2654</v>
      </c>
      <c r="O594" s="217" t="s">
        <v>2654</v>
      </c>
      <c r="P594" s="217" t="s">
        <v>2654</v>
      </c>
      <c r="Q594" s="217" t="s">
        <v>2653</v>
      </c>
      <c r="R594" s="217" t="s">
        <v>2653</v>
      </c>
      <c r="S594" s="217" t="s">
        <v>2654</v>
      </c>
      <c r="T594" s="217" t="s">
        <v>2654</v>
      </c>
      <c r="U594" s="217" t="s">
        <v>2654</v>
      </c>
      <c r="V594" s="217" t="s">
        <v>2654</v>
      </c>
      <c r="W594" s="217" t="s">
        <v>2654</v>
      </c>
      <c r="X594" s="217" t="s">
        <v>2654</v>
      </c>
      <c r="Y594" s="217" t="s">
        <v>2654</v>
      </c>
      <c r="Z594" s="217" t="s">
        <v>2654</v>
      </c>
      <c r="AA594" s="217" t="s">
        <v>2654</v>
      </c>
      <c r="AB594" s="217" t="str">
        <f t="shared" si="166"/>
        <v>NO</v>
      </c>
      <c r="AC594" s="217" t="str">
        <f t="shared" si="167"/>
        <v>NO</v>
      </c>
      <c r="AD594" s="217" t="str">
        <f t="shared" si="168"/>
        <v>NO</v>
      </c>
      <c r="AE594" s="217" t="str">
        <f t="shared" si="169"/>
        <v>YES</v>
      </c>
      <c r="AF594" s="217" t="str">
        <f t="shared" si="170"/>
        <v>NO</v>
      </c>
      <c r="AG594" s="217" t="str">
        <f t="shared" si="171"/>
        <v>NO</v>
      </c>
      <c r="AH594" s="217" t="str">
        <f t="shared" si="173"/>
        <v>NO</v>
      </c>
      <c r="AI594" s="217" t="str">
        <f t="shared" si="174"/>
        <v>NO</v>
      </c>
      <c r="AJ594" s="217" t="str">
        <f t="shared" si="176"/>
        <v>NO</v>
      </c>
      <c r="AK594" s="217" t="str">
        <f t="shared" si="177"/>
        <v>NO</v>
      </c>
      <c r="AL594" s="217" t="str">
        <f t="shared" si="178"/>
        <v>NO</v>
      </c>
      <c r="AM594" s="217" t="str">
        <f t="shared" si="179"/>
        <v>NO</v>
      </c>
      <c r="AN594" s="217" t="str">
        <f t="shared" si="180"/>
        <v>NO</v>
      </c>
      <c r="AO594" s="217" t="str">
        <f t="shared" si="180"/>
        <v>NO</v>
      </c>
      <c r="AP594" s="217" t="str">
        <f>IF(AND(Inputs!$E$16=TRUE,K594="YES"),"YES","NO")</f>
        <v>NO</v>
      </c>
      <c r="AQ594" s="217" t="str">
        <f t="shared" si="181"/>
        <v>YES</v>
      </c>
      <c r="AR594" s="217" t="str">
        <f t="shared" si="172"/>
        <v>NO</v>
      </c>
      <c r="AS594" s="216">
        <v>24</v>
      </c>
      <c r="AT594" s="221">
        <f t="shared" si="175"/>
        <v>43528</v>
      </c>
      <c r="AU594" s="217" t="str">
        <f t="shared" si="182"/>
        <v>PO+24W</v>
      </c>
    </row>
    <row r="595" spans="1:47" s="9" customFormat="1" hidden="1" x14ac:dyDescent="0.25">
      <c r="A595" s="218"/>
      <c r="B595" s="217" t="s">
        <v>2644</v>
      </c>
      <c r="C595" s="217">
        <v>8600</v>
      </c>
      <c r="D595" s="225">
        <v>8604</v>
      </c>
      <c r="E595" s="205" t="s">
        <v>2401</v>
      </c>
      <c r="F595" s="205" t="str">
        <f t="shared" ref="F595:F658" si="183">"0000-"&amp;B595&amp;"-"&amp;TEXT(D595,"00#")</f>
        <v>0000-FE-8604</v>
      </c>
      <c r="G595" s="205" t="s">
        <v>2742</v>
      </c>
      <c r="H595" s="9" t="s">
        <v>2667</v>
      </c>
      <c r="I595" s="9" t="str">
        <f>VLOOKUP(J595,Auxiliary!B:C,2,0)</f>
        <v>TEMP</v>
      </c>
      <c r="J595" s="217" t="s">
        <v>2543</v>
      </c>
      <c r="K595" s="217" t="s">
        <v>2653</v>
      </c>
      <c r="L595" s="217" t="s">
        <v>2654</v>
      </c>
      <c r="M595" s="217" t="s">
        <v>2654</v>
      </c>
      <c r="N595" s="217" t="s">
        <v>2654</v>
      </c>
      <c r="O595" s="217" t="s">
        <v>2654</v>
      </c>
      <c r="P595" s="217" t="s">
        <v>2654</v>
      </c>
      <c r="Q595" s="217" t="s">
        <v>2653</v>
      </c>
      <c r="R595" s="217" t="s">
        <v>2653</v>
      </c>
      <c r="S595" s="217" t="s">
        <v>2654</v>
      </c>
      <c r="T595" s="217" t="s">
        <v>2654</v>
      </c>
      <c r="U595" s="217" t="s">
        <v>2654</v>
      </c>
      <c r="V595" s="217" t="s">
        <v>2654</v>
      </c>
      <c r="W595" s="217" t="s">
        <v>2654</v>
      </c>
      <c r="X595" s="217" t="s">
        <v>2654</v>
      </c>
      <c r="Y595" s="217" t="s">
        <v>2654</v>
      </c>
      <c r="Z595" s="217" t="s">
        <v>2654</v>
      </c>
      <c r="AA595" s="217" t="s">
        <v>2654</v>
      </c>
      <c r="AB595" s="217" t="str">
        <f t="shared" ref="AB595:AB658" si="184">IF(AND(N$6="X",N595="YES"),"YES","NO")</f>
        <v>NO</v>
      </c>
      <c r="AC595" s="217" t="str">
        <f t="shared" ref="AC595:AC658" si="185">IF(AND(O$6="X",O595="YES"),"YES","NO")</f>
        <v>NO</v>
      </c>
      <c r="AD595" s="217" t="str">
        <f t="shared" ref="AD595:AD658" si="186">IF(AND(P$6="X",P595="YES"),"YES","NO")</f>
        <v>NO</v>
      </c>
      <c r="AE595" s="217" t="str">
        <f t="shared" ref="AE595:AE658" si="187">IF(AND(Q$6="X",Q595="YES"),"YES","NO")</f>
        <v>YES</v>
      </c>
      <c r="AF595" s="217" t="str">
        <f t="shared" ref="AF595:AF658" si="188">IF(AND(R$6="X",R595="YES"),"YES","NO")</f>
        <v>NO</v>
      </c>
      <c r="AG595" s="217" t="str">
        <f t="shared" ref="AG595:AG658" si="189">IF(AND(S$6="X",S595="YES"),"YES","NO")</f>
        <v>NO</v>
      </c>
      <c r="AH595" s="217" t="str">
        <f t="shared" si="173"/>
        <v>NO</v>
      </c>
      <c r="AI595" s="217" t="str">
        <f t="shared" si="174"/>
        <v>NO</v>
      </c>
      <c r="AJ595" s="217" t="str">
        <f t="shared" si="176"/>
        <v>NO</v>
      </c>
      <c r="AK595" s="217" t="str">
        <f t="shared" si="177"/>
        <v>NO</v>
      </c>
      <c r="AL595" s="217" t="str">
        <f t="shared" si="178"/>
        <v>NO</v>
      </c>
      <c r="AM595" s="217" t="str">
        <f t="shared" si="179"/>
        <v>NO</v>
      </c>
      <c r="AN595" s="217" t="str">
        <f t="shared" si="180"/>
        <v>NO</v>
      </c>
      <c r="AO595" s="217" t="str">
        <f t="shared" si="180"/>
        <v>NO</v>
      </c>
      <c r="AP595" s="217" t="str">
        <f>IF(AND(Inputs!$E$16=TRUE,K595="YES"),"YES","NO")</f>
        <v>NO</v>
      </c>
      <c r="AQ595" s="217" t="str">
        <f t="shared" si="181"/>
        <v>YES</v>
      </c>
      <c r="AR595" s="217" t="str">
        <f t="shared" ref="AR595:AR658" si="190">IF(K595="NO",AQ595,IF(AND(K595="YES",AQ595="YES",AP595="YES"),"YES",IF(AND(K595="YES",AQ595="NO",AP595="NO"),"NO",IF(AND(K595="YES",AP595="YES",AQ595="NO"),"NO","NO"))))</f>
        <v>NO</v>
      </c>
      <c r="AS595" s="216">
        <v>24</v>
      </c>
      <c r="AT595" s="221">
        <f t="shared" si="175"/>
        <v>43528</v>
      </c>
      <c r="AU595" s="217" t="str">
        <f t="shared" si="182"/>
        <v>PO+24W</v>
      </c>
    </row>
    <row r="596" spans="1:47" s="9" customFormat="1" hidden="1" x14ac:dyDescent="0.25">
      <c r="A596" s="218"/>
      <c r="B596" s="217" t="s">
        <v>2644</v>
      </c>
      <c r="C596" s="217">
        <v>8600</v>
      </c>
      <c r="D596" s="225">
        <v>8605</v>
      </c>
      <c r="E596" s="205" t="s">
        <v>2402</v>
      </c>
      <c r="F596" s="205" t="str">
        <f t="shared" si="183"/>
        <v>0000-FE-8605</v>
      </c>
      <c r="G596" s="205" t="s">
        <v>2742</v>
      </c>
      <c r="H596" s="9" t="s">
        <v>2667</v>
      </c>
      <c r="I596" s="9" t="str">
        <f>VLOOKUP(J596,Auxiliary!B:C,2,0)</f>
        <v>TEMP</v>
      </c>
      <c r="J596" s="217" t="s">
        <v>2543</v>
      </c>
      <c r="K596" s="217" t="s">
        <v>2653</v>
      </c>
      <c r="L596" s="217" t="s">
        <v>2654</v>
      </c>
      <c r="M596" s="217" t="s">
        <v>2654</v>
      </c>
      <c r="N596" s="217" t="s">
        <v>2654</v>
      </c>
      <c r="O596" s="217" t="s">
        <v>2654</v>
      </c>
      <c r="P596" s="217" t="s">
        <v>2654</v>
      </c>
      <c r="Q596" s="217" t="s">
        <v>2653</v>
      </c>
      <c r="R596" s="217" t="s">
        <v>2653</v>
      </c>
      <c r="S596" s="217" t="s">
        <v>2654</v>
      </c>
      <c r="T596" s="217" t="s">
        <v>2654</v>
      </c>
      <c r="U596" s="217" t="s">
        <v>2654</v>
      </c>
      <c r="V596" s="217" t="s">
        <v>2654</v>
      </c>
      <c r="W596" s="217" t="s">
        <v>2654</v>
      </c>
      <c r="X596" s="217" t="s">
        <v>2654</v>
      </c>
      <c r="Y596" s="217" t="s">
        <v>2654</v>
      </c>
      <c r="Z596" s="217" t="s">
        <v>2654</v>
      </c>
      <c r="AA596" s="217" t="s">
        <v>2654</v>
      </c>
      <c r="AB596" s="217" t="str">
        <f t="shared" si="184"/>
        <v>NO</v>
      </c>
      <c r="AC596" s="217" t="str">
        <f t="shared" si="185"/>
        <v>NO</v>
      </c>
      <c r="AD596" s="217" t="str">
        <f t="shared" si="186"/>
        <v>NO</v>
      </c>
      <c r="AE596" s="217" t="str">
        <f t="shared" si="187"/>
        <v>YES</v>
      </c>
      <c r="AF596" s="217" t="str">
        <f t="shared" si="188"/>
        <v>NO</v>
      </c>
      <c r="AG596" s="217" t="str">
        <f t="shared" si="189"/>
        <v>NO</v>
      </c>
      <c r="AH596" s="217" t="str">
        <f t="shared" si="173"/>
        <v>NO</v>
      </c>
      <c r="AI596" s="217" t="str">
        <f t="shared" si="174"/>
        <v>NO</v>
      </c>
      <c r="AJ596" s="217" t="str">
        <f t="shared" si="176"/>
        <v>NO</v>
      </c>
      <c r="AK596" s="217" t="str">
        <f t="shared" si="177"/>
        <v>NO</v>
      </c>
      <c r="AL596" s="217" t="str">
        <f t="shared" si="178"/>
        <v>NO</v>
      </c>
      <c r="AM596" s="217" t="str">
        <f t="shared" si="179"/>
        <v>NO</v>
      </c>
      <c r="AN596" s="217" t="str">
        <f t="shared" si="180"/>
        <v>NO</v>
      </c>
      <c r="AO596" s="217" t="str">
        <f t="shared" si="180"/>
        <v>NO</v>
      </c>
      <c r="AP596" s="217" t="str">
        <f>IF(AND(Inputs!$E$16=TRUE,K596="YES"),"YES","NO")</f>
        <v>NO</v>
      </c>
      <c r="AQ596" s="217" t="str">
        <f t="shared" si="181"/>
        <v>YES</v>
      </c>
      <c r="AR596" s="217" t="str">
        <f t="shared" si="190"/>
        <v>NO</v>
      </c>
      <c r="AS596" s="216">
        <v>24</v>
      </c>
      <c r="AT596" s="221">
        <f t="shared" si="175"/>
        <v>43528</v>
      </c>
      <c r="AU596" s="217" t="str">
        <f t="shared" si="182"/>
        <v>PO+24W</v>
      </c>
    </row>
    <row r="597" spans="1:47" s="9" customFormat="1" hidden="1" x14ac:dyDescent="0.25">
      <c r="A597" s="218"/>
      <c r="B597" s="217" t="s">
        <v>2644</v>
      </c>
      <c r="C597" s="217">
        <v>8600</v>
      </c>
      <c r="D597" s="225">
        <v>8606</v>
      </c>
      <c r="E597" s="205" t="s">
        <v>2403</v>
      </c>
      <c r="F597" s="205" t="str">
        <f t="shared" si="183"/>
        <v>0000-FE-8606</v>
      </c>
      <c r="G597" s="205" t="s">
        <v>2742</v>
      </c>
      <c r="H597" s="9" t="s">
        <v>2667</v>
      </c>
      <c r="I597" s="9" t="str">
        <f>VLOOKUP(J597,Auxiliary!B:C,2,0)</f>
        <v>TEMP</v>
      </c>
      <c r="J597" s="217" t="s">
        <v>2543</v>
      </c>
      <c r="K597" s="217" t="s">
        <v>2653</v>
      </c>
      <c r="L597" s="217" t="s">
        <v>2654</v>
      </c>
      <c r="M597" s="217" t="s">
        <v>2654</v>
      </c>
      <c r="N597" s="217" t="s">
        <v>2654</v>
      </c>
      <c r="O597" s="217" t="s">
        <v>2654</v>
      </c>
      <c r="P597" s="217" t="s">
        <v>2654</v>
      </c>
      <c r="Q597" s="217" t="s">
        <v>2653</v>
      </c>
      <c r="R597" s="217" t="s">
        <v>2653</v>
      </c>
      <c r="S597" s="217" t="s">
        <v>2654</v>
      </c>
      <c r="T597" s="217" t="s">
        <v>2654</v>
      </c>
      <c r="U597" s="217" t="s">
        <v>2654</v>
      </c>
      <c r="V597" s="217" t="s">
        <v>2654</v>
      </c>
      <c r="W597" s="217" t="s">
        <v>2654</v>
      </c>
      <c r="X597" s="217" t="s">
        <v>2654</v>
      </c>
      <c r="Y597" s="217" t="s">
        <v>2654</v>
      </c>
      <c r="Z597" s="217" t="s">
        <v>2654</v>
      </c>
      <c r="AA597" s="217" t="s">
        <v>2654</v>
      </c>
      <c r="AB597" s="217" t="str">
        <f t="shared" si="184"/>
        <v>NO</v>
      </c>
      <c r="AC597" s="217" t="str">
        <f t="shared" si="185"/>
        <v>NO</v>
      </c>
      <c r="AD597" s="217" t="str">
        <f t="shared" si="186"/>
        <v>NO</v>
      </c>
      <c r="AE597" s="217" t="str">
        <f t="shared" si="187"/>
        <v>YES</v>
      </c>
      <c r="AF597" s="217" t="str">
        <f t="shared" si="188"/>
        <v>NO</v>
      </c>
      <c r="AG597" s="217" t="str">
        <f t="shared" si="189"/>
        <v>NO</v>
      </c>
      <c r="AH597" s="217" t="str">
        <f t="shared" si="173"/>
        <v>NO</v>
      </c>
      <c r="AI597" s="217" t="str">
        <f t="shared" si="174"/>
        <v>NO</v>
      </c>
      <c r="AJ597" s="217" t="str">
        <f t="shared" si="176"/>
        <v>NO</v>
      </c>
      <c r="AK597" s="217" t="str">
        <f t="shared" si="177"/>
        <v>NO</v>
      </c>
      <c r="AL597" s="217" t="str">
        <f t="shared" si="178"/>
        <v>NO</v>
      </c>
      <c r="AM597" s="217" t="str">
        <f t="shared" si="179"/>
        <v>NO</v>
      </c>
      <c r="AN597" s="217" t="str">
        <f t="shared" si="180"/>
        <v>NO</v>
      </c>
      <c r="AO597" s="217" t="str">
        <f t="shared" si="180"/>
        <v>NO</v>
      </c>
      <c r="AP597" s="217" t="str">
        <f>IF(AND(Inputs!$E$16=TRUE,K597="YES"),"YES","NO")</f>
        <v>NO</v>
      </c>
      <c r="AQ597" s="217" t="str">
        <f t="shared" si="181"/>
        <v>YES</v>
      </c>
      <c r="AR597" s="217" t="str">
        <f t="shared" si="190"/>
        <v>NO</v>
      </c>
      <c r="AS597" s="216">
        <v>24</v>
      </c>
      <c r="AT597" s="221">
        <f t="shared" si="175"/>
        <v>43528</v>
      </c>
      <c r="AU597" s="217" t="str">
        <f t="shared" si="182"/>
        <v>PO+24W</v>
      </c>
    </row>
    <row r="598" spans="1:47" s="9" customFormat="1" hidden="1" x14ac:dyDescent="0.25">
      <c r="A598" s="218"/>
      <c r="B598" s="217" t="s">
        <v>2644</v>
      </c>
      <c r="C598" s="217">
        <v>8600</v>
      </c>
      <c r="D598" s="225">
        <v>8607</v>
      </c>
      <c r="E598" s="205" t="s">
        <v>2404</v>
      </c>
      <c r="F598" s="205" t="str">
        <f t="shared" si="183"/>
        <v>0000-FE-8607</v>
      </c>
      <c r="G598" s="205" t="s">
        <v>2742</v>
      </c>
      <c r="H598" s="9" t="s">
        <v>2667</v>
      </c>
      <c r="I598" s="9" t="str">
        <f>VLOOKUP(J598,Auxiliary!B:C,2,0)</f>
        <v>TEMP</v>
      </c>
      <c r="J598" s="217" t="s">
        <v>2543</v>
      </c>
      <c r="K598" s="217" t="s">
        <v>2653</v>
      </c>
      <c r="L598" s="217" t="s">
        <v>2654</v>
      </c>
      <c r="M598" s="217" t="s">
        <v>2654</v>
      </c>
      <c r="N598" s="217" t="s">
        <v>2654</v>
      </c>
      <c r="O598" s="217" t="s">
        <v>2654</v>
      </c>
      <c r="P598" s="217" t="s">
        <v>2654</v>
      </c>
      <c r="Q598" s="217" t="s">
        <v>2653</v>
      </c>
      <c r="R598" s="217" t="s">
        <v>2653</v>
      </c>
      <c r="S598" s="217" t="s">
        <v>2654</v>
      </c>
      <c r="T598" s="217" t="s">
        <v>2654</v>
      </c>
      <c r="U598" s="217" t="s">
        <v>2654</v>
      </c>
      <c r="V598" s="217" t="s">
        <v>2654</v>
      </c>
      <c r="W598" s="217" t="s">
        <v>2654</v>
      </c>
      <c r="X598" s="217" t="s">
        <v>2654</v>
      </c>
      <c r="Y598" s="217" t="s">
        <v>2654</v>
      </c>
      <c r="Z598" s="217" t="s">
        <v>2654</v>
      </c>
      <c r="AA598" s="217" t="s">
        <v>2654</v>
      </c>
      <c r="AB598" s="217" t="str">
        <f t="shared" si="184"/>
        <v>NO</v>
      </c>
      <c r="AC598" s="217" t="str">
        <f t="shared" si="185"/>
        <v>NO</v>
      </c>
      <c r="AD598" s="217" t="str">
        <f t="shared" si="186"/>
        <v>NO</v>
      </c>
      <c r="AE598" s="217" t="str">
        <f t="shared" si="187"/>
        <v>YES</v>
      </c>
      <c r="AF598" s="217" t="str">
        <f t="shared" si="188"/>
        <v>NO</v>
      </c>
      <c r="AG598" s="217" t="str">
        <f t="shared" si="189"/>
        <v>NO</v>
      </c>
      <c r="AH598" s="217" t="str">
        <f t="shared" si="173"/>
        <v>NO</v>
      </c>
      <c r="AI598" s="217" t="str">
        <f t="shared" si="174"/>
        <v>NO</v>
      </c>
      <c r="AJ598" s="217" t="str">
        <f t="shared" si="176"/>
        <v>NO</v>
      </c>
      <c r="AK598" s="217" t="str">
        <f t="shared" si="177"/>
        <v>NO</v>
      </c>
      <c r="AL598" s="217" t="str">
        <f t="shared" si="178"/>
        <v>NO</v>
      </c>
      <c r="AM598" s="217" t="str">
        <f t="shared" si="179"/>
        <v>NO</v>
      </c>
      <c r="AN598" s="217" t="str">
        <f t="shared" si="180"/>
        <v>NO</v>
      </c>
      <c r="AO598" s="217" t="str">
        <f t="shared" si="180"/>
        <v>NO</v>
      </c>
      <c r="AP598" s="217" t="str">
        <f>IF(AND(Inputs!$E$16=TRUE,K598="YES"),"YES","NO")</f>
        <v>NO</v>
      </c>
      <c r="AQ598" s="217" t="str">
        <f t="shared" si="181"/>
        <v>YES</v>
      </c>
      <c r="AR598" s="217" t="str">
        <f t="shared" si="190"/>
        <v>NO</v>
      </c>
      <c r="AS598" s="216">
        <v>24</v>
      </c>
      <c r="AT598" s="221">
        <f t="shared" si="175"/>
        <v>43528</v>
      </c>
      <c r="AU598" s="217" t="str">
        <f t="shared" si="182"/>
        <v>PO+24W</v>
      </c>
    </row>
    <row r="599" spans="1:47" s="9" customFormat="1" hidden="1" x14ac:dyDescent="0.25">
      <c r="A599" s="218"/>
      <c r="B599" s="217" t="s">
        <v>2644</v>
      </c>
      <c r="C599" s="217">
        <v>8600</v>
      </c>
      <c r="D599" s="225">
        <v>8608</v>
      </c>
      <c r="E599" s="205" t="s">
        <v>2919</v>
      </c>
      <c r="F599" s="205" t="str">
        <f t="shared" si="183"/>
        <v>0000-FE-8608</v>
      </c>
      <c r="G599" s="205" t="s">
        <v>2742</v>
      </c>
      <c r="H599" s="9" t="s">
        <v>2667</v>
      </c>
      <c r="I599" s="9" t="str">
        <f>VLOOKUP(J599,Auxiliary!B:C,2,0)</f>
        <v>TEMP</v>
      </c>
      <c r="J599" s="217" t="s">
        <v>2543</v>
      </c>
      <c r="K599" s="217" t="s">
        <v>2653</v>
      </c>
      <c r="L599" s="217" t="s">
        <v>2654</v>
      </c>
      <c r="M599" s="217" t="s">
        <v>2654</v>
      </c>
      <c r="N599" s="217" t="s">
        <v>2654</v>
      </c>
      <c r="O599" s="217" t="s">
        <v>2654</v>
      </c>
      <c r="P599" s="217" t="s">
        <v>2654</v>
      </c>
      <c r="Q599" s="217" t="s">
        <v>2653</v>
      </c>
      <c r="R599" s="217" t="s">
        <v>2653</v>
      </c>
      <c r="S599" s="217" t="s">
        <v>2654</v>
      </c>
      <c r="T599" s="217" t="s">
        <v>2654</v>
      </c>
      <c r="U599" s="217" t="s">
        <v>2654</v>
      </c>
      <c r="V599" s="217" t="s">
        <v>2654</v>
      </c>
      <c r="W599" s="217" t="s">
        <v>2654</v>
      </c>
      <c r="X599" s="217" t="s">
        <v>2654</v>
      </c>
      <c r="Y599" s="217" t="s">
        <v>2654</v>
      </c>
      <c r="Z599" s="217" t="s">
        <v>2654</v>
      </c>
      <c r="AA599" s="217" t="s">
        <v>2654</v>
      </c>
      <c r="AB599" s="217" t="str">
        <f t="shared" si="184"/>
        <v>NO</v>
      </c>
      <c r="AC599" s="217" t="str">
        <f t="shared" si="185"/>
        <v>NO</v>
      </c>
      <c r="AD599" s="217" t="str">
        <f t="shared" si="186"/>
        <v>NO</v>
      </c>
      <c r="AE599" s="217" t="str">
        <f t="shared" si="187"/>
        <v>YES</v>
      </c>
      <c r="AF599" s="217" t="str">
        <f t="shared" si="188"/>
        <v>NO</v>
      </c>
      <c r="AG599" s="217" t="str">
        <f t="shared" si="189"/>
        <v>NO</v>
      </c>
      <c r="AH599" s="217" t="str">
        <f t="shared" si="173"/>
        <v>NO</v>
      </c>
      <c r="AI599" s="217" t="str">
        <f t="shared" si="174"/>
        <v>NO</v>
      </c>
      <c r="AJ599" s="217" t="str">
        <f t="shared" si="176"/>
        <v>NO</v>
      </c>
      <c r="AK599" s="217" t="str">
        <f t="shared" si="177"/>
        <v>NO</v>
      </c>
      <c r="AL599" s="217" t="str">
        <f t="shared" si="178"/>
        <v>NO</v>
      </c>
      <c r="AM599" s="217" t="str">
        <f t="shared" si="179"/>
        <v>NO</v>
      </c>
      <c r="AN599" s="217" t="str">
        <f t="shared" si="180"/>
        <v>NO</v>
      </c>
      <c r="AO599" s="217" t="str">
        <f t="shared" si="180"/>
        <v>NO</v>
      </c>
      <c r="AP599" s="217" t="str">
        <f>IF(AND(Inputs!$E$16=TRUE,K599="YES"),"YES","NO")</f>
        <v>NO</v>
      </c>
      <c r="AQ599" s="217" t="str">
        <f t="shared" si="181"/>
        <v>YES</v>
      </c>
      <c r="AR599" s="217" t="str">
        <f t="shared" si="190"/>
        <v>NO</v>
      </c>
      <c r="AS599" s="216">
        <v>40</v>
      </c>
      <c r="AT599" s="221">
        <f t="shared" si="175"/>
        <v>43640</v>
      </c>
      <c r="AU599" s="217" t="str">
        <f t="shared" si="182"/>
        <v>PO+40W</v>
      </c>
    </row>
    <row r="600" spans="1:47" s="9" customFormat="1" hidden="1" x14ac:dyDescent="0.25">
      <c r="A600" s="218"/>
      <c r="B600" s="217" t="s">
        <v>2644</v>
      </c>
      <c r="C600" s="217">
        <v>8600</v>
      </c>
      <c r="D600" s="225">
        <v>8609</v>
      </c>
      <c r="E600" s="205" t="s">
        <v>2014</v>
      </c>
      <c r="F600" s="205" t="str">
        <f t="shared" si="183"/>
        <v>0000-FE-8609</v>
      </c>
      <c r="G600" s="205" t="s">
        <v>2742</v>
      </c>
      <c r="H600" s="9" t="s">
        <v>2667</v>
      </c>
      <c r="I600" s="9" t="str">
        <f>VLOOKUP(J600,Auxiliary!B:C,2,0)</f>
        <v>TEMP</v>
      </c>
      <c r="J600" s="217" t="s">
        <v>2543</v>
      </c>
      <c r="K600" s="217" t="s">
        <v>2653</v>
      </c>
      <c r="L600" s="217" t="s">
        <v>2654</v>
      </c>
      <c r="M600" s="217" t="s">
        <v>2654</v>
      </c>
      <c r="N600" s="217" t="s">
        <v>2654</v>
      </c>
      <c r="O600" s="217" t="s">
        <v>2654</v>
      </c>
      <c r="P600" s="217" t="s">
        <v>2654</v>
      </c>
      <c r="Q600" s="217" t="s">
        <v>2653</v>
      </c>
      <c r="R600" s="217" t="s">
        <v>2653</v>
      </c>
      <c r="S600" s="217" t="s">
        <v>2654</v>
      </c>
      <c r="T600" s="217" t="s">
        <v>2654</v>
      </c>
      <c r="U600" s="217" t="s">
        <v>2654</v>
      </c>
      <c r="V600" s="217" t="s">
        <v>2654</v>
      </c>
      <c r="W600" s="217" t="s">
        <v>2654</v>
      </c>
      <c r="X600" s="217" t="s">
        <v>2654</v>
      </c>
      <c r="Y600" s="217" t="s">
        <v>2654</v>
      </c>
      <c r="Z600" s="217" t="s">
        <v>2654</v>
      </c>
      <c r="AA600" s="217" t="s">
        <v>2654</v>
      </c>
      <c r="AB600" s="217" t="str">
        <f t="shared" si="184"/>
        <v>NO</v>
      </c>
      <c r="AC600" s="217" t="str">
        <f t="shared" si="185"/>
        <v>NO</v>
      </c>
      <c r="AD600" s="217" t="str">
        <f t="shared" si="186"/>
        <v>NO</v>
      </c>
      <c r="AE600" s="217" t="str">
        <f t="shared" si="187"/>
        <v>YES</v>
      </c>
      <c r="AF600" s="217" t="str">
        <f t="shared" si="188"/>
        <v>NO</v>
      </c>
      <c r="AG600" s="217" t="str">
        <f t="shared" si="189"/>
        <v>NO</v>
      </c>
      <c r="AH600" s="217" t="str">
        <f t="shared" si="173"/>
        <v>NO</v>
      </c>
      <c r="AI600" s="217" t="str">
        <f t="shared" si="174"/>
        <v>NO</v>
      </c>
      <c r="AJ600" s="217" t="str">
        <f t="shared" si="176"/>
        <v>NO</v>
      </c>
      <c r="AK600" s="217" t="str">
        <f t="shared" si="177"/>
        <v>NO</v>
      </c>
      <c r="AL600" s="217" t="str">
        <f t="shared" si="178"/>
        <v>NO</v>
      </c>
      <c r="AM600" s="217" t="str">
        <f t="shared" si="179"/>
        <v>NO</v>
      </c>
      <c r="AN600" s="217" t="str">
        <f t="shared" si="180"/>
        <v>NO</v>
      </c>
      <c r="AO600" s="217" t="str">
        <f t="shared" si="180"/>
        <v>NO</v>
      </c>
      <c r="AP600" s="217" t="str">
        <f>IF(AND(Inputs!$E$16=TRUE,K600="YES"),"YES","NO")</f>
        <v>NO</v>
      </c>
      <c r="AQ600" s="217" t="str">
        <f t="shared" si="181"/>
        <v>YES</v>
      </c>
      <c r="AR600" s="217" t="str">
        <f t="shared" si="190"/>
        <v>NO</v>
      </c>
      <c r="AS600" s="216">
        <v>24</v>
      </c>
      <c r="AT600" s="221">
        <f t="shared" si="175"/>
        <v>43528</v>
      </c>
      <c r="AU600" s="217" t="str">
        <f t="shared" si="182"/>
        <v>PO+24W</v>
      </c>
    </row>
    <row r="601" spans="1:47" s="9" customFormat="1" hidden="1" x14ac:dyDescent="0.25">
      <c r="A601" s="218"/>
      <c r="B601" s="217" t="s">
        <v>2644</v>
      </c>
      <c r="C601" s="217">
        <v>8600</v>
      </c>
      <c r="D601" s="225">
        <v>8610</v>
      </c>
      <c r="E601" s="205" t="s">
        <v>2405</v>
      </c>
      <c r="F601" s="205" t="str">
        <f t="shared" si="183"/>
        <v>0000-FE-8610</v>
      </c>
      <c r="G601" s="205" t="s">
        <v>2742</v>
      </c>
      <c r="H601" s="9" t="s">
        <v>2667</v>
      </c>
      <c r="I601" s="9" t="str">
        <f>VLOOKUP(J601,Auxiliary!B:C,2,0)</f>
        <v>TEMP</v>
      </c>
      <c r="J601" s="217" t="s">
        <v>2543</v>
      </c>
      <c r="K601" s="217" t="s">
        <v>2653</v>
      </c>
      <c r="L601" s="217" t="s">
        <v>2654</v>
      </c>
      <c r="M601" s="217" t="s">
        <v>2654</v>
      </c>
      <c r="N601" s="217" t="s">
        <v>2654</v>
      </c>
      <c r="O601" s="217" t="s">
        <v>2654</v>
      </c>
      <c r="P601" s="217" t="s">
        <v>2654</v>
      </c>
      <c r="Q601" s="217" t="s">
        <v>2653</v>
      </c>
      <c r="R601" s="217" t="s">
        <v>2653</v>
      </c>
      <c r="S601" s="217" t="s">
        <v>2654</v>
      </c>
      <c r="T601" s="217" t="s">
        <v>2654</v>
      </c>
      <c r="U601" s="217" t="s">
        <v>2654</v>
      </c>
      <c r="V601" s="217" t="s">
        <v>2654</v>
      </c>
      <c r="W601" s="217" t="s">
        <v>2654</v>
      </c>
      <c r="X601" s="217" t="s">
        <v>2654</v>
      </c>
      <c r="Y601" s="217" t="s">
        <v>2654</v>
      </c>
      <c r="Z601" s="217" t="s">
        <v>2654</v>
      </c>
      <c r="AA601" s="217" t="s">
        <v>2654</v>
      </c>
      <c r="AB601" s="217" t="str">
        <f t="shared" si="184"/>
        <v>NO</v>
      </c>
      <c r="AC601" s="217" t="str">
        <f t="shared" si="185"/>
        <v>NO</v>
      </c>
      <c r="AD601" s="217" t="str">
        <f t="shared" si="186"/>
        <v>NO</v>
      </c>
      <c r="AE601" s="217" t="str">
        <f t="shared" si="187"/>
        <v>YES</v>
      </c>
      <c r="AF601" s="217" t="str">
        <f t="shared" si="188"/>
        <v>NO</v>
      </c>
      <c r="AG601" s="217" t="str">
        <f t="shared" si="189"/>
        <v>NO</v>
      </c>
      <c r="AH601" s="217" t="str">
        <f t="shared" si="173"/>
        <v>NO</v>
      </c>
      <c r="AI601" s="217" t="str">
        <f t="shared" si="174"/>
        <v>NO</v>
      </c>
      <c r="AJ601" s="217" t="str">
        <f t="shared" si="176"/>
        <v>NO</v>
      </c>
      <c r="AK601" s="217" t="str">
        <f t="shared" si="177"/>
        <v>NO</v>
      </c>
      <c r="AL601" s="217" t="str">
        <f t="shared" si="178"/>
        <v>NO</v>
      </c>
      <c r="AM601" s="217" t="str">
        <f t="shared" si="179"/>
        <v>NO</v>
      </c>
      <c r="AN601" s="217" t="str">
        <f t="shared" si="180"/>
        <v>NO</v>
      </c>
      <c r="AO601" s="217" t="str">
        <f t="shared" si="180"/>
        <v>NO</v>
      </c>
      <c r="AP601" s="217" t="str">
        <f>IF(AND(Inputs!$E$16=TRUE,K601="YES"),"YES","NO")</f>
        <v>NO</v>
      </c>
      <c r="AQ601" s="217" t="str">
        <f t="shared" si="181"/>
        <v>YES</v>
      </c>
      <c r="AR601" s="217" t="str">
        <f t="shared" si="190"/>
        <v>NO</v>
      </c>
      <c r="AS601" s="216">
        <v>24</v>
      </c>
      <c r="AT601" s="221">
        <f t="shared" si="175"/>
        <v>43528</v>
      </c>
      <c r="AU601" s="217" t="str">
        <f t="shared" si="182"/>
        <v>PO+24W</v>
      </c>
    </row>
    <row r="602" spans="1:47" s="9" customFormat="1" hidden="1" x14ac:dyDescent="0.25">
      <c r="A602" s="218"/>
      <c r="B602" s="217" t="s">
        <v>2644</v>
      </c>
      <c r="C602" s="217">
        <v>8600</v>
      </c>
      <c r="D602" s="225">
        <v>8611</v>
      </c>
      <c r="E602" s="205" t="s">
        <v>2406</v>
      </c>
      <c r="F602" s="205" t="str">
        <f t="shared" si="183"/>
        <v>0000-FE-8611</v>
      </c>
      <c r="G602" s="205" t="s">
        <v>2742</v>
      </c>
      <c r="H602" s="9" t="s">
        <v>2667</v>
      </c>
      <c r="I602" s="9" t="str">
        <f>VLOOKUP(J602,Auxiliary!B:C,2,0)</f>
        <v>TEMP</v>
      </c>
      <c r="J602" s="217" t="s">
        <v>2543</v>
      </c>
      <c r="K602" s="217" t="s">
        <v>2653</v>
      </c>
      <c r="L602" s="217" t="s">
        <v>2654</v>
      </c>
      <c r="M602" s="217" t="s">
        <v>2654</v>
      </c>
      <c r="N602" s="217" t="s">
        <v>2654</v>
      </c>
      <c r="O602" s="217" t="s">
        <v>2654</v>
      </c>
      <c r="P602" s="217" t="s">
        <v>2654</v>
      </c>
      <c r="Q602" s="217" t="s">
        <v>2653</v>
      </c>
      <c r="R602" s="217" t="s">
        <v>2653</v>
      </c>
      <c r="S602" s="217" t="s">
        <v>2654</v>
      </c>
      <c r="T602" s="217" t="s">
        <v>2654</v>
      </c>
      <c r="U602" s="217" t="s">
        <v>2654</v>
      </c>
      <c r="V602" s="217" t="s">
        <v>2654</v>
      </c>
      <c r="W602" s="217" t="s">
        <v>2654</v>
      </c>
      <c r="X602" s="217" t="s">
        <v>2654</v>
      </c>
      <c r="Y602" s="217" t="s">
        <v>2654</v>
      </c>
      <c r="Z602" s="217" t="s">
        <v>2654</v>
      </c>
      <c r="AA602" s="217" t="s">
        <v>2654</v>
      </c>
      <c r="AB602" s="217" t="str">
        <f t="shared" si="184"/>
        <v>NO</v>
      </c>
      <c r="AC602" s="217" t="str">
        <f t="shared" si="185"/>
        <v>NO</v>
      </c>
      <c r="AD602" s="217" t="str">
        <f t="shared" si="186"/>
        <v>NO</v>
      </c>
      <c r="AE602" s="217" t="str">
        <f t="shared" si="187"/>
        <v>YES</v>
      </c>
      <c r="AF602" s="217" t="str">
        <f t="shared" si="188"/>
        <v>NO</v>
      </c>
      <c r="AG602" s="217" t="str">
        <f t="shared" si="189"/>
        <v>NO</v>
      </c>
      <c r="AH602" s="217" t="str">
        <f t="shared" ref="AH602:AH665" si="191">IF(AND(T$6="X",T602="YES"),"YES","NO")</f>
        <v>NO</v>
      </c>
      <c r="AI602" s="217" t="str">
        <f t="shared" ref="AI602:AI665" si="192">IF(AND(U$6="X",U602="YES"),"YES","NO")</f>
        <v>NO</v>
      </c>
      <c r="AJ602" s="217" t="str">
        <f t="shared" si="176"/>
        <v>NO</v>
      </c>
      <c r="AK602" s="217" t="str">
        <f t="shared" si="177"/>
        <v>NO</v>
      </c>
      <c r="AL602" s="217" t="str">
        <f t="shared" si="178"/>
        <v>NO</v>
      </c>
      <c r="AM602" s="217" t="str">
        <f t="shared" si="179"/>
        <v>NO</v>
      </c>
      <c r="AN602" s="217" t="str">
        <f t="shared" si="180"/>
        <v>NO</v>
      </c>
      <c r="AO602" s="217" t="str">
        <f t="shared" si="180"/>
        <v>NO</v>
      </c>
      <c r="AP602" s="217" t="str">
        <f>IF(AND(Inputs!$E$16=TRUE,K602="YES"),"YES","NO")</f>
        <v>NO</v>
      </c>
      <c r="AQ602" s="217" t="str">
        <f t="shared" si="181"/>
        <v>YES</v>
      </c>
      <c r="AR602" s="217" t="str">
        <f t="shared" si="190"/>
        <v>NO</v>
      </c>
      <c r="AS602" s="216">
        <v>24</v>
      </c>
      <c r="AT602" s="221">
        <f t="shared" si="175"/>
        <v>43528</v>
      </c>
      <c r="AU602" s="217" t="str">
        <f t="shared" si="182"/>
        <v>PO+24W</v>
      </c>
    </row>
    <row r="603" spans="1:47" s="9" customFormat="1" hidden="1" x14ac:dyDescent="0.25">
      <c r="A603" s="218"/>
      <c r="B603" s="217" t="s">
        <v>2644</v>
      </c>
      <c r="C603" s="217">
        <v>8600</v>
      </c>
      <c r="D603" s="225">
        <v>8612</v>
      </c>
      <c r="E603" s="205" t="s">
        <v>2407</v>
      </c>
      <c r="F603" s="205" t="str">
        <f t="shared" si="183"/>
        <v>0000-FE-8612</v>
      </c>
      <c r="G603" s="205" t="s">
        <v>2742</v>
      </c>
      <c r="H603" s="9" t="s">
        <v>2667</v>
      </c>
      <c r="I603" s="9" t="str">
        <f>VLOOKUP(J603,Auxiliary!B:C,2,0)</f>
        <v>TEMP</v>
      </c>
      <c r="J603" s="217" t="s">
        <v>2543</v>
      </c>
      <c r="K603" s="217" t="s">
        <v>2653</v>
      </c>
      <c r="L603" s="217" t="s">
        <v>2654</v>
      </c>
      <c r="M603" s="217" t="s">
        <v>2654</v>
      </c>
      <c r="N603" s="217" t="s">
        <v>2654</v>
      </c>
      <c r="O603" s="217" t="s">
        <v>2654</v>
      </c>
      <c r="P603" s="217" t="s">
        <v>2654</v>
      </c>
      <c r="Q603" s="217" t="s">
        <v>2653</v>
      </c>
      <c r="R603" s="217" t="s">
        <v>2653</v>
      </c>
      <c r="S603" s="217" t="s">
        <v>2654</v>
      </c>
      <c r="T603" s="217" t="s">
        <v>2654</v>
      </c>
      <c r="U603" s="217" t="s">
        <v>2654</v>
      </c>
      <c r="V603" s="217" t="s">
        <v>2654</v>
      </c>
      <c r="W603" s="217" t="s">
        <v>2654</v>
      </c>
      <c r="X603" s="217" t="s">
        <v>2654</v>
      </c>
      <c r="Y603" s="217" t="s">
        <v>2654</v>
      </c>
      <c r="Z603" s="217" t="s">
        <v>2654</v>
      </c>
      <c r="AA603" s="217" t="s">
        <v>2654</v>
      </c>
      <c r="AB603" s="217" t="str">
        <f t="shared" si="184"/>
        <v>NO</v>
      </c>
      <c r="AC603" s="217" t="str">
        <f t="shared" si="185"/>
        <v>NO</v>
      </c>
      <c r="AD603" s="217" t="str">
        <f t="shared" si="186"/>
        <v>NO</v>
      </c>
      <c r="AE603" s="217" t="str">
        <f t="shared" si="187"/>
        <v>YES</v>
      </c>
      <c r="AF603" s="217" t="str">
        <f t="shared" si="188"/>
        <v>NO</v>
      </c>
      <c r="AG603" s="217" t="str">
        <f t="shared" si="189"/>
        <v>NO</v>
      </c>
      <c r="AH603" s="217" t="str">
        <f t="shared" si="191"/>
        <v>NO</v>
      </c>
      <c r="AI603" s="217" t="str">
        <f t="shared" si="192"/>
        <v>NO</v>
      </c>
      <c r="AJ603" s="217" t="str">
        <f t="shared" si="176"/>
        <v>NO</v>
      </c>
      <c r="AK603" s="217" t="str">
        <f t="shared" si="177"/>
        <v>NO</v>
      </c>
      <c r="AL603" s="217" t="str">
        <f t="shared" si="178"/>
        <v>NO</v>
      </c>
      <c r="AM603" s="217" t="str">
        <f t="shared" si="179"/>
        <v>NO</v>
      </c>
      <c r="AN603" s="217" t="str">
        <f t="shared" si="180"/>
        <v>NO</v>
      </c>
      <c r="AO603" s="217" t="str">
        <f t="shared" si="180"/>
        <v>NO</v>
      </c>
      <c r="AP603" s="217" t="str">
        <f>IF(AND(Inputs!$E$16=TRUE,K603="YES"),"YES","NO")</f>
        <v>NO</v>
      </c>
      <c r="AQ603" s="217" t="str">
        <f t="shared" si="181"/>
        <v>YES</v>
      </c>
      <c r="AR603" s="217" t="str">
        <f t="shared" si="190"/>
        <v>NO</v>
      </c>
      <c r="AS603" s="216">
        <v>24</v>
      </c>
      <c r="AT603" s="221">
        <f t="shared" si="175"/>
        <v>43528</v>
      </c>
      <c r="AU603" s="217" t="str">
        <f t="shared" si="182"/>
        <v>PO+24W</v>
      </c>
    </row>
    <row r="604" spans="1:47" s="9" customFormat="1" hidden="1" x14ac:dyDescent="0.25">
      <c r="A604" s="218"/>
      <c r="B604" s="217" t="s">
        <v>2644</v>
      </c>
      <c r="C604" s="217">
        <v>8600</v>
      </c>
      <c r="D604" s="225">
        <v>8613</v>
      </c>
      <c r="E604" s="205" t="s">
        <v>2015</v>
      </c>
      <c r="F604" s="205" t="str">
        <f t="shared" si="183"/>
        <v>0000-FE-8613</v>
      </c>
      <c r="G604" s="205" t="s">
        <v>2742</v>
      </c>
      <c r="H604" s="9" t="s">
        <v>2667</v>
      </c>
      <c r="I604" s="9" t="str">
        <f>VLOOKUP(J604,Auxiliary!B:C,2,0)</f>
        <v>TEMP</v>
      </c>
      <c r="J604" s="217" t="s">
        <v>2543</v>
      </c>
      <c r="K604" s="217" t="s">
        <v>2653</v>
      </c>
      <c r="L604" s="217" t="s">
        <v>2654</v>
      </c>
      <c r="M604" s="217" t="s">
        <v>2654</v>
      </c>
      <c r="N604" s="217" t="s">
        <v>2654</v>
      </c>
      <c r="O604" s="217" t="s">
        <v>2654</v>
      </c>
      <c r="P604" s="217" t="s">
        <v>2654</v>
      </c>
      <c r="Q604" s="217" t="s">
        <v>2653</v>
      </c>
      <c r="R604" s="217" t="s">
        <v>2653</v>
      </c>
      <c r="S604" s="217" t="s">
        <v>2654</v>
      </c>
      <c r="T604" s="217" t="s">
        <v>2654</v>
      </c>
      <c r="U604" s="217" t="s">
        <v>2654</v>
      </c>
      <c r="V604" s="217" t="s">
        <v>2654</v>
      </c>
      <c r="W604" s="217" t="s">
        <v>2654</v>
      </c>
      <c r="X604" s="217" t="s">
        <v>2654</v>
      </c>
      <c r="Y604" s="217" t="s">
        <v>2654</v>
      </c>
      <c r="Z604" s="217" t="s">
        <v>2654</v>
      </c>
      <c r="AA604" s="217" t="s">
        <v>2654</v>
      </c>
      <c r="AB604" s="217" t="str">
        <f t="shared" si="184"/>
        <v>NO</v>
      </c>
      <c r="AC604" s="217" t="str">
        <f t="shared" si="185"/>
        <v>NO</v>
      </c>
      <c r="AD604" s="217" t="str">
        <f t="shared" si="186"/>
        <v>NO</v>
      </c>
      <c r="AE604" s="217" t="str">
        <f t="shared" si="187"/>
        <v>YES</v>
      </c>
      <c r="AF604" s="217" t="str">
        <f t="shared" si="188"/>
        <v>NO</v>
      </c>
      <c r="AG604" s="217" t="str">
        <f t="shared" si="189"/>
        <v>NO</v>
      </c>
      <c r="AH604" s="217" t="str">
        <f t="shared" si="191"/>
        <v>NO</v>
      </c>
      <c r="AI604" s="217" t="str">
        <f t="shared" si="192"/>
        <v>NO</v>
      </c>
      <c r="AJ604" s="217" t="str">
        <f t="shared" si="176"/>
        <v>NO</v>
      </c>
      <c r="AK604" s="217" t="str">
        <f t="shared" si="177"/>
        <v>NO</v>
      </c>
      <c r="AL604" s="217" t="str">
        <f t="shared" si="178"/>
        <v>NO</v>
      </c>
      <c r="AM604" s="217" t="str">
        <f t="shared" si="179"/>
        <v>NO</v>
      </c>
      <c r="AN604" s="217" t="str">
        <f t="shared" si="180"/>
        <v>NO</v>
      </c>
      <c r="AO604" s="217" t="str">
        <f t="shared" si="180"/>
        <v>NO</v>
      </c>
      <c r="AP604" s="217" t="str">
        <f>IF(AND(Inputs!$E$16=TRUE,K604="YES"),"YES","NO")</f>
        <v>NO</v>
      </c>
      <c r="AQ604" s="217" t="str">
        <f t="shared" si="181"/>
        <v>YES</v>
      </c>
      <c r="AR604" s="217" t="str">
        <f t="shared" si="190"/>
        <v>NO</v>
      </c>
      <c r="AS604" s="216">
        <v>40</v>
      </c>
      <c r="AT604" s="221">
        <f t="shared" si="175"/>
        <v>43640</v>
      </c>
      <c r="AU604" s="217" t="str">
        <f t="shared" si="182"/>
        <v>PO+40W</v>
      </c>
    </row>
    <row r="605" spans="1:47" s="9" customFormat="1" hidden="1" x14ac:dyDescent="0.25">
      <c r="A605" s="218"/>
      <c r="B605" s="217" t="s">
        <v>2644</v>
      </c>
      <c r="C605" s="217">
        <v>8600</v>
      </c>
      <c r="D605" s="225">
        <v>8614</v>
      </c>
      <c r="E605" s="205" t="s">
        <v>2920</v>
      </c>
      <c r="F605" s="205" t="str">
        <f t="shared" si="183"/>
        <v>0000-FE-8614</v>
      </c>
      <c r="G605" s="205" t="s">
        <v>2742</v>
      </c>
      <c r="H605" s="9" t="s">
        <v>2667</v>
      </c>
      <c r="I605" s="9" t="str">
        <f>VLOOKUP(J605,Auxiliary!B:C,2,0)</f>
        <v>TEMP</v>
      </c>
      <c r="J605" s="217" t="s">
        <v>2543</v>
      </c>
      <c r="K605" s="217" t="s">
        <v>2653</v>
      </c>
      <c r="L605" s="217" t="s">
        <v>2654</v>
      </c>
      <c r="M605" s="217" t="s">
        <v>2654</v>
      </c>
      <c r="N605" s="217" t="s">
        <v>2654</v>
      </c>
      <c r="O605" s="217" t="s">
        <v>2654</v>
      </c>
      <c r="P605" s="217" t="s">
        <v>2654</v>
      </c>
      <c r="Q605" s="217" t="s">
        <v>2653</v>
      </c>
      <c r="R605" s="217" t="s">
        <v>2653</v>
      </c>
      <c r="S605" s="217" t="s">
        <v>2654</v>
      </c>
      <c r="T605" s="217" t="s">
        <v>2654</v>
      </c>
      <c r="U605" s="217" t="s">
        <v>2654</v>
      </c>
      <c r="V605" s="217" t="s">
        <v>2654</v>
      </c>
      <c r="W605" s="217" t="s">
        <v>2654</v>
      </c>
      <c r="X605" s="217" t="s">
        <v>2654</v>
      </c>
      <c r="Y605" s="217" t="s">
        <v>2654</v>
      </c>
      <c r="Z605" s="217" t="s">
        <v>2654</v>
      </c>
      <c r="AA605" s="217" t="s">
        <v>2654</v>
      </c>
      <c r="AB605" s="217" t="str">
        <f t="shared" si="184"/>
        <v>NO</v>
      </c>
      <c r="AC605" s="217" t="str">
        <f t="shared" si="185"/>
        <v>NO</v>
      </c>
      <c r="AD605" s="217" t="str">
        <f t="shared" si="186"/>
        <v>NO</v>
      </c>
      <c r="AE605" s="217" t="str">
        <f t="shared" si="187"/>
        <v>YES</v>
      </c>
      <c r="AF605" s="217" t="str">
        <f t="shared" si="188"/>
        <v>NO</v>
      </c>
      <c r="AG605" s="217" t="str">
        <f t="shared" si="189"/>
        <v>NO</v>
      </c>
      <c r="AH605" s="217" t="str">
        <f t="shared" si="191"/>
        <v>NO</v>
      </c>
      <c r="AI605" s="217" t="str">
        <f t="shared" si="192"/>
        <v>NO</v>
      </c>
      <c r="AJ605" s="217" t="str">
        <f t="shared" si="176"/>
        <v>NO</v>
      </c>
      <c r="AK605" s="217" t="str">
        <f t="shared" si="177"/>
        <v>NO</v>
      </c>
      <c r="AL605" s="217" t="str">
        <f t="shared" si="178"/>
        <v>NO</v>
      </c>
      <c r="AM605" s="217" t="str">
        <f t="shared" si="179"/>
        <v>NO</v>
      </c>
      <c r="AN605" s="217" t="str">
        <f t="shared" si="180"/>
        <v>NO</v>
      </c>
      <c r="AO605" s="217" t="str">
        <f t="shared" si="180"/>
        <v>NO</v>
      </c>
      <c r="AP605" s="217" t="str">
        <f>IF(AND(Inputs!$E$16=TRUE,K605="YES"),"YES","NO")</f>
        <v>NO</v>
      </c>
      <c r="AQ605" s="217" t="str">
        <f t="shared" si="181"/>
        <v>YES</v>
      </c>
      <c r="AR605" s="217" t="str">
        <f t="shared" si="190"/>
        <v>NO</v>
      </c>
      <c r="AS605" s="216">
        <v>40</v>
      </c>
      <c r="AT605" s="221">
        <f t="shared" si="175"/>
        <v>43640</v>
      </c>
      <c r="AU605" s="217" t="str">
        <f t="shared" si="182"/>
        <v>PO+40W</v>
      </c>
    </row>
    <row r="606" spans="1:47" s="9" customFormat="1" hidden="1" x14ac:dyDescent="0.25">
      <c r="A606" s="218"/>
      <c r="B606" s="217" t="s">
        <v>2644</v>
      </c>
      <c r="C606" s="217">
        <v>8600</v>
      </c>
      <c r="D606" s="225">
        <v>8650</v>
      </c>
      <c r="E606" s="205" t="s">
        <v>2408</v>
      </c>
      <c r="F606" s="205" t="str">
        <f t="shared" si="183"/>
        <v>0000-FE-8650</v>
      </c>
      <c r="G606" s="205" t="s">
        <v>2742</v>
      </c>
      <c r="H606" s="9" t="s">
        <v>2667</v>
      </c>
      <c r="I606" s="9" t="str">
        <f>VLOOKUP(J606,Auxiliary!B:C,2,0)</f>
        <v>SKIN</v>
      </c>
      <c r="J606" s="217" t="s">
        <v>2544</v>
      </c>
      <c r="K606" s="217" t="s">
        <v>2653</v>
      </c>
      <c r="L606" s="217" t="s">
        <v>2654</v>
      </c>
      <c r="M606" s="217" t="s">
        <v>2654</v>
      </c>
      <c r="N606" s="217" t="s">
        <v>2654</v>
      </c>
      <c r="O606" s="217" t="s">
        <v>2654</v>
      </c>
      <c r="P606" s="217" t="s">
        <v>2654</v>
      </c>
      <c r="Q606" s="217" t="s">
        <v>2653</v>
      </c>
      <c r="R606" s="217" t="s">
        <v>2653</v>
      </c>
      <c r="S606" s="217" t="s">
        <v>2654</v>
      </c>
      <c r="T606" s="217" t="s">
        <v>2654</v>
      </c>
      <c r="U606" s="217" t="s">
        <v>2654</v>
      </c>
      <c r="V606" s="217" t="s">
        <v>2654</v>
      </c>
      <c r="W606" s="217" t="s">
        <v>2654</v>
      </c>
      <c r="X606" s="217" t="s">
        <v>2654</v>
      </c>
      <c r="Y606" s="217" t="s">
        <v>2654</v>
      </c>
      <c r="Z606" s="217" t="s">
        <v>2654</v>
      </c>
      <c r="AA606" s="217" t="s">
        <v>2654</v>
      </c>
      <c r="AB606" s="217" t="str">
        <f t="shared" si="184"/>
        <v>NO</v>
      </c>
      <c r="AC606" s="217" t="str">
        <f t="shared" si="185"/>
        <v>NO</v>
      </c>
      <c r="AD606" s="217" t="str">
        <f t="shared" si="186"/>
        <v>NO</v>
      </c>
      <c r="AE606" s="217" t="str">
        <f t="shared" si="187"/>
        <v>YES</v>
      </c>
      <c r="AF606" s="217" t="str">
        <f t="shared" si="188"/>
        <v>NO</v>
      </c>
      <c r="AG606" s="217" t="str">
        <f t="shared" si="189"/>
        <v>NO</v>
      </c>
      <c r="AH606" s="217" t="str">
        <f t="shared" si="191"/>
        <v>NO</v>
      </c>
      <c r="AI606" s="217" t="str">
        <f t="shared" si="192"/>
        <v>NO</v>
      </c>
      <c r="AJ606" s="217" t="str">
        <f t="shared" si="176"/>
        <v>NO</v>
      </c>
      <c r="AK606" s="217" t="str">
        <f t="shared" si="177"/>
        <v>NO</v>
      </c>
      <c r="AL606" s="217" t="str">
        <f t="shared" si="178"/>
        <v>NO</v>
      </c>
      <c r="AM606" s="217" t="str">
        <f t="shared" si="179"/>
        <v>NO</v>
      </c>
      <c r="AN606" s="217" t="str">
        <f t="shared" si="180"/>
        <v>NO</v>
      </c>
      <c r="AO606" s="217" t="str">
        <f t="shared" si="180"/>
        <v>NO</v>
      </c>
      <c r="AP606" s="217" t="str">
        <f>IF(AND(Inputs!$E$16=TRUE,K606="YES"),"YES","NO")</f>
        <v>NO</v>
      </c>
      <c r="AQ606" s="217" t="str">
        <f t="shared" si="181"/>
        <v>YES</v>
      </c>
      <c r="AR606" s="217" t="str">
        <f t="shared" si="190"/>
        <v>NO</v>
      </c>
      <c r="AS606" s="216">
        <v>24</v>
      </c>
      <c r="AT606" s="221">
        <f t="shared" si="175"/>
        <v>43528</v>
      </c>
      <c r="AU606" s="217" t="str">
        <f t="shared" si="182"/>
        <v>PO+24W</v>
      </c>
    </row>
    <row r="607" spans="1:47" s="9" customFormat="1" hidden="1" x14ac:dyDescent="0.25">
      <c r="A607" s="218"/>
      <c r="B607" s="217" t="s">
        <v>2644</v>
      </c>
      <c r="C607" s="217">
        <v>8600</v>
      </c>
      <c r="D607" s="225">
        <v>8651</v>
      </c>
      <c r="E607" s="205" t="s">
        <v>2409</v>
      </c>
      <c r="F607" s="205" t="str">
        <f t="shared" si="183"/>
        <v>0000-FE-8651</v>
      </c>
      <c r="G607" s="205" t="s">
        <v>2742</v>
      </c>
      <c r="H607" s="9" t="s">
        <v>2667</v>
      </c>
      <c r="I607" s="9" t="str">
        <f>VLOOKUP(J607,Auxiliary!B:C,2,0)</f>
        <v>SKIN</v>
      </c>
      <c r="J607" s="217" t="s">
        <v>2544</v>
      </c>
      <c r="K607" s="217" t="s">
        <v>2653</v>
      </c>
      <c r="L607" s="217" t="s">
        <v>2654</v>
      </c>
      <c r="M607" s="217" t="s">
        <v>2654</v>
      </c>
      <c r="N607" s="217" t="s">
        <v>2654</v>
      </c>
      <c r="O607" s="217" t="s">
        <v>2654</v>
      </c>
      <c r="P607" s="217" t="s">
        <v>2654</v>
      </c>
      <c r="Q607" s="217" t="s">
        <v>2653</v>
      </c>
      <c r="R607" s="217" t="s">
        <v>2653</v>
      </c>
      <c r="S607" s="217" t="s">
        <v>2654</v>
      </c>
      <c r="T607" s="217" t="s">
        <v>2654</v>
      </c>
      <c r="U607" s="217" t="s">
        <v>2654</v>
      </c>
      <c r="V607" s="217" t="s">
        <v>2654</v>
      </c>
      <c r="W607" s="217" t="s">
        <v>2654</v>
      </c>
      <c r="X607" s="217" t="s">
        <v>2654</v>
      </c>
      <c r="Y607" s="217" t="s">
        <v>2654</v>
      </c>
      <c r="Z607" s="217" t="s">
        <v>2654</v>
      </c>
      <c r="AA607" s="217" t="s">
        <v>2654</v>
      </c>
      <c r="AB607" s="217" t="str">
        <f t="shared" si="184"/>
        <v>NO</v>
      </c>
      <c r="AC607" s="217" t="str">
        <f t="shared" si="185"/>
        <v>NO</v>
      </c>
      <c r="AD607" s="217" t="str">
        <f t="shared" si="186"/>
        <v>NO</v>
      </c>
      <c r="AE607" s="217" t="str">
        <f t="shared" si="187"/>
        <v>YES</v>
      </c>
      <c r="AF607" s="217" t="str">
        <f t="shared" si="188"/>
        <v>NO</v>
      </c>
      <c r="AG607" s="217" t="str">
        <f t="shared" si="189"/>
        <v>NO</v>
      </c>
      <c r="AH607" s="217" t="str">
        <f t="shared" si="191"/>
        <v>NO</v>
      </c>
      <c r="AI607" s="217" t="str">
        <f t="shared" si="192"/>
        <v>NO</v>
      </c>
      <c r="AJ607" s="217" t="str">
        <f t="shared" si="176"/>
        <v>NO</v>
      </c>
      <c r="AK607" s="217" t="str">
        <f t="shared" si="177"/>
        <v>NO</v>
      </c>
      <c r="AL607" s="217" t="str">
        <f t="shared" si="178"/>
        <v>NO</v>
      </c>
      <c r="AM607" s="217" t="str">
        <f t="shared" si="179"/>
        <v>NO</v>
      </c>
      <c r="AN607" s="217" t="str">
        <f t="shared" si="180"/>
        <v>NO</v>
      </c>
      <c r="AO607" s="217" t="str">
        <f t="shared" si="180"/>
        <v>NO</v>
      </c>
      <c r="AP607" s="217" t="str">
        <f>IF(AND(Inputs!$E$16=TRUE,K607="YES"),"YES","NO")</f>
        <v>NO</v>
      </c>
      <c r="AQ607" s="217" t="str">
        <f t="shared" si="181"/>
        <v>YES</v>
      </c>
      <c r="AR607" s="217" t="str">
        <f t="shared" si="190"/>
        <v>NO</v>
      </c>
      <c r="AS607" s="216">
        <v>24</v>
      </c>
      <c r="AT607" s="221">
        <f t="shared" si="175"/>
        <v>43528</v>
      </c>
      <c r="AU607" s="217" t="str">
        <f t="shared" si="182"/>
        <v>PO+24W</v>
      </c>
    </row>
    <row r="608" spans="1:47" s="9" customFormat="1" hidden="1" x14ac:dyDescent="0.25">
      <c r="A608" s="218"/>
      <c r="B608" s="217" t="s">
        <v>2644</v>
      </c>
      <c r="C608" s="217">
        <v>8600</v>
      </c>
      <c r="D608" s="225">
        <v>8652</v>
      </c>
      <c r="E608" s="205" t="s">
        <v>2410</v>
      </c>
      <c r="F608" s="205" t="str">
        <f t="shared" si="183"/>
        <v>0000-FE-8652</v>
      </c>
      <c r="G608" s="205" t="s">
        <v>2742</v>
      </c>
      <c r="H608" s="9" t="s">
        <v>2667</v>
      </c>
      <c r="I608" s="9" t="str">
        <f>VLOOKUP(J608,Auxiliary!B:C,2,0)</f>
        <v>SKIN</v>
      </c>
      <c r="J608" s="217" t="s">
        <v>2544</v>
      </c>
      <c r="K608" s="217" t="s">
        <v>2653</v>
      </c>
      <c r="L608" s="217" t="s">
        <v>2654</v>
      </c>
      <c r="M608" s="217" t="s">
        <v>2654</v>
      </c>
      <c r="N608" s="217" t="s">
        <v>2654</v>
      </c>
      <c r="O608" s="217" t="s">
        <v>2654</v>
      </c>
      <c r="P608" s="217" t="s">
        <v>2654</v>
      </c>
      <c r="Q608" s="217" t="s">
        <v>2653</v>
      </c>
      <c r="R608" s="217" t="s">
        <v>2653</v>
      </c>
      <c r="S608" s="217" t="s">
        <v>2654</v>
      </c>
      <c r="T608" s="217" t="s">
        <v>2654</v>
      </c>
      <c r="U608" s="217" t="s">
        <v>2654</v>
      </c>
      <c r="V608" s="217" t="s">
        <v>2654</v>
      </c>
      <c r="W608" s="217" t="s">
        <v>2654</v>
      </c>
      <c r="X608" s="217" t="s">
        <v>2654</v>
      </c>
      <c r="Y608" s="217" t="s">
        <v>2654</v>
      </c>
      <c r="Z608" s="217" t="s">
        <v>2654</v>
      </c>
      <c r="AA608" s="217" t="s">
        <v>2654</v>
      </c>
      <c r="AB608" s="217" t="str">
        <f t="shared" si="184"/>
        <v>NO</v>
      </c>
      <c r="AC608" s="217" t="str">
        <f t="shared" si="185"/>
        <v>NO</v>
      </c>
      <c r="AD608" s="217" t="str">
        <f t="shared" si="186"/>
        <v>NO</v>
      </c>
      <c r="AE608" s="217" t="str">
        <f t="shared" si="187"/>
        <v>YES</v>
      </c>
      <c r="AF608" s="217" t="str">
        <f t="shared" si="188"/>
        <v>NO</v>
      </c>
      <c r="AG608" s="217" t="str">
        <f t="shared" si="189"/>
        <v>NO</v>
      </c>
      <c r="AH608" s="217" t="str">
        <f t="shared" si="191"/>
        <v>NO</v>
      </c>
      <c r="AI608" s="217" t="str">
        <f t="shared" si="192"/>
        <v>NO</v>
      </c>
      <c r="AJ608" s="217" t="str">
        <f t="shared" si="176"/>
        <v>NO</v>
      </c>
      <c r="AK608" s="217" t="str">
        <f t="shared" si="177"/>
        <v>NO</v>
      </c>
      <c r="AL608" s="217" t="str">
        <f t="shared" si="178"/>
        <v>NO</v>
      </c>
      <c r="AM608" s="217" t="str">
        <f t="shared" si="179"/>
        <v>NO</v>
      </c>
      <c r="AN608" s="217" t="str">
        <f t="shared" si="180"/>
        <v>NO</v>
      </c>
      <c r="AO608" s="217" t="str">
        <f t="shared" si="180"/>
        <v>NO</v>
      </c>
      <c r="AP608" s="217" t="str">
        <f>IF(AND(Inputs!$E$16=TRUE,K608="YES"),"YES","NO")</f>
        <v>NO</v>
      </c>
      <c r="AQ608" s="217" t="str">
        <f t="shared" si="181"/>
        <v>YES</v>
      </c>
      <c r="AR608" s="217" t="str">
        <f t="shared" si="190"/>
        <v>NO</v>
      </c>
      <c r="AS608" s="216">
        <v>24</v>
      </c>
      <c r="AT608" s="221">
        <f t="shared" si="175"/>
        <v>43528</v>
      </c>
      <c r="AU608" s="217" t="str">
        <f t="shared" si="182"/>
        <v>PO+24W</v>
      </c>
    </row>
    <row r="609" spans="1:47" s="9" customFormat="1" hidden="1" x14ac:dyDescent="0.25">
      <c r="A609" s="218"/>
      <c r="B609" s="217" t="s">
        <v>2644</v>
      </c>
      <c r="C609" s="217">
        <v>8600</v>
      </c>
      <c r="D609" s="225">
        <v>8653</v>
      </c>
      <c r="E609" s="205" t="s">
        <v>2921</v>
      </c>
      <c r="F609" s="205" t="str">
        <f t="shared" si="183"/>
        <v>0000-FE-8653</v>
      </c>
      <c r="G609" s="205" t="s">
        <v>2742</v>
      </c>
      <c r="H609" s="9" t="s">
        <v>2667</v>
      </c>
      <c r="I609" s="9" t="str">
        <f>VLOOKUP(J609,Auxiliary!B:C,2,0)</f>
        <v>SKIN</v>
      </c>
      <c r="J609" s="217" t="s">
        <v>2544</v>
      </c>
      <c r="K609" s="217" t="s">
        <v>2653</v>
      </c>
      <c r="L609" s="217" t="s">
        <v>2654</v>
      </c>
      <c r="M609" s="217" t="s">
        <v>2654</v>
      </c>
      <c r="N609" s="217" t="s">
        <v>2654</v>
      </c>
      <c r="O609" s="217" t="s">
        <v>2654</v>
      </c>
      <c r="P609" s="217" t="s">
        <v>2654</v>
      </c>
      <c r="Q609" s="217" t="s">
        <v>2653</v>
      </c>
      <c r="R609" s="217" t="s">
        <v>2653</v>
      </c>
      <c r="S609" s="217" t="s">
        <v>2654</v>
      </c>
      <c r="T609" s="217" t="s">
        <v>2654</v>
      </c>
      <c r="U609" s="217" t="s">
        <v>2654</v>
      </c>
      <c r="V609" s="217" t="s">
        <v>2654</v>
      </c>
      <c r="W609" s="217" t="s">
        <v>2654</v>
      </c>
      <c r="X609" s="217" t="s">
        <v>2654</v>
      </c>
      <c r="Y609" s="217" t="s">
        <v>2654</v>
      </c>
      <c r="Z609" s="217" t="s">
        <v>2654</v>
      </c>
      <c r="AA609" s="217" t="s">
        <v>2654</v>
      </c>
      <c r="AB609" s="217" t="str">
        <f t="shared" si="184"/>
        <v>NO</v>
      </c>
      <c r="AC609" s="217" t="str">
        <f t="shared" si="185"/>
        <v>NO</v>
      </c>
      <c r="AD609" s="217" t="str">
        <f t="shared" si="186"/>
        <v>NO</v>
      </c>
      <c r="AE609" s="217" t="str">
        <f t="shared" si="187"/>
        <v>YES</v>
      </c>
      <c r="AF609" s="217" t="str">
        <f t="shared" si="188"/>
        <v>NO</v>
      </c>
      <c r="AG609" s="217" t="str">
        <f t="shared" si="189"/>
        <v>NO</v>
      </c>
      <c r="AH609" s="217" t="str">
        <f t="shared" si="191"/>
        <v>NO</v>
      </c>
      <c r="AI609" s="217" t="str">
        <f t="shared" si="192"/>
        <v>NO</v>
      </c>
      <c r="AJ609" s="217" t="str">
        <f t="shared" si="176"/>
        <v>NO</v>
      </c>
      <c r="AK609" s="217" t="str">
        <f t="shared" si="177"/>
        <v>NO</v>
      </c>
      <c r="AL609" s="217" t="str">
        <f t="shared" si="178"/>
        <v>NO</v>
      </c>
      <c r="AM609" s="217" t="str">
        <f t="shared" si="179"/>
        <v>NO</v>
      </c>
      <c r="AN609" s="217" t="str">
        <f t="shared" si="180"/>
        <v>NO</v>
      </c>
      <c r="AO609" s="217" t="str">
        <f t="shared" si="180"/>
        <v>NO</v>
      </c>
      <c r="AP609" s="217" t="str">
        <f>IF(AND(Inputs!$E$16=TRUE,K609="YES"),"YES","NO")</f>
        <v>NO</v>
      </c>
      <c r="AQ609" s="217" t="str">
        <f t="shared" si="181"/>
        <v>YES</v>
      </c>
      <c r="AR609" s="217" t="str">
        <f t="shared" si="190"/>
        <v>NO</v>
      </c>
      <c r="AS609" s="216">
        <v>24</v>
      </c>
      <c r="AT609" s="221">
        <f t="shared" si="175"/>
        <v>43528</v>
      </c>
      <c r="AU609" s="217" t="str">
        <f t="shared" si="182"/>
        <v>PO+24W</v>
      </c>
    </row>
    <row r="610" spans="1:47" s="9" customFormat="1" hidden="1" x14ac:dyDescent="0.25">
      <c r="A610" s="218"/>
      <c r="B610" s="217" t="s">
        <v>2644</v>
      </c>
      <c r="C610" s="217">
        <v>8600</v>
      </c>
      <c r="D610" s="225">
        <v>8654</v>
      </c>
      <c r="E610" s="205" t="s">
        <v>2411</v>
      </c>
      <c r="F610" s="205" t="str">
        <f t="shared" si="183"/>
        <v>0000-FE-8654</v>
      </c>
      <c r="G610" s="205" t="s">
        <v>2742</v>
      </c>
      <c r="H610" s="9" t="s">
        <v>2667</v>
      </c>
      <c r="I610" s="9" t="str">
        <f>VLOOKUP(J610,Auxiliary!B:C,2,0)</f>
        <v>SKIN</v>
      </c>
      <c r="J610" s="217" t="s">
        <v>2544</v>
      </c>
      <c r="K610" s="217" t="s">
        <v>2653</v>
      </c>
      <c r="L610" s="217" t="s">
        <v>2654</v>
      </c>
      <c r="M610" s="217" t="s">
        <v>2654</v>
      </c>
      <c r="N610" s="217" t="s">
        <v>2654</v>
      </c>
      <c r="O610" s="217" t="s">
        <v>2654</v>
      </c>
      <c r="P610" s="217" t="s">
        <v>2654</v>
      </c>
      <c r="Q610" s="217" t="s">
        <v>2653</v>
      </c>
      <c r="R610" s="217" t="s">
        <v>2653</v>
      </c>
      <c r="S610" s="217" t="s">
        <v>2654</v>
      </c>
      <c r="T610" s="217" t="s">
        <v>2654</v>
      </c>
      <c r="U610" s="217" t="s">
        <v>2654</v>
      </c>
      <c r="V610" s="217" t="s">
        <v>2654</v>
      </c>
      <c r="W610" s="217" t="s">
        <v>2654</v>
      </c>
      <c r="X610" s="217" t="s">
        <v>2654</v>
      </c>
      <c r="Y610" s="217" t="s">
        <v>2654</v>
      </c>
      <c r="Z610" s="217" t="s">
        <v>2654</v>
      </c>
      <c r="AA610" s="217" t="s">
        <v>2654</v>
      </c>
      <c r="AB610" s="217" t="str">
        <f t="shared" si="184"/>
        <v>NO</v>
      </c>
      <c r="AC610" s="217" t="str">
        <f t="shared" si="185"/>
        <v>NO</v>
      </c>
      <c r="AD610" s="217" t="str">
        <f t="shared" si="186"/>
        <v>NO</v>
      </c>
      <c r="AE610" s="217" t="str">
        <f t="shared" si="187"/>
        <v>YES</v>
      </c>
      <c r="AF610" s="217" t="str">
        <f t="shared" si="188"/>
        <v>NO</v>
      </c>
      <c r="AG610" s="217" t="str">
        <f t="shared" si="189"/>
        <v>NO</v>
      </c>
      <c r="AH610" s="217" t="str">
        <f t="shared" si="191"/>
        <v>NO</v>
      </c>
      <c r="AI610" s="217" t="str">
        <f t="shared" si="192"/>
        <v>NO</v>
      </c>
      <c r="AJ610" s="217" t="str">
        <f t="shared" si="176"/>
        <v>NO</v>
      </c>
      <c r="AK610" s="217" t="str">
        <f t="shared" si="177"/>
        <v>NO</v>
      </c>
      <c r="AL610" s="217" t="str">
        <f t="shared" si="178"/>
        <v>NO</v>
      </c>
      <c r="AM610" s="217" t="str">
        <f t="shared" si="179"/>
        <v>NO</v>
      </c>
      <c r="AN610" s="217" t="str">
        <f t="shared" si="180"/>
        <v>NO</v>
      </c>
      <c r="AO610" s="217" t="str">
        <f t="shared" si="180"/>
        <v>NO</v>
      </c>
      <c r="AP610" s="217" t="str">
        <f>IF(AND(Inputs!$E$16=TRUE,K610="YES"),"YES","NO")</f>
        <v>NO</v>
      </c>
      <c r="AQ610" s="217" t="str">
        <f t="shared" si="181"/>
        <v>YES</v>
      </c>
      <c r="AR610" s="217" t="str">
        <f t="shared" si="190"/>
        <v>NO</v>
      </c>
      <c r="AS610" s="216">
        <v>24</v>
      </c>
      <c r="AT610" s="221">
        <f t="shared" si="175"/>
        <v>43528</v>
      </c>
      <c r="AU610" s="217" t="str">
        <f t="shared" si="182"/>
        <v>PO+24W</v>
      </c>
    </row>
    <row r="611" spans="1:47" s="9" customFormat="1" hidden="1" x14ac:dyDescent="0.25">
      <c r="A611" s="218"/>
      <c r="B611" s="217" t="s">
        <v>2644</v>
      </c>
      <c r="C611" s="217">
        <v>8600</v>
      </c>
      <c r="D611" s="225">
        <v>8655</v>
      </c>
      <c r="E611" s="205" t="s">
        <v>2412</v>
      </c>
      <c r="F611" s="205" t="str">
        <f t="shared" si="183"/>
        <v>0000-FE-8655</v>
      </c>
      <c r="G611" s="205" t="s">
        <v>2742</v>
      </c>
      <c r="H611" s="9" t="s">
        <v>2667</v>
      </c>
      <c r="I611" s="9" t="str">
        <f>VLOOKUP(J611,Auxiliary!B:C,2,0)</f>
        <v>SKIN</v>
      </c>
      <c r="J611" s="217" t="s">
        <v>2544</v>
      </c>
      <c r="K611" s="217" t="s">
        <v>2653</v>
      </c>
      <c r="L611" s="217" t="s">
        <v>2654</v>
      </c>
      <c r="M611" s="217" t="s">
        <v>2654</v>
      </c>
      <c r="N611" s="217" t="s">
        <v>2654</v>
      </c>
      <c r="O611" s="217" t="s">
        <v>2654</v>
      </c>
      <c r="P611" s="217" t="s">
        <v>2654</v>
      </c>
      <c r="Q611" s="217" t="s">
        <v>2653</v>
      </c>
      <c r="R611" s="217" t="s">
        <v>2653</v>
      </c>
      <c r="S611" s="217" t="s">
        <v>2654</v>
      </c>
      <c r="T611" s="217" t="s">
        <v>2654</v>
      </c>
      <c r="U611" s="217" t="s">
        <v>2654</v>
      </c>
      <c r="V611" s="217" t="s">
        <v>2654</v>
      </c>
      <c r="W611" s="217" t="s">
        <v>2654</v>
      </c>
      <c r="X611" s="217" t="s">
        <v>2654</v>
      </c>
      <c r="Y611" s="217" t="s">
        <v>2654</v>
      </c>
      <c r="Z611" s="217" t="s">
        <v>2654</v>
      </c>
      <c r="AA611" s="217" t="s">
        <v>2654</v>
      </c>
      <c r="AB611" s="217" t="str">
        <f t="shared" si="184"/>
        <v>NO</v>
      </c>
      <c r="AC611" s="217" t="str">
        <f t="shared" si="185"/>
        <v>NO</v>
      </c>
      <c r="AD611" s="217" t="str">
        <f t="shared" si="186"/>
        <v>NO</v>
      </c>
      <c r="AE611" s="217" t="str">
        <f t="shared" si="187"/>
        <v>YES</v>
      </c>
      <c r="AF611" s="217" t="str">
        <f t="shared" si="188"/>
        <v>NO</v>
      </c>
      <c r="AG611" s="217" t="str">
        <f t="shared" si="189"/>
        <v>NO</v>
      </c>
      <c r="AH611" s="217" t="str">
        <f t="shared" si="191"/>
        <v>NO</v>
      </c>
      <c r="AI611" s="217" t="str">
        <f t="shared" si="192"/>
        <v>NO</v>
      </c>
      <c r="AJ611" s="217" t="str">
        <f t="shared" si="176"/>
        <v>NO</v>
      </c>
      <c r="AK611" s="217" t="str">
        <f t="shared" si="177"/>
        <v>NO</v>
      </c>
      <c r="AL611" s="217" t="str">
        <f t="shared" si="178"/>
        <v>NO</v>
      </c>
      <c r="AM611" s="217" t="str">
        <f t="shared" si="179"/>
        <v>NO</v>
      </c>
      <c r="AN611" s="217" t="str">
        <f t="shared" si="180"/>
        <v>NO</v>
      </c>
      <c r="AO611" s="217" t="str">
        <f t="shared" si="180"/>
        <v>NO</v>
      </c>
      <c r="AP611" s="217" t="str">
        <f>IF(AND(Inputs!$E$16=TRUE,K611="YES"),"YES","NO")</f>
        <v>NO</v>
      </c>
      <c r="AQ611" s="217" t="str">
        <f t="shared" si="181"/>
        <v>YES</v>
      </c>
      <c r="AR611" s="217" t="str">
        <f t="shared" si="190"/>
        <v>NO</v>
      </c>
      <c r="AS611" s="216">
        <v>24</v>
      </c>
      <c r="AT611" s="221">
        <f t="shared" si="175"/>
        <v>43528</v>
      </c>
      <c r="AU611" s="217" t="str">
        <f t="shared" si="182"/>
        <v>PO+24W</v>
      </c>
    </row>
    <row r="612" spans="1:47" s="9" customFormat="1" hidden="1" x14ac:dyDescent="0.25">
      <c r="A612" s="218"/>
      <c r="B612" s="217" t="s">
        <v>2644</v>
      </c>
      <c r="C612" s="217">
        <v>8600</v>
      </c>
      <c r="D612" s="225">
        <v>8656</v>
      </c>
      <c r="E612" s="205" t="s">
        <v>2413</v>
      </c>
      <c r="F612" s="205" t="str">
        <f t="shared" si="183"/>
        <v>0000-FE-8656</v>
      </c>
      <c r="G612" s="205" t="s">
        <v>2742</v>
      </c>
      <c r="H612" s="9" t="s">
        <v>2667</v>
      </c>
      <c r="I612" s="9" t="str">
        <f>VLOOKUP(J612,Auxiliary!B:C,2,0)</f>
        <v>SKIN</v>
      </c>
      <c r="J612" s="217" t="s">
        <v>2544</v>
      </c>
      <c r="K612" s="217" t="s">
        <v>2653</v>
      </c>
      <c r="L612" s="217" t="s">
        <v>2654</v>
      </c>
      <c r="M612" s="217" t="s">
        <v>2654</v>
      </c>
      <c r="N612" s="217" t="s">
        <v>2654</v>
      </c>
      <c r="O612" s="217" t="s">
        <v>2654</v>
      </c>
      <c r="P612" s="217" t="s">
        <v>2654</v>
      </c>
      <c r="Q612" s="217" t="s">
        <v>2653</v>
      </c>
      <c r="R612" s="217" t="s">
        <v>2653</v>
      </c>
      <c r="S612" s="217" t="s">
        <v>2654</v>
      </c>
      <c r="T612" s="217" t="s">
        <v>2654</v>
      </c>
      <c r="U612" s="217" t="s">
        <v>2654</v>
      </c>
      <c r="V612" s="217" t="s">
        <v>2654</v>
      </c>
      <c r="W612" s="217" t="s">
        <v>2654</v>
      </c>
      <c r="X612" s="217" t="s">
        <v>2654</v>
      </c>
      <c r="Y612" s="217" t="s">
        <v>2654</v>
      </c>
      <c r="Z612" s="217" t="s">
        <v>2654</v>
      </c>
      <c r="AA612" s="217" t="s">
        <v>2654</v>
      </c>
      <c r="AB612" s="217" t="str">
        <f t="shared" si="184"/>
        <v>NO</v>
      </c>
      <c r="AC612" s="217" t="str">
        <f t="shared" si="185"/>
        <v>NO</v>
      </c>
      <c r="AD612" s="217" t="str">
        <f t="shared" si="186"/>
        <v>NO</v>
      </c>
      <c r="AE612" s="217" t="str">
        <f t="shared" si="187"/>
        <v>YES</v>
      </c>
      <c r="AF612" s="217" t="str">
        <f t="shared" si="188"/>
        <v>NO</v>
      </c>
      <c r="AG612" s="217" t="str">
        <f t="shared" si="189"/>
        <v>NO</v>
      </c>
      <c r="AH612" s="217" t="str">
        <f t="shared" si="191"/>
        <v>NO</v>
      </c>
      <c r="AI612" s="217" t="str">
        <f t="shared" si="192"/>
        <v>NO</v>
      </c>
      <c r="AJ612" s="217" t="str">
        <f t="shared" si="176"/>
        <v>NO</v>
      </c>
      <c r="AK612" s="217" t="str">
        <f t="shared" si="177"/>
        <v>NO</v>
      </c>
      <c r="AL612" s="217" t="str">
        <f t="shared" si="178"/>
        <v>NO</v>
      </c>
      <c r="AM612" s="217" t="str">
        <f t="shared" si="179"/>
        <v>NO</v>
      </c>
      <c r="AN612" s="217" t="str">
        <f t="shared" si="180"/>
        <v>NO</v>
      </c>
      <c r="AO612" s="217" t="str">
        <f t="shared" si="180"/>
        <v>NO</v>
      </c>
      <c r="AP612" s="217" t="str">
        <f>IF(AND(Inputs!$E$16=TRUE,K612="YES"),"YES","NO")</f>
        <v>NO</v>
      </c>
      <c r="AQ612" s="217" t="str">
        <f t="shared" si="181"/>
        <v>YES</v>
      </c>
      <c r="AR612" s="217" t="str">
        <f t="shared" si="190"/>
        <v>NO</v>
      </c>
      <c r="AS612" s="216">
        <v>24</v>
      </c>
      <c r="AT612" s="221">
        <f t="shared" si="175"/>
        <v>43528</v>
      </c>
      <c r="AU612" s="217" t="str">
        <f t="shared" si="182"/>
        <v>PO+24W</v>
      </c>
    </row>
    <row r="613" spans="1:47" s="9" customFormat="1" hidden="1" x14ac:dyDescent="0.25">
      <c r="A613" s="218"/>
      <c r="B613" s="217" t="s">
        <v>2644</v>
      </c>
      <c r="C613" s="217">
        <v>8600</v>
      </c>
      <c r="D613" s="225">
        <v>8657</v>
      </c>
      <c r="E613" s="205" t="s">
        <v>2414</v>
      </c>
      <c r="F613" s="205" t="str">
        <f t="shared" si="183"/>
        <v>0000-FE-8657</v>
      </c>
      <c r="G613" s="205" t="s">
        <v>2742</v>
      </c>
      <c r="H613" s="9" t="s">
        <v>2667</v>
      </c>
      <c r="I613" s="9" t="str">
        <f>VLOOKUP(J613,Auxiliary!B:C,2,0)</f>
        <v>SKIN</v>
      </c>
      <c r="J613" s="217" t="s">
        <v>2544</v>
      </c>
      <c r="K613" s="217" t="s">
        <v>2653</v>
      </c>
      <c r="L613" s="217" t="s">
        <v>2654</v>
      </c>
      <c r="M613" s="217" t="s">
        <v>2654</v>
      </c>
      <c r="N613" s="217" t="s">
        <v>2654</v>
      </c>
      <c r="O613" s="217" t="s">
        <v>2654</v>
      </c>
      <c r="P613" s="217" t="s">
        <v>2654</v>
      </c>
      <c r="Q613" s="217" t="s">
        <v>2653</v>
      </c>
      <c r="R613" s="217" t="s">
        <v>2653</v>
      </c>
      <c r="S613" s="217" t="s">
        <v>2654</v>
      </c>
      <c r="T613" s="217" t="s">
        <v>2654</v>
      </c>
      <c r="U613" s="217" t="s">
        <v>2654</v>
      </c>
      <c r="V613" s="217" t="s">
        <v>2654</v>
      </c>
      <c r="W613" s="217" t="s">
        <v>2654</v>
      </c>
      <c r="X613" s="217" t="s">
        <v>2654</v>
      </c>
      <c r="Y613" s="217" t="s">
        <v>2654</v>
      </c>
      <c r="Z613" s="217" t="s">
        <v>2654</v>
      </c>
      <c r="AA613" s="217" t="s">
        <v>2654</v>
      </c>
      <c r="AB613" s="217" t="str">
        <f t="shared" si="184"/>
        <v>NO</v>
      </c>
      <c r="AC613" s="217" t="str">
        <f t="shared" si="185"/>
        <v>NO</v>
      </c>
      <c r="AD613" s="217" t="str">
        <f t="shared" si="186"/>
        <v>NO</v>
      </c>
      <c r="AE613" s="217" t="str">
        <f t="shared" si="187"/>
        <v>YES</v>
      </c>
      <c r="AF613" s="217" t="str">
        <f t="shared" si="188"/>
        <v>NO</v>
      </c>
      <c r="AG613" s="217" t="str">
        <f t="shared" si="189"/>
        <v>NO</v>
      </c>
      <c r="AH613" s="217" t="str">
        <f t="shared" si="191"/>
        <v>NO</v>
      </c>
      <c r="AI613" s="217" t="str">
        <f t="shared" si="192"/>
        <v>NO</v>
      </c>
      <c r="AJ613" s="217" t="str">
        <f t="shared" si="176"/>
        <v>NO</v>
      </c>
      <c r="AK613" s="217" t="str">
        <f t="shared" si="177"/>
        <v>NO</v>
      </c>
      <c r="AL613" s="217" t="str">
        <f t="shared" si="178"/>
        <v>NO</v>
      </c>
      <c r="AM613" s="217" t="str">
        <f t="shared" si="179"/>
        <v>NO</v>
      </c>
      <c r="AN613" s="217" t="str">
        <f t="shared" si="180"/>
        <v>NO</v>
      </c>
      <c r="AO613" s="217" t="str">
        <f t="shared" si="180"/>
        <v>NO</v>
      </c>
      <c r="AP613" s="217" t="str">
        <f>IF(AND(Inputs!$E$16=TRUE,K613="YES"),"YES","NO")</f>
        <v>NO</v>
      </c>
      <c r="AQ613" s="217" t="str">
        <f t="shared" si="181"/>
        <v>YES</v>
      </c>
      <c r="AR613" s="217" t="str">
        <f t="shared" si="190"/>
        <v>NO</v>
      </c>
      <c r="AS613" s="216">
        <v>24</v>
      </c>
      <c r="AT613" s="221">
        <f t="shared" si="175"/>
        <v>43528</v>
      </c>
      <c r="AU613" s="217" t="str">
        <f t="shared" si="182"/>
        <v>PO+24W</v>
      </c>
    </row>
    <row r="614" spans="1:47" s="9" customFormat="1" hidden="1" x14ac:dyDescent="0.25">
      <c r="A614" s="218"/>
      <c r="B614" s="217" t="s">
        <v>2644</v>
      </c>
      <c r="C614" s="217">
        <v>8600</v>
      </c>
      <c r="D614" s="225">
        <v>8658</v>
      </c>
      <c r="E614" s="205" t="s">
        <v>2922</v>
      </c>
      <c r="F614" s="205" t="str">
        <f t="shared" si="183"/>
        <v>0000-FE-8658</v>
      </c>
      <c r="G614" s="205" t="s">
        <v>2742</v>
      </c>
      <c r="H614" s="9" t="s">
        <v>2667</v>
      </c>
      <c r="I614" s="9" t="str">
        <f>VLOOKUP(J614,Auxiliary!B:C,2,0)</f>
        <v>SKIN</v>
      </c>
      <c r="J614" s="217" t="s">
        <v>2544</v>
      </c>
      <c r="K614" s="217" t="s">
        <v>2653</v>
      </c>
      <c r="L614" s="217" t="s">
        <v>2654</v>
      </c>
      <c r="M614" s="217" t="s">
        <v>2654</v>
      </c>
      <c r="N614" s="217" t="s">
        <v>2654</v>
      </c>
      <c r="O614" s="217" t="s">
        <v>2654</v>
      </c>
      <c r="P614" s="217" t="s">
        <v>2654</v>
      </c>
      <c r="Q614" s="217" t="s">
        <v>2653</v>
      </c>
      <c r="R614" s="217" t="s">
        <v>2653</v>
      </c>
      <c r="S614" s="217" t="s">
        <v>2654</v>
      </c>
      <c r="T614" s="217" t="s">
        <v>2654</v>
      </c>
      <c r="U614" s="217" t="s">
        <v>2654</v>
      </c>
      <c r="V614" s="217" t="s">
        <v>2654</v>
      </c>
      <c r="W614" s="217" t="s">
        <v>2654</v>
      </c>
      <c r="X614" s="217" t="s">
        <v>2654</v>
      </c>
      <c r="Y614" s="217" t="s">
        <v>2654</v>
      </c>
      <c r="Z614" s="217" t="s">
        <v>2654</v>
      </c>
      <c r="AA614" s="217" t="s">
        <v>2654</v>
      </c>
      <c r="AB614" s="217" t="str">
        <f t="shared" si="184"/>
        <v>NO</v>
      </c>
      <c r="AC614" s="217" t="str">
        <f t="shared" si="185"/>
        <v>NO</v>
      </c>
      <c r="AD614" s="217" t="str">
        <f t="shared" si="186"/>
        <v>NO</v>
      </c>
      <c r="AE614" s="217" t="str">
        <f t="shared" si="187"/>
        <v>YES</v>
      </c>
      <c r="AF614" s="217" t="str">
        <f t="shared" si="188"/>
        <v>NO</v>
      </c>
      <c r="AG614" s="217" t="str">
        <f t="shared" si="189"/>
        <v>NO</v>
      </c>
      <c r="AH614" s="217" t="str">
        <f t="shared" si="191"/>
        <v>NO</v>
      </c>
      <c r="AI614" s="217" t="str">
        <f t="shared" si="192"/>
        <v>NO</v>
      </c>
      <c r="AJ614" s="217" t="str">
        <f t="shared" si="176"/>
        <v>NO</v>
      </c>
      <c r="AK614" s="217" t="str">
        <f t="shared" si="177"/>
        <v>NO</v>
      </c>
      <c r="AL614" s="217" t="str">
        <f t="shared" si="178"/>
        <v>NO</v>
      </c>
      <c r="AM614" s="217" t="str">
        <f t="shared" si="179"/>
        <v>NO</v>
      </c>
      <c r="AN614" s="217" t="str">
        <f t="shared" si="180"/>
        <v>NO</v>
      </c>
      <c r="AO614" s="217" t="str">
        <f t="shared" si="180"/>
        <v>NO</v>
      </c>
      <c r="AP614" s="217" t="str">
        <f>IF(AND(Inputs!$E$16=TRUE,K614="YES"),"YES","NO")</f>
        <v>NO</v>
      </c>
      <c r="AQ614" s="217" t="str">
        <f t="shared" si="181"/>
        <v>YES</v>
      </c>
      <c r="AR614" s="217" t="str">
        <f t="shared" si="190"/>
        <v>NO</v>
      </c>
      <c r="AS614" s="216">
        <v>40</v>
      </c>
      <c r="AT614" s="221">
        <f t="shared" si="175"/>
        <v>43640</v>
      </c>
      <c r="AU614" s="217" t="str">
        <f t="shared" si="182"/>
        <v>PO+40W</v>
      </c>
    </row>
    <row r="615" spans="1:47" s="9" customFormat="1" hidden="1" x14ac:dyDescent="0.25">
      <c r="A615" s="218"/>
      <c r="B615" s="217" t="s">
        <v>2644</v>
      </c>
      <c r="C615" s="217">
        <v>8600</v>
      </c>
      <c r="D615" s="225">
        <v>8659</v>
      </c>
      <c r="E615" s="205" t="s">
        <v>2016</v>
      </c>
      <c r="F615" s="205" t="str">
        <f t="shared" si="183"/>
        <v>0000-FE-8659</v>
      </c>
      <c r="G615" s="205" t="s">
        <v>2742</v>
      </c>
      <c r="H615" s="9" t="s">
        <v>2667</v>
      </c>
      <c r="I615" s="9" t="str">
        <f>VLOOKUP(J615,Auxiliary!B:C,2,0)</f>
        <v>SKIN</v>
      </c>
      <c r="J615" s="217" t="s">
        <v>2544</v>
      </c>
      <c r="K615" s="217" t="s">
        <v>2653</v>
      </c>
      <c r="L615" s="217" t="s">
        <v>2654</v>
      </c>
      <c r="M615" s="217" t="s">
        <v>2654</v>
      </c>
      <c r="N615" s="217" t="s">
        <v>2654</v>
      </c>
      <c r="O615" s="217" t="s">
        <v>2654</v>
      </c>
      <c r="P615" s="217" t="s">
        <v>2654</v>
      </c>
      <c r="Q615" s="217" t="s">
        <v>2653</v>
      </c>
      <c r="R615" s="217" t="s">
        <v>2653</v>
      </c>
      <c r="S615" s="217" t="s">
        <v>2654</v>
      </c>
      <c r="T615" s="217" t="s">
        <v>2654</v>
      </c>
      <c r="U615" s="217" t="s">
        <v>2654</v>
      </c>
      <c r="V615" s="217" t="s">
        <v>2654</v>
      </c>
      <c r="W615" s="217" t="s">
        <v>2654</v>
      </c>
      <c r="X615" s="217" t="s">
        <v>2654</v>
      </c>
      <c r="Y615" s="217" t="s">
        <v>2654</v>
      </c>
      <c r="Z615" s="217" t="s">
        <v>2654</v>
      </c>
      <c r="AA615" s="217" t="s">
        <v>2654</v>
      </c>
      <c r="AB615" s="217" t="str">
        <f t="shared" si="184"/>
        <v>NO</v>
      </c>
      <c r="AC615" s="217" t="str">
        <f t="shared" si="185"/>
        <v>NO</v>
      </c>
      <c r="AD615" s="217" t="str">
        <f t="shared" si="186"/>
        <v>NO</v>
      </c>
      <c r="AE615" s="217" t="str">
        <f t="shared" si="187"/>
        <v>YES</v>
      </c>
      <c r="AF615" s="217" t="str">
        <f t="shared" si="188"/>
        <v>NO</v>
      </c>
      <c r="AG615" s="217" t="str">
        <f t="shared" si="189"/>
        <v>NO</v>
      </c>
      <c r="AH615" s="217" t="str">
        <f t="shared" si="191"/>
        <v>NO</v>
      </c>
      <c r="AI615" s="217" t="str">
        <f t="shared" si="192"/>
        <v>NO</v>
      </c>
      <c r="AJ615" s="217" t="str">
        <f t="shared" si="176"/>
        <v>NO</v>
      </c>
      <c r="AK615" s="217" t="str">
        <f t="shared" si="177"/>
        <v>NO</v>
      </c>
      <c r="AL615" s="217" t="str">
        <f t="shared" si="178"/>
        <v>NO</v>
      </c>
      <c r="AM615" s="217" t="str">
        <f t="shared" si="179"/>
        <v>NO</v>
      </c>
      <c r="AN615" s="217" t="str">
        <f t="shared" si="180"/>
        <v>NO</v>
      </c>
      <c r="AO615" s="217" t="str">
        <f t="shared" si="180"/>
        <v>NO</v>
      </c>
      <c r="AP615" s="217" t="str">
        <f>IF(AND(Inputs!$E$16=TRUE,K615="YES"),"YES","NO")</f>
        <v>NO</v>
      </c>
      <c r="AQ615" s="217" t="str">
        <f t="shared" si="181"/>
        <v>YES</v>
      </c>
      <c r="AR615" s="217" t="str">
        <f t="shared" si="190"/>
        <v>NO</v>
      </c>
      <c r="AS615" s="216">
        <v>24</v>
      </c>
      <c r="AT615" s="221">
        <f t="shared" si="175"/>
        <v>43528</v>
      </c>
      <c r="AU615" s="217" t="str">
        <f t="shared" si="182"/>
        <v>PO+24W</v>
      </c>
    </row>
    <row r="616" spans="1:47" s="9" customFormat="1" hidden="1" x14ac:dyDescent="0.25">
      <c r="A616" s="218"/>
      <c r="B616" s="217" t="s">
        <v>2644</v>
      </c>
      <c r="C616" s="217">
        <v>8600</v>
      </c>
      <c r="D616" s="225">
        <v>8660</v>
      </c>
      <c r="E616" s="205" t="s">
        <v>2415</v>
      </c>
      <c r="F616" s="205" t="str">
        <f t="shared" si="183"/>
        <v>0000-FE-8660</v>
      </c>
      <c r="G616" s="205" t="s">
        <v>2742</v>
      </c>
      <c r="H616" s="9" t="s">
        <v>2667</v>
      </c>
      <c r="I616" s="9" t="str">
        <f>VLOOKUP(J616,Auxiliary!B:C,2,0)</f>
        <v>SKIN</v>
      </c>
      <c r="J616" s="217" t="s">
        <v>2544</v>
      </c>
      <c r="K616" s="217" t="s">
        <v>2653</v>
      </c>
      <c r="L616" s="217" t="s">
        <v>2654</v>
      </c>
      <c r="M616" s="217" t="s">
        <v>2654</v>
      </c>
      <c r="N616" s="217" t="s">
        <v>2654</v>
      </c>
      <c r="O616" s="217" t="s">
        <v>2654</v>
      </c>
      <c r="P616" s="217" t="s">
        <v>2654</v>
      </c>
      <c r="Q616" s="217" t="s">
        <v>2653</v>
      </c>
      <c r="R616" s="217" t="s">
        <v>2653</v>
      </c>
      <c r="S616" s="217" t="s">
        <v>2654</v>
      </c>
      <c r="T616" s="217" t="s">
        <v>2654</v>
      </c>
      <c r="U616" s="217" t="s">
        <v>2654</v>
      </c>
      <c r="V616" s="217" t="s">
        <v>2654</v>
      </c>
      <c r="W616" s="217" t="s">
        <v>2654</v>
      </c>
      <c r="X616" s="217" t="s">
        <v>2654</v>
      </c>
      <c r="Y616" s="217" t="s">
        <v>2654</v>
      </c>
      <c r="Z616" s="217" t="s">
        <v>2654</v>
      </c>
      <c r="AA616" s="217" t="s">
        <v>2654</v>
      </c>
      <c r="AB616" s="217" t="str">
        <f t="shared" si="184"/>
        <v>NO</v>
      </c>
      <c r="AC616" s="217" t="str">
        <f t="shared" si="185"/>
        <v>NO</v>
      </c>
      <c r="AD616" s="217" t="str">
        <f t="shared" si="186"/>
        <v>NO</v>
      </c>
      <c r="AE616" s="217" t="str">
        <f t="shared" si="187"/>
        <v>YES</v>
      </c>
      <c r="AF616" s="217" t="str">
        <f t="shared" si="188"/>
        <v>NO</v>
      </c>
      <c r="AG616" s="217" t="str">
        <f t="shared" si="189"/>
        <v>NO</v>
      </c>
      <c r="AH616" s="217" t="str">
        <f t="shared" si="191"/>
        <v>NO</v>
      </c>
      <c r="AI616" s="217" t="str">
        <f t="shared" si="192"/>
        <v>NO</v>
      </c>
      <c r="AJ616" s="217" t="str">
        <f t="shared" si="176"/>
        <v>NO</v>
      </c>
      <c r="AK616" s="217" t="str">
        <f t="shared" si="177"/>
        <v>NO</v>
      </c>
      <c r="AL616" s="217" t="str">
        <f t="shared" si="178"/>
        <v>NO</v>
      </c>
      <c r="AM616" s="217" t="str">
        <f t="shared" si="179"/>
        <v>NO</v>
      </c>
      <c r="AN616" s="217" t="str">
        <f t="shared" si="180"/>
        <v>NO</v>
      </c>
      <c r="AO616" s="217" t="str">
        <f t="shared" si="180"/>
        <v>NO</v>
      </c>
      <c r="AP616" s="217" t="str">
        <f>IF(AND(Inputs!$E$16=TRUE,K616="YES"),"YES","NO")</f>
        <v>NO</v>
      </c>
      <c r="AQ616" s="217" t="str">
        <f t="shared" si="181"/>
        <v>YES</v>
      </c>
      <c r="AR616" s="217" t="str">
        <f t="shared" si="190"/>
        <v>NO</v>
      </c>
      <c r="AS616" s="216">
        <v>24</v>
      </c>
      <c r="AT616" s="221">
        <f t="shared" si="175"/>
        <v>43528</v>
      </c>
      <c r="AU616" s="217" t="str">
        <f t="shared" si="182"/>
        <v>PO+24W</v>
      </c>
    </row>
    <row r="617" spans="1:47" s="9" customFormat="1" hidden="1" x14ac:dyDescent="0.25">
      <c r="A617" s="218"/>
      <c r="B617" s="217" t="s">
        <v>2644</v>
      </c>
      <c r="C617" s="217">
        <v>8600</v>
      </c>
      <c r="D617" s="225">
        <v>8661</v>
      </c>
      <c r="E617" s="205" t="s">
        <v>2416</v>
      </c>
      <c r="F617" s="205" t="str">
        <f t="shared" si="183"/>
        <v>0000-FE-8661</v>
      </c>
      <c r="G617" s="205" t="s">
        <v>2742</v>
      </c>
      <c r="H617" s="9" t="s">
        <v>2667</v>
      </c>
      <c r="I617" s="9" t="str">
        <f>VLOOKUP(J617,Auxiliary!B:C,2,0)</f>
        <v>SKIN</v>
      </c>
      <c r="J617" s="217" t="s">
        <v>2544</v>
      </c>
      <c r="K617" s="217" t="s">
        <v>2653</v>
      </c>
      <c r="L617" s="217" t="s">
        <v>2654</v>
      </c>
      <c r="M617" s="217" t="s">
        <v>2654</v>
      </c>
      <c r="N617" s="217" t="s">
        <v>2654</v>
      </c>
      <c r="O617" s="217" t="s">
        <v>2654</v>
      </c>
      <c r="P617" s="217" t="s">
        <v>2654</v>
      </c>
      <c r="Q617" s="217" t="s">
        <v>2653</v>
      </c>
      <c r="R617" s="217" t="s">
        <v>2653</v>
      </c>
      <c r="S617" s="217" t="s">
        <v>2654</v>
      </c>
      <c r="T617" s="217" t="s">
        <v>2654</v>
      </c>
      <c r="U617" s="217" t="s">
        <v>2654</v>
      </c>
      <c r="V617" s="217" t="s">
        <v>2654</v>
      </c>
      <c r="W617" s="217" t="s">
        <v>2654</v>
      </c>
      <c r="X617" s="217" t="s">
        <v>2654</v>
      </c>
      <c r="Y617" s="217" t="s">
        <v>2654</v>
      </c>
      <c r="Z617" s="217" t="s">
        <v>2654</v>
      </c>
      <c r="AA617" s="217" t="s">
        <v>2654</v>
      </c>
      <c r="AB617" s="217" t="str">
        <f t="shared" si="184"/>
        <v>NO</v>
      </c>
      <c r="AC617" s="217" t="str">
        <f t="shared" si="185"/>
        <v>NO</v>
      </c>
      <c r="AD617" s="217" t="str">
        <f t="shared" si="186"/>
        <v>NO</v>
      </c>
      <c r="AE617" s="217" t="str">
        <f t="shared" si="187"/>
        <v>YES</v>
      </c>
      <c r="AF617" s="217" t="str">
        <f t="shared" si="188"/>
        <v>NO</v>
      </c>
      <c r="AG617" s="217" t="str">
        <f t="shared" si="189"/>
        <v>NO</v>
      </c>
      <c r="AH617" s="217" t="str">
        <f t="shared" si="191"/>
        <v>NO</v>
      </c>
      <c r="AI617" s="217" t="str">
        <f t="shared" si="192"/>
        <v>NO</v>
      </c>
      <c r="AJ617" s="217" t="str">
        <f t="shared" si="176"/>
        <v>NO</v>
      </c>
      <c r="AK617" s="217" t="str">
        <f t="shared" si="177"/>
        <v>NO</v>
      </c>
      <c r="AL617" s="217" t="str">
        <f t="shared" si="178"/>
        <v>NO</v>
      </c>
      <c r="AM617" s="217" t="str">
        <f t="shared" si="179"/>
        <v>NO</v>
      </c>
      <c r="AN617" s="217" t="str">
        <f t="shared" si="180"/>
        <v>NO</v>
      </c>
      <c r="AO617" s="217" t="str">
        <f t="shared" si="180"/>
        <v>NO</v>
      </c>
      <c r="AP617" s="217" t="str">
        <f>IF(AND(Inputs!$E$16=TRUE,K617="YES"),"YES","NO")</f>
        <v>NO</v>
      </c>
      <c r="AQ617" s="217" t="str">
        <f t="shared" si="181"/>
        <v>YES</v>
      </c>
      <c r="AR617" s="217" t="str">
        <f t="shared" si="190"/>
        <v>NO</v>
      </c>
      <c r="AS617" s="216">
        <v>40</v>
      </c>
      <c r="AT617" s="221">
        <f t="shared" si="175"/>
        <v>43640</v>
      </c>
      <c r="AU617" s="217" t="str">
        <f t="shared" si="182"/>
        <v>PO+40W</v>
      </c>
    </row>
    <row r="618" spans="1:47" s="9" customFormat="1" hidden="1" x14ac:dyDescent="0.25">
      <c r="A618" s="218"/>
      <c r="B618" s="217" t="s">
        <v>2644</v>
      </c>
      <c r="C618" s="217">
        <v>8700</v>
      </c>
      <c r="D618" s="225">
        <v>8700</v>
      </c>
      <c r="E618" s="205" t="s">
        <v>2417</v>
      </c>
      <c r="F618" s="205" t="str">
        <f t="shared" si="183"/>
        <v>0000-FE-8700</v>
      </c>
      <c r="G618" s="205" t="s">
        <v>2742</v>
      </c>
      <c r="H618" s="9" t="s">
        <v>2667</v>
      </c>
      <c r="I618" s="9" t="str">
        <f>VLOOKUP(J618,Auxiliary!B:C,2,0)</f>
        <v>TT00</v>
      </c>
      <c r="J618" s="217" t="s">
        <v>2545</v>
      </c>
      <c r="K618" s="217" t="s">
        <v>2653</v>
      </c>
      <c r="L618" s="217" t="s">
        <v>2654</v>
      </c>
      <c r="M618" s="217" t="s">
        <v>2654</v>
      </c>
      <c r="N618" s="217" t="s">
        <v>2654</v>
      </c>
      <c r="O618" s="217" t="s">
        <v>2654</v>
      </c>
      <c r="P618" s="217" t="s">
        <v>2654</v>
      </c>
      <c r="Q618" s="217" t="s">
        <v>2653</v>
      </c>
      <c r="R618" s="217" t="s">
        <v>2653</v>
      </c>
      <c r="S618" s="217" t="s">
        <v>2654</v>
      </c>
      <c r="T618" s="217" t="s">
        <v>2654</v>
      </c>
      <c r="U618" s="217" t="s">
        <v>2654</v>
      </c>
      <c r="V618" s="217" t="s">
        <v>2654</v>
      </c>
      <c r="W618" s="217" t="s">
        <v>2654</v>
      </c>
      <c r="X618" s="217" t="s">
        <v>2654</v>
      </c>
      <c r="Y618" s="217" t="s">
        <v>2654</v>
      </c>
      <c r="Z618" s="217" t="s">
        <v>2654</v>
      </c>
      <c r="AA618" s="217" t="s">
        <v>2654</v>
      </c>
      <c r="AB618" s="217" t="str">
        <f t="shared" si="184"/>
        <v>NO</v>
      </c>
      <c r="AC618" s="217" t="str">
        <f t="shared" si="185"/>
        <v>NO</v>
      </c>
      <c r="AD618" s="217" t="str">
        <f t="shared" si="186"/>
        <v>NO</v>
      </c>
      <c r="AE618" s="217" t="str">
        <f t="shared" si="187"/>
        <v>YES</v>
      </c>
      <c r="AF618" s="217" t="str">
        <f t="shared" si="188"/>
        <v>NO</v>
      </c>
      <c r="AG618" s="217" t="str">
        <f t="shared" si="189"/>
        <v>NO</v>
      </c>
      <c r="AH618" s="217" t="str">
        <f t="shared" si="191"/>
        <v>NO</v>
      </c>
      <c r="AI618" s="217" t="str">
        <f t="shared" si="192"/>
        <v>NO</v>
      </c>
      <c r="AJ618" s="217" t="str">
        <f t="shared" si="176"/>
        <v>NO</v>
      </c>
      <c r="AK618" s="217" t="str">
        <f t="shared" si="177"/>
        <v>NO</v>
      </c>
      <c r="AL618" s="217" t="str">
        <f t="shared" si="178"/>
        <v>NO</v>
      </c>
      <c r="AM618" s="217" t="str">
        <f t="shared" si="179"/>
        <v>NO</v>
      </c>
      <c r="AN618" s="217" t="str">
        <f t="shared" si="180"/>
        <v>NO</v>
      </c>
      <c r="AO618" s="217" t="str">
        <f t="shared" si="180"/>
        <v>NO</v>
      </c>
      <c r="AP618" s="217" t="str">
        <f>IF(AND(Inputs!$E$16=TRUE,K618="YES"),"YES","NO")</f>
        <v>NO</v>
      </c>
      <c r="AQ618" s="217" t="str">
        <f t="shared" si="181"/>
        <v>YES</v>
      </c>
      <c r="AR618" s="217" t="str">
        <f t="shared" si="190"/>
        <v>NO</v>
      </c>
      <c r="AS618" s="216">
        <v>24</v>
      </c>
      <c r="AT618" s="221">
        <f t="shared" si="175"/>
        <v>43528</v>
      </c>
      <c r="AU618" s="217" t="str">
        <f t="shared" si="182"/>
        <v>PO+24W</v>
      </c>
    </row>
    <row r="619" spans="1:47" s="9" customFormat="1" hidden="1" x14ac:dyDescent="0.25">
      <c r="A619" s="218"/>
      <c r="B619" s="217" t="s">
        <v>2644</v>
      </c>
      <c r="C619" s="217">
        <v>8700</v>
      </c>
      <c r="D619" s="225">
        <v>8701</v>
      </c>
      <c r="E619" s="205" t="s">
        <v>2418</v>
      </c>
      <c r="F619" s="205" t="str">
        <f t="shared" si="183"/>
        <v>0000-FE-8701</v>
      </c>
      <c r="G619" s="205" t="s">
        <v>2742</v>
      </c>
      <c r="H619" s="9" t="s">
        <v>2667</v>
      </c>
      <c r="I619" s="9" t="str">
        <f>VLOOKUP(J619,Auxiliary!B:C,2,0)</f>
        <v>TT00</v>
      </c>
      <c r="J619" s="217" t="s">
        <v>2545</v>
      </c>
      <c r="K619" s="217" t="s">
        <v>2653</v>
      </c>
      <c r="L619" s="217" t="s">
        <v>2654</v>
      </c>
      <c r="M619" s="217" t="s">
        <v>2654</v>
      </c>
      <c r="N619" s="217" t="s">
        <v>2654</v>
      </c>
      <c r="O619" s="217" t="s">
        <v>2654</v>
      </c>
      <c r="P619" s="217" t="s">
        <v>2654</v>
      </c>
      <c r="Q619" s="217" t="s">
        <v>2653</v>
      </c>
      <c r="R619" s="217" t="s">
        <v>2653</v>
      </c>
      <c r="S619" s="217" t="s">
        <v>2654</v>
      </c>
      <c r="T619" s="217" t="s">
        <v>2654</v>
      </c>
      <c r="U619" s="217" t="s">
        <v>2654</v>
      </c>
      <c r="V619" s="217" t="s">
        <v>2654</v>
      </c>
      <c r="W619" s="217" t="s">
        <v>2654</v>
      </c>
      <c r="X619" s="217" t="s">
        <v>2654</v>
      </c>
      <c r="Y619" s="217" t="s">
        <v>2654</v>
      </c>
      <c r="Z619" s="217" t="s">
        <v>2654</v>
      </c>
      <c r="AA619" s="217" t="s">
        <v>2654</v>
      </c>
      <c r="AB619" s="217" t="str">
        <f t="shared" si="184"/>
        <v>NO</v>
      </c>
      <c r="AC619" s="217" t="str">
        <f t="shared" si="185"/>
        <v>NO</v>
      </c>
      <c r="AD619" s="217" t="str">
        <f t="shared" si="186"/>
        <v>NO</v>
      </c>
      <c r="AE619" s="217" t="str">
        <f t="shared" si="187"/>
        <v>YES</v>
      </c>
      <c r="AF619" s="217" t="str">
        <f t="shared" si="188"/>
        <v>NO</v>
      </c>
      <c r="AG619" s="217" t="str">
        <f t="shared" si="189"/>
        <v>NO</v>
      </c>
      <c r="AH619" s="217" t="str">
        <f t="shared" si="191"/>
        <v>NO</v>
      </c>
      <c r="AI619" s="217" t="str">
        <f t="shared" si="192"/>
        <v>NO</v>
      </c>
      <c r="AJ619" s="217" t="str">
        <f t="shared" si="176"/>
        <v>NO</v>
      </c>
      <c r="AK619" s="217" t="str">
        <f t="shared" si="177"/>
        <v>NO</v>
      </c>
      <c r="AL619" s="217" t="str">
        <f t="shared" si="178"/>
        <v>NO</v>
      </c>
      <c r="AM619" s="217" t="str">
        <f t="shared" si="179"/>
        <v>NO</v>
      </c>
      <c r="AN619" s="217" t="str">
        <f t="shared" si="180"/>
        <v>NO</v>
      </c>
      <c r="AO619" s="217" t="str">
        <f t="shared" si="180"/>
        <v>NO</v>
      </c>
      <c r="AP619" s="217" t="str">
        <f>IF(AND(Inputs!$E$16=TRUE,K619="YES"),"YES","NO")</f>
        <v>NO</v>
      </c>
      <c r="AQ619" s="217" t="str">
        <f t="shared" si="181"/>
        <v>YES</v>
      </c>
      <c r="AR619" s="217" t="str">
        <f t="shared" si="190"/>
        <v>NO</v>
      </c>
      <c r="AS619" s="216">
        <v>24</v>
      </c>
      <c r="AT619" s="221">
        <f t="shared" si="175"/>
        <v>43528</v>
      </c>
      <c r="AU619" s="217" t="str">
        <f t="shared" si="182"/>
        <v>PO+24W</v>
      </c>
    </row>
    <row r="620" spans="1:47" s="9" customFormat="1" hidden="1" x14ac:dyDescent="0.25">
      <c r="A620" s="218"/>
      <c r="B620" s="217" t="s">
        <v>2644</v>
      </c>
      <c r="C620" s="217">
        <v>8700</v>
      </c>
      <c r="D620" s="225">
        <v>8702</v>
      </c>
      <c r="E620" s="205" t="s">
        <v>2419</v>
      </c>
      <c r="F620" s="205" t="str">
        <f t="shared" si="183"/>
        <v>0000-FE-8702</v>
      </c>
      <c r="G620" s="205" t="s">
        <v>2742</v>
      </c>
      <c r="H620" s="9" t="s">
        <v>2667</v>
      </c>
      <c r="I620" s="9" t="str">
        <f>VLOOKUP(J620,Auxiliary!B:C,2,0)</f>
        <v>TT00</v>
      </c>
      <c r="J620" s="217" t="s">
        <v>2545</v>
      </c>
      <c r="K620" s="217" t="s">
        <v>2653</v>
      </c>
      <c r="L620" s="217" t="s">
        <v>2654</v>
      </c>
      <c r="M620" s="217" t="s">
        <v>2654</v>
      </c>
      <c r="N620" s="217" t="s">
        <v>2654</v>
      </c>
      <c r="O620" s="217" t="s">
        <v>2654</v>
      </c>
      <c r="P620" s="217" t="s">
        <v>2654</v>
      </c>
      <c r="Q620" s="217" t="s">
        <v>2653</v>
      </c>
      <c r="R620" s="217" t="s">
        <v>2653</v>
      </c>
      <c r="S620" s="217" t="s">
        <v>2654</v>
      </c>
      <c r="T620" s="217" t="s">
        <v>2654</v>
      </c>
      <c r="U620" s="217" t="s">
        <v>2654</v>
      </c>
      <c r="V620" s="217" t="s">
        <v>2654</v>
      </c>
      <c r="W620" s="217" t="s">
        <v>2654</v>
      </c>
      <c r="X620" s="217" t="s">
        <v>2654</v>
      </c>
      <c r="Y620" s="217" t="s">
        <v>2654</v>
      </c>
      <c r="Z620" s="217" t="s">
        <v>2654</v>
      </c>
      <c r="AA620" s="217" t="s">
        <v>2654</v>
      </c>
      <c r="AB620" s="217" t="str">
        <f t="shared" si="184"/>
        <v>NO</v>
      </c>
      <c r="AC620" s="217" t="str">
        <f t="shared" si="185"/>
        <v>NO</v>
      </c>
      <c r="AD620" s="217" t="str">
        <f t="shared" si="186"/>
        <v>NO</v>
      </c>
      <c r="AE620" s="217" t="str">
        <f t="shared" si="187"/>
        <v>YES</v>
      </c>
      <c r="AF620" s="217" t="str">
        <f t="shared" si="188"/>
        <v>NO</v>
      </c>
      <c r="AG620" s="217" t="str">
        <f t="shared" si="189"/>
        <v>NO</v>
      </c>
      <c r="AH620" s="217" t="str">
        <f t="shared" si="191"/>
        <v>NO</v>
      </c>
      <c r="AI620" s="217" t="str">
        <f t="shared" si="192"/>
        <v>NO</v>
      </c>
      <c r="AJ620" s="217" t="str">
        <f t="shared" si="176"/>
        <v>NO</v>
      </c>
      <c r="AK620" s="217" t="str">
        <f t="shared" si="177"/>
        <v>NO</v>
      </c>
      <c r="AL620" s="217" t="str">
        <f t="shared" si="178"/>
        <v>NO</v>
      </c>
      <c r="AM620" s="217" t="str">
        <f t="shared" si="179"/>
        <v>NO</v>
      </c>
      <c r="AN620" s="217" t="str">
        <f t="shared" si="180"/>
        <v>NO</v>
      </c>
      <c r="AO620" s="217" t="str">
        <f t="shared" si="180"/>
        <v>NO</v>
      </c>
      <c r="AP620" s="217" t="str">
        <f>IF(AND(Inputs!$E$16=TRUE,K620="YES"),"YES","NO")</f>
        <v>NO</v>
      </c>
      <c r="AQ620" s="217" t="str">
        <f t="shared" si="181"/>
        <v>YES</v>
      </c>
      <c r="AR620" s="217" t="str">
        <f t="shared" si="190"/>
        <v>NO</v>
      </c>
      <c r="AS620" s="216">
        <v>24</v>
      </c>
      <c r="AT620" s="221">
        <f t="shared" si="175"/>
        <v>43528</v>
      </c>
      <c r="AU620" s="217" t="str">
        <f t="shared" si="182"/>
        <v>PO+24W</v>
      </c>
    </row>
    <row r="621" spans="1:47" s="9" customFormat="1" hidden="1" x14ac:dyDescent="0.25">
      <c r="A621" s="218"/>
      <c r="B621" s="217" t="s">
        <v>2644</v>
      </c>
      <c r="C621" s="217">
        <v>8700</v>
      </c>
      <c r="D621" s="225">
        <v>8703</v>
      </c>
      <c r="E621" s="205" t="s">
        <v>2923</v>
      </c>
      <c r="F621" s="205" t="str">
        <f t="shared" si="183"/>
        <v>0000-FE-8703</v>
      </c>
      <c r="G621" s="205" t="s">
        <v>2742</v>
      </c>
      <c r="H621" s="9" t="s">
        <v>2667</v>
      </c>
      <c r="I621" s="9" t="str">
        <f>VLOOKUP(J621,Auxiliary!B:C,2,0)</f>
        <v>TT00</v>
      </c>
      <c r="J621" s="217" t="s">
        <v>2545</v>
      </c>
      <c r="K621" s="217" t="s">
        <v>2653</v>
      </c>
      <c r="L621" s="217" t="s">
        <v>2654</v>
      </c>
      <c r="M621" s="217" t="s">
        <v>2654</v>
      </c>
      <c r="N621" s="217" t="s">
        <v>2654</v>
      </c>
      <c r="O621" s="217" t="s">
        <v>2654</v>
      </c>
      <c r="P621" s="217" t="s">
        <v>2654</v>
      </c>
      <c r="Q621" s="217" t="s">
        <v>2653</v>
      </c>
      <c r="R621" s="217" t="s">
        <v>2653</v>
      </c>
      <c r="S621" s="217" t="s">
        <v>2654</v>
      </c>
      <c r="T621" s="217" t="s">
        <v>2654</v>
      </c>
      <c r="U621" s="217" t="s">
        <v>2654</v>
      </c>
      <c r="V621" s="217" t="s">
        <v>2654</v>
      </c>
      <c r="W621" s="217" t="s">
        <v>2654</v>
      </c>
      <c r="X621" s="217" t="s">
        <v>2654</v>
      </c>
      <c r="Y621" s="217" t="s">
        <v>2654</v>
      </c>
      <c r="Z621" s="217" t="s">
        <v>2654</v>
      </c>
      <c r="AA621" s="217" t="s">
        <v>2654</v>
      </c>
      <c r="AB621" s="217" t="str">
        <f t="shared" si="184"/>
        <v>NO</v>
      </c>
      <c r="AC621" s="217" t="str">
        <f t="shared" si="185"/>
        <v>NO</v>
      </c>
      <c r="AD621" s="217" t="str">
        <f t="shared" si="186"/>
        <v>NO</v>
      </c>
      <c r="AE621" s="217" t="str">
        <f t="shared" si="187"/>
        <v>YES</v>
      </c>
      <c r="AF621" s="217" t="str">
        <f t="shared" si="188"/>
        <v>NO</v>
      </c>
      <c r="AG621" s="217" t="str">
        <f t="shared" si="189"/>
        <v>NO</v>
      </c>
      <c r="AH621" s="217" t="str">
        <f t="shared" si="191"/>
        <v>NO</v>
      </c>
      <c r="AI621" s="217" t="str">
        <f t="shared" si="192"/>
        <v>NO</v>
      </c>
      <c r="AJ621" s="217" t="str">
        <f t="shared" si="176"/>
        <v>NO</v>
      </c>
      <c r="AK621" s="217" t="str">
        <f t="shared" si="177"/>
        <v>NO</v>
      </c>
      <c r="AL621" s="217" t="str">
        <f t="shared" si="178"/>
        <v>NO</v>
      </c>
      <c r="AM621" s="217" t="str">
        <f t="shared" si="179"/>
        <v>NO</v>
      </c>
      <c r="AN621" s="217" t="str">
        <f t="shared" si="180"/>
        <v>NO</v>
      </c>
      <c r="AO621" s="217" t="str">
        <f t="shared" si="180"/>
        <v>NO</v>
      </c>
      <c r="AP621" s="217" t="str">
        <f>IF(AND(Inputs!$E$16=TRUE,K621="YES"),"YES","NO")</f>
        <v>NO</v>
      </c>
      <c r="AQ621" s="217" t="str">
        <f t="shared" si="181"/>
        <v>YES</v>
      </c>
      <c r="AR621" s="217" t="str">
        <f t="shared" si="190"/>
        <v>NO</v>
      </c>
      <c r="AS621" s="216">
        <v>24</v>
      </c>
      <c r="AT621" s="221">
        <f t="shared" si="175"/>
        <v>43528</v>
      </c>
      <c r="AU621" s="217" t="str">
        <f t="shared" si="182"/>
        <v>PO+24W</v>
      </c>
    </row>
    <row r="622" spans="1:47" s="9" customFormat="1" hidden="1" x14ac:dyDescent="0.25">
      <c r="A622" s="218"/>
      <c r="B622" s="217" t="s">
        <v>2644</v>
      </c>
      <c r="C622" s="217">
        <v>8700</v>
      </c>
      <c r="D622" s="225">
        <v>8704</v>
      </c>
      <c r="E622" s="205" t="s">
        <v>2420</v>
      </c>
      <c r="F622" s="205" t="str">
        <f t="shared" si="183"/>
        <v>0000-FE-8704</v>
      </c>
      <c r="G622" s="205" t="s">
        <v>2742</v>
      </c>
      <c r="H622" s="9" t="s">
        <v>2667</v>
      </c>
      <c r="I622" s="9" t="str">
        <f>VLOOKUP(J622,Auxiliary!B:C,2,0)</f>
        <v>TT00</v>
      </c>
      <c r="J622" s="217" t="s">
        <v>2545</v>
      </c>
      <c r="K622" s="217" t="s">
        <v>2653</v>
      </c>
      <c r="L622" s="217" t="s">
        <v>2654</v>
      </c>
      <c r="M622" s="217" t="s">
        <v>2654</v>
      </c>
      <c r="N622" s="217" t="s">
        <v>2654</v>
      </c>
      <c r="O622" s="217" t="s">
        <v>2654</v>
      </c>
      <c r="P622" s="217" t="s">
        <v>2654</v>
      </c>
      <c r="Q622" s="217" t="s">
        <v>2653</v>
      </c>
      <c r="R622" s="217" t="s">
        <v>2653</v>
      </c>
      <c r="S622" s="217" t="s">
        <v>2654</v>
      </c>
      <c r="T622" s="217" t="s">
        <v>2654</v>
      </c>
      <c r="U622" s="217" t="s">
        <v>2654</v>
      </c>
      <c r="V622" s="217" t="s">
        <v>2654</v>
      </c>
      <c r="W622" s="217" t="s">
        <v>2654</v>
      </c>
      <c r="X622" s="217" t="s">
        <v>2654</v>
      </c>
      <c r="Y622" s="217" t="s">
        <v>2654</v>
      </c>
      <c r="Z622" s="217" t="s">
        <v>2654</v>
      </c>
      <c r="AA622" s="217" t="s">
        <v>2654</v>
      </c>
      <c r="AB622" s="217" t="str">
        <f t="shared" si="184"/>
        <v>NO</v>
      </c>
      <c r="AC622" s="217" t="str">
        <f t="shared" si="185"/>
        <v>NO</v>
      </c>
      <c r="AD622" s="217" t="str">
        <f t="shared" si="186"/>
        <v>NO</v>
      </c>
      <c r="AE622" s="217" t="str">
        <f t="shared" si="187"/>
        <v>YES</v>
      </c>
      <c r="AF622" s="217" t="str">
        <f t="shared" si="188"/>
        <v>NO</v>
      </c>
      <c r="AG622" s="217" t="str">
        <f t="shared" si="189"/>
        <v>NO</v>
      </c>
      <c r="AH622" s="217" t="str">
        <f t="shared" si="191"/>
        <v>NO</v>
      </c>
      <c r="AI622" s="217" t="str">
        <f t="shared" si="192"/>
        <v>NO</v>
      </c>
      <c r="AJ622" s="217" t="str">
        <f t="shared" si="176"/>
        <v>NO</v>
      </c>
      <c r="AK622" s="217" t="str">
        <f t="shared" si="177"/>
        <v>NO</v>
      </c>
      <c r="AL622" s="217" t="str">
        <f t="shared" si="178"/>
        <v>NO</v>
      </c>
      <c r="AM622" s="217" t="str">
        <f t="shared" si="179"/>
        <v>NO</v>
      </c>
      <c r="AN622" s="217" t="str">
        <f t="shared" si="180"/>
        <v>NO</v>
      </c>
      <c r="AO622" s="217" t="str">
        <f t="shared" si="180"/>
        <v>NO</v>
      </c>
      <c r="AP622" s="217" t="str">
        <f>IF(AND(Inputs!$E$16=TRUE,K622="YES"),"YES","NO")</f>
        <v>NO</v>
      </c>
      <c r="AQ622" s="217" t="str">
        <f t="shared" si="181"/>
        <v>YES</v>
      </c>
      <c r="AR622" s="217" t="str">
        <f t="shared" si="190"/>
        <v>NO</v>
      </c>
      <c r="AS622" s="216">
        <v>24</v>
      </c>
      <c r="AT622" s="221">
        <f t="shared" si="175"/>
        <v>43528</v>
      </c>
      <c r="AU622" s="217" t="str">
        <f t="shared" si="182"/>
        <v>PO+24W</v>
      </c>
    </row>
    <row r="623" spans="1:47" s="9" customFormat="1" hidden="1" x14ac:dyDescent="0.25">
      <c r="A623" s="218"/>
      <c r="B623" s="217" t="s">
        <v>2644</v>
      </c>
      <c r="C623" s="217">
        <v>8700</v>
      </c>
      <c r="D623" s="225">
        <v>8705</v>
      </c>
      <c r="E623" s="205" t="s">
        <v>2421</v>
      </c>
      <c r="F623" s="205" t="str">
        <f t="shared" si="183"/>
        <v>0000-FE-8705</v>
      </c>
      <c r="G623" s="205" t="s">
        <v>2742</v>
      </c>
      <c r="H623" s="9" t="s">
        <v>2667</v>
      </c>
      <c r="I623" s="9" t="str">
        <f>VLOOKUP(J623,Auxiliary!B:C,2,0)</f>
        <v>TT00</v>
      </c>
      <c r="J623" s="217" t="s">
        <v>2545</v>
      </c>
      <c r="K623" s="217" t="s">
        <v>2653</v>
      </c>
      <c r="L623" s="217" t="s">
        <v>2654</v>
      </c>
      <c r="M623" s="217" t="s">
        <v>2654</v>
      </c>
      <c r="N623" s="217" t="s">
        <v>2654</v>
      </c>
      <c r="O623" s="217" t="s">
        <v>2654</v>
      </c>
      <c r="P623" s="217" t="s">
        <v>2654</v>
      </c>
      <c r="Q623" s="217" t="s">
        <v>2653</v>
      </c>
      <c r="R623" s="217" t="s">
        <v>2653</v>
      </c>
      <c r="S623" s="217" t="s">
        <v>2654</v>
      </c>
      <c r="T623" s="217" t="s">
        <v>2654</v>
      </c>
      <c r="U623" s="217" t="s">
        <v>2654</v>
      </c>
      <c r="V623" s="217" t="s">
        <v>2654</v>
      </c>
      <c r="W623" s="217" t="s">
        <v>2654</v>
      </c>
      <c r="X623" s="217" t="s">
        <v>2654</v>
      </c>
      <c r="Y623" s="217" t="s">
        <v>2654</v>
      </c>
      <c r="Z623" s="217" t="s">
        <v>2654</v>
      </c>
      <c r="AA623" s="217" t="s">
        <v>2654</v>
      </c>
      <c r="AB623" s="217" t="str">
        <f t="shared" si="184"/>
        <v>NO</v>
      </c>
      <c r="AC623" s="217" t="str">
        <f t="shared" si="185"/>
        <v>NO</v>
      </c>
      <c r="AD623" s="217" t="str">
        <f t="shared" si="186"/>
        <v>NO</v>
      </c>
      <c r="AE623" s="217" t="str">
        <f t="shared" si="187"/>
        <v>YES</v>
      </c>
      <c r="AF623" s="217" t="str">
        <f t="shared" si="188"/>
        <v>NO</v>
      </c>
      <c r="AG623" s="217" t="str">
        <f t="shared" si="189"/>
        <v>NO</v>
      </c>
      <c r="AH623" s="217" t="str">
        <f t="shared" si="191"/>
        <v>NO</v>
      </c>
      <c r="AI623" s="217" t="str">
        <f t="shared" si="192"/>
        <v>NO</v>
      </c>
      <c r="AJ623" s="217" t="str">
        <f t="shared" si="176"/>
        <v>NO</v>
      </c>
      <c r="AK623" s="217" t="str">
        <f t="shared" si="177"/>
        <v>NO</v>
      </c>
      <c r="AL623" s="217" t="str">
        <f t="shared" si="178"/>
        <v>NO</v>
      </c>
      <c r="AM623" s="217" t="str">
        <f t="shared" si="179"/>
        <v>NO</v>
      </c>
      <c r="AN623" s="217" t="str">
        <f t="shared" si="180"/>
        <v>NO</v>
      </c>
      <c r="AO623" s="217" t="str">
        <f t="shared" si="180"/>
        <v>NO</v>
      </c>
      <c r="AP623" s="217" t="str">
        <f>IF(AND(Inputs!$E$16=TRUE,K623="YES"),"YES","NO")</f>
        <v>NO</v>
      </c>
      <c r="AQ623" s="217" t="str">
        <f t="shared" si="181"/>
        <v>YES</v>
      </c>
      <c r="AR623" s="217" t="str">
        <f t="shared" si="190"/>
        <v>NO</v>
      </c>
      <c r="AS623" s="216">
        <v>24</v>
      </c>
      <c r="AT623" s="221">
        <f t="shared" si="175"/>
        <v>43528</v>
      </c>
      <c r="AU623" s="217" t="str">
        <f t="shared" si="182"/>
        <v>PO+24W</v>
      </c>
    </row>
    <row r="624" spans="1:47" s="9" customFormat="1" hidden="1" x14ac:dyDescent="0.25">
      <c r="A624" s="218"/>
      <c r="B624" s="217" t="s">
        <v>2644</v>
      </c>
      <c r="C624" s="217">
        <v>8700</v>
      </c>
      <c r="D624" s="225">
        <v>8706</v>
      </c>
      <c r="E624" s="205" t="s">
        <v>2422</v>
      </c>
      <c r="F624" s="205" t="str">
        <f t="shared" si="183"/>
        <v>0000-FE-8706</v>
      </c>
      <c r="G624" s="205" t="s">
        <v>2742</v>
      </c>
      <c r="H624" s="9" t="s">
        <v>2667</v>
      </c>
      <c r="I624" s="9" t="str">
        <f>VLOOKUP(J624,Auxiliary!B:C,2,0)</f>
        <v>TT00</v>
      </c>
      <c r="J624" s="217" t="s">
        <v>2545</v>
      </c>
      <c r="K624" s="217" t="s">
        <v>2653</v>
      </c>
      <c r="L624" s="217" t="s">
        <v>2654</v>
      </c>
      <c r="M624" s="217" t="s">
        <v>2654</v>
      </c>
      <c r="N624" s="217" t="s">
        <v>2654</v>
      </c>
      <c r="O624" s="217" t="s">
        <v>2654</v>
      </c>
      <c r="P624" s="217" t="s">
        <v>2654</v>
      </c>
      <c r="Q624" s="217" t="s">
        <v>2653</v>
      </c>
      <c r="R624" s="217" t="s">
        <v>2653</v>
      </c>
      <c r="S624" s="217" t="s">
        <v>2654</v>
      </c>
      <c r="T624" s="217" t="s">
        <v>2654</v>
      </c>
      <c r="U624" s="217" t="s">
        <v>2654</v>
      </c>
      <c r="V624" s="217" t="s">
        <v>2654</v>
      </c>
      <c r="W624" s="217" t="s">
        <v>2654</v>
      </c>
      <c r="X624" s="217" t="s">
        <v>2654</v>
      </c>
      <c r="Y624" s="217" t="s">
        <v>2654</v>
      </c>
      <c r="Z624" s="217" t="s">
        <v>2654</v>
      </c>
      <c r="AA624" s="217" t="s">
        <v>2654</v>
      </c>
      <c r="AB624" s="217" t="str">
        <f t="shared" si="184"/>
        <v>NO</v>
      </c>
      <c r="AC624" s="217" t="str">
        <f t="shared" si="185"/>
        <v>NO</v>
      </c>
      <c r="AD624" s="217" t="str">
        <f t="shared" si="186"/>
        <v>NO</v>
      </c>
      <c r="AE624" s="217" t="str">
        <f t="shared" si="187"/>
        <v>YES</v>
      </c>
      <c r="AF624" s="217" t="str">
        <f t="shared" si="188"/>
        <v>NO</v>
      </c>
      <c r="AG624" s="217" t="str">
        <f t="shared" si="189"/>
        <v>NO</v>
      </c>
      <c r="AH624" s="217" t="str">
        <f t="shared" si="191"/>
        <v>NO</v>
      </c>
      <c r="AI624" s="217" t="str">
        <f t="shared" si="192"/>
        <v>NO</v>
      </c>
      <c r="AJ624" s="217" t="str">
        <f t="shared" si="176"/>
        <v>NO</v>
      </c>
      <c r="AK624" s="217" t="str">
        <f t="shared" si="177"/>
        <v>NO</v>
      </c>
      <c r="AL624" s="217" t="str">
        <f t="shared" si="178"/>
        <v>NO</v>
      </c>
      <c r="AM624" s="217" t="str">
        <f t="shared" si="179"/>
        <v>NO</v>
      </c>
      <c r="AN624" s="217" t="str">
        <f t="shared" si="180"/>
        <v>NO</v>
      </c>
      <c r="AO624" s="217" t="str">
        <f t="shared" si="180"/>
        <v>NO</v>
      </c>
      <c r="AP624" s="217" t="str">
        <f>IF(AND(Inputs!$E$16=TRUE,K624="YES"),"YES","NO")</f>
        <v>NO</v>
      </c>
      <c r="AQ624" s="217" t="str">
        <f t="shared" si="181"/>
        <v>YES</v>
      </c>
      <c r="AR624" s="217" t="str">
        <f t="shared" si="190"/>
        <v>NO</v>
      </c>
      <c r="AS624" s="216">
        <v>24</v>
      </c>
      <c r="AT624" s="221">
        <f t="shared" si="175"/>
        <v>43528</v>
      </c>
      <c r="AU624" s="217" t="str">
        <f t="shared" si="182"/>
        <v>PO+24W</v>
      </c>
    </row>
    <row r="625" spans="1:47" s="9" customFormat="1" hidden="1" x14ac:dyDescent="0.25">
      <c r="A625" s="218"/>
      <c r="B625" s="217" t="s">
        <v>2644</v>
      </c>
      <c r="C625" s="217">
        <v>8700</v>
      </c>
      <c r="D625" s="225">
        <v>8707</v>
      </c>
      <c r="E625" s="205" t="s">
        <v>2423</v>
      </c>
      <c r="F625" s="205" t="str">
        <f t="shared" si="183"/>
        <v>0000-FE-8707</v>
      </c>
      <c r="G625" s="205" t="s">
        <v>2742</v>
      </c>
      <c r="H625" s="9" t="s">
        <v>2667</v>
      </c>
      <c r="I625" s="9" t="str">
        <f>VLOOKUP(J625,Auxiliary!B:C,2,0)</f>
        <v>TT00</v>
      </c>
      <c r="J625" s="217" t="s">
        <v>2545</v>
      </c>
      <c r="K625" s="217" t="s">
        <v>2653</v>
      </c>
      <c r="L625" s="217" t="s">
        <v>2654</v>
      </c>
      <c r="M625" s="217" t="s">
        <v>2654</v>
      </c>
      <c r="N625" s="217" t="s">
        <v>2654</v>
      </c>
      <c r="O625" s="217" t="s">
        <v>2654</v>
      </c>
      <c r="P625" s="217" t="s">
        <v>2654</v>
      </c>
      <c r="Q625" s="217" t="s">
        <v>2653</v>
      </c>
      <c r="R625" s="217" t="s">
        <v>2653</v>
      </c>
      <c r="S625" s="217" t="s">
        <v>2654</v>
      </c>
      <c r="T625" s="217" t="s">
        <v>2654</v>
      </c>
      <c r="U625" s="217" t="s">
        <v>2654</v>
      </c>
      <c r="V625" s="217" t="s">
        <v>2654</v>
      </c>
      <c r="W625" s="217" t="s">
        <v>2654</v>
      </c>
      <c r="X625" s="217" t="s">
        <v>2654</v>
      </c>
      <c r="Y625" s="217" t="s">
        <v>2654</v>
      </c>
      <c r="Z625" s="217" t="s">
        <v>2654</v>
      </c>
      <c r="AA625" s="217" t="s">
        <v>2654</v>
      </c>
      <c r="AB625" s="217" t="str">
        <f t="shared" si="184"/>
        <v>NO</v>
      </c>
      <c r="AC625" s="217" t="str">
        <f t="shared" si="185"/>
        <v>NO</v>
      </c>
      <c r="AD625" s="217" t="str">
        <f t="shared" si="186"/>
        <v>NO</v>
      </c>
      <c r="AE625" s="217" t="str">
        <f t="shared" si="187"/>
        <v>YES</v>
      </c>
      <c r="AF625" s="217" t="str">
        <f t="shared" si="188"/>
        <v>NO</v>
      </c>
      <c r="AG625" s="217" t="str">
        <f t="shared" si="189"/>
        <v>NO</v>
      </c>
      <c r="AH625" s="217" t="str">
        <f t="shared" si="191"/>
        <v>NO</v>
      </c>
      <c r="AI625" s="217" t="str">
        <f t="shared" si="192"/>
        <v>NO</v>
      </c>
      <c r="AJ625" s="217" t="str">
        <f t="shared" si="176"/>
        <v>NO</v>
      </c>
      <c r="AK625" s="217" t="str">
        <f t="shared" si="177"/>
        <v>NO</v>
      </c>
      <c r="AL625" s="217" t="str">
        <f t="shared" si="178"/>
        <v>NO</v>
      </c>
      <c r="AM625" s="217" t="str">
        <f t="shared" si="179"/>
        <v>NO</v>
      </c>
      <c r="AN625" s="217" t="str">
        <f t="shared" si="180"/>
        <v>NO</v>
      </c>
      <c r="AO625" s="217" t="str">
        <f t="shared" si="180"/>
        <v>NO</v>
      </c>
      <c r="AP625" s="217" t="str">
        <f>IF(AND(Inputs!$E$16=TRUE,K625="YES"),"YES","NO")</f>
        <v>NO</v>
      </c>
      <c r="AQ625" s="217" t="str">
        <f t="shared" si="181"/>
        <v>YES</v>
      </c>
      <c r="AR625" s="217" t="str">
        <f t="shared" si="190"/>
        <v>NO</v>
      </c>
      <c r="AS625" s="216">
        <v>24</v>
      </c>
      <c r="AT625" s="221">
        <f t="shared" si="175"/>
        <v>43528</v>
      </c>
      <c r="AU625" s="217" t="str">
        <f t="shared" si="182"/>
        <v>PO+24W</v>
      </c>
    </row>
    <row r="626" spans="1:47" s="9" customFormat="1" hidden="1" x14ac:dyDescent="0.25">
      <c r="A626" s="218"/>
      <c r="B626" s="217" t="s">
        <v>2644</v>
      </c>
      <c r="C626" s="217">
        <v>8700</v>
      </c>
      <c r="D626" s="225">
        <v>8708</v>
      </c>
      <c r="E626" s="205" t="s">
        <v>2924</v>
      </c>
      <c r="F626" s="205" t="str">
        <f t="shared" si="183"/>
        <v>0000-FE-8708</v>
      </c>
      <c r="G626" s="205" t="s">
        <v>2742</v>
      </c>
      <c r="H626" s="9" t="s">
        <v>2667</v>
      </c>
      <c r="I626" s="9" t="str">
        <f>VLOOKUP(J626,Auxiliary!B:C,2,0)</f>
        <v>TT00</v>
      </c>
      <c r="J626" s="217" t="s">
        <v>2545</v>
      </c>
      <c r="K626" s="217" t="s">
        <v>2653</v>
      </c>
      <c r="L626" s="217" t="s">
        <v>2654</v>
      </c>
      <c r="M626" s="217" t="s">
        <v>2654</v>
      </c>
      <c r="N626" s="217" t="s">
        <v>2654</v>
      </c>
      <c r="O626" s="217" t="s">
        <v>2654</v>
      </c>
      <c r="P626" s="217" t="s">
        <v>2654</v>
      </c>
      <c r="Q626" s="217" t="s">
        <v>2653</v>
      </c>
      <c r="R626" s="217" t="s">
        <v>2653</v>
      </c>
      <c r="S626" s="217" t="s">
        <v>2654</v>
      </c>
      <c r="T626" s="217" t="s">
        <v>2654</v>
      </c>
      <c r="U626" s="217" t="s">
        <v>2654</v>
      </c>
      <c r="V626" s="217" t="s">
        <v>2654</v>
      </c>
      <c r="W626" s="217" t="s">
        <v>2654</v>
      </c>
      <c r="X626" s="217" t="s">
        <v>2654</v>
      </c>
      <c r="Y626" s="217" t="s">
        <v>2654</v>
      </c>
      <c r="Z626" s="217" t="s">
        <v>2654</v>
      </c>
      <c r="AA626" s="217" t="s">
        <v>2654</v>
      </c>
      <c r="AB626" s="217" t="str">
        <f t="shared" si="184"/>
        <v>NO</v>
      </c>
      <c r="AC626" s="217" t="str">
        <f t="shared" si="185"/>
        <v>NO</v>
      </c>
      <c r="AD626" s="217" t="str">
        <f t="shared" si="186"/>
        <v>NO</v>
      </c>
      <c r="AE626" s="217" t="str">
        <f t="shared" si="187"/>
        <v>YES</v>
      </c>
      <c r="AF626" s="217" t="str">
        <f t="shared" si="188"/>
        <v>NO</v>
      </c>
      <c r="AG626" s="217" t="str">
        <f t="shared" si="189"/>
        <v>NO</v>
      </c>
      <c r="AH626" s="217" t="str">
        <f t="shared" si="191"/>
        <v>NO</v>
      </c>
      <c r="AI626" s="217" t="str">
        <f t="shared" si="192"/>
        <v>NO</v>
      </c>
      <c r="AJ626" s="217" t="str">
        <f t="shared" si="176"/>
        <v>NO</v>
      </c>
      <c r="AK626" s="217" t="str">
        <f t="shared" si="177"/>
        <v>NO</v>
      </c>
      <c r="AL626" s="217" t="str">
        <f t="shared" si="178"/>
        <v>NO</v>
      </c>
      <c r="AM626" s="217" t="str">
        <f t="shared" si="179"/>
        <v>NO</v>
      </c>
      <c r="AN626" s="217" t="str">
        <f t="shared" si="180"/>
        <v>NO</v>
      </c>
      <c r="AO626" s="217" t="str">
        <f t="shared" si="180"/>
        <v>NO</v>
      </c>
      <c r="AP626" s="217" t="str">
        <f>IF(AND(Inputs!$E$16=TRUE,K626="YES"),"YES","NO")</f>
        <v>NO</v>
      </c>
      <c r="AQ626" s="217" t="str">
        <f t="shared" si="181"/>
        <v>YES</v>
      </c>
      <c r="AR626" s="217" t="str">
        <f t="shared" si="190"/>
        <v>NO</v>
      </c>
      <c r="AS626" s="216">
        <v>40</v>
      </c>
      <c r="AT626" s="221">
        <f t="shared" si="175"/>
        <v>43640</v>
      </c>
      <c r="AU626" s="217" t="str">
        <f t="shared" si="182"/>
        <v>PO+40W</v>
      </c>
    </row>
    <row r="627" spans="1:47" s="9" customFormat="1" hidden="1" x14ac:dyDescent="0.25">
      <c r="A627" s="218"/>
      <c r="B627" s="217" t="s">
        <v>2644</v>
      </c>
      <c r="C627" s="217">
        <v>8700</v>
      </c>
      <c r="D627" s="225">
        <v>8709</v>
      </c>
      <c r="E627" s="205" t="s">
        <v>2017</v>
      </c>
      <c r="F627" s="205" t="str">
        <f t="shared" si="183"/>
        <v>0000-FE-8709</v>
      </c>
      <c r="G627" s="205" t="s">
        <v>2742</v>
      </c>
      <c r="H627" s="9" t="s">
        <v>2667</v>
      </c>
      <c r="I627" s="9" t="str">
        <f>VLOOKUP(J627,Auxiliary!B:C,2,0)</f>
        <v>TT00</v>
      </c>
      <c r="J627" s="217" t="s">
        <v>2545</v>
      </c>
      <c r="K627" s="217" t="s">
        <v>2653</v>
      </c>
      <c r="L627" s="217" t="s">
        <v>2654</v>
      </c>
      <c r="M627" s="217" t="s">
        <v>2654</v>
      </c>
      <c r="N627" s="217" t="s">
        <v>2654</v>
      </c>
      <c r="O627" s="217" t="s">
        <v>2654</v>
      </c>
      <c r="P627" s="217" t="s">
        <v>2654</v>
      </c>
      <c r="Q627" s="217" t="s">
        <v>2653</v>
      </c>
      <c r="R627" s="217" t="s">
        <v>2653</v>
      </c>
      <c r="S627" s="217" t="s">
        <v>2654</v>
      </c>
      <c r="T627" s="217" t="s">
        <v>2654</v>
      </c>
      <c r="U627" s="217" t="s">
        <v>2654</v>
      </c>
      <c r="V627" s="217" t="s">
        <v>2654</v>
      </c>
      <c r="W627" s="217" t="s">
        <v>2654</v>
      </c>
      <c r="X627" s="217" t="s">
        <v>2654</v>
      </c>
      <c r="Y627" s="217" t="s">
        <v>2654</v>
      </c>
      <c r="Z627" s="217" t="s">
        <v>2654</v>
      </c>
      <c r="AA627" s="217" t="s">
        <v>2654</v>
      </c>
      <c r="AB627" s="217" t="str">
        <f t="shared" si="184"/>
        <v>NO</v>
      </c>
      <c r="AC627" s="217" t="str">
        <f t="shared" si="185"/>
        <v>NO</v>
      </c>
      <c r="AD627" s="217" t="str">
        <f t="shared" si="186"/>
        <v>NO</v>
      </c>
      <c r="AE627" s="217" t="str">
        <f t="shared" si="187"/>
        <v>YES</v>
      </c>
      <c r="AF627" s="217" t="str">
        <f t="shared" si="188"/>
        <v>NO</v>
      </c>
      <c r="AG627" s="217" t="str">
        <f t="shared" si="189"/>
        <v>NO</v>
      </c>
      <c r="AH627" s="217" t="str">
        <f t="shared" si="191"/>
        <v>NO</v>
      </c>
      <c r="AI627" s="217" t="str">
        <f t="shared" si="192"/>
        <v>NO</v>
      </c>
      <c r="AJ627" s="217" t="str">
        <f t="shared" si="176"/>
        <v>NO</v>
      </c>
      <c r="AK627" s="217" t="str">
        <f t="shared" si="177"/>
        <v>NO</v>
      </c>
      <c r="AL627" s="217" t="str">
        <f t="shared" si="178"/>
        <v>NO</v>
      </c>
      <c r="AM627" s="217" t="str">
        <f t="shared" si="179"/>
        <v>NO</v>
      </c>
      <c r="AN627" s="217" t="str">
        <f t="shared" si="180"/>
        <v>NO</v>
      </c>
      <c r="AO627" s="217" t="str">
        <f t="shared" si="180"/>
        <v>NO</v>
      </c>
      <c r="AP627" s="217" t="str">
        <f>IF(AND(Inputs!$E$16=TRUE,K627="YES"),"YES","NO")</f>
        <v>NO</v>
      </c>
      <c r="AQ627" s="217" t="str">
        <f t="shared" si="181"/>
        <v>YES</v>
      </c>
      <c r="AR627" s="217" t="str">
        <f t="shared" si="190"/>
        <v>NO</v>
      </c>
      <c r="AS627" s="216">
        <v>24</v>
      </c>
      <c r="AT627" s="221">
        <f t="shared" si="175"/>
        <v>43528</v>
      </c>
      <c r="AU627" s="217" t="str">
        <f t="shared" si="182"/>
        <v>PO+24W</v>
      </c>
    </row>
    <row r="628" spans="1:47" s="9" customFormat="1" hidden="1" x14ac:dyDescent="0.25">
      <c r="A628" s="218"/>
      <c r="B628" s="217" t="s">
        <v>2644</v>
      </c>
      <c r="C628" s="217">
        <v>8700</v>
      </c>
      <c r="D628" s="225">
        <v>8710</v>
      </c>
      <c r="E628" s="205" t="s">
        <v>2424</v>
      </c>
      <c r="F628" s="205" t="str">
        <f t="shared" si="183"/>
        <v>0000-FE-8710</v>
      </c>
      <c r="G628" s="205" t="s">
        <v>2742</v>
      </c>
      <c r="H628" s="9" t="s">
        <v>2667</v>
      </c>
      <c r="I628" s="9" t="str">
        <f>VLOOKUP(J628,Auxiliary!B:C,2,0)</f>
        <v>TT00</v>
      </c>
      <c r="J628" s="217" t="s">
        <v>2545</v>
      </c>
      <c r="K628" s="217" t="s">
        <v>2653</v>
      </c>
      <c r="L628" s="217" t="s">
        <v>2654</v>
      </c>
      <c r="M628" s="217" t="s">
        <v>2654</v>
      </c>
      <c r="N628" s="217" t="s">
        <v>2654</v>
      </c>
      <c r="O628" s="217" t="s">
        <v>2654</v>
      </c>
      <c r="P628" s="217" t="s">
        <v>2654</v>
      </c>
      <c r="Q628" s="217" t="s">
        <v>2653</v>
      </c>
      <c r="R628" s="217" t="s">
        <v>2653</v>
      </c>
      <c r="S628" s="217" t="s">
        <v>2654</v>
      </c>
      <c r="T628" s="217" t="s">
        <v>2654</v>
      </c>
      <c r="U628" s="217" t="s">
        <v>2654</v>
      </c>
      <c r="V628" s="217" t="s">
        <v>2654</v>
      </c>
      <c r="W628" s="217" t="s">
        <v>2654</v>
      </c>
      <c r="X628" s="217" t="s">
        <v>2654</v>
      </c>
      <c r="Y628" s="217" t="s">
        <v>2654</v>
      </c>
      <c r="Z628" s="217" t="s">
        <v>2654</v>
      </c>
      <c r="AA628" s="217" t="s">
        <v>2654</v>
      </c>
      <c r="AB628" s="217" t="str">
        <f t="shared" si="184"/>
        <v>NO</v>
      </c>
      <c r="AC628" s="217" t="str">
        <f t="shared" si="185"/>
        <v>NO</v>
      </c>
      <c r="AD628" s="217" t="str">
        <f t="shared" si="186"/>
        <v>NO</v>
      </c>
      <c r="AE628" s="217" t="str">
        <f t="shared" si="187"/>
        <v>YES</v>
      </c>
      <c r="AF628" s="217" t="str">
        <f t="shared" si="188"/>
        <v>NO</v>
      </c>
      <c r="AG628" s="217" t="str">
        <f t="shared" si="189"/>
        <v>NO</v>
      </c>
      <c r="AH628" s="217" t="str">
        <f t="shared" si="191"/>
        <v>NO</v>
      </c>
      <c r="AI628" s="217" t="str">
        <f t="shared" si="192"/>
        <v>NO</v>
      </c>
      <c r="AJ628" s="217" t="str">
        <f t="shared" si="176"/>
        <v>NO</v>
      </c>
      <c r="AK628" s="217" t="str">
        <f t="shared" si="177"/>
        <v>NO</v>
      </c>
      <c r="AL628" s="217" t="str">
        <f t="shared" si="178"/>
        <v>NO</v>
      </c>
      <c r="AM628" s="217" t="str">
        <f t="shared" si="179"/>
        <v>NO</v>
      </c>
      <c r="AN628" s="217" t="str">
        <f t="shared" si="180"/>
        <v>NO</v>
      </c>
      <c r="AO628" s="217" t="str">
        <f t="shared" si="180"/>
        <v>NO</v>
      </c>
      <c r="AP628" s="217" t="str">
        <f>IF(AND(Inputs!$E$16=TRUE,K628="YES"),"YES","NO")</f>
        <v>NO</v>
      </c>
      <c r="AQ628" s="217" t="str">
        <f t="shared" si="181"/>
        <v>YES</v>
      </c>
      <c r="AR628" s="217" t="str">
        <f t="shared" si="190"/>
        <v>NO</v>
      </c>
      <c r="AS628" s="216">
        <v>24</v>
      </c>
      <c r="AT628" s="221">
        <f t="shared" si="175"/>
        <v>43528</v>
      </c>
      <c r="AU628" s="217" t="str">
        <f t="shared" si="182"/>
        <v>PO+24W</v>
      </c>
    </row>
    <row r="629" spans="1:47" s="9" customFormat="1" hidden="1" x14ac:dyDescent="0.25">
      <c r="A629" s="218"/>
      <c r="B629" s="217" t="s">
        <v>2644</v>
      </c>
      <c r="C629" s="217">
        <v>8700</v>
      </c>
      <c r="D629" s="225">
        <v>8711</v>
      </c>
      <c r="E629" s="205" t="s">
        <v>2425</v>
      </c>
      <c r="F629" s="205" t="str">
        <f t="shared" si="183"/>
        <v>0000-FE-8711</v>
      </c>
      <c r="G629" s="205" t="s">
        <v>2742</v>
      </c>
      <c r="H629" s="9" t="s">
        <v>2667</v>
      </c>
      <c r="I629" s="9" t="str">
        <f>VLOOKUP(J629,Auxiliary!B:C,2,0)</f>
        <v>TT00</v>
      </c>
      <c r="J629" s="217" t="s">
        <v>2545</v>
      </c>
      <c r="K629" s="217" t="s">
        <v>2653</v>
      </c>
      <c r="L629" s="217" t="s">
        <v>2654</v>
      </c>
      <c r="M629" s="217" t="s">
        <v>2654</v>
      </c>
      <c r="N629" s="217" t="s">
        <v>2654</v>
      </c>
      <c r="O629" s="217" t="s">
        <v>2654</v>
      </c>
      <c r="P629" s="217" t="s">
        <v>2654</v>
      </c>
      <c r="Q629" s="217" t="s">
        <v>2653</v>
      </c>
      <c r="R629" s="217" t="s">
        <v>2653</v>
      </c>
      <c r="S629" s="217" t="s">
        <v>2654</v>
      </c>
      <c r="T629" s="217" t="s">
        <v>2654</v>
      </c>
      <c r="U629" s="217" t="s">
        <v>2654</v>
      </c>
      <c r="V629" s="217" t="s">
        <v>2654</v>
      </c>
      <c r="W629" s="217" t="s">
        <v>2654</v>
      </c>
      <c r="X629" s="217" t="s">
        <v>2654</v>
      </c>
      <c r="Y629" s="217" t="s">
        <v>2654</v>
      </c>
      <c r="Z629" s="217" t="s">
        <v>2654</v>
      </c>
      <c r="AA629" s="217" t="s">
        <v>2654</v>
      </c>
      <c r="AB629" s="217" t="str">
        <f t="shared" si="184"/>
        <v>NO</v>
      </c>
      <c r="AC629" s="217" t="str">
        <f t="shared" si="185"/>
        <v>NO</v>
      </c>
      <c r="AD629" s="217" t="str">
        <f t="shared" si="186"/>
        <v>NO</v>
      </c>
      <c r="AE629" s="217" t="str">
        <f t="shared" si="187"/>
        <v>YES</v>
      </c>
      <c r="AF629" s="217" t="str">
        <f t="shared" si="188"/>
        <v>NO</v>
      </c>
      <c r="AG629" s="217" t="str">
        <f t="shared" si="189"/>
        <v>NO</v>
      </c>
      <c r="AH629" s="217" t="str">
        <f t="shared" si="191"/>
        <v>NO</v>
      </c>
      <c r="AI629" s="217" t="str">
        <f t="shared" si="192"/>
        <v>NO</v>
      </c>
      <c r="AJ629" s="217" t="str">
        <f t="shared" si="176"/>
        <v>NO</v>
      </c>
      <c r="AK629" s="217" t="str">
        <f t="shared" si="177"/>
        <v>NO</v>
      </c>
      <c r="AL629" s="217" t="str">
        <f t="shared" si="178"/>
        <v>NO</v>
      </c>
      <c r="AM629" s="217" t="str">
        <f t="shared" si="179"/>
        <v>NO</v>
      </c>
      <c r="AN629" s="217" t="str">
        <f t="shared" si="180"/>
        <v>NO</v>
      </c>
      <c r="AO629" s="217" t="str">
        <f t="shared" si="180"/>
        <v>NO</v>
      </c>
      <c r="AP629" s="217" t="str">
        <f>IF(AND(Inputs!$E$16=TRUE,K629="YES"),"YES","NO")</f>
        <v>NO</v>
      </c>
      <c r="AQ629" s="217" t="str">
        <f t="shared" si="181"/>
        <v>YES</v>
      </c>
      <c r="AR629" s="217" t="str">
        <f t="shared" si="190"/>
        <v>NO</v>
      </c>
      <c r="AS629" s="216">
        <v>24</v>
      </c>
      <c r="AT629" s="221">
        <f t="shared" si="175"/>
        <v>43528</v>
      </c>
      <c r="AU629" s="217" t="str">
        <f t="shared" si="182"/>
        <v>PO+24W</v>
      </c>
    </row>
    <row r="630" spans="1:47" s="9" customFormat="1" hidden="1" x14ac:dyDescent="0.25">
      <c r="A630" s="218"/>
      <c r="B630" s="217" t="s">
        <v>2644</v>
      </c>
      <c r="C630" s="217">
        <v>8700</v>
      </c>
      <c r="D630" s="225">
        <v>8712</v>
      </c>
      <c r="E630" s="205" t="s">
        <v>2426</v>
      </c>
      <c r="F630" s="205" t="str">
        <f t="shared" si="183"/>
        <v>0000-FE-8712</v>
      </c>
      <c r="G630" s="205" t="s">
        <v>2742</v>
      </c>
      <c r="H630" s="9" t="s">
        <v>2667</v>
      </c>
      <c r="I630" s="9" t="str">
        <f>VLOOKUP(J630,Auxiliary!B:C,2,0)</f>
        <v>TT00</v>
      </c>
      <c r="J630" s="217" t="s">
        <v>2545</v>
      </c>
      <c r="K630" s="217" t="s">
        <v>2653</v>
      </c>
      <c r="L630" s="217" t="s">
        <v>2654</v>
      </c>
      <c r="M630" s="217" t="s">
        <v>2654</v>
      </c>
      <c r="N630" s="217" t="s">
        <v>2654</v>
      </c>
      <c r="O630" s="217" t="s">
        <v>2654</v>
      </c>
      <c r="P630" s="217" t="s">
        <v>2654</v>
      </c>
      <c r="Q630" s="217" t="s">
        <v>2653</v>
      </c>
      <c r="R630" s="217" t="s">
        <v>2653</v>
      </c>
      <c r="S630" s="217" t="s">
        <v>2654</v>
      </c>
      <c r="T630" s="217" t="s">
        <v>2654</v>
      </c>
      <c r="U630" s="217" t="s">
        <v>2654</v>
      </c>
      <c r="V630" s="217" t="s">
        <v>2654</v>
      </c>
      <c r="W630" s="217" t="s">
        <v>2654</v>
      </c>
      <c r="X630" s="217" t="s">
        <v>2654</v>
      </c>
      <c r="Y630" s="217" t="s">
        <v>2654</v>
      </c>
      <c r="Z630" s="217" t="s">
        <v>2654</v>
      </c>
      <c r="AA630" s="217" t="s">
        <v>2654</v>
      </c>
      <c r="AB630" s="217" t="str">
        <f t="shared" si="184"/>
        <v>NO</v>
      </c>
      <c r="AC630" s="217" t="str">
        <f t="shared" si="185"/>
        <v>NO</v>
      </c>
      <c r="AD630" s="217" t="str">
        <f t="shared" si="186"/>
        <v>NO</v>
      </c>
      <c r="AE630" s="217" t="str">
        <f t="shared" si="187"/>
        <v>YES</v>
      </c>
      <c r="AF630" s="217" t="str">
        <f t="shared" si="188"/>
        <v>NO</v>
      </c>
      <c r="AG630" s="217" t="str">
        <f t="shared" si="189"/>
        <v>NO</v>
      </c>
      <c r="AH630" s="217" t="str">
        <f t="shared" si="191"/>
        <v>NO</v>
      </c>
      <c r="AI630" s="217" t="str">
        <f t="shared" si="192"/>
        <v>NO</v>
      </c>
      <c r="AJ630" s="217" t="str">
        <f t="shared" si="176"/>
        <v>NO</v>
      </c>
      <c r="AK630" s="217" t="str">
        <f t="shared" si="177"/>
        <v>NO</v>
      </c>
      <c r="AL630" s="217" t="str">
        <f t="shared" si="178"/>
        <v>NO</v>
      </c>
      <c r="AM630" s="217" t="str">
        <f t="shared" si="179"/>
        <v>NO</v>
      </c>
      <c r="AN630" s="217" t="str">
        <f t="shared" si="180"/>
        <v>NO</v>
      </c>
      <c r="AO630" s="217" t="str">
        <f t="shared" si="180"/>
        <v>NO</v>
      </c>
      <c r="AP630" s="217" t="str">
        <f>IF(AND(Inputs!$E$16=TRUE,K630="YES"),"YES","NO")</f>
        <v>NO</v>
      </c>
      <c r="AQ630" s="217" t="str">
        <f t="shared" si="181"/>
        <v>YES</v>
      </c>
      <c r="AR630" s="217" t="str">
        <f t="shared" si="190"/>
        <v>NO</v>
      </c>
      <c r="AS630" s="216">
        <v>40</v>
      </c>
      <c r="AT630" s="221">
        <f t="shared" si="175"/>
        <v>43640</v>
      </c>
      <c r="AU630" s="217" t="str">
        <f t="shared" si="182"/>
        <v>PO+40W</v>
      </c>
    </row>
    <row r="631" spans="1:47" s="9" customFormat="1" hidden="1" x14ac:dyDescent="0.25">
      <c r="A631" s="218"/>
      <c r="B631" s="217" t="s">
        <v>2644</v>
      </c>
      <c r="C631" s="217">
        <v>8700</v>
      </c>
      <c r="D631" s="225">
        <v>8750</v>
      </c>
      <c r="E631" s="205" t="s">
        <v>2427</v>
      </c>
      <c r="F631" s="205" t="str">
        <f t="shared" si="183"/>
        <v>0000-FE-8750</v>
      </c>
      <c r="G631" s="205" t="s">
        <v>2742</v>
      </c>
      <c r="H631" s="9" t="s">
        <v>2667</v>
      </c>
      <c r="I631" s="9" t="str">
        <f>VLOOKUP(J631,Auxiliary!B:C,2,0)</f>
        <v>JB00</v>
      </c>
      <c r="J631" s="217" t="s">
        <v>2546</v>
      </c>
      <c r="K631" s="217" t="s">
        <v>2653</v>
      </c>
      <c r="L631" s="217" t="s">
        <v>2654</v>
      </c>
      <c r="M631" s="217" t="s">
        <v>2654</v>
      </c>
      <c r="N631" s="217" t="s">
        <v>2654</v>
      </c>
      <c r="O631" s="217" t="s">
        <v>2654</v>
      </c>
      <c r="P631" s="217" t="s">
        <v>2654</v>
      </c>
      <c r="Q631" s="217" t="s">
        <v>2654</v>
      </c>
      <c r="R631" s="217" t="s">
        <v>2653</v>
      </c>
      <c r="S631" s="217" t="s">
        <v>2654</v>
      </c>
      <c r="T631" s="217" t="s">
        <v>2654</v>
      </c>
      <c r="U631" s="217" t="s">
        <v>2654</v>
      </c>
      <c r="V631" s="217" t="s">
        <v>2654</v>
      </c>
      <c r="W631" s="217" t="s">
        <v>2654</v>
      </c>
      <c r="X631" s="217" t="s">
        <v>2654</v>
      </c>
      <c r="Y631" s="217" t="s">
        <v>2654</v>
      </c>
      <c r="Z631" s="217" t="s">
        <v>2654</v>
      </c>
      <c r="AA631" s="217" t="s">
        <v>2654</v>
      </c>
      <c r="AB631" s="217" t="str">
        <f t="shared" si="184"/>
        <v>NO</v>
      </c>
      <c r="AC631" s="217" t="str">
        <f t="shared" si="185"/>
        <v>NO</v>
      </c>
      <c r="AD631" s="217" t="str">
        <f t="shared" si="186"/>
        <v>NO</v>
      </c>
      <c r="AE631" s="217" t="str">
        <f t="shared" si="187"/>
        <v>NO</v>
      </c>
      <c r="AF631" s="217" t="str">
        <f t="shared" si="188"/>
        <v>NO</v>
      </c>
      <c r="AG631" s="217" t="str">
        <f t="shared" si="189"/>
        <v>NO</v>
      </c>
      <c r="AH631" s="217" t="str">
        <f t="shared" si="191"/>
        <v>NO</v>
      </c>
      <c r="AI631" s="217" t="str">
        <f t="shared" si="192"/>
        <v>NO</v>
      </c>
      <c r="AJ631" s="217" t="str">
        <f t="shared" si="176"/>
        <v>NO</v>
      </c>
      <c r="AK631" s="217" t="str">
        <f t="shared" si="177"/>
        <v>NO</v>
      </c>
      <c r="AL631" s="217" t="str">
        <f t="shared" si="178"/>
        <v>NO</v>
      </c>
      <c r="AM631" s="217" t="str">
        <f t="shared" si="179"/>
        <v>NO</v>
      </c>
      <c r="AN631" s="217" t="str">
        <f t="shared" si="180"/>
        <v>NO</v>
      </c>
      <c r="AO631" s="217" t="str">
        <f t="shared" si="180"/>
        <v>NO</v>
      </c>
      <c r="AP631" s="217" t="str">
        <f>IF(AND(Inputs!$E$16=TRUE,K631="YES"),"YES","NO")</f>
        <v>NO</v>
      </c>
      <c r="AQ631" s="217" t="str">
        <f t="shared" si="181"/>
        <v>NO</v>
      </c>
      <c r="AR631" s="217" t="str">
        <f t="shared" si="190"/>
        <v>NO</v>
      </c>
      <c r="AS631" s="216">
        <v>24</v>
      </c>
      <c r="AT631" s="221">
        <f t="shared" si="175"/>
        <v>43528</v>
      </c>
      <c r="AU631" s="217" t="str">
        <f t="shared" si="182"/>
        <v>PO+24W</v>
      </c>
    </row>
    <row r="632" spans="1:47" s="9" customFormat="1" hidden="1" x14ac:dyDescent="0.25">
      <c r="A632" s="218"/>
      <c r="B632" s="217" t="s">
        <v>2644</v>
      </c>
      <c r="C632" s="217">
        <v>8700</v>
      </c>
      <c r="D632" s="225">
        <v>8751</v>
      </c>
      <c r="E632" s="205" t="s">
        <v>2428</v>
      </c>
      <c r="F632" s="205" t="str">
        <f t="shared" si="183"/>
        <v>0000-FE-8751</v>
      </c>
      <c r="G632" s="205" t="s">
        <v>2742</v>
      </c>
      <c r="H632" s="9" t="s">
        <v>2667</v>
      </c>
      <c r="I632" s="9" t="str">
        <f>VLOOKUP(J632,Auxiliary!B:C,2,0)</f>
        <v>JB00</v>
      </c>
      <c r="J632" s="217" t="s">
        <v>2546</v>
      </c>
      <c r="K632" s="217" t="s">
        <v>2653</v>
      </c>
      <c r="L632" s="217" t="s">
        <v>2654</v>
      </c>
      <c r="M632" s="217" t="s">
        <v>2654</v>
      </c>
      <c r="N632" s="217" t="s">
        <v>2654</v>
      </c>
      <c r="O632" s="217" t="s">
        <v>2654</v>
      </c>
      <c r="P632" s="217" t="s">
        <v>2654</v>
      </c>
      <c r="Q632" s="217" t="s">
        <v>2654</v>
      </c>
      <c r="R632" s="217" t="s">
        <v>2653</v>
      </c>
      <c r="S632" s="217" t="s">
        <v>2654</v>
      </c>
      <c r="T632" s="217" t="s">
        <v>2654</v>
      </c>
      <c r="U632" s="217" t="s">
        <v>2654</v>
      </c>
      <c r="V632" s="217" t="s">
        <v>2654</v>
      </c>
      <c r="W632" s="217" t="s">
        <v>2654</v>
      </c>
      <c r="X632" s="217" t="s">
        <v>2654</v>
      </c>
      <c r="Y632" s="217" t="s">
        <v>2654</v>
      </c>
      <c r="Z632" s="217" t="s">
        <v>2654</v>
      </c>
      <c r="AA632" s="217" t="s">
        <v>2654</v>
      </c>
      <c r="AB632" s="217" t="str">
        <f t="shared" si="184"/>
        <v>NO</v>
      </c>
      <c r="AC632" s="217" t="str">
        <f t="shared" si="185"/>
        <v>NO</v>
      </c>
      <c r="AD632" s="217" t="str">
        <f t="shared" si="186"/>
        <v>NO</v>
      </c>
      <c r="AE632" s="217" t="str">
        <f t="shared" si="187"/>
        <v>NO</v>
      </c>
      <c r="AF632" s="217" t="str">
        <f t="shared" si="188"/>
        <v>NO</v>
      </c>
      <c r="AG632" s="217" t="str">
        <f t="shared" si="189"/>
        <v>NO</v>
      </c>
      <c r="AH632" s="217" t="str">
        <f t="shared" si="191"/>
        <v>NO</v>
      </c>
      <c r="AI632" s="217" t="str">
        <f t="shared" si="192"/>
        <v>NO</v>
      </c>
      <c r="AJ632" s="217" t="str">
        <f t="shared" si="176"/>
        <v>NO</v>
      </c>
      <c r="AK632" s="217" t="str">
        <f t="shared" si="177"/>
        <v>NO</v>
      </c>
      <c r="AL632" s="217" t="str">
        <f t="shared" si="178"/>
        <v>NO</v>
      </c>
      <c r="AM632" s="217" t="str">
        <f t="shared" si="179"/>
        <v>NO</v>
      </c>
      <c r="AN632" s="217" t="str">
        <f t="shared" si="180"/>
        <v>NO</v>
      </c>
      <c r="AO632" s="217" t="str">
        <f t="shared" si="180"/>
        <v>NO</v>
      </c>
      <c r="AP632" s="217" t="str">
        <f>IF(AND(Inputs!$E$16=TRUE,K632="YES"),"YES","NO")</f>
        <v>NO</v>
      </c>
      <c r="AQ632" s="217" t="str">
        <f t="shared" si="181"/>
        <v>NO</v>
      </c>
      <c r="AR632" s="217" t="str">
        <f t="shared" si="190"/>
        <v>NO</v>
      </c>
      <c r="AS632" s="216">
        <v>24</v>
      </c>
      <c r="AT632" s="221">
        <f t="shared" si="175"/>
        <v>43528</v>
      </c>
      <c r="AU632" s="217" t="str">
        <f t="shared" si="182"/>
        <v>PO+24W</v>
      </c>
    </row>
    <row r="633" spans="1:47" s="9" customFormat="1" hidden="1" x14ac:dyDescent="0.25">
      <c r="A633" s="218"/>
      <c r="B633" s="217" t="s">
        <v>2644</v>
      </c>
      <c r="C633" s="217">
        <v>8700</v>
      </c>
      <c r="D633" s="225">
        <v>8752</v>
      </c>
      <c r="E633" s="205" t="s">
        <v>2429</v>
      </c>
      <c r="F633" s="205" t="str">
        <f t="shared" si="183"/>
        <v>0000-FE-8752</v>
      </c>
      <c r="G633" s="205" t="s">
        <v>2742</v>
      </c>
      <c r="H633" s="9" t="s">
        <v>2667</v>
      </c>
      <c r="I633" s="9" t="str">
        <f>VLOOKUP(J633,Auxiliary!B:C,2,0)</f>
        <v>JB00</v>
      </c>
      <c r="J633" s="217" t="s">
        <v>2546</v>
      </c>
      <c r="K633" s="217" t="s">
        <v>2653</v>
      </c>
      <c r="L633" s="217" t="s">
        <v>2654</v>
      </c>
      <c r="M633" s="217" t="s">
        <v>2654</v>
      </c>
      <c r="N633" s="217" t="s">
        <v>2654</v>
      </c>
      <c r="O633" s="217" t="s">
        <v>2654</v>
      </c>
      <c r="P633" s="217" t="s">
        <v>2654</v>
      </c>
      <c r="Q633" s="217" t="s">
        <v>2654</v>
      </c>
      <c r="R633" s="217" t="s">
        <v>2653</v>
      </c>
      <c r="S633" s="217" t="s">
        <v>2654</v>
      </c>
      <c r="T633" s="217" t="s">
        <v>2654</v>
      </c>
      <c r="U633" s="217" t="s">
        <v>2654</v>
      </c>
      <c r="V633" s="217" t="s">
        <v>2654</v>
      </c>
      <c r="W633" s="217" t="s">
        <v>2654</v>
      </c>
      <c r="X633" s="217" t="s">
        <v>2654</v>
      </c>
      <c r="Y633" s="217" t="s">
        <v>2654</v>
      </c>
      <c r="Z633" s="217" t="s">
        <v>2654</v>
      </c>
      <c r="AA633" s="217" t="s">
        <v>2654</v>
      </c>
      <c r="AB633" s="217" t="str">
        <f t="shared" si="184"/>
        <v>NO</v>
      </c>
      <c r="AC633" s="217" t="str">
        <f t="shared" si="185"/>
        <v>NO</v>
      </c>
      <c r="AD633" s="217" t="str">
        <f t="shared" si="186"/>
        <v>NO</v>
      </c>
      <c r="AE633" s="217" t="str">
        <f t="shared" si="187"/>
        <v>NO</v>
      </c>
      <c r="AF633" s="217" t="str">
        <f t="shared" si="188"/>
        <v>NO</v>
      </c>
      <c r="AG633" s="217" t="str">
        <f t="shared" si="189"/>
        <v>NO</v>
      </c>
      <c r="AH633" s="217" t="str">
        <f t="shared" si="191"/>
        <v>NO</v>
      </c>
      <c r="AI633" s="217" t="str">
        <f t="shared" si="192"/>
        <v>NO</v>
      </c>
      <c r="AJ633" s="217" t="str">
        <f t="shared" si="176"/>
        <v>NO</v>
      </c>
      <c r="AK633" s="217" t="str">
        <f t="shared" si="177"/>
        <v>NO</v>
      </c>
      <c r="AL633" s="217" t="str">
        <f t="shared" si="178"/>
        <v>NO</v>
      </c>
      <c r="AM633" s="217" t="str">
        <f t="shared" si="179"/>
        <v>NO</v>
      </c>
      <c r="AN633" s="217" t="str">
        <f t="shared" si="180"/>
        <v>NO</v>
      </c>
      <c r="AO633" s="217" t="str">
        <f t="shared" si="180"/>
        <v>NO</v>
      </c>
      <c r="AP633" s="217" t="str">
        <f>IF(AND(Inputs!$E$16=TRUE,K633="YES"),"YES","NO")</f>
        <v>NO</v>
      </c>
      <c r="AQ633" s="217" t="str">
        <f t="shared" si="181"/>
        <v>NO</v>
      </c>
      <c r="AR633" s="217" t="str">
        <f t="shared" si="190"/>
        <v>NO</v>
      </c>
      <c r="AS633" s="216">
        <v>24</v>
      </c>
      <c r="AT633" s="221">
        <f t="shared" ref="AT633:AT696" si="193">IF(AS633=0,"",IF(WEEKDAY(IF(AS633=0,"",SDATE+AS633*7),1)=1,IF(AS633=0,"",SDATE+AS633*7)+1,IF(WEEKDAY(IF(AS633=0,"",SDATE+AS633*7),1)=7,IF(AS633=0,"",SDATE+AS633*7)+2,IF(AS633=0,"",SDATE+AS633*7))))</f>
        <v>43528</v>
      </c>
      <c r="AU633" s="217" t="str">
        <f t="shared" si="182"/>
        <v>PO+24W</v>
      </c>
    </row>
    <row r="634" spans="1:47" s="9" customFormat="1" hidden="1" x14ac:dyDescent="0.25">
      <c r="A634" s="218"/>
      <c r="B634" s="217" t="s">
        <v>2644</v>
      </c>
      <c r="C634" s="217">
        <v>8700</v>
      </c>
      <c r="D634" s="225">
        <v>8753</v>
      </c>
      <c r="E634" s="205" t="s">
        <v>2925</v>
      </c>
      <c r="F634" s="205" t="str">
        <f t="shared" si="183"/>
        <v>0000-FE-8753</v>
      </c>
      <c r="G634" s="205" t="s">
        <v>2742</v>
      </c>
      <c r="H634" s="9" t="s">
        <v>2667</v>
      </c>
      <c r="I634" s="9" t="str">
        <f>VLOOKUP(J634,Auxiliary!B:C,2,0)</f>
        <v>JB00</v>
      </c>
      <c r="J634" s="217" t="s">
        <v>2546</v>
      </c>
      <c r="K634" s="217" t="s">
        <v>2653</v>
      </c>
      <c r="L634" s="217" t="s">
        <v>2654</v>
      </c>
      <c r="M634" s="217" t="s">
        <v>2654</v>
      </c>
      <c r="N634" s="217" t="s">
        <v>2654</v>
      </c>
      <c r="O634" s="217" t="s">
        <v>2654</v>
      </c>
      <c r="P634" s="217" t="s">
        <v>2654</v>
      </c>
      <c r="Q634" s="217" t="s">
        <v>2654</v>
      </c>
      <c r="R634" s="217" t="s">
        <v>2653</v>
      </c>
      <c r="S634" s="217" t="s">
        <v>2654</v>
      </c>
      <c r="T634" s="217" t="s">
        <v>2654</v>
      </c>
      <c r="U634" s="217" t="s">
        <v>2654</v>
      </c>
      <c r="V634" s="217" t="s">
        <v>2654</v>
      </c>
      <c r="W634" s="217" t="s">
        <v>2654</v>
      </c>
      <c r="X634" s="217" t="s">
        <v>2654</v>
      </c>
      <c r="Y634" s="217" t="s">
        <v>2654</v>
      </c>
      <c r="Z634" s="217" t="s">
        <v>2654</v>
      </c>
      <c r="AA634" s="217" t="s">
        <v>2654</v>
      </c>
      <c r="AB634" s="217" t="str">
        <f t="shared" si="184"/>
        <v>NO</v>
      </c>
      <c r="AC634" s="217" t="str">
        <f t="shared" si="185"/>
        <v>NO</v>
      </c>
      <c r="AD634" s="217" t="str">
        <f t="shared" si="186"/>
        <v>NO</v>
      </c>
      <c r="AE634" s="217" t="str">
        <f t="shared" si="187"/>
        <v>NO</v>
      </c>
      <c r="AF634" s="217" t="str">
        <f t="shared" si="188"/>
        <v>NO</v>
      </c>
      <c r="AG634" s="217" t="str">
        <f t="shared" si="189"/>
        <v>NO</v>
      </c>
      <c r="AH634" s="217" t="str">
        <f t="shared" si="191"/>
        <v>NO</v>
      </c>
      <c r="AI634" s="217" t="str">
        <f t="shared" si="192"/>
        <v>NO</v>
      </c>
      <c r="AJ634" s="217" t="str">
        <f t="shared" si="176"/>
        <v>NO</v>
      </c>
      <c r="AK634" s="217" t="str">
        <f t="shared" si="177"/>
        <v>NO</v>
      </c>
      <c r="AL634" s="217" t="str">
        <f t="shared" si="178"/>
        <v>NO</v>
      </c>
      <c r="AM634" s="217" t="str">
        <f t="shared" si="179"/>
        <v>NO</v>
      </c>
      <c r="AN634" s="217" t="str">
        <f t="shared" si="180"/>
        <v>NO</v>
      </c>
      <c r="AO634" s="217" t="str">
        <f t="shared" si="180"/>
        <v>NO</v>
      </c>
      <c r="AP634" s="217" t="str">
        <f>IF(AND(Inputs!$E$16=TRUE,K634="YES"),"YES","NO")</f>
        <v>NO</v>
      </c>
      <c r="AQ634" s="217" t="str">
        <f t="shared" si="181"/>
        <v>NO</v>
      </c>
      <c r="AR634" s="217" t="str">
        <f t="shared" si="190"/>
        <v>NO</v>
      </c>
      <c r="AS634" s="216">
        <v>24</v>
      </c>
      <c r="AT634" s="221">
        <f t="shared" si="193"/>
        <v>43528</v>
      </c>
      <c r="AU634" s="217" t="str">
        <f t="shared" si="182"/>
        <v>PO+24W</v>
      </c>
    </row>
    <row r="635" spans="1:47" s="9" customFormat="1" hidden="1" x14ac:dyDescent="0.25">
      <c r="A635" s="218"/>
      <c r="B635" s="217" t="s">
        <v>2644</v>
      </c>
      <c r="C635" s="217">
        <v>8700</v>
      </c>
      <c r="D635" s="225">
        <v>8754</v>
      </c>
      <c r="E635" s="205" t="s">
        <v>2430</v>
      </c>
      <c r="F635" s="205" t="str">
        <f t="shared" si="183"/>
        <v>0000-FE-8754</v>
      </c>
      <c r="G635" s="205" t="s">
        <v>2742</v>
      </c>
      <c r="H635" s="9" t="s">
        <v>2667</v>
      </c>
      <c r="I635" s="9" t="str">
        <f>VLOOKUP(J635,Auxiliary!B:C,2,0)</f>
        <v>JB00</v>
      </c>
      <c r="J635" s="217" t="s">
        <v>2546</v>
      </c>
      <c r="K635" s="217" t="s">
        <v>2653</v>
      </c>
      <c r="L635" s="217" t="s">
        <v>2654</v>
      </c>
      <c r="M635" s="217" t="s">
        <v>2654</v>
      </c>
      <c r="N635" s="217" t="s">
        <v>2654</v>
      </c>
      <c r="O635" s="217" t="s">
        <v>2654</v>
      </c>
      <c r="P635" s="217" t="s">
        <v>2654</v>
      </c>
      <c r="Q635" s="217" t="s">
        <v>2654</v>
      </c>
      <c r="R635" s="217" t="s">
        <v>2653</v>
      </c>
      <c r="S635" s="217" t="s">
        <v>2654</v>
      </c>
      <c r="T635" s="217" t="s">
        <v>2654</v>
      </c>
      <c r="U635" s="217" t="s">
        <v>2654</v>
      </c>
      <c r="V635" s="217" t="s">
        <v>2654</v>
      </c>
      <c r="W635" s="217" t="s">
        <v>2654</v>
      </c>
      <c r="X635" s="217" t="s">
        <v>2654</v>
      </c>
      <c r="Y635" s="217" t="s">
        <v>2654</v>
      </c>
      <c r="Z635" s="217" t="s">
        <v>2654</v>
      </c>
      <c r="AA635" s="217" t="s">
        <v>2654</v>
      </c>
      <c r="AB635" s="217" t="str">
        <f t="shared" si="184"/>
        <v>NO</v>
      </c>
      <c r="AC635" s="217" t="str">
        <f t="shared" si="185"/>
        <v>NO</v>
      </c>
      <c r="AD635" s="217" t="str">
        <f t="shared" si="186"/>
        <v>NO</v>
      </c>
      <c r="AE635" s="217" t="str">
        <f t="shared" si="187"/>
        <v>NO</v>
      </c>
      <c r="AF635" s="217" t="str">
        <f t="shared" si="188"/>
        <v>NO</v>
      </c>
      <c r="AG635" s="217" t="str">
        <f t="shared" si="189"/>
        <v>NO</v>
      </c>
      <c r="AH635" s="217" t="str">
        <f t="shared" si="191"/>
        <v>NO</v>
      </c>
      <c r="AI635" s="217" t="str">
        <f t="shared" si="192"/>
        <v>NO</v>
      </c>
      <c r="AJ635" s="217" t="str">
        <f t="shared" si="176"/>
        <v>NO</v>
      </c>
      <c r="AK635" s="217" t="str">
        <f t="shared" si="177"/>
        <v>NO</v>
      </c>
      <c r="AL635" s="217" t="str">
        <f t="shared" si="178"/>
        <v>NO</v>
      </c>
      <c r="AM635" s="217" t="str">
        <f t="shared" si="179"/>
        <v>NO</v>
      </c>
      <c r="AN635" s="217" t="str">
        <f t="shared" si="180"/>
        <v>NO</v>
      </c>
      <c r="AO635" s="217" t="str">
        <f t="shared" si="180"/>
        <v>NO</v>
      </c>
      <c r="AP635" s="217" t="str">
        <f>IF(AND(Inputs!$E$16=TRUE,K635="YES"),"YES","NO")</f>
        <v>NO</v>
      </c>
      <c r="AQ635" s="217" t="str">
        <f t="shared" si="181"/>
        <v>NO</v>
      </c>
      <c r="AR635" s="217" t="str">
        <f t="shared" si="190"/>
        <v>NO</v>
      </c>
      <c r="AS635" s="216">
        <v>24</v>
      </c>
      <c r="AT635" s="221">
        <f t="shared" si="193"/>
        <v>43528</v>
      </c>
      <c r="AU635" s="217" t="str">
        <f t="shared" si="182"/>
        <v>PO+24W</v>
      </c>
    </row>
    <row r="636" spans="1:47" s="9" customFormat="1" hidden="1" x14ac:dyDescent="0.25">
      <c r="A636" s="218"/>
      <c r="B636" s="217" t="s">
        <v>2644</v>
      </c>
      <c r="C636" s="217">
        <v>8700</v>
      </c>
      <c r="D636" s="225">
        <v>8755</v>
      </c>
      <c r="E636" s="205" t="s">
        <v>2431</v>
      </c>
      <c r="F636" s="205" t="str">
        <f t="shared" si="183"/>
        <v>0000-FE-8755</v>
      </c>
      <c r="G636" s="205" t="s">
        <v>2742</v>
      </c>
      <c r="H636" s="9" t="s">
        <v>2667</v>
      </c>
      <c r="I636" s="9" t="str">
        <f>VLOOKUP(J636,Auxiliary!B:C,2,0)</f>
        <v>JB00</v>
      </c>
      <c r="J636" s="217" t="s">
        <v>2546</v>
      </c>
      <c r="K636" s="217" t="s">
        <v>2653</v>
      </c>
      <c r="L636" s="217" t="s">
        <v>2654</v>
      </c>
      <c r="M636" s="217" t="s">
        <v>2654</v>
      </c>
      <c r="N636" s="217" t="s">
        <v>2654</v>
      </c>
      <c r="O636" s="217" t="s">
        <v>2654</v>
      </c>
      <c r="P636" s="217" t="s">
        <v>2654</v>
      </c>
      <c r="Q636" s="217" t="s">
        <v>2654</v>
      </c>
      <c r="R636" s="217" t="s">
        <v>2653</v>
      </c>
      <c r="S636" s="217" t="s">
        <v>2654</v>
      </c>
      <c r="T636" s="217" t="s">
        <v>2654</v>
      </c>
      <c r="U636" s="217" t="s">
        <v>2654</v>
      </c>
      <c r="V636" s="217" t="s">
        <v>2654</v>
      </c>
      <c r="W636" s="217" t="s">
        <v>2654</v>
      </c>
      <c r="X636" s="217" t="s">
        <v>2654</v>
      </c>
      <c r="Y636" s="217" t="s">
        <v>2654</v>
      </c>
      <c r="Z636" s="217" t="s">
        <v>2654</v>
      </c>
      <c r="AA636" s="217" t="s">
        <v>2654</v>
      </c>
      <c r="AB636" s="217" t="str">
        <f t="shared" si="184"/>
        <v>NO</v>
      </c>
      <c r="AC636" s="217" t="str">
        <f t="shared" si="185"/>
        <v>NO</v>
      </c>
      <c r="AD636" s="217" t="str">
        <f t="shared" si="186"/>
        <v>NO</v>
      </c>
      <c r="AE636" s="217" t="str">
        <f t="shared" si="187"/>
        <v>NO</v>
      </c>
      <c r="AF636" s="217" t="str">
        <f t="shared" si="188"/>
        <v>NO</v>
      </c>
      <c r="AG636" s="217" t="str">
        <f t="shared" si="189"/>
        <v>NO</v>
      </c>
      <c r="AH636" s="217" t="str">
        <f t="shared" si="191"/>
        <v>NO</v>
      </c>
      <c r="AI636" s="217" t="str">
        <f t="shared" si="192"/>
        <v>NO</v>
      </c>
      <c r="AJ636" s="217" t="str">
        <f t="shared" si="176"/>
        <v>NO</v>
      </c>
      <c r="AK636" s="217" t="str">
        <f t="shared" si="177"/>
        <v>NO</v>
      </c>
      <c r="AL636" s="217" t="str">
        <f t="shared" si="178"/>
        <v>NO</v>
      </c>
      <c r="AM636" s="217" t="str">
        <f t="shared" si="179"/>
        <v>NO</v>
      </c>
      <c r="AN636" s="217" t="str">
        <f t="shared" si="180"/>
        <v>NO</v>
      </c>
      <c r="AO636" s="217" t="str">
        <f t="shared" si="180"/>
        <v>NO</v>
      </c>
      <c r="AP636" s="217" t="str">
        <f>IF(AND(Inputs!$E$16=TRUE,K636="YES"),"YES","NO")</f>
        <v>NO</v>
      </c>
      <c r="AQ636" s="217" t="str">
        <f t="shared" si="181"/>
        <v>NO</v>
      </c>
      <c r="AR636" s="217" t="str">
        <f t="shared" si="190"/>
        <v>NO</v>
      </c>
      <c r="AS636" s="216">
        <v>24</v>
      </c>
      <c r="AT636" s="221">
        <f t="shared" si="193"/>
        <v>43528</v>
      </c>
      <c r="AU636" s="217" t="str">
        <f t="shared" si="182"/>
        <v>PO+24W</v>
      </c>
    </row>
    <row r="637" spans="1:47" s="9" customFormat="1" hidden="1" x14ac:dyDescent="0.25">
      <c r="A637" s="218"/>
      <c r="B637" s="217" t="s">
        <v>2644</v>
      </c>
      <c r="C637" s="217">
        <v>8700</v>
      </c>
      <c r="D637" s="225">
        <v>8756</v>
      </c>
      <c r="E637" s="205" t="s">
        <v>2432</v>
      </c>
      <c r="F637" s="205" t="str">
        <f t="shared" si="183"/>
        <v>0000-FE-8756</v>
      </c>
      <c r="G637" s="205" t="s">
        <v>2742</v>
      </c>
      <c r="H637" s="9" t="s">
        <v>2667</v>
      </c>
      <c r="I637" s="9" t="str">
        <f>VLOOKUP(J637,Auxiliary!B:C,2,0)</f>
        <v>JB00</v>
      </c>
      <c r="J637" s="217" t="s">
        <v>2546</v>
      </c>
      <c r="K637" s="217" t="s">
        <v>2653</v>
      </c>
      <c r="L637" s="217" t="s">
        <v>2654</v>
      </c>
      <c r="M637" s="217" t="s">
        <v>2654</v>
      </c>
      <c r="N637" s="217" t="s">
        <v>2654</v>
      </c>
      <c r="O637" s="217" t="s">
        <v>2654</v>
      </c>
      <c r="P637" s="217" t="s">
        <v>2654</v>
      </c>
      <c r="Q637" s="217" t="s">
        <v>2654</v>
      </c>
      <c r="R637" s="217" t="s">
        <v>2653</v>
      </c>
      <c r="S637" s="217" t="s">
        <v>2654</v>
      </c>
      <c r="T637" s="217" t="s">
        <v>2654</v>
      </c>
      <c r="U637" s="217" t="s">
        <v>2654</v>
      </c>
      <c r="V637" s="217" t="s">
        <v>2654</v>
      </c>
      <c r="W637" s="217" t="s">
        <v>2654</v>
      </c>
      <c r="X637" s="217" t="s">
        <v>2654</v>
      </c>
      <c r="Y637" s="217" t="s">
        <v>2654</v>
      </c>
      <c r="Z637" s="217" t="s">
        <v>2654</v>
      </c>
      <c r="AA637" s="217" t="s">
        <v>2654</v>
      </c>
      <c r="AB637" s="217" t="str">
        <f t="shared" si="184"/>
        <v>NO</v>
      </c>
      <c r="AC637" s="217" t="str">
        <f t="shared" si="185"/>
        <v>NO</v>
      </c>
      <c r="AD637" s="217" t="str">
        <f t="shared" si="186"/>
        <v>NO</v>
      </c>
      <c r="AE637" s="217" t="str">
        <f t="shared" si="187"/>
        <v>NO</v>
      </c>
      <c r="AF637" s="217" t="str">
        <f t="shared" si="188"/>
        <v>NO</v>
      </c>
      <c r="AG637" s="217" t="str">
        <f t="shared" si="189"/>
        <v>NO</v>
      </c>
      <c r="AH637" s="217" t="str">
        <f t="shared" si="191"/>
        <v>NO</v>
      </c>
      <c r="AI637" s="217" t="str">
        <f t="shared" si="192"/>
        <v>NO</v>
      </c>
      <c r="AJ637" s="217" t="str">
        <f t="shared" si="176"/>
        <v>NO</v>
      </c>
      <c r="AK637" s="217" t="str">
        <f t="shared" si="177"/>
        <v>NO</v>
      </c>
      <c r="AL637" s="217" t="str">
        <f t="shared" si="178"/>
        <v>NO</v>
      </c>
      <c r="AM637" s="217" t="str">
        <f t="shared" si="179"/>
        <v>NO</v>
      </c>
      <c r="AN637" s="217" t="str">
        <f t="shared" si="180"/>
        <v>NO</v>
      </c>
      <c r="AO637" s="217" t="str">
        <f t="shared" si="180"/>
        <v>NO</v>
      </c>
      <c r="AP637" s="217" t="str">
        <f>IF(AND(Inputs!$E$16=TRUE,K637="YES"),"YES","NO")</f>
        <v>NO</v>
      </c>
      <c r="AQ637" s="217" t="str">
        <f t="shared" si="181"/>
        <v>NO</v>
      </c>
      <c r="AR637" s="217" t="str">
        <f t="shared" si="190"/>
        <v>NO</v>
      </c>
      <c r="AS637" s="216">
        <v>24</v>
      </c>
      <c r="AT637" s="221">
        <f t="shared" si="193"/>
        <v>43528</v>
      </c>
      <c r="AU637" s="217" t="str">
        <f t="shared" si="182"/>
        <v>PO+24W</v>
      </c>
    </row>
    <row r="638" spans="1:47" s="9" customFormat="1" hidden="1" x14ac:dyDescent="0.25">
      <c r="A638" s="218"/>
      <c r="B638" s="217" t="s">
        <v>2644</v>
      </c>
      <c r="C638" s="217">
        <v>8700</v>
      </c>
      <c r="D638" s="225">
        <v>8757</v>
      </c>
      <c r="E638" s="205" t="s">
        <v>2433</v>
      </c>
      <c r="F638" s="205" t="str">
        <f t="shared" si="183"/>
        <v>0000-FE-8757</v>
      </c>
      <c r="G638" s="205" t="s">
        <v>2742</v>
      </c>
      <c r="H638" s="9" t="s">
        <v>2667</v>
      </c>
      <c r="I638" s="9" t="str">
        <f>VLOOKUP(J638,Auxiliary!B:C,2,0)</f>
        <v>JB00</v>
      </c>
      <c r="J638" s="217" t="s">
        <v>2546</v>
      </c>
      <c r="K638" s="217" t="s">
        <v>2653</v>
      </c>
      <c r="L638" s="217" t="s">
        <v>2654</v>
      </c>
      <c r="M638" s="217" t="s">
        <v>2654</v>
      </c>
      <c r="N638" s="217" t="s">
        <v>2654</v>
      </c>
      <c r="O638" s="217" t="s">
        <v>2654</v>
      </c>
      <c r="P638" s="217" t="s">
        <v>2654</v>
      </c>
      <c r="Q638" s="217" t="s">
        <v>2654</v>
      </c>
      <c r="R638" s="217" t="s">
        <v>2653</v>
      </c>
      <c r="S638" s="217" t="s">
        <v>2654</v>
      </c>
      <c r="T638" s="217" t="s">
        <v>2654</v>
      </c>
      <c r="U638" s="217" t="s">
        <v>2654</v>
      </c>
      <c r="V638" s="217" t="s">
        <v>2654</v>
      </c>
      <c r="W638" s="217" t="s">
        <v>2654</v>
      </c>
      <c r="X638" s="217" t="s">
        <v>2654</v>
      </c>
      <c r="Y638" s="217" t="s">
        <v>2654</v>
      </c>
      <c r="Z638" s="217" t="s">
        <v>2654</v>
      </c>
      <c r="AA638" s="217" t="s">
        <v>2654</v>
      </c>
      <c r="AB638" s="217" t="str">
        <f t="shared" si="184"/>
        <v>NO</v>
      </c>
      <c r="AC638" s="217" t="str">
        <f t="shared" si="185"/>
        <v>NO</v>
      </c>
      <c r="AD638" s="217" t="str">
        <f t="shared" si="186"/>
        <v>NO</v>
      </c>
      <c r="AE638" s="217" t="str">
        <f t="shared" si="187"/>
        <v>NO</v>
      </c>
      <c r="AF638" s="217" t="str">
        <f t="shared" si="188"/>
        <v>NO</v>
      </c>
      <c r="AG638" s="217" t="str">
        <f t="shared" si="189"/>
        <v>NO</v>
      </c>
      <c r="AH638" s="217" t="str">
        <f t="shared" si="191"/>
        <v>NO</v>
      </c>
      <c r="AI638" s="217" t="str">
        <f t="shared" si="192"/>
        <v>NO</v>
      </c>
      <c r="AJ638" s="217" t="str">
        <f t="shared" si="176"/>
        <v>NO</v>
      </c>
      <c r="AK638" s="217" t="str">
        <f t="shared" si="177"/>
        <v>NO</v>
      </c>
      <c r="AL638" s="217" t="str">
        <f t="shared" si="178"/>
        <v>NO</v>
      </c>
      <c r="AM638" s="217" t="str">
        <f t="shared" si="179"/>
        <v>NO</v>
      </c>
      <c r="AN638" s="217" t="str">
        <f t="shared" si="180"/>
        <v>NO</v>
      </c>
      <c r="AO638" s="217" t="str">
        <f t="shared" si="180"/>
        <v>NO</v>
      </c>
      <c r="AP638" s="217" t="str">
        <f>IF(AND(Inputs!$E$16=TRUE,K638="YES"),"YES","NO")</f>
        <v>NO</v>
      </c>
      <c r="AQ638" s="217" t="str">
        <f t="shared" si="181"/>
        <v>NO</v>
      </c>
      <c r="AR638" s="217" t="str">
        <f t="shared" si="190"/>
        <v>NO</v>
      </c>
      <c r="AS638" s="216">
        <v>24</v>
      </c>
      <c r="AT638" s="221">
        <f t="shared" si="193"/>
        <v>43528</v>
      </c>
      <c r="AU638" s="217" t="str">
        <f t="shared" si="182"/>
        <v>PO+24W</v>
      </c>
    </row>
    <row r="639" spans="1:47" s="9" customFormat="1" hidden="1" x14ac:dyDescent="0.25">
      <c r="A639" s="218"/>
      <c r="B639" s="217" t="s">
        <v>2644</v>
      </c>
      <c r="C639" s="217">
        <v>8700</v>
      </c>
      <c r="D639" s="225">
        <v>8758</v>
      </c>
      <c r="E639" s="205" t="s">
        <v>2926</v>
      </c>
      <c r="F639" s="205" t="str">
        <f t="shared" si="183"/>
        <v>0000-FE-8758</v>
      </c>
      <c r="G639" s="205" t="s">
        <v>2742</v>
      </c>
      <c r="H639" s="9" t="s">
        <v>2667</v>
      </c>
      <c r="I639" s="9" t="str">
        <f>VLOOKUP(J639,Auxiliary!B:C,2,0)</f>
        <v>JB00</v>
      </c>
      <c r="J639" s="217" t="s">
        <v>2546</v>
      </c>
      <c r="K639" s="217" t="s">
        <v>2653</v>
      </c>
      <c r="L639" s="217" t="s">
        <v>2654</v>
      </c>
      <c r="M639" s="217" t="s">
        <v>2654</v>
      </c>
      <c r="N639" s="217" t="s">
        <v>2654</v>
      </c>
      <c r="O639" s="217" t="s">
        <v>2654</v>
      </c>
      <c r="P639" s="217" t="s">
        <v>2654</v>
      </c>
      <c r="Q639" s="217" t="s">
        <v>2654</v>
      </c>
      <c r="R639" s="217" t="s">
        <v>2653</v>
      </c>
      <c r="S639" s="217" t="s">
        <v>2654</v>
      </c>
      <c r="T639" s="217" t="s">
        <v>2654</v>
      </c>
      <c r="U639" s="217" t="s">
        <v>2654</v>
      </c>
      <c r="V639" s="217" t="s">
        <v>2654</v>
      </c>
      <c r="W639" s="217" t="s">
        <v>2654</v>
      </c>
      <c r="X639" s="217" t="s">
        <v>2654</v>
      </c>
      <c r="Y639" s="217" t="s">
        <v>2654</v>
      </c>
      <c r="Z639" s="217" t="s">
        <v>2654</v>
      </c>
      <c r="AA639" s="217" t="s">
        <v>2654</v>
      </c>
      <c r="AB639" s="217" t="str">
        <f t="shared" si="184"/>
        <v>NO</v>
      </c>
      <c r="AC639" s="217" t="str">
        <f t="shared" si="185"/>
        <v>NO</v>
      </c>
      <c r="AD639" s="217" t="str">
        <f t="shared" si="186"/>
        <v>NO</v>
      </c>
      <c r="AE639" s="217" t="str">
        <f t="shared" si="187"/>
        <v>NO</v>
      </c>
      <c r="AF639" s="217" t="str">
        <f t="shared" si="188"/>
        <v>NO</v>
      </c>
      <c r="AG639" s="217" t="str">
        <f t="shared" si="189"/>
        <v>NO</v>
      </c>
      <c r="AH639" s="217" t="str">
        <f t="shared" si="191"/>
        <v>NO</v>
      </c>
      <c r="AI639" s="217" t="str">
        <f t="shared" si="192"/>
        <v>NO</v>
      </c>
      <c r="AJ639" s="217" t="str">
        <f t="shared" si="176"/>
        <v>NO</v>
      </c>
      <c r="AK639" s="217" t="str">
        <f t="shared" si="177"/>
        <v>NO</v>
      </c>
      <c r="AL639" s="217" t="str">
        <f t="shared" si="178"/>
        <v>NO</v>
      </c>
      <c r="AM639" s="217" t="str">
        <f t="shared" si="179"/>
        <v>NO</v>
      </c>
      <c r="AN639" s="217" t="str">
        <f t="shared" si="180"/>
        <v>NO</v>
      </c>
      <c r="AO639" s="217" t="str">
        <f t="shared" si="180"/>
        <v>NO</v>
      </c>
      <c r="AP639" s="217" t="str">
        <f>IF(AND(Inputs!$E$16=TRUE,K639="YES"),"YES","NO")</f>
        <v>NO</v>
      </c>
      <c r="AQ639" s="217" t="str">
        <f t="shared" si="181"/>
        <v>NO</v>
      </c>
      <c r="AR639" s="217" t="str">
        <f t="shared" si="190"/>
        <v>NO</v>
      </c>
      <c r="AS639" s="216">
        <v>40</v>
      </c>
      <c r="AT639" s="221">
        <f t="shared" si="193"/>
        <v>43640</v>
      </c>
      <c r="AU639" s="217" t="str">
        <f t="shared" si="182"/>
        <v>PO+40W</v>
      </c>
    </row>
    <row r="640" spans="1:47" s="9" customFormat="1" x14ac:dyDescent="0.25">
      <c r="A640" s="218"/>
      <c r="B640" s="217" t="s">
        <v>2644</v>
      </c>
      <c r="C640" s="217">
        <v>8700</v>
      </c>
      <c r="D640" s="225">
        <v>8759</v>
      </c>
      <c r="E640" s="205" t="s">
        <v>2018</v>
      </c>
      <c r="F640" s="205" t="str">
        <f t="shared" si="183"/>
        <v>0000-FE-8759</v>
      </c>
      <c r="G640" s="205" t="s">
        <v>2742</v>
      </c>
      <c r="H640" s="9" t="s">
        <v>2667</v>
      </c>
      <c r="I640" s="9" t="str">
        <f>VLOOKUP(J640,Auxiliary!B:C,2,0)</f>
        <v>JB00</v>
      </c>
      <c r="J640" s="217" t="s">
        <v>2546</v>
      </c>
      <c r="K640" s="217" t="s">
        <v>2653</v>
      </c>
      <c r="L640" s="217" t="s">
        <v>2654</v>
      </c>
      <c r="M640" s="217" t="s">
        <v>2654</v>
      </c>
      <c r="N640" s="217" t="s">
        <v>2654</v>
      </c>
      <c r="O640" s="217" t="s">
        <v>2654</v>
      </c>
      <c r="P640" s="217" t="s">
        <v>2654</v>
      </c>
      <c r="Q640" s="217" t="s">
        <v>2654</v>
      </c>
      <c r="R640" s="217" t="s">
        <v>2653</v>
      </c>
      <c r="S640" s="217" t="s">
        <v>2654</v>
      </c>
      <c r="T640" s="217" t="s">
        <v>2654</v>
      </c>
      <c r="U640" s="217" t="s">
        <v>2654</v>
      </c>
      <c r="V640" s="217" t="s">
        <v>2654</v>
      </c>
      <c r="W640" s="217" t="s">
        <v>2654</v>
      </c>
      <c r="X640" s="217" t="s">
        <v>2654</v>
      </c>
      <c r="Y640" s="217" t="s">
        <v>2654</v>
      </c>
      <c r="Z640" s="217" t="s">
        <v>2654</v>
      </c>
      <c r="AA640" s="217" t="s">
        <v>2654</v>
      </c>
      <c r="AB640" s="217" t="str">
        <f t="shared" si="184"/>
        <v>NO</v>
      </c>
      <c r="AC640" s="217" t="str">
        <f t="shared" si="185"/>
        <v>NO</v>
      </c>
      <c r="AD640" s="217" t="str">
        <f t="shared" si="186"/>
        <v>NO</v>
      </c>
      <c r="AE640" s="217" t="str">
        <f t="shared" si="187"/>
        <v>NO</v>
      </c>
      <c r="AF640" s="217" t="str">
        <f t="shared" si="188"/>
        <v>NO</v>
      </c>
      <c r="AG640" s="217" t="str">
        <f t="shared" si="189"/>
        <v>NO</v>
      </c>
      <c r="AH640" s="217" t="str">
        <f t="shared" si="191"/>
        <v>NO</v>
      </c>
      <c r="AI640" s="217" t="str">
        <f t="shared" si="192"/>
        <v>NO</v>
      </c>
      <c r="AJ640" s="217" t="str">
        <f t="shared" si="176"/>
        <v>NO</v>
      </c>
      <c r="AK640" s="217" t="str">
        <f t="shared" si="177"/>
        <v>NO</v>
      </c>
      <c r="AL640" s="217" t="str">
        <f t="shared" si="178"/>
        <v>NO</v>
      </c>
      <c r="AM640" s="217" t="str">
        <f t="shared" si="179"/>
        <v>NO</v>
      </c>
      <c r="AN640" s="217" t="str">
        <f t="shared" si="180"/>
        <v>NO</v>
      </c>
      <c r="AO640" s="217" t="str">
        <f t="shared" si="180"/>
        <v>NO</v>
      </c>
      <c r="AP640" s="217" t="str">
        <f>IF(AND(Inputs!$E$16=TRUE,K640="YES"),"YES","NO")</f>
        <v>NO</v>
      </c>
      <c r="AQ640" s="217" t="str">
        <f t="shared" si="181"/>
        <v>NO</v>
      </c>
      <c r="AR640" s="217" t="str">
        <f t="shared" si="190"/>
        <v>NO</v>
      </c>
      <c r="AS640" s="216">
        <v>24</v>
      </c>
      <c r="AT640" s="221">
        <f t="shared" si="193"/>
        <v>43528</v>
      </c>
      <c r="AU640" s="217" t="str">
        <f t="shared" si="182"/>
        <v>PO+24W</v>
      </c>
    </row>
    <row r="641" spans="1:47" s="9" customFormat="1" hidden="1" x14ac:dyDescent="0.25">
      <c r="A641" s="218"/>
      <c r="B641" s="217" t="s">
        <v>2644</v>
      </c>
      <c r="C641" s="217">
        <v>8700</v>
      </c>
      <c r="D641" s="225">
        <v>8760</v>
      </c>
      <c r="E641" s="205" t="s">
        <v>2434</v>
      </c>
      <c r="F641" s="205" t="str">
        <f t="shared" si="183"/>
        <v>0000-FE-8760</v>
      </c>
      <c r="G641" s="205" t="s">
        <v>2742</v>
      </c>
      <c r="H641" s="9" t="s">
        <v>2667</v>
      </c>
      <c r="I641" s="9" t="str">
        <f>VLOOKUP(J641,Auxiliary!B:C,2,0)</f>
        <v>JB00</v>
      </c>
      <c r="J641" s="217" t="s">
        <v>2546</v>
      </c>
      <c r="K641" s="217" t="s">
        <v>2653</v>
      </c>
      <c r="L641" s="217" t="s">
        <v>2654</v>
      </c>
      <c r="M641" s="217" t="s">
        <v>2654</v>
      </c>
      <c r="N641" s="217" t="s">
        <v>2654</v>
      </c>
      <c r="O641" s="217" t="s">
        <v>2654</v>
      </c>
      <c r="P641" s="217" t="s">
        <v>2654</v>
      </c>
      <c r="Q641" s="217" t="s">
        <v>2654</v>
      </c>
      <c r="R641" s="217" t="s">
        <v>2653</v>
      </c>
      <c r="S641" s="217" t="s">
        <v>2654</v>
      </c>
      <c r="T641" s="217" t="s">
        <v>2654</v>
      </c>
      <c r="U641" s="217" t="s">
        <v>2654</v>
      </c>
      <c r="V641" s="217" t="s">
        <v>2654</v>
      </c>
      <c r="W641" s="217" t="s">
        <v>2654</v>
      </c>
      <c r="X641" s="217" t="s">
        <v>2654</v>
      </c>
      <c r="Y641" s="217" t="s">
        <v>2654</v>
      </c>
      <c r="Z641" s="217" t="s">
        <v>2654</v>
      </c>
      <c r="AA641" s="217" t="s">
        <v>2654</v>
      </c>
      <c r="AB641" s="217" t="str">
        <f t="shared" si="184"/>
        <v>NO</v>
      </c>
      <c r="AC641" s="217" t="str">
        <f t="shared" si="185"/>
        <v>NO</v>
      </c>
      <c r="AD641" s="217" t="str">
        <f t="shared" si="186"/>
        <v>NO</v>
      </c>
      <c r="AE641" s="217" t="str">
        <f t="shared" si="187"/>
        <v>NO</v>
      </c>
      <c r="AF641" s="217" t="str">
        <f t="shared" si="188"/>
        <v>NO</v>
      </c>
      <c r="AG641" s="217" t="str">
        <f t="shared" si="189"/>
        <v>NO</v>
      </c>
      <c r="AH641" s="217" t="str">
        <f t="shared" si="191"/>
        <v>NO</v>
      </c>
      <c r="AI641" s="217" t="str">
        <f t="shared" si="192"/>
        <v>NO</v>
      </c>
      <c r="AJ641" s="217" t="str">
        <f t="shared" si="176"/>
        <v>NO</v>
      </c>
      <c r="AK641" s="217" t="str">
        <f t="shared" si="177"/>
        <v>NO</v>
      </c>
      <c r="AL641" s="217" t="str">
        <f t="shared" si="178"/>
        <v>NO</v>
      </c>
      <c r="AM641" s="217" t="str">
        <f t="shared" si="179"/>
        <v>NO</v>
      </c>
      <c r="AN641" s="217" t="str">
        <f t="shared" si="180"/>
        <v>NO</v>
      </c>
      <c r="AO641" s="217" t="str">
        <f t="shared" si="180"/>
        <v>NO</v>
      </c>
      <c r="AP641" s="217" t="str">
        <f>IF(AND(Inputs!$E$16=TRUE,K641="YES"),"YES","NO")</f>
        <v>NO</v>
      </c>
      <c r="AQ641" s="217" t="str">
        <f t="shared" si="181"/>
        <v>NO</v>
      </c>
      <c r="AR641" s="217" t="str">
        <f t="shared" si="190"/>
        <v>NO</v>
      </c>
      <c r="AS641" s="216">
        <v>24</v>
      </c>
      <c r="AT641" s="221">
        <f t="shared" si="193"/>
        <v>43528</v>
      </c>
      <c r="AU641" s="217" t="str">
        <f t="shared" si="182"/>
        <v>PO+24W</v>
      </c>
    </row>
    <row r="642" spans="1:47" s="9" customFormat="1" hidden="1" x14ac:dyDescent="0.25">
      <c r="A642" s="218"/>
      <c r="B642" s="217" t="s">
        <v>2644</v>
      </c>
      <c r="C642" s="217">
        <v>8700</v>
      </c>
      <c r="D642" s="225">
        <v>8761</v>
      </c>
      <c r="E642" s="205" t="s">
        <v>2435</v>
      </c>
      <c r="F642" s="205" t="str">
        <f t="shared" si="183"/>
        <v>0000-FE-8761</v>
      </c>
      <c r="G642" s="205" t="s">
        <v>2742</v>
      </c>
      <c r="H642" s="9" t="s">
        <v>2667</v>
      </c>
      <c r="I642" s="9" t="str">
        <f>VLOOKUP(J642,Auxiliary!B:C,2,0)</f>
        <v>JB00</v>
      </c>
      <c r="J642" s="217" t="s">
        <v>2546</v>
      </c>
      <c r="K642" s="217" t="s">
        <v>2653</v>
      </c>
      <c r="L642" s="217" t="s">
        <v>2654</v>
      </c>
      <c r="M642" s="217" t="s">
        <v>2654</v>
      </c>
      <c r="N642" s="217" t="s">
        <v>2654</v>
      </c>
      <c r="O642" s="217" t="s">
        <v>2654</v>
      </c>
      <c r="P642" s="217" t="s">
        <v>2654</v>
      </c>
      <c r="Q642" s="217" t="s">
        <v>2654</v>
      </c>
      <c r="R642" s="217" t="s">
        <v>2653</v>
      </c>
      <c r="S642" s="217" t="s">
        <v>2654</v>
      </c>
      <c r="T642" s="217" t="s">
        <v>2654</v>
      </c>
      <c r="U642" s="217" t="s">
        <v>2654</v>
      </c>
      <c r="V642" s="217" t="s">
        <v>2654</v>
      </c>
      <c r="W642" s="217" t="s">
        <v>2654</v>
      </c>
      <c r="X642" s="217" t="s">
        <v>2654</v>
      </c>
      <c r="Y642" s="217" t="s">
        <v>2654</v>
      </c>
      <c r="Z642" s="217" t="s">
        <v>2654</v>
      </c>
      <c r="AA642" s="217" t="s">
        <v>2654</v>
      </c>
      <c r="AB642" s="217" t="str">
        <f t="shared" si="184"/>
        <v>NO</v>
      </c>
      <c r="AC642" s="217" t="str">
        <f t="shared" si="185"/>
        <v>NO</v>
      </c>
      <c r="AD642" s="217" t="str">
        <f t="shared" si="186"/>
        <v>NO</v>
      </c>
      <c r="AE642" s="217" t="str">
        <f t="shared" si="187"/>
        <v>NO</v>
      </c>
      <c r="AF642" s="217" t="str">
        <f t="shared" si="188"/>
        <v>NO</v>
      </c>
      <c r="AG642" s="217" t="str">
        <f t="shared" si="189"/>
        <v>NO</v>
      </c>
      <c r="AH642" s="217" t="str">
        <f t="shared" si="191"/>
        <v>NO</v>
      </c>
      <c r="AI642" s="217" t="str">
        <f t="shared" si="192"/>
        <v>NO</v>
      </c>
      <c r="AJ642" s="217" t="str">
        <f t="shared" si="176"/>
        <v>NO</v>
      </c>
      <c r="AK642" s="217" t="str">
        <f t="shared" si="177"/>
        <v>NO</v>
      </c>
      <c r="AL642" s="217" t="str">
        <f t="shared" si="178"/>
        <v>NO</v>
      </c>
      <c r="AM642" s="217" t="str">
        <f t="shared" si="179"/>
        <v>NO</v>
      </c>
      <c r="AN642" s="217" t="str">
        <f t="shared" si="180"/>
        <v>NO</v>
      </c>
      <c r="AO642" s="217" t="str">
        <f t="shared" si="180"/>
        <v>NO</v>
      </c>
      <c r="AP642" s="217" t="str">
        <f>IF(AND(Inputs!$E$16=TRUE,K642="YES"),"YES","NO")</f>
        <v>NO</v>
      </c>
      <c r="AQ642" s="217" t="str">
        <f t="shared" si="181"/>
        <v>NO</v>
      </c>
      <c r="AR642" s="217" t="str">
        <f t="shared" si="190"/>
        <v>NO</v>
      </c>
      <c r="AS642" s="216">
        <v>24</v>
      </c>
      <c r="AT642" s="221">
        <f t="shared" si="193"/>
        <v>43528</v>
      </c>
      <c r="AU642" s="217" t="str">
        <f t="shared" si="182"/>
        <v>PO+24W</v>
      </c>
    </row>
    <row r="643" spans="1:47" s="9" customFormat="1" hidden="1" x14ac:dyDescent="0.25">
      <c r="A643" s="218"/>
      <c r="B643" s="217" t="s">
        <v>2644</v>
      </c>
      <c r="C643" s="217">
        <v>8700</v>
      </c>
      <c r="D643" s="225">
        <v>8762</v>
      </c>
      <c r="E643" s="205" t="s">
        <v>2436</v>
      </c>
      <c r="F643" s="205" t="str">
        <f t="shared" si="183"/>
        <v>0000-FE-8762</v>
      </c>
      <c r="G643" s="205" t="s">
        <v>2742</v>
      </c>
      <c r="H643" s="9" t="s">
        <v>2667</v>
      </c>
      <c r="I643" s="9" t="str">
        <f>VLOOKUP(J643,Auxiliary!B:C,2,0)</f>
        <v>JB00</v>
      </c>
      <c r="J643" s="217" t="s">
        <v>2546</v>
      </c>
      <c r="K643" s="217" t="s">
        <v>2653</v>
      </c>
      <c r="L643" s="217" t="s">
        <v>2654</v>
      </c>
      <c r="M643" s="217" t="s">
        <v>2654</v>
      </c>
      <c r="N643" s="217" t="s">
        <v>2654</v>
      </c>
      <c r="O643" s="217" t="s">
        <v>2654</v>
      </c>
      <c r="P643" s="217" t="s">
        <v>2654</v>
      </c>
      <c r="Q643" s="217" t="s">
        <v>2654</v>
      </c>
      <c r="R643" s="217" t="s">
        <v>2653</v>
      </c>
      <c r="S643" s="217" t="s">
        <v>2654</v>
      </c>
      <c r="T643" s="217" t="s">
        <v>2654</v>
      </c>
      <c r="U643" s="217" t="s">
        <v>2654</v>
      </c>
      <c r="V643" s="217" t="s">
        <v>2654</v>
      </c>
      <c r="W643" s="217" t="s">
        <v>2654</v>
      </c>
      <c r="X643" s="217" t="s">
        <v>2654</v>
      </c>
      <c r="Y643" s="217" t="s">
        <v>2654</v>
      </c>
      <c r="Z643" s="217" t="s">
        <v>2654</v>
      </c>
      <c r="AA643" s="217" t="s">
        <v>2654</v>
      </c>
      <c r="AB643" s="217" t="str">
        <f t="shared" si="184"/>
        <v>NO</v>
      </c>
      <c r="AC643" s="217" t="str">
        <f t="shared" si="185"/>
        <v>NO</v>
      </c>
      <c r="AD643" s="217" t="str">
        <f t="shared" si="186"/>
        <v>NO</v>
      </c>
      <c r="AE643" s="217" t="str">
        <f t="shared" si="187"/>
        <v>NO</v>
      </c>
      <c r="AF643" s="217" t="str">
        <f t="shared" si="188"/>
        <v>NO</v>
      </c>
      <c r="AG643" s="217" t="str">
        <f t="shared" si="189"/>
        <v>NO</v>
      </c>
      <c r="AH643" s="217" t="str">
        <f t="shared" si="191"/>
        <v>NO</v>
      </c>
      <c r="AI643" s="217" t="str">
        <f t="shared" si="192"/>
        <v>NO</v>
      </c>
      <c r="AJ643" s="217" t="str">
        <f t="shared" si="176"/>
        <v>NO</v>
      </c>
      <c r="AK643" s="217" t="str">
        <f t="shared" si="177"/>
        <v>NO</v>
      </c>
      <c r="AL643" s="217" t="str">
        <f t="shared" si="178"/>
        <v>NO</v>
      </c>
      <c r="AM643" s="217" t="str">
        <f t="shared" si="179"/>
        <v>NO</v>
      </c>
      <c r="AN643" s="217" t="str">
        <f t="shared" si="180"/>
        <v>NO</v>
      </c>
      <c r="AO643" s="217" t="str">
        <f t="shared" si="180"/>
        <v>NO</v>
      </c>
      <c r="AP643" s="217" t="str">
        <f>IF(AND(Inputs!$E$16=TRUE,K643="YES"),"YES","NO")</f>
        <v>NO</v>
      </c>
      <c r="AQ643" s="217" t="str">
        <f t="shared" si="181"/>
        <v>NO</v>
      </c>
      <c r="AR643" s="217" t="str">
        <f t="shared" si="190"/>
        <v>NO</v>
      </c>
      <c r="AS643" s="216">
        <v>40</v>
      </c>
      <c r="AT643" s="221">
        <f t="shared" si="193"/>
        <v>43640</v>
      </c>
      <c r="AU643" s="217" t="str">
        <f t="shared" si="182"/>
        <v>PO+40W</v>
      </c>
    </row>
    <row r="644" spans="1:47" s="9" customFormat="1" hidden="1" x14ac:dyDescent="0.25">
      <c r="A644" s="218"/>
      <c r="B644" s="217" t="s">
        <v>2644</v>
      </c>
      <c r="C644" s="217">
        <v>8800</v>
      </c>
      <c r="D644" s="225">
        <v>8800</v>
      </c>
      <c r="E644" s="205" t="s">
        <v>2437</v>
      </c>
      <c r="F644" s="205" t="str">
        <f t="shared" si="183"/>
        <v>0000-FE-8800</v>
      </c>
      <c r="G644" s="205" t="s">
        <v>2742</v>
      </c>
      <c r="H644" s="9" t="s">
        <v>2667</v>
      </c>
      <c r="I644" s="9" t="str">
        <f>VLOOKUP(J644,Auxiliary!B:C,2,0)</f>
        <v>LP00</v>
      </c>
      <c r="J644" s="217" t="s">
        <v>2547</v>
      </c>
      <c r="K644" s="217" t="s">
        <v>2653</v>
      </c>
      <c r="L644" s="217" t="s">
        <v>2654</v>
      </c>
      <c r="M644" s="217" t="s">
        <v>2654</v>
      </c>
      <c r="N644" s="217" t="s">
        <v>2654</v>
      </c>
      <c r="O644" s="217" t="s">
        <v>2654</v>
      </c>
      <c r="P644" s="217" t="s">
        <v>2654</v>
      </c>
      <c r="Q644" s="217" t="s">
        <v>2654</v>
      </c>
      <c r="R644" s="217" t="s">
        <v>2653</v>
      </c>
      <c r="S644" s="217" t="s">
        <v>2654</v>
      </c>
      <c r="T644" s="217" t="s">
        <v>2654</v>
      </c>
      <c r="U644" s="217" t="s">
        <v>2654</v>
      </c>
      <c r="V644" s="217" t="s">
        <v>2654</v>
      </c>
      <c r="W644" s="217" t="s">
        <v>2654</v>
      </c>
      <c r="X644" s="217" t="s">
        <v>2654</v>
      </c>
      <c r="Y644" s="217" t="s">
        <v>2654</v>
      </c>
      <c r="Z644" s="217" t="s">
        <v>2654</v>
      </c>
      <c r="AA644" s="217" t="s">
        <v>2654</v>
      </c>
      <c r="AB644" s="217" t="str">
        <f t="shared" si="184"/>
        <v>NO</v>
      </c>
      <c r="AC644" s="217" t="str">
        <f t="shared" si="185"/>
        <v>NO</v>
      </c>
      <c r="AD644" s="217" t="str">
        <f t="shared" si="186"/>
        <v>NO</v>
      </c>
      <c r="AE644" s="217" t="str">
        <f t="shared" si="187"/>
        <v>NO</v>
      </c>
      <c r="AF644" s="217" t="str">
        <f t="shared" si="188"/>
        <v>NO</v>
      </c>
      <c r="AG644" s="217" t="str">
        <f t="shared" si="189"/>
        <v>NO</v>
      </c>
      <c r="AH644" s="217" t="str">
        <f t="shared" si="191"/>
        <v>NO</v>
      </c>
      <c r="AI644" s="217" t="str">
        <f t="shared" si="192"/>
        <v>NO</v>
      </c>
      <c r="AJ644" s="217" t="str">
        <f t="shared" si="176"/>
        <v>NO</v>
      </c>
      <c r="AK644" s="217" t="str">
        <f t="shared" si="177"/>
        <v>NO</v>
      </c>
      <c r="AL644" s="217" t="str">
        <f t="shared" si="178"/>
        <v>NO</v>
      </c>
      <c r="AM644" s="217" t="str">
        <f t="shared" si="179"/>
        <v>NO</v>
      </c>
      <c r="AN644" s="217" t="str">
        <f t="shared" si="180"/>
        <v>NO</v>
      </c>
      <c r="AO644" s="217" t="str">
        <f t="shared" si="180"/>
        <v>NO</v>
      </c>
      <c r="AP644" s="217" t="str">
        <f>IF(AND(Inputs!$E$16=TRUE,K644="YES"),"YES","NO")</f>
        <v>NO</v>
      </c>
      <c r="AQ644" s="217" t="str">
        <f t="shared" si="181"/>
        <v>NO</v>
      </c>
      <c r="AR644" s="217" t="str">
        <f t="shared" si="190"/>
        <v>NO</v>
      </c>
      <c r="AS644" s="216">
        <v>24</v>
      </c>
      <c r="AT644" s="221">
        <f t="shared" si="193"/>
        <v>43528</v>
      </c>
      <c r="AU644" s="217" t="str">
        <f t="shared" si="182"/>
        <v>PO+24W</v>
      </c>
    </row>
    <row r="645" spans="1:47" s="9" customFormat="1" hidden="1" x14ac:dyDescent="0.25">
      <c r="A645" s="218"/>
      <c r="B645" s="217" t="s">
        <v>2644</v>
      </c>
      <c r="C645" s="217">
        <v>8800</v>
      </c>
      <c r="D645" s="225">
        <v>8801</v>
      </c>
      <c r="E645" s="205" t="s">
        <v>2438</v>
      </c>
      <c r="F645" s="205" t="str">
        <f t="shared" si="183"/>
        <v>0000-FE-8801</v>
      </c>
      <c r="G645" s="205" t="s">
        <v>2742</v>
      </c>
      <c r="H645" s="9" t="s">
        <v>2667</v>
      </c>
      <c r="I645" s="9" t="str">
        <f>VLOOKUP(J645,Auxiliary!B:C,2,0)</f>
        <v>LP00</v>
      </c>
      <c r="J645" s="217" t="s">
        <v>2547</v>
      </c>
      <c r="K645" s="217" t="s">
        <v>2653</v>
      </c>
      <c r="L645" s="217" t="s">
        <v>2654</v>
      </c>
      <c r="M645" s="217" t="s">
        <v>2654</v>
      </c>
      <c r="N645" s="217" t="s">
        <v>2654</v>
      </c>
      <c r="O645" s="217" t="s">
        <v>2654</v>
      </c>
      <c r="P645" s="217" t="s">
        <v>2654</v>
      </c>
      <c r="Q645" s="217" t="s">
        <v>2654</v>
      </c>
      <c r="R645" s="217" t="s">
        <v>2653</v>
      </c>
      <c r="S645" s="217" t="s">
        <v>2654</v>
      </c>
      <c r="T645" s="217" t="s">
        <v>2654</v>
      </c>
      <c r="U645" s="217" t="s">
        <v>2654</v>
      </c>
      <c r="V645" s="217" t="s">
        <v>2654</v>
      </c>
      <c r="W645" s="217" t="s">
        <v>2654</v>
      </c>
      <c r="X645" s="217" t="s">
        <v>2654</v>
      </c>
      <c r="Y645" s="217" t="s">
        <v>2654</v>
      </c>
      <c r="Z645" s="217" t="s">
        <v>2654</v>
      </c>
      <c r="AA645" s="217" t="s">
        <v>2654</v>
      </c>
      <c r="AB645" s="217" t="str">
        <f t="shared" si="184"/>
        <v>NO</v>
      </c>
      <c r="AC645" s="217" t="str">
        <f t="shared" si="185"/>
        <v>NO</v>
      </c>
      <c r="AD645" s="217" t="str">
        <f t="shared" si="186"/>
        <v>NO</v>
      </c>
      <c r="AE645" s="217" t="str">
        <f t="shared" si="187"/>
        <v>NO</v>
      </c>
      <c r="AF645" s="217" t="str">
        <f t="shared" si="188"/>
        <v>NO</v>
      </c>
      <c r="AG645" s="217" t="str">
        <f t="shared" si="189"/>
        <v>NO</v>
      </c>
      <c r="AH645" s="217" t="str">
        <f t="shared" si="191"/>
        <v>NO</v>
      </c>
      <c r="AI645" s="217" t="str">
        <f t="shared" si="192"/>
        <v>NO</v>
      </c>
      <c r="AJ645" s="217" t="str">
        <f t="shared" si="176"/>
        <v>NO</v>
      </c>
      <c r="AK645" s="217" t="str">
        <f t="shared" si="177"/>
        <v>NO</v>
      </c>
      <c r="AL645" s="217" t="str">
        <f t="shared" si="178"/>
        <v>NO</v>
      </c>
      <c r="AM645" s="217" t="str">
        <f t="shared" si="179"/>
        <v>NO</v>
      </c>
      <c r="AN645" s="217" t="str">
        <f t="shared" si="180"/>
        <v>NO</v>
      </c>
      <c r="AO645" s="217" t="str">
        <f t="shared" si="180"/>
        <v>NO</v>
      </c>
      <c r="AP645" s="217" t="str">
        <f>IF(AND(Inputs!$E$16=TRUE,K645="YES"),"YES","NO")</f>
        <v>NO</v>
      </c>
      <c r="AQ645" s="217" t="str">
        <f t="shared" si="181"/>
        <v>NO</v>
      </c>
      <c r="AR645" s="217" t="str">
        <f t="shared" si="190"/>
        <v>NO</v>
      </c>
      <c r="AS645" s="216">
        <v>24</v>
      </c>
      <c r="AT645" s="221">
        <f t="shared" si="193"/>
        <v>43528</v>
      </c>
      <c r="AU645" s="217" t="str">
        <f t="shared" si="182"/>
        <v>PO+24W</v>
      </c>
    </row>
    <row r="646" spans="1:47" s="9" customFormat="1" hidden="1" x14ac:dyDescent="0.25">
      <c r="A646" s="218"/>
      <c r="B646" s="217" t="s">
        <v>2644</v>
      </c>
      <c r="C646" s="217">
        <v>8800</v>
      </c>
      <c r="D646" s="225">
        <v>8802</v>
      </c>
      <c r="E646" s="205" t="s">
        <v>2439</v>
      </c>
      <c r="F646" s="205" t="str">
        <f t="shared" si="183"/>
        <v>0000-FE-8802</v>
      </c>
      <c r="G646" s="205" t="s">
        <v>2742</v>
      </c>
      <c r="H646" s="9" t="s">
        <v>2667</v>
      </c>
      <c r="I646" s="9" t="str">
        <f>VLOOKUP(J646,Auxiliary!B:C,2,0)</f>
        <v>LP00</v>
      </c>
      <c r="J646" s="217" t="s">
        <v>2547</v>
      </c>
      <c r="K646" s="217" t="s">
        <v>2653</v>
      </c>
      <c r="L646" s="217" t="s">
        <v>2654</v>
      </c>
      <c r="M646" s="217" t="s">
        <v>2654</v>
      </c>
      <c r="N646" s="217" t="s">
        <v>2654</v>
      </c>
      <c r="O646" s="217" t="s">
        <v>2654</v>
      </c>
      <c r="P646" s="217" t="s">
        <v>2654</v>
      </c>
      <c r="Q646" s="217" t="s">
        <v>2654</v>
      </c>
      <c r="R646" s="217" t="s">
        <v>2653</v>
      </c>
      <c r="S646" s="217" t="s">
        <v>2654</v>
      </c>
      <c r="T646" s="217" t="s">
        <v>2654</v>
      </c>
      <c r="U646" s="217" t="s">
        <v>2654</v>
      </c>
      <c r="V646" s="217" t="s">
        <v>2654</v>
      </c>
      <c r="W646" s="217" t="s">
        <v>2654</v>
      </c>
      <c r="X646" s="217" t="s">
        <v>2654</v>
      </c>
      <c r="Y646" s="217" t="s">
        <v>2654</v>
      </c>
      <c r="Z646" s="217" t="s">
        <v>2654</v>
      </c>
      <c r="AA646" s="217" t="s">
        <v>2654</v>
      </c>
      <c r="AB646" s="217" t="str">
        <f t="shared" si="184"/>
        <v>NO</v>
      </c>
      <c r="AC646" s="217" t="str">
        <f t="shared" si="185"/>
        <v>NO</v>
      </c>
      <c r="AD646" s="217" t="str">
        <f t="shared" si="186"/>
        <v>NO</v>
      </c>
      <c r="AE646" s="217" t="str">
        <f t="shared" si="187"/>
        <v>NO</v>
      </c>
      <c r="AF646" s="217" t="str">
        <f t="shared" si="188"/>
        <v>NO</v>
      </c>
      <c r="AG646" s="217" t="str">
        <f t="shared" si="189"/>
        <v>NO</v>
      </c>
      <c r="AH646" s="217" t="str">
        <f t="shared" si="191"/>
        <v>NO</v>
      </c>
      <c r="AI646" s="217" t="str">
        <f t="shared" si="192"/>
        <v>NO</v>
      </c>
      <c r="AJ646" s="217" t="str">
        <f t="shared" si="176"/>
        <v>NO</v>
      </c>
      <c r="AK646" s="217" t="str">
        <f t="shared" si="177"/>
        <v>NO</v>
      </c>
      <c r="AL646" s="217" t="str">
        <f t="shared" si="178"/>
        <v>NO</v>
      </c>
      <c r="AM646" s="217" t="str">
        <f t="shared" si="179"/>
        <v>NO</v>
      </c>
      <c r="AN646" s="217" t="str">
        <f t="shared" si="180"/>
        <v>NO</v>
      </c>
      <c r="AO646" s="217" t="str">
        <f t="shared" si="180"/>
        <v>NO</v>
      </c>
      <c r="AP646" s="217" t="str">
        <f>IF(AND(Inputs!$E$16=TRUE,K646="YES"),"YES","NO")</f>
        <v>NO</v>
      </c>
      <c r="AQ646" s="217" t="str">
        <f t="shared" si="181"/>
        <v>NO</v>
      </c>
      <c r="AR646" s="217" t="str">
        <f t="shared" si="190"/>
        <v>NO</v>
      </c>
      <c r="AS646" s="216">
        <v>24</v>
      </c>
      <c r="AT646" s="221">
        <f t="shared" si="193"/>
        <v>43528</v>
      </c>
      <c r="AU646" s="217" t="str">
        <f t="shared" si="182"/>
        <v>PO+24W</v>
      </c>
    </row>
    <row r="647" spans="1:47" s="9" customFormat="1" hidden="1" x14ac:dyDescent="0.25">
      <c r="A647" s="218"/>
      <c r="B647" s="217" t="s">
        <v>2644</v>
      </c>
      <c r="C647" s="217">
        <v>8800</v>
      </c>
      <c r="D647" s="225">
        <v>8803</v>
      </c>
      <c r="E647" s="205" t="s">
        <v>2927</v>
      </c>
      <c r="F647" s="205" t="str">
        <f t="shared" si="183"/>
        <v>0000-FE-8803</v>
      </c>
      <c r="G647" s="205" t="s">
        <v>2742</v>
      </c>
      <c r="H647" s="9" t="s">
        <v>2667</v>
      </c>
      <c r="I647" s="9" t="str">
        <f>VLOOKUP(J647,Auxiliary!B:C,2,0)</f>
        <v>LP00</v>
      </c>
      <c r="J647" s="217" t="s">
        <v>2547</v>
      </c>
      <c r="K647" s="217" t="s">
        <v>2653</v>
      </c>
      <c r="L647" s="217" t="s">
        <v>2654</v>
      </c>
      <c r="M647" s="217" t="s">
        <v>2654</v>
      </c>
      <c r="N647" s="217" t="s">
        <v>2654</v>
      </c>
      <c r="O647" s="217" t="s">
        <v>2654</v>
      </c>
      <c r="P647" s="217" t="s">
        <v>2654</v>
      </c>
      <c r="Q647" s="217" t="s">
        <v>2654</v>
      </c>
      <c r="R647" s="217" t="s">
        <v>2653</v>
      </c>
      <c r="S647" s="217" t="s">
        <v>2654</v>
      </c>
      <c r="T647" s="217" t="s">
        <v>2654</v>
      </c>
      <c r="U647" s="217" t="s">
        <v>2654</v>
      </c>
      <c r="V647" s="217" t="s">
        <v>2654</v>
      </c>
      <c r="W647" s="217" t="s">
        <v>2654</v>
      </c>
      <c r="X647" s="217" t="s">
        <v>2654</v>
      </c>
      <c r="Y647" s="217" t="s">
        <v>2654</v>
      </c>
      <c r="Z647" s="217" t="s">
        <v>2654</v>
      </c>
      <c r="AA647" s="217" t="s">
        <v>2654</v>
      </c>
      <c r="AB647" s="217" t="str">
        <f t="shared" si="184"/>
        <v>NO</v>
      </c>
      <c r="AC647" s="217" t="str">
        <f t="shared" si="185"/>
        <v>NO</v>
      </c>
      <c r="AD647" s="217" t="str">
        <f t="shared" si="186"/>
        <v>NO</v>
      </c>
      <c r="AE647" s="217" t="str">
        <f t="shared" si="187"/>
        <v>NO</v>
      </c>
      <c r="AF647" s="217" t="str">
        <f t="shared" si="188"/>
        <v>NO</v>
      </c>
      <c r="AG647" s="217" t="str">
        <f t="shared" si="189"/>
        <v>NO</v>
      </c>
      <c r="AH647" s="217" t="str">
        <f t="shared" si="191"/>
        <v>NO</v>
      </c>
      <c r="AI647" s="217" t="str">
        <f t="shared" si="192"/>
        <v>NO</v>
      </c>
      <c r="AJ647" s="217" t="str">
        <f t="shared" si="176"/>
        <v>NO</v>
      </c>
      <c r="AK647" s="217" t="str">
        <f t="shared" si="177"/>
        <v>NO</v>
      </c>
      <c r="AL647" s="217" t="str">
        <f t="shared" si="178"/>
        <v>NO</v>
      </c>
      <c r="AM647" s="217" t="str">
        <f t="shared" si="179"/>
        <v>NO</v>
      </c>
      <c r="AN647" s="217" t="str">
        <f t="shared" si="180"/>
        <v>NO</v>
      </c>
      <c r="AO647" s="217" t="str">
        <f t="shared" si="180"/>
        <v>NO</v>
      </c>
      <c r="AP647" s="217" t="str">
        <f>IF(AND(Inputs!$E$16=TRUE,K647="YES"),"YES","NO")</f>
        <v>NO</v>
      </c>
      <c r="AQ647" s="217" t="str">
        <f t="shared" si="181"/>
        <v>NO</v>
      </c>
      <c r="AR647" s="217" t="str">
        <f t="shared" si="190"/>
        <v>NO</v>
      </c>
      <c r="AS647" s="216">
        <v>24</v>
      </c>
      <c r="AT647" s="221">
        <f t="shared" si="193"/>
        <v>43528</v>
      </c>
      <c r="AU647" s="217" t="str">
        <f t="shared" si="182"/>
        <v>PO+24W</v>
      </c>
    </row>
    <row r="648" spans="1:47" s="9" customFormat="1" hidden="1" x14ac:dyDescent="0.25">
      <c r="A648" s="218"/>
      <c r="B648" s="217" t="s">
        <v>2644</v>
      </c>
      <c r="C648" s="217">
        <v>8800</v>
      </c>
      <c r="D648" s="225">
        <v>8804</v>
      </c>
      <c r="E648" s="205" t="s">
        <v>2440</v>
      </c>
      <c r="F648" s="205" t="str">
        <f t="shared" si="183"/>
        <v>0000-FE-8804</v>
      </c>
      <c r="G648" s="205" t="s">
        <v>2742</v>
      </c>
      <c r="H648" s="9" t="s">
        <v>2667</v>
      </c>
      <c r="I648" s="9" t="str">
        <f>VLOOKUP(J648,Auxiliary!B:C,2,0)</f>
        <v>LP00</v>
      </c>
      <c r="J648" s="217" t="s">
        <v>2547</v>
      </c>
      <c r="K648" s="217" t="s">
        <v>2653</v>
      </c>
      <c r="L648" s="217" t="s">
        <v>2654</v>
      </c>
      <c r="M648" s="217" t="s">
        <v>2654</v>
      </c>
      <c r="N648" s="217" t="s">
        <v>2654</v>
      </c>
      <c r="O648" s="217" t="s">
        <v>2654</v>
      </c>
      <c r="P648" s="217" t="s">
        <v>2654</v>
      </c>
      <c r="Q648" s="217" t="s">
        <v>2654</v>
      </c>
      <c r="R648" s="217" t="s">
        <v>2653</v>
      </c>
      <c r="S648" s="217" t="s">
        <v>2654</v>
      </c>
      <c r="T648" s="217" t="s">
        <v>2654</v>
      </c>
      <c r="U648" s="217" t="s">
        <v>2654</v>
      </c>
      <c r="V648" s="217" t="s">
        <v>2654</v>
      </c>
      <c r="W648" s="217" t="s">
        <v>2654</v>
      </c>
      <c r="X648" s="217" t="s">
        <v>2654</v>
      </c>
      <c r="Y648" s="217" t="s">
        <v>2654</v>
      </c>
      <c r="Z648" s="217" t="s">
        <v>2654</v>
      </c>
      <c r="AA648" s="217" t="s">
        <v>2654</v>
      </c>
      <c r="AB648" s="217" t="str">
        <f t="shared" si="184"/>
        <v>NO</v>
      </c>
      <c r="AC648" s="217" t="str">
        <f t="shared" si="185"/>
        <v>NO</v>
      </c>
      <c r="AD648" s="217" t="str">
        <f t="shared" si="186"/>
        <v>NO</v>
      </c>
      <c r="AE648" s="217" t="str">
        <f t="shared" si="187"/>
        <v>NO</v>
      </c>
      <c r="AF648" s="217" t="str">
        <f t="shared" si="188"/>
        <v>NO</v>
      </c>
      <c r="AG648" s="217" t="str">
        <f t="shared" si="189"/>
        <v>NO</v>
      </c>
      <c r="AH648" s="217" t="str">
        <f t="shared" si="191"/>
        <v>NO</v>
      </c>
      <c r="AI648" s="217" t="str">
        <f t="shared" si="192"/>
        <v>NO</v>
      </c>
      <c r="AJ648" s="217" t="str">
        <f t="shared" si="176"/>
        <v>NO</v>
      </c>
      <c r="AK648" s="217" t="str">
        <f t="shared" si="177"/>
        <v>NO</v>
      </c>
      <c r="AL648" s="217" t="str">
        <f t="shared" si="178"/>
        <v>NO</v>
      </c>
      <c r="AM648" s="217" t="str">
        <f t="shared" si="179"/>
        <v>NO</v>
      </c>
      <c r="AN648" s="217" t="str">
        <f t="shared" si="180"/>
        <v>NO</v>
      </c>
      <c r="AO648" s="217" t="str">
        <f t="shared" si="180"/>
        <v>NO</v>
      </c>
      <c r="AP648" s="217" t="str">
        <f>IF(AND(Inputs!$E$16=TRUE,K648="YES"),"YES","NO")</f>
        <v>NO</v>
      </c>
      <c r="AQ648" s="217" t="str">
        <f t="shared" si="181"/>
        <v>NO</v>
      </c>
      <c r="AR648" s="217" t="str">
        <f t="shared" si="190"/>
        <v>NO</v>
      </c>
      <c r="AS648" s="216">
        <v>24</v>
      </c>
      <c r="AT648" s="221">
        <f t="shared" si="193"/>
        <v>43528</v>
      </c>
      <c r="AU648" s="217" t="str">
        <f t="shared" si="182"/>
        <v>PO+24W</v>
      </c>
    </row>
    <row r="649" spans="1:47" s="9" customFormat="1" hidden="1" x14ac:dyDescent="0.25">
      <c r="A649" s="218"/>
      <c r="B649" s="217" t="s">
        <v>2644</v>
      </c>
      <c r="C649" s="217">
        <v>8800</v>
      </c>
      <c r="D649" s="225">
        <v>8805</v>
      </c>
      <c r="E649" s="205" t="s">
        <v>2441</v>
      </c>
      <c r="F649" s="205" t="str">
        <f t="shared" si="183"/>
        <v>0000-FE-8805</v>
      </c>
      <c r="G649" s="205" t="s">
        <v>2742</v>
      </c>
      <c r="H649" s="9" t="s">
        <v>2667</v>
      </c>
      <c r="I649" s="9" t="str">
        <f>VLOOKUP(J649,Auxiliary!B:C,2,0)</f>
        <v>LP00</v>
      </c>
      <c r="J649" s="217" t="s">
        <v>2547</v>
      </c>
      <c r="K649" s="217" t="s">
        <v>2653</v>
      </c>
      <c r="L649" s="217" t="s">
        <v>2654</v>
      </c>
      <c r="M649" s="217" t="s">
        <v>2654</v>
      </c>
      <c r="N649" s="217" t="s">
        <v>2654</v>
      </c>
      <c r="O649" s="217" t="s">
        <v>2654</v>
      </c>
      <c r="P649" s="217" t="s">
        <v>2654</v>
      </c>
      <c r="Q649" s="217" t="s">
        <v>2654</v>
      </c>
      <c r="R649" s="217" t="s">
        <v>2653</v>
      </c>
      <c r="S649" s="217" t="s">
        <v>2654</v>
      </c>
      <c r="T649" s="217" t="s">
        <v>2654</v>
      </c>
      <c r="U649" s="217" t="s">
        <v>2654</v>
      </c>
      <c r="V649" s="217" t="s">
        <v>2654</v>
      </c>
      <c r="W649" s="217" t="s">
        <v>2654</v>
      </c>
      <c r="X649" s="217" t="s">
        <v>2654</v>
      </c>
      <c r="Y649" s="217" t="s">
        <v>2654</v>
      </c>
      <c r="Z649" s="217" t="s">
        <v>2654</v>
      </c>
      <c r="AA649" s="217" t="s">
        <v>2654</v>
      </c>
      <c r="AB649" s="217" t="str">
        <f t="shared" si="184"/>
        <v>NO</v>
      </c>
      <c r="AC649" s="217" t="str">
        <f t="shared" si="185"/>
        <v>NO</v>
      </c>
      <c r="AD649" s="217" t="str">
        <f t="shared" si="186"/>
        <v>NO</v>
      </c>
      <c r="AE649" s="217" t="str">
        <f t="shared" si="187"/>
        <v>NO</v>
      </c>
      <c r="AF649" s="217" t="str">
        <f t="shared" si="188"/>
        <v>NO</v>
      </c>
      <c r="AG649" s="217" t="str">
        <f t="shared" si="189"/>
        <v>NO</v>
      </c>
      <c r="AH649" s="217" t="str">
        <f t="shared" si="191"/>
        <v>NO</v>
      </c>
      <c r="AI649" s="217" t="str">
        <f t="shared" si="192"/>
        <v>NO</v>
      </c>
      <c r="AJ649" s="217" t="str">
        <f t="shared" ref="AJ649:AJ712" si="194">IF(AND(V$6="X",V649="YES"),"YES","NO")</f>
        <v>NO</v>
      </c>
      <c r="AK649" s="217" t="str">
        <f t="shared" ref="AK649:AK712" si="195">IF(AND(W$6="X",W649="YES"),"YES","NO")</f>
        <v>NO</v>
      </c>
      <c r="AL649" s="217" t="str">
        <f t="shared" ref="AL649:AL712" si="196">IF(AND(X$6="X",X649="YES"),"YES","NO")</f>
        <v>NO</v>
      </c>
      <c r="AM649" s="217" t="str">
        <f t="shared" ref="AM649:AM712" si="197">IF(AND(Y$6="X",Y649="YES"),"YES","NO")</f>
        <v>NO</v>
      </c>
      <c r="AN649" s="217" t="str">
        <f t="shared" ref="AN649:AO712" si="198">IF(AND(Z$6="X",Z649="YES"),"YES","NO")</f>
        <v>NO</v>
      </c>
      <c r="AO649" s="217" t="str">
        <f t="shared" si="198"/>
        <v>NO</v>
      </c>
      <c r="AP649" s="217" t="str">
        <f>IF(AND(Inputs!$E$16=TRUE,K649="YES"),"YES","NO")</f>
        <v>NO</v>
      </c>
      <c r="AQ649" s="217" t="str">
        <f t="shared" ref="AQ649:AQ712" si="199">IF(OR(M649="YES",AB649="YES",AC649="YES",AD649="YES",AE649="YES",AF649="YES",AG649="YES",AH649="YES",AI649="YES",AJ649="YES",AK649="YES",AL649="YES",AM649="YES",AN649="YES",AO649="YES"),"YES","NO")</f>
        <v>NO</v>
      </c>
      <c r="AR649" s="217" t="str">
        <f t="shared" si="190"/>
        <v>NO</v>
      </c>
      <c r="AS649" s="216">
        <v>24</v>
      </c>
      <c r="AT649" s="221">
        <f t="shared" si="193"/>
        <v>43528</v>
      </c>
      <c r="AU649" s="217" t="str">
        <f t="shared" ref="AU649:AU712" si="200">"PO+"&amp;AS649&amp;"W"</f>
        <v>PO+24W</v>
      </c>
    </row>
    <row r="650" spans="1:47" s="9" customFormat="1" hidden="1" x14ac:dyDescent="0.25">
      <c r="A650" s="218"/>
      <c r="B650" s="217" t="s">
        <v>2644</v>
      </c>
      <c r="C650" s="217">
        <v>8800</v>
      </c>
      <c r="D650" s="225">
        <v>8806</v>
      </c>
      <c r="E650" s="205" t="s">
        <v>2442</v>
      </c>
      <c r="F650" s="205" t="str">
        <f t="shared" si="183"/>
        <v>0000-FE-8806</v>
      </c>
      <c r="G650" s="205" t="s">
        <v>2742</v>
      </c>
      <c r="H650" s="9" t="s">
        <v>2667</v>
      </c>
      <c r="I650" s="9" t="str">
        <f>VLOOKUP(J650,Auxiliary!B:C,2,0)</f>
        <v>LP00</v>
      </c>
      <c r="J650" s="217" t="s">
        <v>2547</v>
      </c>
      <c r="K650" s="217" t="s">
        <v>2653</v>
      </c>
      <c r="L650" s="217" t="s">
        <v>2654</v>
      </c>
      <c r="M650" s="217" t="s">
        <v>2654</v>
      </c>
      <c r="N650" s="217" t="s">
        <v>2654</v>
      </c>
      <c r="O650" s="217" t="s">
        <v>2654</v>
      </c>
      <c r="P650" s="217" t="s">
        <v>2654</v>
      </c>
      <c r="Q650" s="217" t="s">
        <v>2654</v>
      </c>
      <c r="R650" s="217" t="s">
        <v>2653</v>
      </c>
      <c r="S650" s="217" t="s">
        <v>2654</v>
      </c>
      <c r="T650" s="217" t="s">
        <v>2654</v>
      </c>
      <c r="U650" s="217" t="s">
        <v>2654</v>
      </c>
      <c r="V650" s="217" t="s">
        <v>2654</v>
      </c>
      <c r="W650" s="217" t="s">
        <v>2654</v>
      </c>
      <c r="X650" s="217" t="s">
        <v>2654</v>
      </c>
      <c r="Y650" s="217" t="s">
        <v>2654</v>
      </c>
      <c r="Z650" s="217" t="s">
        <v>2654</v>
      </c>
      <c r="AA650" s="217" t="s">
        <v>2654</v>
      </c>
      <c r="AB650" s="217" t="str">
        <f t="shared" si="184"/>
        <v>NO</v>
      </c>
      <c r="AC650" s="217" t="str">
        <f t="shared" si="185"/>
        <v>NO</v>
      </c>
      <c r="AD650" s="217" t="str">
        <f t="shared" si="186"/>
        <v>NO</v>
      </c>
      <c r="AE650" s="217" t="str">
        <f t="shared" si="187"/>
        <v>NO</v>
      </c>
      <c r="AF650" s="217" t="str">
        <f t="shared" si="188"/>
        <v>NO</v>
      </c>
      <c r="AG650" s="217" t="str">
        <f t="shared" si="189"/>
        <v>NO</v>
      </c>
      <c r="AH650" s="217" t="str">
        <f t="shared" si="191"/>
        <v>NO</v>
      </c>
      <c r="AI650" s="217" t="str">
        <f t="shared" si="192"/>
        <v>NO</v>
      </c>
      <c r="AJ650" s="217" t="str">
        <f t="shared" si="194"/>
        <v>NO</v>
      </c>
      <c r="AK650" s="217" t="str">
        <f t="shared" si="195"/>
        <v>NO</v>
      </c>
      <c r="AL650" s="217" t="str">
        <f t="shared" si="196"/>
        <v>NO</v>
      </c>
      <c r="AM650" s="217" t="str">
        <f t="shared" si="197"/>
        <v>NO</v>
      </c>
      <c r="AN650" s="217" t="str">
        <f t="shared" si="198"/>
        <v>NO</v>
      </c>
      <c r="AO650" s="217" t="str">
        <f t="shared" si="198"/>
        <v>NO</v>
      </c>
      <c r="AP650" s="217" t="str">
        <f>IF(AND(Inputs!$E$16=TRUE,K650="YES"),"YES","NO")</f>
        <v>NO</v>
      </c>
      <c r="AQ650" s="217" t="str">
        <f t="shared" si="199"/>
        <v>NO</v>
      </c>
      <c r="AR650" s="217" t="str">
        <f t="shared" si="190"/>
        <v>NO</v>
      </c>
      <c r="AS650" s="216">
        <v>24</v>
      </c>
      <c r="AT650" s="221">
        <f t="shared" si="193"/>
        <v>43528</v>
      </c>
      <c r="AU650" s="217" t="str">
        <f t="shared" si="200"/>
        <v>PO+24W</v>
      </c>
    </row>
    <row r="651" spans="1:47" s="9" customFormat="1" hidden="1" x14ac:dyDescent="0.25">
      <c r="A651" s="218"/>
      <c r="B651" s="217" t="s">
        <v>2644</v>
      </c>
      <c r="C651" s="217">
        <v>8800</v>
      </c>
      <c r="D651" s="225">
        <v>8807</v>
      </c>
      <c r="E651" s="205" t="s">
        <v>2443</v>
      </c>
      <c r="F651" s="205" t="str">
        <f t="shared" si="183"/>
        <v>0000-FE-8807</v>
      </c>
      <c r="G651" s="205" t="s">
        <v>2742</v>
      </c>
      <c r="H651" s="9" t="s">
        <v>2667</v>
      </c>
      <c r="I651" s="9" t="str">
        <f>VLOOKUP(J651,Auxiliary!B:C,2,0)</f>
        <v>LP00</v>
      </c>
      <c r="J651" s="217" t="s">
        <v>2547</v>
      </c>
      <c r="K651" s="217" t="s">
        <v>2653</v>
      </c>
      <c r="L651" s="217" t="s">
        <v>2654</v>
      </c>
      <c r="M651" s="217" t="s">
        <v>2654</v>
      </c>
      <c r="N651" s="217" t="s">
        <v>2654</v>
      </c>
      <c r="O651" s="217" t="s">
        <v>2654</v>
      </c>
      <c r="P651" s="217" t="s">
        <v>2654</v>
      </c>
      <c r="Q651" s="217" t="s">
        <v>2654</v>
      </c>
      <c r="R651" s="217" t="s">
        <v>2653</v>
      </c>
      <c r="S651" s="217" t="s">
        <v>2654</v>
      </c>
      <c r="T651" s="217" t="s">
        <v>2654</v>
      </c>
      <c r="U651" s="217" t="s">
        <v>2654</v>
      </c>
      <c r="V651" s="217" t="s">
        <v>2654</v>
      </c>
      <c r="W651" s="217" t="s">
        <v>2654</v>
      </c>
      <c r="X651" s="217" t="s">
        <v>2654</v>
      </c>
      <c r="Y651" s="217" t="s">
        <v>2654</v>
      </c>
      <c r="Z651" s="217" t="s">
        <v>2654</v>
      </c>
      <c r="AA651" s="217" t="s">
        <v>2654</v>
      </c>
      <c r="AB651" s="217" t="str">
        <f t="shared" si="184"/>
        <v>NO</v>
      </c>
      <c r="AC651" s="217" t="str">
        <f t="shared" si="185"/>
        <v>NO</v>
      </c>
      <c r="AD651" s="217" t="str">
        <f t="shared" si="186"/>
        <v>NO</v>
      </c>
      <c r="AE651" s="217" t="str">
        <f t="shared" si="187"/>
        <v>NO</v>
      </c>
      <c r="AF651" s="217" t="str">
        <f t="shared" si="188"/>
        <v>NO</v>
      </c>
      <c r="AG651" s="217" t="str">
        <f t="shared" si="189"/>
        <v>NO</v>
      </c>
      <c r="AH651" s="217" t="str">
        <f t="shared" si="191"/>
        <v>NO</v>
      </c>
      <c r="AI651" s="217" t="str">
        <f t="shared" si="192"/>
        <v>NO</v>
      </c>
      <c r="AJ651" s="217" t="str">
        <f t="shared" si="194"/>
        <v>NO</v>
      </c>
      <c r="AK651" s="217" t="str">
        <f t="shared" si="195"/>
        <v>NO</v>
      </c>
      <c r="AL651" s="217" t="str">
        <f t="shared" si="196"/>
        <v>NO</v>
      </c>
      <c r="AM651" s="217" t="str">
        <f t="shared" si="197"/>
        <v>NO</v>
      </c>
      <c r="AN651" s="217" t="str">
        <f t="shared" si="198"/>
        <v>NO</v>
      </c>
      <c r="AO651" s="217" t="str">
        <f t="shared" si="198"/>
        <v>NO</v>
      </c>
      <c r="AP651" s="217" t="str">
        <f>IF(AND(Inputs!$E$16=TRUE,K651="YES"),"YES","NO")</f>
        <v>NO</v>
      </c>
      <c r="AQ651" s="217" t="str">
        <f t="shared" si="199"/>
        <v>NO</v>
      </c>
      <c r="AR651" s="217" t="str">
        <f t="shared" si="190"/>
        <v>NO</v>
      </c>
      <c r="AS651" s="216">
        <v>24</v>
      </c>
      <c r="AT651" s="221">
        <f t="shared" si="193"/>
        <v>43528</v>
      </c>
      <c r="AU651" s="217" t="str">
        <f t="shared" si="200"/>
        <v>PO+24W</v>
      </c>
    </row>
    <row r="652" spans="1:47" s="9" customFormat="1" hidden="1" x14ac:dyDescent="0.25">
      <c r="A652" s="218"/>
      <c r="B652" s="217" t="s">
        <v>2644</v>
      </c>
      <c r="C652" s="217">
        <v>8800</v>
      </c>
      <c r="D652" s="225">
        <v>8808</v>
      </c>
      <c r="E652" s="205" t="s">
        <v>2928</v>
      </c>
      <c r="F652" s="205" t="str">
        <f t="shared" si="183"/>
        <v>0000-FE-8808</v>
      </c>
      <c r="G652" s="205" t="s">
        <v>2742</v>
      </c>
      <c r="H652" s="9" t="s">
        <v>2667</v>
      </c>
      <c r="I652" s="9" t="str">
        <f>VLOOKUP(J652,Auxiliary!B:C,2,0)</f>
        <v>LP00</v>
      </c>
      <c r="J652" s="217" t="s">
        <v>2547</v>
      </c>
      <c r="K652" s="217" t="s">
        <v>2653</v>
      </c>
      <c r="L652" s="217" t="s">
        <v>2654</v>
      </c>
      <c r="M652" s="217" t="s">
        <v>2654</v>
      </c>
      <c r="N652" s="217" t="s">
        <v>2654</v>
      </c>
      <c r="O652" s="217" t="s">
        <v>2654</v>
      </c>
      <c r="P652" s="217" t="s">
        <v>2654</v>
      </c>
      <c r="Q652" s="217" t="s">
        <v>2654</v>
      </c>
      <c r="R652" s="217" t="s">
        <v>2653</v>
      </c>
      <c r="S652" s="217" t="s">
        <v>2654</v>
      </c>
      <c r="T652" s="217" t="s">
        <v>2654</v>
      </c>
      <c r="U652" s="217" t="s">
        <v>2654</v>
      </c>
      <c r="V652" s="217" t="s">
        <v>2654</v>
      </c>
      <c r="W652" s="217" t="s">
        <v>2654</v>
      </c>
      <c r="X652" s="217" t="s">
        <v>2654</v>
      </c>
      <c r="Y652" s="217" t="s">
        <v>2654</v>
      </c>
      <c r="Z652" s="217" t="s">
        <v>2654</v>
      </c>
      <c r="AA652" s="217" t="s">
        <v>2654</v>
      </c>
      <c r="AB652" s="217" t="str">
        <f t="shared" si="184"/>
        <v>NO</v>
      </c>
      <c r="AC652" s="217" t="str">
        <f t="shared" si="185"/>
        <v>NO</v>
      </c>
      <c r="AD652" s="217" t="str">
        <f t="shared" si="186"/>
        <v>NO</v>
      </c>
      <c r="AE652" s="217" t="str">
        <f t="shared" si="187"/>
        <v>NO</v>
      </c>
      <c r="AF652" s="217" t="str">
        <f t="shared" si="188"/>
        <v>NO</v>
      </c>
      <c r="AG652" s="217" t="str">
        <f t="shared" si="189"/>
        <v>NO</v>
      </c>
      <c r="AH652" s="217" t="str">
        <f t="shared" si="191"/>
        <v>NO</v>
      </c>
      <c r="AI652" s="217" t="str">
        <f t="shared" si="192"/>
        <v>NO</v>
      </c>
      <c r="AJ652" s="217" t="str">
        <f t="shared" si="194"/>
        <v>NO</v>
      </c>
      <c r="AK652" s="217" t="str">
        <f t="shared" si="195"/>
        <v>NO</v>
      </c>
      <c r="AL652" s="217" t="str">
        <f t="shared" si="196"/>
        <v>NO</v>
      </c>
      <c r="AM652" s="217" t="str">
        <f t="shared" si="197"/>
        <v>NO</v>
      </c>
      <c r="AN652" s="217" t="str">
        <f t="shared" si="198"/>
        <v>NO</v>
      </c>
      <c r="AO652" s="217" t="str">
        <f t="shared" si="198"/>
        <v>NO</v>
      </c>
      <c r="AP652" s="217" t="str">
        <f>IF(AND(Inputs!$E$16=TRUE,K652="YES"),"YES","NO")</f>
        <v>NO</v>
      </c>
      <c r="AQ652" s="217" t="str">
        <f t="shared" si="199"/>
        <v>NO</v>
      </c>
      <c r="AR652" s="217" t="str">
        <f t="shared" si="190"/>
        <v>NO</v>
      </c>
      <c r="AS652" s="216">
        <v>40</v>
      </c>
      <c r="AT652" s="221">
        <f t="shared" si="193"/>
        <v>43640</v>
      </c>
      <c r="AU652" s="217" t="str">
        <f t="shared" si="200"/>
        <v>PO+40W</v>
      </c>
    </row>
    <row r="653" spans="1:47" s="9" customFormat="1" x14ac:dyDescent="0.25">
      <c r="A653" s="218"/>
      <c r="B653" s="217" t="s">
        <v>2644</v>
      </c>
      <c r="C653" s="217">
        <v>8800</v>
      </c>
      <c r="D653" s="225">
        <v>8809</v>
      </c>
      <c r="E653" s="205" t="s">
        <v>2019</v>
      </c>
      <c r="F653" s="205" t="str">
        <f t="shared" si="183"/>
        <v>0000-FE-8809</v>
      </c>
      <c r="G653" s="205" t="s">
        <v>2742</v>
      </c>
      <c r="H653" s="9" t="s">
        <v>2667</v>
      </c>
      <c r="I653" s="9" t="str">
        <f>VLOOKUP(J653,Auxiliary!B:C,2,0)</f>
        <v>LP00</v>
      </c>
      <c r="J653" s="217" t="s">
        <v>2547</v>
      </c>
      <c r="K653" s="217" t="s">
        <v>2653</v>
      </c>
      <c r="L653" s="217" t="s">
        <v>2654</v>
      </c>
      <c r="M653" s="217" t="s">
        <v>2654</v>
      </c>
      <c r="N653" s="217" t="s">
        <v>2654</v>
      </c>
      <c r="O653" s="217" t="s">
        <v>2654</v>
      </c>
      <c r="P653" s="217" t="s">
        <v>2654</v>
      </c>
      <c r="Q653" s="217" t="s">
        <v>2654</v>
      </c>
      <c r="R653" s="217" t="s">
        <v>2653</v>
      </c>
      <c r="S653" s="217" t="s">
        <v>2654</v>
      </c>
      <c r="T653" s="217" t="s">
        <v>2654</v>
      </c>
      <c r="U653" s="217" t="s">
        <v>2654</v>
      </c>
      <c r="V653" s="217" t="s">
        <v>2654</v>
      </c>
      <c r="W653" s="217" t="s">
        <v>2654</v>
      </c>
      <c r="X653" s="217" t="s">
        <v>2654</v>
      </c>
      <c r="Y653" s="217" t="s">
        <v>2654</v>
      </c>
      <c r="Z653" s="217" t="s">
        <v>2654</v>
      </c>
      <c r="AA653" s="217" t="s">
        <v>2654</v>
      </c>
      <c r="AB653" s="217" t="str">
        <f t="shared" si="184"/>
        <v>NO</v>
      </c>
      <c r="AC653" s="217" t="str">
        <f t="shared" si="185"/>
        <v>NO</v>
      </c>
      <c r="AD653" s="217" t="str">
        <f t="shared" si="186"/>
        <v>NO</v>
      </c>
      <c r="AE653" s="217" t="str">
        <f t="shared" si="187"/>
        <v>NO</v>
      </c>
      <c r="AF653" s="217" t="str">
        <f t="shared" si="188"/>
        <v>NO</v>
      </c>
      <c r="AG653" s="217" t="str">
        <f t="shared" si="189"/>
        <v>NO</v>
      </c>
      <c r="AH653" s="217" t="str">
        <f t="shared" si="191"/>
        <v>NO</v>
      </c>
      <c r="AI653" s="217" t="str">
        <f t="shared" si="192"/>
        <v>NO</v>
      </c>
      <c r="AJ653" s="217" t="str">
        <f t="shared" si="194"/>
        <v>NO</v>
      </c>
      <c r="AK653" s="217" t="str">
        <f t="shared" si="195"/>
        <v>NO</v>
      </c>
      <c r="AL653" s="217" t="str">
        <f t="shared" si="196"/>
        <v>NO</v>
      </c>
      <c r="AM653" s="217" t="str">
        <f t="shared" si="197"/>
        <v>NO</v>
      </c>
      <c r="AN653" s="217" t="str">
        <f t="shared" si="198"/>
        <v>NO</v>
      </c>
      <c r="AO653" s="217" t="str">
        <f t="shared" si="198"/>
        <v>NO</v>
      </c>
      <c r="AP653" s="217" t="str">
        <f>IF(AND(Inputs!$E$16=TRUE,K653="YES"),"YES","NO")</f>
        <v>NO</v>
      </c>
      <c r="AQ653" s="217" t="str">
        <f t="shared" si="199"/>
        <v>NO</v>
      </c>
      <c r="AR653" s="217" t="str">
        <f t="shared" si="190"/>
        <v>NO</v>
      </c>
      <c r="AS653" s="216">
        <v>24</v>
      </c>
      <c r="AT653" s="221">
        <f t="shared" si="193"/>
        <v>43528</v>
      </c>
      <c r="AU653" s="217" t="str">
        <f t="shared" si="200"/>
        <v>PO+24W</v>
      </c>
    </row>
    <row r="654" spans="1:47" s="9" customFormat="1" hidden="1" x14ac:dyDescent="0.25">
      <c r="A654" s="218"/>
      <c r="B654" s="217" t="s">
        <v>2644</v>
      </c>
      <c r="C654" s="217">
        <v>8800</v>
      </c>
      <c r="D654" s="225">
        <v>8810</v>
      </c>
      <c r="E654" s="205" t="s">
        <v>2444</v>
      </c>
      <c r="F654" s="205" t="str">
        <f t="shared" si="183"/>
        <v>0000-FE-8810</v>
      </c>
      <c r="G654" s="205" t="s">
        <v>2742</v>
      </c>
      <c r="H654" s="9" t="s">
        <v>2667</v>
      </c>
      <c r="I654" s="9" t="str">
        <f>VLOOKUP(J654,Auxiliary!B:C,2,0)</f>
        <v>LP00</v>
      </c>
      <c r="J654" s="217" t="s">
        <v>2547</v>
      </c>
      <c r="K654" s="217" t="s">
        <v>2653</v>
      </c>
      <c r="L654" s="217" t="s">
        <v>2654</v>
      </c>
      <c r="M654" s="217" t="s">
        <v>2654</v>
      </c>
      <c r="N654" s="217" t="s">
        <v>2654</v>
      </c>
      <c r="O654" s="217" t="s">
        <v>2654</v>
      </c>
      <c r="P654" s="217" t="s">
        <v>2654</v>
      </c>
      <c r="Q654" s="217" t="s">
        <v>2654</v>
      </c>
      <c r="R654" s="217" t="s">
        <v>2653</v>
      </c>
      <c r="S654" s="217" t="s">
        <v>2654</v>
      </c>
      <c r="T654" s="217" t="s">
        <v>2654</v>
      </c>
      <c r="U654" s="217" t="s">
        <v>2654</v>
      </c>
      <c r="V654" s="217" t="s">
        <v>2654</v>
      </c>
      <c r="W654" s="217" t="s">
        <v>2654</v>
      </c>
      <c r="X654" s="217" t="s">
        <v>2654</v>
      </c>
      <c r="Y654" s="217" t="s">
        <v>2654</v>
      </c>
      <c r="Z654" s="217" t="s">
        <v>2654</v>
      </c>
      <c r="AA654" s="217" t="s">
        <v>2654</v>
      </c>
      <c r="AB654" s="217" t="str">
        <f t="shared" si="184"/>
        <v>NO</v>
      </c>
      <c r="AC654" s="217" t="str">
        <f t="shared" si="185"/>
        <v>NO</v>
      </c>
      <c r="AD654" s="217" t="str">
        <f t="shared" si="186"/>
        <v>NO</v>
      </c>
      <c r="AE654" s="217" t="str">
        <f t="shared" si="187"/>
        <v>NO</v>
      </c>
      <c r="AF654" s="217" t="str">
        <f t="shared" si="188"/>
        <v>NO</v>
      </c>
      <c r="AG654" s="217" t="str">
        <f t="shared" si="189"/>
        <v>NO</v>
      </c>
      <c r="AH654" s="217" t="str">
        <f t="shared" si="191"/>
        <v>NO</v>
      </c>
      <c r="AI654" s="217" t="str">
        <f t="shared" si="192"/>
        <v>NO</v>
      </c>
      <c r="AJ654" s="217" t="str">
        <f t="shared" si="194"/>
        <v>NO</v>
      </c>
      <c r="AK654" s="217" t="str">
        <f t="shared" si="195"/>
        <v>NO</v>
      </c>
      <c r="AL654" s="217" t="str">
        <f t="shared" si="196"/>
        <v>NO</v>
      </c>
      <c r="AM654" s="217" t="str">
        <f t="shared" si="197"/>
        <v>NO</v>
      </c>
      <c r="AN654" s="217" t="str">
        <f t="shared" si="198"/>
        <v>NO</v>
      </c>
      <c r="AO654" s="217" t="str">
        <f t="shared" si="198"/>
        <v>NO</v>
      </c>
      <c r="AP654" s="217" t="str">
        <f>IF(AND(Inputs!$E$16=TRUE,K654="YES"),"YES","NO")</f>
        <v>NO</v>
      </c>
      <c r="AQ654" s="217" t="str">
        <f t="shared" si="199"/>
        <v>NO</v>
      </c>
      <c r="AR654" s="217" t="str">
        <f t="shared" si="190"/>
        <v>NO</v>
      </c>
      <c r="AS654" s="216">
        <v>24</v>
      </c>
      <c r="AT654" s="221">
        <f t="shared" si="193"/>
        <v>43528</v>
      </c>
      <c r="AU654" s="217" t="str">
        <f t="shared" si="200"/>
        <v>PO+24W</v>
      </c>
    </row>
    <row r="655" spans="1:47" s="9" customFormat="1" hidden="1" x14ac:dyDescent="0.25">
      <c r="A655" s="218"/>
      <c r="B655" s="217" t="s">
        <v>2644</v>
      </c>
      <c r="C655" s="217">
        <v>8800</v>
      </c>
      <c r="D655" s="225">
        <v>8811</v>
      </c>
      <c r="E655" s="205" t="s">
        <v>2445</v>
      </c>
      <c r="F655" s="205" t="str">
        <f t="shared" si="183"/>
        <v>0000-FE-8811</v>
      </c>
      <c r="G655" s="205" t="s">
        <v>2742</v>
      </c>
      <c r="H655" s="9" t="s">
        <v>2667</v>
      </c>
      <c r="I655" s="9" t="str">
        <f>VLOOKUP(J655,Auxiliary!B:C,2,0)</f>
        <v>LP00</v>
      </c>
      <c r="J655" s="217" t="s">
        <v>2547</v>
      </c>
      <c r="K655" s="217" t="s">
        <v>2653</v>
      </c>
      <c r="L655" s="217" t="s">
        <v>2654</v>
      </c>
      <c r="M655" s="217" t="s">
        <v>2654</v>
      </c>
      <c r="N655" s="217" t="s">
        <v>2654</v>
      </c>
      <c r="O655" s="217" t="s">
        <v>2654</v>
      </c>
      <c r="P655" s="217" t="s">
        <v>2654</v>
      </c>
      <c r="Q655" s="217" t="s">
        <v>2654</v>
      </c>
      <c r="R655" s="217" t="s">
        <v>2653</v>
      </c>
      <c r="S655" s="217" t="s">
        <v>2654</v>
      </c>
      <c r="T655" s="217" t="s">
        <v>2654</v>
      </c>
      <c r="U655" s="217" t="s">
        <v>2654</v>
      </c>
      <c r="V655" s="217" t="s">
        <v>2654</v>
      </c>
      <c r="W655" s="217" t="s">
        <v>2654</v>
      </c>
      <c r="X655" s="217" t="s">
        <v>2654</v>
      </c>
      <c r="Y655" s="217" t="s">
        <v>2654</v>
      </c>
      <c r="Z655" s="217" t="s">
        <v>2654</v>
      </c>
      <c r="AA655" s="217" t="s">
        <v>2654</v>
      </c>
      <c r="AB655" s="217" t="str">
        <f t="shared" si="184"/>
        <v>NO</v>
      </c>
      <c r="AC655" s="217" t="str">
        <f t="shared" si="185"/>
        <v>NO</v>
      </c>
      <c r="AD655" s="217" t="str">
        <f t="shared" si="186"/>
        <v>NO</v>
      </c>
      <c r="AE655" s="217" t="str">
        <f t="shared" si="187"/>
        <v>NO</v>
      </c>
      <c r="AF655" s="217" t="str">
        <f t="shared" si="188"/>
        <v>NO</v>
      </c>
      <c r="AG655" s="217" t="str">
        <f t="shared" si="189"/>
        <v>NO</v>
      </c>
      <c r="AH655" s="217" t="str">
        <f t="shared" si="191"/>
        <v>NO</v>
      </c>
      <c r="AI655" s="217" t="str">
        <f t="shared" si="192"/>
        <v>NO</v>
      </c>
      <c r="AJ655" s="217" t="str">
        <f t="shared" si="194"/>
        <v>NO</v>
      </c>
      <c r="AK655" s="217" t="str">
        <f t="shared" si="195"/>
        <v>NO</v>
      </c>
      <c r="AL655" s="217" t="str">
        <f t="shared" si="196"/>
        <v>NO</v>
      </c>
      <c r="AM655" s="217" t="str">
        <f t="shared" si="197"/>
        <v>NO</v>
      </c>
      <c r="AN655" s="217" t="str">
        <f t="shared" si="198"/>
        <v>NO</v>
      </c>
      <c r="AO655" s="217" t="str">
        <f t="shared" si="198"/>
        <v>NO</v>
      </c>
      <c r="AP655" s="217" t="str">
        <f>IF(AND(Inputs!$E$16=TRUE,K655="YES"),"YES","NO")</f>
        <v>NO</v>
      </c>
      <c r="AQ655" s="217" t="str">
        <f t="shared" si="199"/>
        <v>NO</v>
      </c>
      <c r="AR655" s="217" t="str">
        <f t="shared" si="190"/>
        <v>NO</v>
      </c>
      <c r="AS655" s="216">
        <v>24</v>
      </c>
      <c r="AT655" s="221">
        <f t="shared" si="193"/>
        <v>43528</v>
      </c>
      <c r="AU655" s="217" t="str">
        <f t="shared" si="200"/>
        <v>PO+24W</v>
      </c>
    </row>
    <row r="656" spans="1:47" s="9" customFormat="1" hidden="1" x14ac:dyDescent="0.25">
      <c r="A656" s="218"/>
      <c r="B656" s="217" t="s">
        <v>2644</v>
      </c>
      <c r="C656" s="217">
        <v>8800</v>
      </c>
      <c r="D656" s="225">
        <v>8812</v>
      </c>
      <c r="E656" s="205" t="s">
        <v>2446</v>
      </c>
      <c r="F656" s="205" t="str">
        <f t="shared" si="183"/>
        <v>0000-FE-8812</v>
      </c>
      <c r="G656" s="205" t="s">
        <v>2742</v>
      </c>
      <c r="H656" s="9" t="s">
        <v>2667</v>
      </c>
      <c r="I656" s="9" t="str">
        <f>VLOOKUP(J656,Auxiliary!B:C,2,0)</f>
        <v>LP00</v>
      </c>
      <c r="J656" s="217" t="s">
        <v>2547</v>
      </c>
      <c r="K656" s="217" t="s">
        <v>2653</v>
      </c>
      <c r="L656" s="217" t="s">
        <v>2654</v>
      </c>
      <c r="M656" s="217" t="s">
        <v>2654</v>
      </c>
      <c r="N656" s="217" t="s">
        <v>2654</v>
      </c>
      <c r="O656" s="217" t="s">
        <v>2654</v>
      </c>
      <c r="P656" s="217" t="s">
        <v>2654</v>
      </c>
      <c r="Q656" s="217" t="s">
        <v>2654</v>
      </c>
      <c r="R656" s="217" t="s">
        <v>2653</v>
      </c>
      <c r="S656" s="217" t="s">
        <v>2654</v>
      </c>
      <c r="T656" s="217" t="s">
        <v>2654</v>
      </c>
      <c r="U656" s="217" t="s">
        <v>2654</v>
      </c>
      <c r="V656" s="217" t="s">
        <v>2654</v>
      </c>
      <c r="W656" s="217" t="s">
        <v>2654</v>
      </c>
      <c r="X656" s="217" t="s">
        <v>2654</v>
      </c>
      <c r="Y656" s="217" t="s">
        <v>2654</v>
      </c>
      <c r="Z656" s="217" t="s">
        <v>2654</v>
      </c>
      <c r="AA656" s="217" t="s">
        <v>2654</v>
      </c>
      <c r="AB656" s="217" t="str">
        <f t="shared" si="184"/>
        <v>NO</v>
      </c>
      <c r="AC656" s="217" t="str">
        <f t="shared" si="185"/>
        <v>NO</v>
      </c>
      <c r="AD656" s="217" t="str">
        <f t="shared" si="186"/>
        <v>NO</v>
      </c>
      <c r="AE656" s="217" t="str">
        <f t="shared" si="187"/>
        <v>NO</v>
      </c>
      <c r="AF656" s="217" t="str">
        <f t="shared" si="188"/>
        <v>NO</v>
      </c>
      <c r="AG656" s="217" t="str">
        <f t="shared" si="189"/>
        <v>NO</v>
      </c>
      <c r="AH656" s="217" t="str">
        <f t="shared" si="191"/>
        <v>NO</v>
      </c>
      <c r="AI656" s="217" t="str">
        <f t="shared" si="192"/>
        <v>NO</v>
      </c>
      <c r="AJ656" s="217" t="str">
        <f t="shared" si="194"/>
        <v>NO</v>
      </c>
      <c r="AK656" s="217" t="str">
        <f t="shared" si="195"/>
        <v>NO</v>
      </c>
      <c r="AL656" s="217" t="str">
        <f t="shared" si="196"/>
        <v>NO</v>
      </c>
      <c r="AM656" s="217" t="str">
        <f t="shared" si="197"/>
        <v>NO</v>
      </c>
      <c r="AN656" s="217" t="str">
        <f t="shared" si="198"/>
        <v>NO</v>
      </c>
      <c r="AO656" s="217" t="str">
        <f t="shared" si="198"/>
        <v>NO</v>
      </c>
      <c r="AP656" s="217" t="str">
        <f>IF(AND(Inputs!$E$16=TRUE,K656="YES"),"YES","NO")</f>
        <v>NO</v>
      </c>
      <c r="AQ656" s="217" t="str">
        <f t="shared" si="199"/>
        <v>NO</v>
      </c>
      <c r="AR656" s="217" t="str">
        <f t="shared" si="190"/>
        <v>NO</v>
      </c>
      <c r="AS656" s="216">
        <v>40</v>
      </c>
      <c r="AT656" s="221">
        <f t="shared" si="193"/>
        <v>43640</v>
      </c>
      <c r="AU656" s="217" t="str">
        <f t="shared" si="200"/>
        <v>PO+40W</v>
      </c>
    </row>
    <row r="657" spans="1:47" s="9" customFormat="1" hidden="1" x14ac:dyDescent="0.25">
      <c r="A657" s="218"/>
      <c r="B657" s="217" t="s">
        <v>2644</v>
      </c>
      <c r="C657" s="217">
        <v>8800</v>
      </c>
      <c r="D657" s="225">
        <v>8850</v>
      </c>
      <c r="E657" s="205" t="s">
        <v>2447</v>
      </c>
      <c r="F657" s="205" t="str">
        <f t="shared" si="183"/>
        <v>0000-FE-8850</v>
      </c>
      <c r="G657" s="205" t="s">
        <v>2742</v>
      </c>
      <c r="H657" s="9" t="s">
        <v>2667</v>
      </c>
      <c r="I657" s="9" t="str">
        <f>VLOOKUP(J657,Auxiliary!B:C,2,0)</f>
        <v>BULK</v>
      </c>
      <c r="J657" s="217" t="s">
        <v>2548</v>
      </c>
      <c r="K657" s="217" t="s">
        <v>2653</v>
      </c>
      <c r="L657" s="217" t="s">
        <v>2654</v>
      </c>
      <c r="M657" s="217" t="s">
        <v>2654</v>
      </c>
      <c r="N657" s="217" t="s">
        <v>2654</v>
      </c>
      <c r="O657" s="217" t="s">
        <v>2654</v>
      </c>
      <c r="P657" s="217" t="s">
        <v>2654</v>
      </c>
      <c r="Q657" s="217" t="s">
        <v>2654</v>
      </c>
      <c r="R657" s="217" t="s">
        <v>2653</v>
      </c>
      <c r="S657" s="217" t="s">
        <v>2654</v>
      </c>
      <c r="T657" s="217" t="s">
        <v>2654</v>
      </c>
      <c r="U657" s="217" t="s">
        <v>2654</v>
      </c>
      <c r="V657" s="217" t="s">
        <v>2654</v>
      </c>
      <c r="W657" s="217" t="s">
        <v>2654</v>
      </c>
      <c r="X657" s="217" t="s">
        <v>2654</v>
      </c>
      <c r="Y657" s="217" t="s">
        <v>2654</v>
      </c>
      <c r="Z657" s="217" t="s">
        <v>2654</v>
      </c>
      <c r="AA657" s="217" t="s">
        <v>2654</v>
      </c>
      <c r="AB657" s="217" t="str">
        <f t="shared" si="184"/>
        <v>NO</v>
      </c>
      <c r="AC657" s="217" t="str">
        <f t="shared" si="185"/>
        <v>NO</v>
      </c>
      <c r="AD657" s="217" t="str">
        <f t="shared" si="186"/>
        <v>NO</v>
      </c>
      <c r="AE657" s="217" t="str">
        <f t="shared" si="187"/>
        <v>NO</v>
      </c>
      <c r="AF657" s="217" t="str">
        <f t="shared" si="188"/>
        <v>NO</v>
      </c>
      <c r="AG657" s="217" t="str">
        <f t="shared" si="189"/>
        <v>NO</v>
      </c>
      <c r="AH657" s="217" t="str">
        <f t="shared" si="191"/>
        <v>NO</v>
      </c>
      <c r="AI657" s="217" t="str">
        <f t="shared" si="192"/>
        <v>NO</v>
      </c>
      <c r="AJ657" s="217" t="str">
        <f t="shared" si="194"/>
        <v>NO</v>
      </c>
      <c r="AK657" s="217" t="str">
        <f t="shared" si="195"/>
        <v>NO</v>
      </c>
      <c r="AL657" s="217" t="str">
        <f t="shared" si="196"/>
        <v>NO</v>
      </c>
      <c r="AM657" s="217" t="str">
        <f t="shared" si="197"/>
        <v>NO</v>
      </c>
      <c r="AN657" s="217" t="str">
        <f t="shared" si="198"/>
        <v>NO</v>
      </c>
      <c r="AO657" s="217" t="str">
        <f t="shared" si="198"/>
        <v>NO</v>
      </c>
      <c r="AP657" s="217" t="str">
        <f>IF(AND(Inputs!$E$16=TRUE,K657="YES"),"YES","NO")</f>
        <v>NO</v>
      </c>
      <c r="AQ657" s="217" t="str">
        <f t="shared" si="199"/>
        <v>NO</v>
      </c>
      <c r="AR657" s="217" t="str">
        <f t="shared" si="190"/>
        <v>NO</v>
      </c>
      <c r="AS657" s="216">
        <v>24</v>
      </c>
      <c r="AT657" s="221">
        <f t="shared" si="193"/>
        <v>43528</v>
      </c>
      <c r="AU657" s="217" t="str">
        <f t="shared" si="200"/>
        <v>PO+24W</v>
      </c>
    </row>
    <row r="658" spans="1:47" s="9" customFormat="1" hidden="1" x14ac:dyDescent="0.25">
      <c r="A658" s="218"/>
      <c r="B658" s="217" t="s">
        <v>2644</v>
      </c>
      <c r="C658" s="217">
        <v>8800</v>
      </c>
      <c r="D658" s="225">
        <v>8851</v>
      </c>
      <c r="E658" s="205" t="s">
        <v>2448</v>
      </c>
      <c r="F658" s="205" t="str">
        <f t="shared" si="183"/>
        <v>0000-FE-8851</v>
      </c>
      <c r="G658" s="205" t="s">
        <v>2742</v>
      </c>
      <c r="H658" s="9" t="s">
        <v>2667</v>
      </c>
      <c r="I658" s="9" t="str">
        <f>VLOOKUP(J658,Auxiliary!B:C,2,0)</f>
        <v>BULK</v>
      </c>
      <c r="J658" s="217" t="s">
        <v>2548</v>
      </c>
      <c r="K658" s="217" t="s">
        <v>2653</v>
      </c>
      <c r="L658" s="217" t="s">
        <v>2654</v>
      </c>
      <c r="M658" s="217" t="s">
        <v>2654</v>
      </c>
      <c r="N658" s="217" t="s">
        <v>2654</v>
      </c>
      <c r="O658" s="217" t="s">
        <v>2654</v>
      </c>
      <c r="P658" s="217" t="s">
        <v>2654</v>
      </c>
      <c r="Q658" s="217" t="s">
        <v>2654</v>
      </c>
      <c r="R658" s="217" t="s">
        <v>2653</v>
      </c>
      <c r="S658" s="217" t="s">
        <v>2654</v>
      </c>
      <c r="T658" s="217" t="s">
        <v>2654</v>
      </c>
      <c r="U658" s="217" t="s">
        <v>2654</v>
      </c>
      <c r="V658" s="217" t="s">
        <v>2654</v>
      </c>
      <c r="W658" s="217" t="s">
        <v>2654</v>
      </c>
      <c r="X658" s="217" t="s">
        <v>2654</v>
      </c>
      <c r="Y658" s="217" t="s">
        <v>2654</v>
      </c>
      <c r="Z658" s="217" t="s">
        <v>2654</v>
      </c>
      <c r="AA658" s="217" t="s">
        <v>2654</v>
      </c>
      <c r="AB658" s="217" t="str">
        <f t="shared" si="184"/>
        <v>NO</v>
      </c>
      <c r="AC658" s="217" t="str">
        <f t="shared" si="185"/>
        <v>NO</v>
      </c>
      <c r="AD658" s="217" t="str">
        <f t="shared" si="186"/>
        <v>NO</v>
      </c>
      <c r="AE658" s="217" t="str">
        <f t="shared" si="187"/>
        <v>NO</v>
      </c>
      <c r="AF658" s="217" t="str">
        <f t="shared" si="188"/>
        <v>NO</v>
      </c>
      <c r="AG658" s="217" t="str">
        <f t="shared" si="189"/>
        <v>NO</v>
      </c>
      <c r="AH658" s="217" t="str">
        <f t="shared" si="191"/>
        <v>NO</v>
      </c>
      <c r="AI658" s="217" t="str">
        <f t="shared" si="192"/>
        <v>NO</v>
      </c>
      <c r="AJ658" s="217" t="str">
        <f t="shared" si="194"/>
        <v>NO</v>
      </c>
      <c r="AK658" s="217" t="str">
        <f t="shared" si="195"/>
        <v>NO</v>
      </c>
      <c r="AL658" s="217" t="str">
        <f t="shared" si="196"/>
        <v>NO</v>
      </c>
      <c r="AM658" s="217" t="str">
        <f t="shared" si="197"/>
        <v>NO</v>
      </c>
      <c r="AN658" s="217" t="str">
        <f t="shared" si="198"/>
        <v>NO</v>
      </c>
      <c r="AO658" s="217" t="str">
        <f t="shared" si="198"/>
        <v>NO</v>
      </c>
      <c r="AP658" s="217" t="str">
        <f>IF(AND(Inputs!$E$16=TRUE,K658="YES"),"YES","NO")</f>
        <v>NO</v>
      </c>
      <c r="AQ658" s="217" t="str">
        <f t="shared" si="199"/>
        <v>NO</v>
      </c>
      <c r="AR658" s="217" t="str">
        <f t="shared" si="190"/>
        <v>NO</v>
      </c>
      <c r="AS658" s="216">
        <v>24</v>
      </c>
      <c r="AT658" s="221">
        <f t="shared" si="193"/>
        <v>43528</v>
      </c>
      <c r="AU658" s="217" t="str">
        <f t="shared" si="200"/>
        <v>PO+24W</v>
      </c>
    </row>
    <row r="659" spans="1:47" s="9" customFormat="1" hidden="1" x14ac:dyDescent="0.25">
      <c r="A659" s="218"/>
      <c r="B659" s="217" t="s">
        <v>2644</v>
      </c>
      <c r="C659" s="217">
        <v>8800</v>
      </c>
      <c r="D659" s="225">
        <v>8852</v>
      </c>
      <c r="E659" s="205" t="s">
        <v>2449</v>
      </c>
      <c r="F659" s="205" t="str">
        <f t="shared" ref="F659:F721" si="201">"0000-"&amp;B659&amp;"-"&amp;TEXT(D659,"00#")</f>
        <v>0000-FE-8852</v>
      </c>
      <c r="G659" s="205" t="s">
        <v>2742</v>
      </c>
      <c r="H659" s="9" t="s">
        <v>2667</v>
      </c>
      <c r="I659" s="9" t="str">
        <f>VLOOKUP(J659,Auxiliary!B:C,2,0)</f>
        <v>BULK</v>
      </c>
      <c r="J659" s="217" t="s">
        <v>2548</v>
      </c>
      <c r="K659" s="217" t="s">
        <v>2653</v>
      </c>
      <c r="L659" s="217" t="s">
        <v>2654</v>
      </c>
      <c r="M659" s="217" t="s">
        <v>2654</v>
      </c>
      <c r="N659" s="217" t="s">
        <v>2654</v>
      </c>
      <c r="O659" s="217" t="s">
        <v>2654</v>
      </c>
      <c r="P659" s="217" t="s">
        <v>2654</v>
      </c>
      <c r="Q659" s="217" t="s">
        <v>2654</v>
      </c>
      <c r="R659" s="217" t="s">
        <v>2653</v>
      </c>
      <c r="S659" s="217" t="s">
        <v>2654</v>
      </c>
      <c r="T659" s="217" t="s">
        <v>2654</v>
      </c>
      <c r="U659" s="217" t="s">
        <v>2654</v>
      </c>
      <c r="V659" s="217" t="s">
        <v>2654</v>
      </c>
      <c r="W659" s="217" t="s">
        <v>2654</v>
      </c>
      <c r="X659" s="217" t="s">
        <v>2654</v>
      </c>
      <c r="Y659" s="217" t="s">
        <v>2654</v>
      </c>
      <c r="Z659" s="217" t="s">
        <v>2654</v>
      </c>
      <c r="AA659" s="217" t="s">
        <v>2654</v>
      </c>
      <c r="AB659" s="217" t="str">
        <f t="shared" ref="AB659:AB721" si="202">IF(AND(N$6="X",N659="YES"),"YES","NO")</f>
        <v>NO</v>
      </c>
      <c r="AC659" s="217" t="str">
        <f t="shared" ref="AC659:AC721" si="203">IF(AND(O$6="X",O659="YES"),"YES","NO")</f>
        <v>NO</v>
      </c>
      <c r="AD659" s="217" t="str">
        <f t="shared" ref="AD659:AD721" si="204">IF(AND(P$6="X",P659="YES"),"YES","NO")</f>
        <v>NO</v>
      </c>
      <c r="AE659" s="217" t="str">
        <f t="shared" ref="AE659:AE721" si="205">IF(AND(Q$6="X",Q659="YES"),"YES","NO")</f>
        <v>NO</v>
      </c>
      <c r="AF659" s="217" t="str">
        <f t="shared" ref="AF659:AF721" si="206">IF(AND(R$6="X",R659="YES"),"YES","NO")</f>
        <v>NO</v>
      </c>
      <c r="AG659" s="217" t="str">
        <f t="shared" ref="AG659:AG721" si="207">IF(AND(S$6="X",S659="YES"),"YES","NO")</f>
        <v>NO</v>
      </c>
      <c r="AH659" s="217" t="str">
        <f t="shared" si="191"/>
        <v>NO</v>
      </c>
      <c r="AI659" s="217" t="str">
        <f t="shared" si="192"/>
        <v>NO</v>
      </c>
      <c r="AJ659" s="217" t="str">
        <f t="shared" si="194"/>
        <v>NO</v>
      </c>
      <c r="AK659" s="217" t="str">
        <f t="shared" si="195"/>
        <v>NO</v>
      </c>
      <c r="AL659" s="217" t="str">
        <f t="shared" si="196"/>
        <v>NO</v>
      </c>
      <c r="AM659" s="217" t="str">
        <f t="shared" si="197"/>
        <v>NO</v>
      </c>
      <c r="AN659" s="217" t="str">
        <f t="shared" si="198"/>
        <v>NO</v>
      </c>
      <c r="AO659" s="217" t="str">
        <f t="shared" si="198"/>
        <v>NO</v>
      </c>
      <c r="AP659" s="217" t="str">
        <f>IF(AND(Inputs!$E$16=TRUE,K659="YES"),"YES","NO")</f>
        <v>NO</v>
      </c>
      <c r="AQ659" s="217" t="str">
        <f t="shared" si="199"/>
        <v>NO</v>
      </c>
      <c r="AR659" s="217" t="str">
        <f t="shared" ref="AR659:AR722" si="208">IF(K659="NO",AQ659,IF(AND(K659="YES",AQ659="YES",AP659="YES"),"YES",IF(AND(K659="YES",AQ659="NO",AP659="NO"),"NO",IF(AND(K659="YES",AP659="YES",AQ659="NO"),"NO","NO"))))</f>
        <v>NO</v>
      </c>
      <c r="AS659" s="216">
        <v>24</v>
      </c>
      <c r="AT659" s="221">
        <f t="shared" si="193"/>
        <v>43528</v>
      </c>
      <c r="AU659" s="217" t="str">
        <f t="shared" si="200"/>
        <v>PO+24W</v>
      </c>
    </row>
    <row r="660" spans="1:47" s="9" customFormat="1" hidden="1" x14ac:dyDescent="0.25">
      <c r="A660" s="218"/>
      <c r="B660" s="217" t="s">
        <v>2644</v>
      </c>
      <c r="C660" s="217">
        <v>8800</v>
      </c>
      <c r="D660" s="225">
        <v>8853</v>
      </c>
      <c r="E660" s="205" t="s">
        <v>2929</v>
      </c>
      <c r="F660" s="205" t="str">
        <f t="shared" si="201"/>
        <v>0000-FE-8853</v>
      </c>
      <c r="G660" s="205" t="s">
        <v>2742</v>
      </c>
      <c r="H660" s="9" t="s">
        <v>2667</v>
      </c>
      <c r="I660" s="9" t="str">
        <f>VLOOKUP(J660,Auxiliary!B:C,2,0)</f>
        <v>BULK</v>
      </c>
      <c r="J660" s="217" t="s">
        <v>2548</v>
      </c>
      <c r="K660" s="217" t="s">
        <v>2653</v>
      </c>
      <c r="L660" s="217" t="s">
        <v>2654</v>
      </c>
      <c r="M660" s="217" t="s">
        <v>2654</v>
      </c>
      <c r="N660" s="217" t="s">
        <v>2654</v>
      </c>
      <c r="O660" s="217" t="s">
        <v>2654</v>
      </c>
      <c r="P660" s="217" t="s">
        <v>2654</v>
      </c>
      <c r="Q660" s="217" t="s">
        <v>2654</v>
      </c>
      <c r="R660" s="217" t="s">
        <v>2653</v>
      </c>
      <c r="S660" s="217" t="s">
        <v>2654</v>
      </c>
      <c r="T660" s="217" t="s">
        <v>2654</v>
      </c>
      <c r="U660" s="217" t="s">
        <v>2654</v>
      </c>
      <c r="V660" s="217" t="s">
        <v>2654</v>
      </c>
      <c r="W660" s="217" t="s">
        <v>2654</v>
      </c>
      <c r="X660" s="217" t="s">
        <v>2654</v>
      </c>
      <c r="Y660" s="217" t="s">
        <v>2654</v>
      </c>
      <c r="Z660" s="217" t="s">
        <v>2654</v>
      </c>
      <c r="AA660" s="217" t="s">
        <v>2654</v>
      </c>
      <c r="AB660" s="217" t="str">
        <f t="shared" si="202"/>
        <v>NO</v>
      </c>
      <c r="AC660" s="217" t="str">
        <f t="shared" si="203"/>
        <v>NO</v>
      </c>
      <c r="AD660" s="217" t="str">
        <f t="shared" si="204"/>
        <v>NO</v>
      </c>
      <c r="AE660" s="217" t="str">
        <f t="shared" si="205"/>
        <v>NO</v>
      </c>
      <c r="AF660" s="217" t="str">
        <f t="shared" si="206"/>
        <v>NO</v>
      </c>
      <c r="AG660" s="217" t="str">
        <f t="shared" si="207"/>
        <v>NO</v>
      </c>
      <c r="AH660" s="217" t="str">
        <f t="shared" si="191"/>
        <v>NO</v>
      </c>
      <c r="AI660" s="217" t="str">
        <f t="shared" si="192"/>
        <v>NO</v>
      </c>
      <c r="AJ660" s="217" t="str">
        <f t="shared" si="194"/>
        <v>NO</v>
      </c>
      <c r="AK660" s="217" t="str">
        <f t="shared" si="195"/>
        <v>NO</v>
      </c>
      <c r="AL660" s="217" t="str">
        <f t="shared" si="196"/>
        <v>NO</v>
      </c>
      <c r="AM660" s="217" t="str">
        <f t="shared" si="197"/>
        <v>NO</v>
      </c>
      <c r="AN660" s="217" t="str">
        <f t="shared" si="198"/>
        <v>NO</v>
      </c>
      <c r="AO660" s="217" t="str">
        <f t="shared" si="198"/>
        <v>NO</v>
      </c>
      <c r="AP660" s="217" t="str">
        <f>IF(AND(Inputs!$E$16=TRUE,K660="YES"),"YES","NO")</f>
        <v>NO</v>
      </c>
      <c r="AQ660" s="217" t="str">
        <f t="shared" si="199"/>
        <v>NO</v>
      </c>
      <c r="AR660" s="217" t="str">
        <f t="shared" si="208"/>
        <v>NO</v>
      </c>
      <c r="AS660" s="216">
        <v>24</v>
      </c>
      <c r="AT660" s="221">
        <f t="shared" si="193"/>
        <v>43528</v>
      </c>
      <c r="AU660" s="217" t="str">
        <f t="shared" si="200"/>
        <v>PO+24W</v>
      </c>
    </row>
    <row r="661" spans="1:47" s="9" customFormat="1" hidden="1" x14ac:dyDescent="0.25">
      <c r="A661" s="218"/>
      <c r="B661" s="217" t="s">
        <v>2644</v>
      </c>
      <c r="C661" s="217">
        <v>8800</v>
      </c>
      <c r="D661" s="225">
        <v>8854</v>
      </c>
      <c r="E661" s="205" t="s">
        <v>2450</v>
      </c>
      <c r="F661" s="205" t="str">
        <f t="shared" si="201"/>
        <v>0000-FE-8854</v>
      </c>
      <c r="G661" s="205" t="s">
        <v>2742</v>
      </c>
      <c r="H661" s="9" t="s">
        <v>2667</v>
      </c>
      <c r="I661" s="9" t="str">
        <f>VLOOKUP(J661,Auxiliary!B:C,2,0)</f>
        <v>BULK</v>
      </c>
      <c r="J661" s="217" t="s">
        <v>2548</v>
      </c>
      <c r="K661" s="217" t="s">
        <v>2653</v>
      </c>
      <c r="L661" s="217" t="s">
        <v>2654</v>
      </c>
      <c r="M661" s="217" t="s">
        <v>2654</v>
      </c>
      <c r="N661" s="217" t="s">
        <v>2654</v>
      </c>
      <c r="O661" s="217" t="s">
        <v>2654</v>
      </c>
      <c r="P661" s="217" t="s">
        <v>2654</v>
      </c>
      <c r="Q661" s="217" t="s">
        <v>2654</v>
      </c>
      <c r="R661" s="217" t="s">
        <v>2653</v>
      </c>
      <c r="S661" s="217" t="s">
        <v>2654</v>
      </c>
      <c r="T661" s="217" t="s">
        <v>2654</v>
      </c>
      <c r="U661" s="217" t="s">
        <v>2654</v>
      </c>
      <c r="V661" s="217" t="s">
        <v>2654</v>
      </c>
      <c r="W661" s="217" t="s">
        <v>2654</v>
      </c>
      <c r="X661" s="217" t="s">
        <v>2654</v>
      </c>
      <c r="Y661" s="217" t="s">
        <v>2654</v>
      </c>
      <c r="Z661" s="217" t="s">
        <v>2654</v>
      </c>
      <c r="AA661" s="217" t="s">
        <v>2654</v>
      </c>
      <c r="AB661" s="217" t="str">
        <f t="shared" si="202"/>
        <v>NO</v>
      </c>
      <c r="AC661" s="217" t="str">
        <f t="shared" si="203"/>
        <v>NO</v>
      </c>
      <c r="AD661" s="217" t="str">
        <f t="shared" si="204"/>
        <v>NO</v>
      </c>
      <c r="AE661" s="217" t="str">
        <f t="shared" si="205"/>
        <v>NO</v>
      </c>
      <c r="AF661" s="217" t="str">
        <f t="shared" si="206"/>
        <v>NO</v>
      </c>
      <c r="AG661" s="217" t="str">
        <f t="shared" si="207"/>
        <v>NO</v>
      </c>
      <c r="AH661" s="217" t="str">
        <f t="shared" si="191"/>
        <v>NO</v>
      </c>
      <c r="AI661" s="217" t="str">
        <f t="shared" si="192"/>
        <v>NO</v>
      </c>
      <c r="AJ661" s="217" t="str">
        <f t="shared" si="194"/>
        <v>NO</v>
      </c>
      <c r="AK661" s="217" t="str">
        <f t="shared" si="195"/>
        <v>NO</v>
      </c>
      <c r="AL661" s="217" t="str">
        <f t="shared" si="196"/>
        <v>NO</v>
      </c>
      <c r="AM661" s="217" t="str">
        <f t="shared" si="197"/>
        <v>NO</v>
      </c>
      <c r="AN661" s="217" t="str">
        <f t="shared" si="198"/>
        <v>NO</v>
      </c>
      <c r="AO661" s="217" t="str">
        <f t="shared" si="198"/>
        <v>NO</v>
      </c>
      <c r="AP661" s="217" t="str">
        <f>IF(AND(Inputs!$E$16=TRUE,K661="YES"),"YES","NO")</f>
        <v>NO</v>
      </c>
      <c r="AQ661" s="217" t="str">
        <f t="shared" si="199"/>
        <v>NO</v>
      </c>
      <c r="AR661" s="217" t="str">
        <f t="shared" si="208"/>
        <v>NO</v>
      </c>
      <c r="AS661" s="216">
        <v>24</v>
      </c>
      <c r="AT661" s="221">
        <f t="shared" si="193"/>
        <v>43528</v>
      </c>
      <c r="AU661" s="217" t="str">
        <f t="shared" si="200"/>
        <v>PO+24W</v>
      </c>
    </row>
    <row r="662" spans="1:47" s="9" customFormat="1" hidden="1" x14ac:dyDescent="0.25">
      <c r="A662" s="218"/>
      <c r="B662" s="217" t="s">
        <v>2644</v>
      </c>
      <c r="C662" s="217">
        <v>8800</v>
      </c>
      <c r="D662" s="225">
        <v>8855</v>
      </c>
      <c r="E662" s="205" t="s">
        <v>2451</v>
      </c>
      <c r="F662" s="205" t="str">
        <f t="shared" si="201"/>
        <v>0000-FE-8855</v>
      </c>
      <c r="G662" s="205" t="s">
        <v>2742</v>
      </c>
      <c r="H662" s="9" t="s">
        <v>2667</v>
      </c>
      <c r="I662" s="9" t="str">
        <f>VLOOKUP(J662,Auxiliary!B:C,2,0)</f>
        <v>BULK</v>
      </c>
      <c r="J662" s="217" t="s">
        <v>2548</v>
      </c>
      <c r="K662" s="217" t="s">
        <v>2653</v>
      </c>
      <c r="L662" s="217" t="s">
        <v>2654</v>
      </c>
      <c r="M662" s="217" t="s">
        <v>2654</v>
      </c>
      <c r="N662" s="217" t="s">
        <v>2654</v>
      </c>
      <c r="O662" s="217" t="s">
        <v>2654</v>
      </c>
      <c r="P662" s="217" t="s">
        <v>2654</v>
      </c>
      <c r="Q662" s="217" t="s">
        <v>2654</v>
      </c>
      <c r="R662" s="217" t="s">
        <v>2653</v>
      </c>
      <c r="S662" s="217" t="s">
        <v>2654</v>
      </c>
      <c r="T662" s="217" t="s">
        <v>2654</v>
      </c>
      <c r="U662" s="217" t="s">
        <v>2654</v>
      </c>
      <c r="V662" s="217" t="s">
        <v>2654</v>
      </c>
      <c r="W662" s="217" t="s">
        <v>2654</v>
      </c>
      <c r="X662" s="217" t="s">
        <v>2654</v>
      </c>
      <c r="Y662" s="217" t="s">
        <v>2654</v>
      </c>
      <c r="Z662" s="217" t="s">
        <v>2654</v>
      </c>
      <c r="AA662" s="217" t="s">
        <v>2654</v>
      </c>
      <c r="AB662" s="217" t="str">
        <f t="shared" si="202"/>
        <v>NO</v>
      </c>
      <c r="AC662" s="217" t="str">
        <f t="shared" si="203"/>
        <v>NO</v>
      </c>
      <c r="AD662" s="217" t="str">
        <f t="shared" si="204"/>
        <v>NO</v>
      </c>
      <c r="AE662" s="217" t="str">
        <f t="shared" si="205"/>
        <v>NO</v>
      </c>
      <c r="AF662" s="217" t="str">
        <f t="shared" si="206"/>
        <v>NO</v>
      </c>
      <c r="AG662" s="217" t="str">
        <f t="shared" si="207"/>
        <v>NO</v>
      </c>
      <c r="AH662" s="217" t="str">
        <f t="shared" si="191"/>
        <v>NO</v>
      </c>
      <c r="AI662" s="217" t="str">
        <f t="shared" si="192"/>
        <v>NO</v>
      </c>
      <c r="AJ662" s="217" t="str">
        <f t="shared" si="194"/>
        <v>NO</v>
      </c>
      <c r="AK662" s="217" t="str">
        <f t="shared" si="195"/>
        <v>NO</v>
      </c>
      <c r="AL662" s="217" t="str">
        <f t="shared" si="196"/>
        <v>NO</v>
      </c>
      <c r="AM662" s="217" t="str">
        <f t="shared" si="197"/>
        <v>NO</v>
      </c>
      <c r="AN662" s="217" t="str">
        <f t="shared" si="198"/>
        <v>NO</v>
      </c>
      <c r="AO662" s="217" t="str">
        <f t="shared" si="198"/>
        <v>NO</v>
      </c>
      <c r="AP662" s="217" t="str">
        <f>IF(AND(Inputs!$E$16=TRUE,K662="YES"),"YES","NO")</f>
        <v>NO</v>
      </c>
      <c r="AQ662" s="217" t="str">
        <f t="shared" si="199"/>
        <v>NO</v>
      </c>
      <c r="AR662" s="217" t="str">
        <f t="shared" si="208"/>
        <v>NO</v>
      </c>
      <c r="AS662" s="216">
        <v>24</v>
      </c>
      <c r="AT662" s="221">
        <f t="shared" si="193"/>
        <v>43528</v>
      </c>
      <c r="AU662" s="217" t="str">
        <f t="shared" si="200"/>
        <v>PO+24W</v>
      </c>
    </row>
    <row r="663" spans="1:47" s="9" customFormat="1" hidden="1" x14ac:dyDescent="0.25">
      <c r="A663" s="218"/>
      <c r="B663" s="217" t="s">
        <v>2644</v>
      </c>
      <c r="C663" s="217">
        <v>8800</v>
      </c>
      <c r="D663" s="225">
        <v>8856</v>
      </c>
      <c r="E663" s="205" t="s">
        <v>2452</v>
      </c>
      <c r="F663" s="205" t="str">
        <f t="shared" si="201"/>
        <v>0000-FE-8856</v>
      </c>
      <c r="G663" s="205" t="s">
        <v>2742</v>
      </c>
      <c r="H663" s="9" t="s">
        <v>2667</v>
      </c>
      <c r="I663" s="9" t="str">
        <f>VLOOKUP(J663,Auxiliary!B:C,2,0)</f>
        <v>BULK</v>
      </c>
      <c r="J663" s="217" t="s">
        <v>2548</v>
      </c>
      <c r="K663" s="217" t="s">
        <v>2653</v>
      </c>
      <c r="L663" s="217" t="s">
        <v>2654</v>
      </c>
      <c r="M663" s="217" t="s">
        <v>2654</v>
      </c>
      <c r="N663" s="217" t="s">
        <v>2654</v>
      </c>
      <c r="O663" s="217" t="s">
        <v>2654</v>
      </c>
      <c r="P663" s="217" t="s">
        <v>2654</v>
      </c>
      <c r="Q663" s="217" t="s">
        <v>2654</v>
      </c>
      <c r="R663" s="217" t="s">
        <v>2653</v>
      </c>
      <c r="S663" s="217" t="s">
        <v>2654</v>
      </c>
      <c r="T663" s="217" t="s">
        <v>2654</v>
      </c>
      <c r="U663" s="217" t="s">
        <v>2654</v>
      </c>
      <c r="V663" s="217" t="s">
        <v>2654</v>
      </c>
      <c r="W663" s="217" t="s">
        <v>2654</v>
      </c>
      <c r="X663" s="217" t="s">
        <v>2654</v>
      </c>
      <c r="Y663" s="217" t="s">
        <v>2654</v>
      </c>
      <c r="Z663" s="217" t="s">
        <v>2654</v>
      </c>
      <c r="AA663" s="217" t="s">
        <v>2654</v>
      </c>
      <c r="AB663" s="217" t="str">
        <f t="shared" si="202"/>
        <v>NO</v>
      </c>
      <c r="AC663" s="217" t="str">
        <f t="shared" si="203"/>
        <v>NO</v>
      </c>
      <c r="AD663" s="217" t="str">
        <f t="shared" si="204"/>
        <v>NO</v>
      </c>
      <c r="AE663" s="217" t="str">
        <f t="shared" si="205"/>
        <v>NO</v>
      </c>
      <c r="AF663" s="217" t="str">
        <f t="shared" si="206"/>
        <v>NO</v>
      </c>
      <c r="AG663" s="217" t="str">
        <f t="shared" si="207"/>
        <v>NO</v>
      </c>
      <c r="AH663" s="217" t="str">
        <f t="shared" si="191"/>
        <v>NO</v>
      </c>
      <c r="AI663" s="217" t="str">
        <f t="shared" si="192"/>
        <v>NO</v>
      </c>
      <c r="AJ663" s="217" t="str">
        <f t="shared" si="194"/>
        <v>NO</v>
      </c>
      <c r="AK663" s="217" t="str">
        <f t="shared" si="195"/>
        <v>NO</v>
      </c>
      <c r="AL663" s="217" t="str">
        <f t="shared" si="196"/>
        <v>NO</v>
      </c>
      <c r="AM663" s="217" t="str">
        <f t="shared" si="197"/>
        <v>NO</v>
      </c>
      <c r="AN663" s="217" t="str">
        <f t="shared" si="198"/>
        <v>NO</v>
      </c>
      <c r="AO663" s="217" t="str">
        <f t="shared" si="198"/>
        <v>NO</v>
      </c>
      <c r="AP663" s="217" t="str">
        <f>IF(AND(Inputs!$E$16=TRUE,K663="YES"),"YES","NO")</f>
        <v>NO</v>
      </c>
      <c r="AQ663" s="217" t="str">
        <f t="shared" si="199"/>
        <v>NO</v>
      </c>
      <c r="AR663" s="217" t="str">
        <f t="shared" si="208"/>
        <v>NO</v>
      </c>
      <c r="AS663" s="216">
        <v>24</v>
      </c>
      <c r="AT663" s="221">
        <f t="shared" si="193"/>
        <v>43528</v>
      </c>
      <c r="AU663" s="217" t="str">
        <f t="shared" si="200"/>
        <v>PO+24W</v>
      </c>
    </row>
    <row r="664" spans="1:47" s="9" customFormat="1" hidden="1" x14ac:dyDescent="0.25">
      <c r="A664" s="218"/>
      <c r="B664" s="217" t="s">
        <v>2644</v>
      </c>
      <c r="C664" s="217">
        <v>8800</v>
      </c>
      <c r="D664" s="225">
        <v>8857</v>
      </c>
      <c r="E664" s="205" t="s">
        <v>2453</v>
      </c>
      <c r="F664" s="205" t="str">
        <f t="shared" si="201"/>
        <v>0000-FE-8857</v>
      </c>
      <c r="G664" s="205" t="s">
        <v>2742</v>
      </c>
      <c r="H664" s="9" t="s">
        <v>2667</v>
      </c>
      <c r="I664" s="9" t="str">
        <f>VLOOKUP(J664,Auxiliary!B:C,2,0)</f>
        <v>BULK</v>
      </c>
      <c r="J664" s="217" t="s">
        <v>2548</v>
      </c>
      <c r="K664" s="217" t="s">
        <v>2653</v>
      </c>
      <c r="L664" s="217" t="s">
        <v>2654</v>
      </c>
      <c r="M664" s="217" t="s">
        <v>2654</v>
      </c>
      <c r="N664" s="217" t="s">
        <v>2654</v>
      </c>
      <c r="O664" s="217" t="s">
        <v>2654</v>
      </c>
      <c r="P664" s="217" t="s">
        <v>2654</v>
      </c>
      <c r="Q664" s="217" t="s">
        <v>2654</v>
      </c>
      <c r="R664" s="217" t="s">
        <v>2653</v>
      </c>
      <c r="S664" s="217" t="s">
        <v>2654</v>
      </c>
      <c r="T664" s="217" t="s">
        <v>2654</v>
      </c>
      <c r="U664" s="217" t="s">
        <v>2654</v>
      </c>
      <c r="V664" s="217" t="s">
        <v>2654</v>
      </c>
      <c r="W664" s="217" t="s">
        <v>2654</v>
      </c>
      <c r="X664" s="217" t="s">
        <v>2654</v>
      </c>
      <c r="Y664" s="217" t="s">
        <v>2654</v>
      </c>
      <c r="Z664" s="217" t="s">
        <v>2654</v>
      </c>
      <c r="AA664" s="217" t="s">
        <v>2654</v>
      </c>
      <c r="AB664" s="217" t="str">
        <f t="shared" si="202"/>
        <v>NO</v>
      </c>
      <c r="AC664" s="217" t="str">
        <f t="shared" si="203"/>
        <v>NO</v>
      </c>
      <c r="AD664" s="217" t="str">
        <f t="shared" si="204"/>
        <v>NO</v>
      </c>
      <c r="AE664" s="217" t="str">
        <f t="shared" si="205"/>
        <v>NO</v>
      </c>
      <c r="AF664" s="217" t="str">
        <f t="shared" si="206"/>
        <v>NO</v>
      </c>
      <c r="AG664" s="217" t="str">
        <f t="shared" si="207"/>
        <v>NO</v>
      </c>
      <c r="AH664" s="217" t="str">
        <f t="shared" si="191"/>
        <v>NO</v>
      </c>
      <c r="AI664" s="217" t="str">
        <f t="shared" si="192"/>
        <v>NO</v>
      </c>
      <c r="AJ664" s="217" t="str">
        <f t="shared" si="194"/>
        <v>NO</v>
      </c>
      <c r="AK664" s="217" t="str">
        <f t="shared" si="195"/>
        <v>NO</v>
      </c>
      <c r="AL664" s="217" t="str">
        <f t="shared" si="196"/>
        <v>NO</v>
      </c>
      <c r="AM664" s="217" t="str">
        <f t="shared" si="197"/>
        <v>NO</v>
      </c>
      <c r="AN664" s="217" t="str">
        <f t="shared" si="198"/>
        <v>NO</v>
      </c>
      <c r="AO664" s="217" t="str">
        <f t="shared" si="198"/>
        <v>NO</v>
      </c>
      <c r="AP664" s="217" t="str">
        <f>IF(AND(Inputs!$E$16=TRUE,K664="YES"),"YES","NO")</f>
        <v>NO</v>
      </c>
      <c r="AQ664" s="217" t="str">
        <f t="shared" si="199"/>
        <v>NO</v>
      </c>
      <c r="AR664" s="217" t="str">
        <f t="shared" si="208"/>
        <v>NO</v>
      </c>
      <c r="AS664" s="216">
        <v>24</v>
      </c>
      <c r="AT664" s="221">
        <f t="shared" si="193"/>
        <v>43528</v>
      </c>
      <c r="AU664" s="217" t="str">
        <f t="shared" si="200"/>
        <v>PO+24W</v>
      </c>
    </row>
    <row r="665" spans="1:47" s="9" customFormat="1" hidden="1" x14ac:dyDescent="0.25">
      <c r="A665" s="218"/>
      <c r="B665" s="217" t="s">
        <v>2644</v>
      </c>
      <c r="C665" s="217">
        <v>8800</v>
      </c>
      <c r="D665" s="225">
        <v>8858</v>
      </c>
      <c r="E665" s="205" t="s">
        <v>2930</v>
      </c>
      <c r="F665" s="205" t="str">
        <f t="shared" si="201"/>
        <v>0000-FE-8858</v>
      </c>
      <c r="G665" s="205" t="s">
        <v>2742</v>
      </c>
      <c r="H665" s="9" t="s">
        <v>2667</v>
      </c>
      <c r="I665" s="9" t="str">
        <f>VLOOKUP(J665,Auxiliary!B:C,2,0)</f>
        <v>BULK</v>
      </c>
      <c r="J665" s="217" t="s">
        <v>2548</v>
      </c>
      <c r="K665" s="217" t="s">
        <v>2653</v>
      </c>
      <c r="L665" s="217" t="s">
        <v>2654</v>
      </c>
      <c r="M665" s="217" t="s">
        <v>2654</v>
      </c>
      <c r="N665" s="217" t="s">
        <v>2654</v>
      </c>
      <c r="O665" s="217" t="s">
        <v>2654</v>
      </c>
      <c r="P665" s="217" t="s">
        <v>2654</v>
      </c>
      <c r="Q665" s="217" t="s">
        <v>2654</v>
      </c>
      <c r="R665" s="217" t="s">
        <v>2653</v>
      </c>
      <c r="S665" s="217" t="s">
        <v>2654</v>
      </c>
      <c r="T665" s="217" t="s">
        <v>2654</v>
      </c>
      <c r="U665" s="217" t="s">
        <v>2654</v>
      </c>
      <c r="V665" s="217" t="s">
        <v>2654</v>
      </c>
      <c r="W665" s="217" t="s">
        <v>2654</v>
      </c>
      <c r="X665" s="217" t="s">
        <v>2654</v>
      </c>
      <c r="Y665" s="217" t="s">
        <v>2654</v>
      </c>
      <c r="Z665" s="217" t="s">
        <v>2654</v>
      </c>
      <c r="AA665" s="217" t="s">
        <v>2654</v>
      </c>
      <c r="AB665" s="217" t="str">
        <f t="shared" si="202"/>
        <v>NO</v>
      </c>
      <c r="AC665" s="217" t="str">
        <f t="shared" si="203"/>
        <v>NO</v>
      </c>
      <c r="AD665" s="217" t="str">
        <f t="shared" si="204"/>
        <v>NO</v>
      </c>
      <c r="AE665" s="217" t="str">
        <f t="shared" si="205"/>
        <v>NO</v>
      </c>
      <c r="AF665" s="217" t="str">
        <f t="shared" si="206"/>
        <v>NO</v>
      </c>
      <c r="AG665" s="217" t="str">
        <f t="shared" si="207"/>
        <v>NO</v>
      </c>
      <c r="AH665" s="217" t="str">
        <f t="shared" si="191"/>
        <v>NO</v>
      </c>
      <c r="AI665" s="217" t="str">
        <f t="shared" si="192"/>
        <v>NO</v>
      </c>
      <c r="AJ665" s="217" t="str">
        <f t="shared" si="194"/>
        <v>NO</v>
      </c>
      <c r="AK665" s="217" t="str">
        <f t="shared" si="195"/>
        <v>NO</v>
      </c>
      <c r="AL665" s="217" t="str">
        <f t="shared" si="196"/>
        <v>NO</v>
      </c>
      <c r="AM665" s="217" t="str">
        <f t="shared" si="197"/>
        <v>NO</v>
      </c>
      <c r="AN665" s="217" t="str">
        <f t="shared" si="198"/>
        <v>NO</v>
      </c>
      <c r="AO665" s="217" t="str">
        <f t="shared" si="198"/>
        <v>NO</v>
      </c>
      <c r="AP665" s="217" t="str">
        <f>IF(AND(Inputs!$E$16=TRUE,K665="YES"),"YES","NO")</f>
        <v>NO</v>
      </c>
      <c r="AQ665" s="217" t="str">
        <f t="shared" si="199"/>
        <v>NO</v>
      </c>
      <c r="AR665" s="217" t="str">
        <f t="shared" si="208"/>
        <v>NO</v>
      </c>
      <c r="AS665" s="216">
        <v>40</v>
      </c>
      <c r="AT665" s="221">
        <f t="shared" si="193"/>
        <v>43640</v>
      </c>
      <c r="AU665" s="217" t="str">
        <f t="shared" si="200"/>
        <v>PO+40W</v>
      </c>
    </row>
    <row r="666" spans="1:47" s="9" customFormat="1" hidden="1" x14ac:dyDescent="0.25">
      <c r="A666" s="218"/>
      <c r="B666" s="217" t="s">
        <v>2644</v>
      </c>
      <c r="C666" s="217">
        <v>8800</v>
      </c>
      <c r="D666" s="225">
        <v>8859</v>
      </c>
      <c r="E666" s="205" t="s">
        <v>2020</v>
      </c>
      <c r="F666" s="205" t="str">
        <f t="shared" si="201"/>
        <v>0000-FE-8859</v>
      </c>
      <c r="G666" s="205" t="s">
        <v>2742</v>
      </c>
      <c r="H666" s="9" t="s">
        <v>2667</v>
      </c>
      <c r="I666" s="9" t="str">
        <f>VLOOKUP(J666,Auxiliary!B:C,2,0)</f>
        <v>BULK</v>
      </c>
      <c r="J666" s="217" t="s">
        <v>2548</v>
      </c>
      <c r="K666" s="217" t="s">
        <v>2653</v>
      </c>
      <c r="L666" s="217" t="s">
        <v>2654</v>
      </c>
      <c r="M666" s="217" t="s">
        <v>2654</v>
      </c>
      <c r="N666" s="217" t="s">
        <v>2654</v>
      </c>
      <c r="O666" s="217" t="s">
        <v>2654</v>
      </c>
      <c r="P666" s="217" t="s">
        <v>2654</v>
      </c>
      <c r="Q666" s="217" t="s">
        <v>2654</v>
      </c>
      <c r="R666" s="217" t="s">
        <v>2653</v>
      </c>
      <c r="S666" s="217" t="s">
        <v>2654</v>
      </c>
      <c r="T666" s="217" t="s">
        <v>2654</v>
      </c>
      <c r="U666" s="217" t="s">
        <v>2654</v>
      </c>
      <c r="V666" s="217" t="s">
        <v>2654</v>
      </c>
      <c r="W666" s="217" t="s">
        <v>2654</v>
      </c>
      <c r="X666" s="217" t="s">
        <v>2654</v>
      </c>
      <c r="Y666" s="217" t="s">
        <v>2654</v>
      </c>
      <c r="Z666" s="217" t="s">
        <v>2654</v>
      </c>
      <c r="AA666" s="217" t="s">
        <v>2654</v>
      </c>
      <c r="AB666" s="217" t="str">
        <f t="shared" si="202"/>
        <v>NO</v>
      </c>
      <c r="AC666" s="217" t="str">
        <f t="shared" si="203"/>
        <v>NO</v>
      </c>
      <c r="AD666" s="217" t="str">
        <f t="shared" si="204"/>
        <v>NO</v>
      </c>
      <c r="AE666" s="217" t="str">
        <f t="shared" si="205"/>
        <v>NO</v>
      </c>
      <c r="AF666" s="217" t="str">
        <f t="shared" si="206"/>
        <v>NO</v>
      </c>
      <c r="AG666" s="217" t="str">
        <f t="shared" si="207"/>
        <v>NO</v>
      </c>
      <c r="AH666" s="217" t="str">
        <f t="shared" ref="AH666:AH730" si="209">IF(AND(T$6="X",T666="YES"),"YES","NO")</f>
        <v>NO</v>
      </c>
      <c r="AI666" s="217" t="str">
        <f t="shared" ref="AI666:AI730" si="210">IF(AND(U$6="X",U666="YES"),"YES","NO")</f>
        <v>NO</v>
      </c>
      <c r="AJ666" s="217" t="str">
        <f t="shared" si="194"/>
        <v>NO</v>
      </c>
      <c r="AK666" s="217" t="str">
        <f t="shared" si="195"/>
        <v>NO</v>
      </c>
      <c r="AL666" s="217" t="str">
        <f t="shared" si="196"/>
        <v>NO</v>
      </c>
      <c r="AM666" s="217" t="str">
        <f t="shared" si="197"/>
        <v>NO</v>
      </c>
      <c r="AN666" s="217" t="str">
        <f t="shared" si="198"/>
        <v>NO</v>
      </c>
      <c r="AO666" s="217" t="str">
        <f t="shared" si="198"/>
        <v>NO</v>
      </c>
      <c r="AP666" s="217" t="str">
        <f>IF(AND(Inputs!$E$16=TRUE,K666="YES"),"YES","NO")</f>
        <v>NO</v>
      </c>
      <c r="AQ666" s="217" t="str">
        <f t="shared" si="199"/>
        <v>NO</v>
      </c>
      <c r="AR666" s="217" t="str">
        <f t="shared" si="208"/>
        <v>NO</v>
      </c>
      <c r="AS666" s="216">
        <v>24</v>
      </c>
      <c r="AT666" s="221">
        <f t="shared" si="193"/>
        <v>43528</v>
      </c>
      <c r="AU666" s="217" t="str">
        <f t="shared" si="200"/>
        <v>PO+24W</v>
      </c>
    </row>
    <row r="667" spans="1:47" s="9" customFormat="1" hidden="1" x14ac:dyDescent="0.25">
      <c r="A667" s="218"/>
      <c r="B667" s="217" t="s">
        <v>2644</v>
      </c>
      <c r="C667" s="217">
        <v>8800</v>
      </c>
      <c r="D667" s="225">
        <v>8860</v>
      </c>
      <c r="E667" s="205" t="s">
        <v>2454</v>
      </c>
      <c r="F667" s="205" t="str">
        <f t="shared" si="201"/>
        <v>0000-FE-8860</v>
      </c>
      <c r="G667" s="205" t="s">
        <v>2742</v>
      </c>
      <c r="H667" s="9" t="s">
        <v>2667</v>
      </c>
      <c r="I667" s="9" t="str">
        <f>VLOOKUP(J667,Auxiliary!B:C,2,0)</f>
        <v>BULK</v>
      </c>
      <c r="J667" s="217" t="s">
        <v>2548</v>
      </c>
      <c r="K667" s="217" t="s">
        <v>2653</v>
      </c>
      <c r="L667" s="217" t="s">
        <v>2654</v>
      </c>
      <c r="M667" s="217" t="s">
        <v>2654</v>
      </c>
      <c r="N667" s="217" t="s">
        <v>2654</v>
      </c>
      <c r="O667" s="217" t="s">
        <v>2654</v>
      </c>
      <c r="P667" s="217" t="s">
        <v>2654</v>
      </c>
      <c r="Q667" s="217" t="s">
        <v>2654</v>
      </c>
      <c r="R667" s="217" t="s">
        <v>2653</v>
      </c>
      <c r="S667" s="217" t="s">
        <v>2654</v>
      </c>
      <c r="T667" s="217" t="s">
        <v>2654</v>
      </c>
      <c r="U667" s="217" t="s">
        <v>2654</v>
      </c>
      <c r="V667" s="217" t="s">
        <v>2654</v>
      </c>
      <c r="W667" s="217" t="s">
        <v>2654</v>
      </c>
      <c r="X667" s="217" t="s">
        <v>2654</v>
      </c>
      <c r="Y667" s="217" t="s">
        <v>2654</v>
      </c>
      <c r="Z667" s="217" t="s">
        <v>2654</v>
      </c>
      <c r="AA667" s="217" t="s">
        <v>2654</v>
      </c>
      <c r="AB667" s="217" t="str">
        <f t="shared" si="202"/>
        <v>NO</v>
      </c>
      <c r="AC667" s="217" t="str">
        <f t="shared" si="203"/>
        <v>NO</v>
      </c>
      <c r="AD667" s="217" t="str">
        <f t="shared" si="204"/>
        <v>NO</v>
      </c>
      <c r="AE667" s="217" t="str">
        <f t="shared" si="205"/>
        <v>NO</v>
      </c>
      <c r="AF667" s="217" t="str">
        <f t="shared" si="206"/>
        <v>NO</v>
      </c>
      <c r="AG667" s="217" t="str">
        <f t="shared" si="207"/>
        <v>NO</v>
      </c>
      <c r="AH667" s="217" t="str">
        <f t="shared" si="209"/>
        <v>NO</v>
      </c>
      <c r="AI667" s="217" t="str">
        <f t="shared" si="210"/>
        <v>NO</v>
      </c>
      <c r="AJ667" s="217" t="str">
        <f t="shared" si="194"/>
        <v>NO</v>
      </c>
      <c r="AK667" s="217" t="str">
        <f t="shared" si="195"/>
        <v>NO</v>
      </c>
      <c r="AL667" s="217" t="str">
        <f t="shared" si="196"/>
        <v>NO</v>
      </c>
      <c r="AM667" s="217" t="str">
        <f t="shared" si="197"/>
        <v>NO</v>
      </c>
      <c r="AN667" s="217" t="str">
        <f t="shared" si="198"/>
        <v>NO</v>
      </c>
      <c r="AO667" s="217" t="str">
        <f t="shared" si="198"/>
        <v>NO</v>
      </c>
      <c r="AP667" s="217" t="str">
        <f>IF(AND(Inputs!$E$16=TRUE,K667="YES"),"YES","NO")</f>
        <v>NO</v>
      </c>
      <c r="AQ667" s="217" t="str">
        <f t="shared" si="199"/>
        <v>NO</v>
      </c>
      <c r="AR667" s="217" t="str">
        <f t="shared" si="208"/>
        <v>NO</v>
      </c>
      <c r="AS667" s="216">
        <v>24</v>
      </c>
      <c r="AT667" s="221">
        <f t="shared" si="193"/>
        <v>43528</v>
      </c>
      <c r="AU667" s="217" t="str">
        <f t="shared" si="200"/>
        <v>PO+24W</v>
      </c>
    </row>
    <row r="668" spans="1:47" s="9" customFormat="1" hidden="1" x14ac:dyDescent="0.25">
      <c r="A668" s="218"/>
      <c r="B668" s="217" t="s">
        <v>2644</v>
      </c>
      <c r="C668" s="217">
        <v>8800</v>
      </c>
      <c r="D668" s="225">
        <v>8861</v>
      </c>
      <c r="E668" s="205" t="s">
        <v>2931</v>
      </c>
      <c r="F668" s="205" t="str">
        <f t="shared" si="201"/>
        <v>0000-FE-8861</v>
      </c>
      <c r="G668" s="205" t="s">
        <v>2742</v>
      </c>
      <c r="H668" s="9" t="s">
        <v>2667</v>
      </c>
      <c r="I668" s="9" t="str">
        <f>VLOOKUP(J668,Auxiliary!B:C,2,0)</f>
        <v>BULK</v>
      </c>
      <c r="J668" s="217" t="s">
        <v>2548</v>
      </c>
      <c r="K668" s="217" t="s">
        <v>2653</v>
      </c>
      <c r="L668" s="217" t="s">
        <v>2654</v>
      </c>
      <c r="M668" s="217" t="s">
        <v>2654</v>
      </c>
      <c r="N668" s="217" t="s">
        <v>2654</v>
      </c>
      <c r="O668" s="217" t="s">
        <v>2654</v>
      </c>
      <c r="P668" s="217" t="s">
        <v>2654</v>
      </c>
      <c r="Q668" s="217" t="s">
        <v>2654</v>
      </c>
      <c r="R668" s="217" t="s">
        <v>2653</v>
      </c>
      <c r="S668" s="217" t="s">
        <v>2654</v>
      </c>
      <c r="T668" s="217" t="s">
        <v>2654</v>
      </c>
      <c r="U668" s="217" t="s">
        <v>2654</v>
      </c>
      <c r="V668" s="217" t="s">
        <v>2654</v>
      </c>
      <c r="W668" s="217" t="s">
        <v>2654</v>
      </c>
      <c r="X668" s="217" t="s">
        <v>2654</v>
      </c>
      <c r="Y668" s="217" t="s">
        <v>2654</v>
      </c>
      <c r="Z668" s="217" t="s">
        <v>2654</v>
      </c>
      <c r="AA668" s="217" t="s">
        <v>2654</v>
      </c>
      <c r="AB668" s="217" t="str">
        <f t="shared" si="202"/>
        <v>NO</v>
      </c>
      <c r="AC668" s="217" t="str">
        <f t="shared" si="203"/>
        <v>NO</v>
      </c>
      <c r="AD668" s="217" t="str">
        <f t="shared" si="204"/>
        <v>NO</v>
      </c>
      <c r="AE668" s="217" t="str">
        <f t="shared" si="205"/>
        <v>NO</v>
      </c>
      <c r="AF668" s="217" t="str">
        <f t="shared" si="206"/>
        <v>NO</v>
      </c>
      <c r="AG668" s="217" t="str">
        <f t="shared" si="207"/>
        <v>NO</v>
      </c>
      <c r="AH668" s="217" t="str">
        <f t="shared" si="209"/>
        <v>NO</v>
      </c>
      <c r="AI668" s="217" t="str">
        <f t="shared" si="210"/>
        <v>NO</v>
      </c>
      <c r="AJ668" s="217" t="str">
        <f t="shared" si="194"/>
        <v>NO</v>
      </c>
      <c r="AK668" s="217" t="str">
        <f t="shared" si="195"/>
        <v>NO</v>
      </c>
      <c r="AL668" s="217" t="str">
        <f t="shared" si="196"/>
        <v>NO</v>
      </c>
      <c r="AM668" s="217" t="str">
        <f t="shared" si="197"/>
        <v>NO</v>
      </c>
      <c r="AN668" s="217" t="str">
        <f t="shared" si="198"/>
        <v>NO</v>
      </c>
      <c r="AO668" s="217" t="str">
        <f t="shared" si="198"/>
        <v>NO</v>
      </c>
      <c r="AP668" s="217" t="str">
        <f>IF(AND(Inputs!$E$16=TRUE,K668="YES"),"YES","NO")</f>
        <v>NO</v>
      </c>
      <c r="AQ668" s="217" t="str">
        <f t="shared" si="199"/>
        <v>NO</v>
      </c>
      <c r="AR668" s="217" t="str">
        <f t="shared" si="208"/>
        <v>NO</v>
      </c>
      <c r="AS668" s="216">
        <v>40</v>
      </c>
      <c r="AT668" s="221">
        <f t="shared" si="193"/>
        <v>43640</v>
      </c>
      <c r="AU668" s="217" t="str">
        <f t="shared" si="200"/>
        <v>PO+40W</v>
      </c>
    </row>
    <row r="669" spans="1:47" s="9" customFormat="1" hidden="1" x14ac:dyDescent="0.25">
      <c r="A669" s="218"/>
      <c r="B669" s="217" t="s">
        <v>2644</v>
      </c>
      <c r="C669" s="217">
        <v>8900</v>
      </c>
      <c r="D669" s="225">
        <v>8900</v>
      </c>
      <c r="E669" s="205" t="s">
        <v>2455</v>
      </c>
      <c r="F669" s="205" t="str">
        <f t="shared" si="201"/>
        <v>0000-FE-8900</v>
      </c>
      <c r="G669" s="205" t="s">
        <v>2742</v>
      </c>
      <c r="H669" s="9" t="s">
        <v>2667</v>
      </c>
      <c r="I669" s="9" t="str">
        <f>VLOOKUP(J669,Auxiliary!B:C,2,0)</f>
        <v>PB00</v>
      </c>
      <c r="J669" s="217" t="s">
        <v>2549</v>
      </c>
      <c r="K669" s="217" t="s">
        <v>2653</v>
      </c>
      <c r="L669" s="217" t="s">
        <v>2654</v>
      </c>
      <c r="M669" s="217" t="s">
        <v>2654</v>
      </c>
      <c r="N669" s="217" t="s">
        <v>2654</v>
      </c>
      <c r="O669" s="217" t="s">
        <v>2654</v>
      </c>
      <c r="P669" s="217" t="s">
        <v>2654</v>
      </c>
      <c r="Q669" s="217" t="s">
        <v>2654</v>
      </c>
      <c r="R669" s="217" t="s">
        <v>2653</v>
      </c>
      <c r="S669" s="217" t="s">
        <v>2654</v>
      </c>
      <c r="T669" s="217" t="s">
        <v>2654</v>
      </c>
      <c r="U669" s="217" t="s">
        <v>2654</v>
      </c>
      <c r="V669" s="217" t="s">
        <v>2654</v>
      </c>
      <c r="W669" s="217" t="s">
        <v>2654</v>
      </c>
      <c r="X669" s="217" t="s">
        <v>2654</v>
      </c>
      <c r="Y669" s="217" t="s">
        <v>2654</v>
      </c>
      <c r="Z669" s="217" t="s">
        <v>2654</v>
      </c>
      <c r="AA669" s="217" t="s">
        <v>2654</v>
      </c>
      <c r="AB669" s="217" t="str">
        <f t="shared" si="202"/>
        <v>NO</v>
      </c>
      <c r="AC669" s="217" t="str">
        <f t="shared" si="203"/>
        <v>NO</v>
      </c>
      <c r="AD669" s="217" t="str">
        <f t="shared" si="204"/>
        <v>NO</v>
      </c>
      <c r="AE669" s="217" t="str">
        <f t="shared" si="205"/>
        <v>NO</v>
      </c>
      <c r="AF669" s="217" t="str">
        <f t="shared" si="206"/>
        <v>NO</v>
      </c>
      <c r="AG669" s="217" t="str">
        <f t="shared" si="207"/>
        <v>NO</v>
      </c>
      <c r="AH669" s="217" t="str">
        <f t="shared" si="209"/>
        <v>NO</v>
      </c>
      <c r="AI669" s="217" t="str">
        <f t="shared" si="210"/>
        <v>NO</v>
      </c>
      <c r="AJ669" s="217" t="str">
        <f t="shared" si="194"/>
        <v>NO</v>
      </c>
      <c r="AK669" s="217" t="str">
        <f t="shared" si="195"/>
        <v>NO</v>
      </c>
      <c r="AL669" s="217" t="str">
        <f t="shared" si="196"/>
        <v>NO</v>
      </c>
      <c r="AM669" s="217" t="str">
        <f t="shared" si="197"/>
        <v>NO</v>
      </c>
      <c r="AN669" s="217" t="str">
        <f t="shared" si="198"/>
        <v>NO</v>
      </c>
      <c r="AO669" s="217" t="str">
        <f t="shared" si="198"/>
        <v>NO</v>
      </c>
      <c r="AP669" s="217" t="str">
        <f>IF(AND(Inputs!$E$16=TRUE,K669="YES"),"YES","NO")</f>
        <v>NO</v>
      </c>
      <c r="AQ669" s="217" t="str">
        <f t="shared" si="199"/>
        <v>NO</v>
      </c>
      <c r="AR669" s="217" t="str">
        <f t="shared" si="208"/>
        <v>NO</v>
      </c>
      <c r="AS669" s="216">
        <v>24</v>
      </c>
      <c r="AT669" s="221">
        <f t="shared" si="193"/>
        <v>43528</v>
      </c>
      <c r="AU669" s="217" t="str">
        <f t="shared" si="200"/>
        <v>PO+24W</v>
      </c>
    </row>
    <row r="670" spans="1:47" s="9" customFormat="1" hidden="1" x14ac:dyDescent="0.25">
      <c r="A670" s="218"/>
      <c r="B670" s="217" t="s">
        <v>2644</v>
      </c>
      <c r="C670" s="217">
        <v>8900</v>
      </c>
      <c r="D670" s="225">
        <v>8901</v>
      </c>
      <c r="E670" s="205" t="s">
        <v>2456</v>
      </c>
      <c r="F670" s="205" t="str">
        <f t="shared" si="201"/>
        <v>0000-FE-8901</v>
      </c>
      <c r="G670" s="205" t="s">
        <v>2742</v>
      </c>
      <c r="H670" s="9" t="s">
        <v>2667</v>
      </c>
      <c r="I670" s="9" t="str">
        <f>VLOOKUP(J670,Auxiliary!B:C,2,0)</f>
        <v>PB00</v>
      </c>
      <c r="J670" s="217" t="s">
        <v>2549</v>
      </c>
      <c r="K670" s="217" t="s">
        <v>2653</v>
      </c>
      <c r="L670" s="217" t="s">
        <v>2654</v>
      </c>
      <c r="M670" s="217" t="s">
        <v>2654</v>
      </c>
      <c r="N670" s="217" t="s">
        <v>2654</v>
      </c>
      <c r="O670" s="217" t="s">
        <v>2654</v>
      </c>
      <c r="P670" s="217" t="s">
        <v>2654</v>
      </c>
      <c r="Q670" s="217" t="s">
        <v>2654</v>
      </c>
      <c r="R670" s="217" t="s">
        <v>2653</v>
      </c>
      <c r="S670" s="217" t="s">
        <v>2654</v>
      </c>
      <c r="T670" s="217" t="s">
        <v>2654</v>
      </c>
      <c r="U670" s="217" t="s">
        <v>2654</v>
      </c>
      <c r="V670" s="217" t="s">
        <v>2654</v>
      </c>
      <c r="W670" s="217" t="s">
        <v>2654</v>
      </c>
      <c r="X670" s="217" t="s">
        <v>2654</v>
      </c>
      <c r="Y670" s="217" t="s">
        <v>2654</v>
      </c>
      <c r="Z670" s="217" t="s">
        <v>2654</v>
      </c>
      <c r="AA670" s="217" t="s">
        <v>2654</v>
      </c>
      <c r="AB670" s="217" t="str">
        <f t="shared" si="202"/>
        <v>NO</v>
      </c>
      <c r="AC670" s="217" t="str">
        <f t="shared" si="203"/>
        <v>NO</v>
      </c>
      <c r="AD670" s="217" t="str">
        <f t="shared" si="204"/>
        <v>NO</v>
      </c>
      <c r="AE670" s="217" t="str">
        <f t="shared" si="205"/>
        <v>NO</v>
      </c>
      <c r="AF670" s="217" t="str">
        <f t="shared" si="206"/>
        <v>NO</v>
      </c>
      <c r="AG670" s="217" t="str">
        <f t="shared" si="207"/>
        <v>NO</v>
      </c>
      <c r="AH670" s="217" t="str">
        <f t="shared" si="209"/>
        <v>NO</v>
      </c>
      <c r="AI670" s="217" t="str">
        <f t="shared" si="210"/>
        <v>NO</v>
      </c>
      <c r="AJ670" s="217" t="str">
        <f t="shared" si="194"/>
        <v>NO</v>
      </c>
      <c r="AK670" s="217" t="str">
        <f t="shared" si="195"/>
        <v>NO</v>
      </c>
      <c r="AL670" s="217" t="str">
        <f t="shared" si="196"/>
        <v>NO</v>
      </c>
      <c r="AM670" s="217" t="str">
        <f t="shared" si="197"/>
        <v>NO</v>
      </c>
      <c r="AN670" s="217" t="str">
        <f t="shared" si="198"/>
        <v>NO</v>
      </c>
      <c r="AO670" s="217" t="str">
        <f t="shared" si="198"/>
        <v>NO</v>
      </c>
      <c r="AP670" s="217" t="str">
        <f>IF(AND(Inputs!$E$16=TRUE,K670="YES"),"YES","NO")</f>
        <v>NO</v>
      </c>
      <c r="AQ670" s="217" t="str">
        <f t="shared" si="199"/>
        <v>NO</v>
      </c>
      <c r="AR670" s="217" t="str">
        <f t="shared" si="208"/>
        <v>NO</v>
      </c>
      <c r="AS670" s="216">
        <v>24</v>
      </c>
      <c r="AT670" s="221">
        <f t="shared" si="193"/>
        <v>43528</v>
      </c>
      <c r="AU670" s="217" t="str">
        <f t="shared" si="200"/>
        <v>PO+24W</v>
      </c>
    </row>
    <row r="671" spans="1:47" s="9" customFormat="1" hidden="1" x14ac:dyDescent="0.25">
      <c r="A671" s="218"/>
      <c r="B671" s="217" t="s">
        <v>2644</v>
      </c>
      <c r="C671" s="217">
        <v>8900</v>
      </c>
      <c r="D671" s="225">
        <v>8902</v>
      </c>
      <c r="E671" s="205" t="s">
        <v>2457</v>
      </c>
      <c r="F671" s="205" t="str">
        <f t="shared" si="201"/>
        <v>0000-FE-8902</v>
      </c>
      <c r="G671" s="205" t="s">
        <v>2742</v>
      </c>
      <c r="H671" s="9" t="s">
        <v>2667</v>
      </c>
      <c r="I671" s="9" t="str">
        <f>VLOOKUP(J671,Auxiliary!B:C,2,0)</f>
        <v>PB00</v>
      </c>
      <c r="J671" s="217" t="s">
        <v>2549</v>
      </c>
      <c r="K671" s="217" t="s">
        <v>2653</v>
      </c>
      <c r="L671" s="217" t="s">
        <v>2654</v>
      </c>
      <c r="M671" s="217" t="s">
        <v>2654</v>
      </c>
      <c r="N671" s="217" t="s">
        <v>2654</v>
      </c>
      <c r="O671" s="217" t="s">
        <v>2654</v>
      </c>
      <c r="P671" s="217" t="s">
        <v>2654</v>
      </c>
      <c r="Q671" s="217" t="s">
        <v>2654</v>
      </c>
      <c r="R671" s="217" t="s">
        <v>2653</v>
      </c>
      <c r="S671" s="217" t="s">
        <v>2654</v>
      </c>
      <c r="T671" s="217" t="s">
        <v>2654</v>
      </c>
      <c r="U671" s="217" t="s">
        <v>2654</v>
      </c>
      <c r="V671" s="217" t="s">
        <v>2654</v>
      </c>
      <c r="W671" s="217" t="s">
        <v>2654</v>
      </c>
      <c r="X671" s="217" t="s">
        <v>2654</v>
      </c>
      <c r="Y671" s="217" t="s">
        <v>2654</v>
      </c>
      <c r="Z671" s="217" t="s">
        <v>2654</v>
      </c>
      <c r="AA671" s="217" t="s">
        <v>2654</v>
      </c>
      <c r="AB671" s="217" t="str">
        <f t="shared" si="202"/>
        <v>NO</v>
      </c>
      <c r="AC671" s="217" t="str">
        <f t="shared" si="203"/>
        <v>NO</v>
      </c>
      <c r="AD671" s="217" t="str">
        <f t="shared" si="204"/>
        <v>NO</v>
      </c>
      <c r="AE671" s="217" t="str">
        <f t="shared" si="205"/>
        <v>NO</v>
      </c>
      <c r="AF671" s="217" t="str">
        <f t="shared" si="206"/>
        <v>NO</v>
      </c>
      <c r="AG671" s="217" t="str">
        <f t="shared" si="207"/>
        <v>NO</v>
      </c>
      <c r="AH671" s="217" t="str">
        <f t="shared" si="209"/>
        <v>NO</v>
      </c>
      <c r="AI671" s="217" t="str">
        <f t="shared" si="210"/>
        <v>NO</v>
      </c>
      <c r="AJ671" s="217" t="str">
        <f t="shared" si="194"/>
        <v>NO</v>
      </c>
      <c r="AK671" s="217" t="str">
        <f t="shared" si="195"/>
        <v>NO</v>
      </c>
      <c r="AL671" s="217" t="str">
        <f t="shared" si="196"/>
        <v>NO</v>
      </c>
      <c r="AM671" s="217" t="str">
        <f t="shared" si="197"/>
        <v>NO</v>
      </c>
      <c r="AN671" s="217" t="str">
        <f t="shared" si="198"/>
        <v>NO</v>
      </c>
      <c r="AO671" s="217" t="str">
        <f t="shared" si="198"/>
        <v>NO</v>
      </c>
      <c r="AP671" s="217" t="str">
        <f>IF(AND(Inputs!$E$16=TRUE,K671="YES"),"YES","NO")</f>
        <v>NO</v>
      </c>
      <c r="AQ671" s="217" t="str">
        <f t="shared" si="199"/>
        <v>NO</v>
      </c>
      <c r="AR671" s="217" t="str">
        <f t="shared" si="208"/>
        <v>NO</v>
      </c>
      <c r="AS671" s="216">
        <v>24</v>
      </c>
      <c r="AT671" s="221">
        <f t="shared" si="193"/>
        <v>43528</v>
      </c>
      <c r="AU671" s="217" t="str">
        <f t="shared" si="200"/>
        <v>PO+24W</v>
      </c>
    </row>
    <row r="672" spans="1:47" s="9" customFormat="1" hidden="1" x14ac:dyDescent="0.25">
      <c r="A672" s="218"/>
      <c r="B672" s="217" t="s">
        <v>2644</v>
      </c>
      <c r="C672" s="217">
        <v>8900</v>
      </c>
      <c r="D672" s="225">
        <v>8903</v>
      </c>
      <c r="E672" s="205" t="s">
        <v>2932</v>
      </c>
      <c r="F672" s="205" t="str">
        <f t="shared" si="201"/>
        <v>0000-FE-8903</v>
      </c>
      <c r="G672" s="205" t="s">
        <v>2742</v>
      </c>
      <c r="H672" s="9" t="s">
        <v>2667</v>
      </c>
      <c r="I672" s="9" t="str">
        <f>VLOOKUP(J672,Auxiliary!B:C,2,0)</f>
        <v>PB00</v>
      </c>
      <c r="J672" s="217" t="s">
        <v>2549</v>
      </c>
      <c r="K672" s="217" t="s">
        <v>2653</v>
      </c>
      <c r="L672" s="217" t="s">
        <v>2654</v>
      </c>
      <c r="M672" s="217" t="s">
        <v>2654</v>
      </c>
      <c r="N672" s="217" t="s">
        <v>2654</v>
      </c>
      <c r="O672" s="217" t="s">
        <v>2654</v>
      </c>
      <c r="P672" s="217" t="s">
        <v>2654</v>
      </c>
      <c r="Q672" s="217" t="s">
        <v>2654</v>
      </c>
      <c r="R672" s="217" t="s">
        <v>2653</v>
      </c>
      <c r="S672" s="217" t="s">
        <v>2654</v>
      </c>
      <c r="T672" s="217" t="s">
        <v>2654</v>
      </c>
      <c r="U672" s="217" t="s">
        <v>2654</v>
      </c>
      <c r="V672" s="217" t="s">
        <v>2654</v>
      </c>
      <c r="W672" s="217" t="s">
        <v>2654</v>
      </c>
      <c r="X672" s="217" t="s">
        <v>2654</v>
      </c>
      <c r="Y672" s="217" t="s">
        <v>2654</v>
      </c>
      <c r="Z672" s="217" t="s">
        <v>2654</v>
      </c>
      <c r="AA672" s="217" t="s">
        <v>2654</v>
      </c>
      <c r="AB672" s="217" t="str">
        <f t="shared" si="202"/>
        <v>NO</v>
      </c>
      <c r="AC672" s="217" t="str">
        <f t="shared" si="203"/>
        <v>NO</v>
      </c>
      <c r="AD672" s="217" t="str">
        <f t="shared" si="204"/>
        <v>NO</v>
      </c>
      <c r="AE672" s="217" t="str">
        <f t="shared" si="205"/>
        <v>NO</v>
      </c>
      <c r="AF672" s="217" t="str">
        <f t="shared" si="206"/>
        <v>NO</v>
      </c>
      <c r="AG672" s="217" t="str">
        <f t="shared" si="207"/>
        <v>NO</v>
      </c>
      <c r="AH672" s="217" t="str">
        <f t="shared" si="209"/>
        <v>NO</v>
      </c>
      <c r="AI672" s="217" t="str">
        <f t="shared" si="210"/>
        <v>NO</v>
      </c>
      <c r="AJ672" s="217" t="str">
        <f t="shared" si="194"/>
        <v>NO</v>
      </c>
      <c r="AK672" s="217" t="str">
        <f t="shared" si="195"/>
        <v>NO</v>
      </c>
      <c r="AL672" s="217" t="str">
        <f t="shared" si="196"/>
        <v>NO</v>
      </c>
      <c r="AM672" s="217" t="str">
        <f t="shared" si="197"/>
        <v>NO</v>
      </c>
      <c r="AN672" s="217" t="str">
        <f t="shared" si="198"/>
        <v>NO</v>
      </c>
      <c r="AO672" s="217" t="str">
        <f t="shared" si="198"/>
        <v>NO</v>
      </c>
      <c r="AP672" s="217" t="str">
        <f>IF(AND(Inputs!$E$16=TRUE,K672="YES"),"YES","NO")</f>
        <v>NO</v>
      </c>
      <c r="AQ672" s="217" t="str">
        <f t="shared" si="199"/>
        <v>NO</v>
      </c>
      <c r="AR672" s="217" t="str">
        <f t="shared" si="208"/>
        <v>NO</v>
      </c>
      <c r="AS672" s="216">
        <v>24</v>
      </c>
      <c r="AT672" s="221">
        <f t="shared" si="193"/>
        <v>43528</v>
      </c>
      <c r="AU672" s="217" t="str">
        <f t="shared" si="200"/>
        <v>PO+24W</v>
      </c>
    </row>
    <row r="673" spans="1:47" s="9" customFormat="1" hidden="1" x14ac:dyDescent="0.25">
      <c r="A673" s="218"/>
      <c r="B673" s="217" t="s">
        <v>2644</v>
      </c>
      <c r="C673" s="217">
        <v>8900</v>
      </c>
      <c r="D673" s="225">
        <v>8904</v>
      </c>
      <c r="E673" s="205" t="s">
        <v>2458</v>
      </c>
      <c r="F673" s="205" t="str">
        <f t="shared" si="201"/>
        <v>0000-FE-8904</v>
      </c>
      <c r="G673" s="205" t="s">
        <v>2742</v>
      </c>
      <c r="H673" s="9" t="s">
        <v>2667</v>
      </c>
      <c r="I673" s="9" t="str">
        <f>VLOOKUP(J673,Auxiliary!B:C,2,0)</f>
        <v>PB00</v>
      </c>
      <c r="J673" s="217" t="s">
        <v>2549</v>
      </c>
      <c r="K673" s="217" t="s">
        <v>2653</v>
      </c>
      <c r="L673" s="217" t="s">
        <v>2654</v>
      </c>
      <c r="M673" s="217" t="s">
        <v>2654</v>
      </c>
      <c r="N673" s="217" t="s">
        <v>2654</v>
      </c>
      <c r="O673" s="217" t="s">
        <v>2654</v>
      </c>
      <c r="P673" s="217" t="s">
        <v>2654</v>
      </c>
      <c r="Q673" s="217" t="s">
        <v>2654</v>
      </c>
      <c r="R673" s="217" t="s">
        <v>2653</v>
      </c>
      <c r="S673" s="217" t="s">
        <v>2654</v>
      </c>
      <c r="T673" s="217" t="s">
        <v>2654</v>
      </c>
      <c r="U673" s="217" t="s">
        <v>2654</v>
      </c>
      <c r="V673" s="217" t="s">
        <v>2654</v>
      </c>
      <c r="W673" s="217" t="s">
        <v>2654</v>
      </c>
      <c r="X673" s="217" t="s">
        <v>2654</v>
      </c>
      <c r="Y673" s="217" t="s">
        <v>2654</v>
      </c>
      <c r="Z673" s="217" t="s">
        <v>2654</v>
      </c>
      <c r="AA673" s="217" t="s">
        <v>2654</v>
      </c>
      <c r="AB673" s="217" t="str">
        <f t="shared" si="202"/>
        <v>NO</v>
      </c>
      <c r="AC673" s="217" t="str">
        <f t="shared" si="203"/>
        <v>NO</v>
      </c>
      <c r="AD673" s="217" t="str">
        <f t="shared" si="204"/>
        <v>NO</v>
      </c>
      <c r="AE673" s="217" t="str">
        <f t="shared" si="205"/>
        <v>NO</v>
      </c>
      <c r="AF673" s="217" t="str">
        <f t="shared" si="206"/>
        <v>NO</v>
      </c>
      <c r="AG673" s="217" t="str">
        <f t="shared" si="207"/>
        <v>NO</v>
      </c>
      <c r="AH673" s="217" t="str">
        <f t="shared" si="209"/>
        <v>NO</v>
      </c>
      <c r="AI673" s="217" t="str">
        <f t="shared" si="210"/>
        <v>NO</v>
      </c>
      <c r="AJ673" s="217" t="str">
        <f t="shared" si="194"/>
        <v>NO</v>
      </c>
      <c r="AK673" s="217" t="str">
        <f t="shared" si="195"/>
        <v>NO</v>
      </c>
      <c r="AL673" s="217" t="str">
        <f t="shared" si="196"/>
        <v>NO</v>
      </c>
      <c r="AM673" s="217" t="str">
        <f t="shared" si="197"/>
        <v>NO</v>
      </c>
      <c r="AN673" s="217" t="str">
        <f t="shared" si="198"/>
        <v>NO</v>
      </c>
      <c r="AO673" s="217" t="str">
        <f t="shared" si="198"/>
        <v>NO</v>
      </c>
      <c r="AP673" s="217" t="str">
        <f>IF(AND(Inputs!$E$16=TRUE,K673="YES"),"YES","NO")</f>
        <v>NO</v>
      </c>
      <c r="AQ673" s="217" t="str">
        <f t="shared" si="199"/>
        <v>NO</v>
      </c>
      <c r="AR673" s="217" t="str">
        <f t="shared" si="208"/>
        <v>NO</v>
      </c>
      <c r="AS673" s="216">
        <v>24</v>
      </c>
      <c r="AT673" s="221">
        <f t="shared" si="193"/>
        <v>43528</v>
      </c>
      <c r="AU673" s="217" t="str">
        <f t="shared" si="200"/>
        <v>PO+24W</v>
      </c>
    </row>
    <row r="674" spans="1:47" s="9" customFormat="1" hidden="1" x14ac:dyDescent="0.25">
      <c r="A674" s="218"/>
      <c r="B674" s="217" t="s">
        <v>2644</v>
      </c>
      <c r="C674" s="217">
        <v>8900</v>
      </c>
      <c r="D674" s="225">
        <v>8905</v>
      </c>
      <c r="E674" s="205" t="s">
        <v>2459</v>
      </c>
      <c r="F674" s="205" t="str">
        <f t="shared" si="201"/>
        <v>0000-FE-8905</v>
      </c>
      <c r="G674" s="205" t="s">
        <v>2742</v>
      </c>
      <c r="H674" s="9" t="s">
        <v>2667</v>
      </c>
      <c r="I674" s="9" t="str">
        <f>VLOOKUP(J674,Auxiliary!B:C,2,0)</f>
        <v>PB00</v>
      </c>
      <c r="J674" s="217" t="s">
        <v>2549</v>
      </c>
      <c r="K674" s="217" t="s">
        <v>2653</v>
      </c>
      <c r="L674" s="217" t="s">
        <v>2654</v>
      </c>
      <c r="M674" s="217" t="s">
        <v>2654</v>
      </c>
      <c r="N674" s="217" t="s">
        <v>2654</v>
      </c>
      <c r="O674" s="217" t="s">
        <v>2654</v>
      </c>
      <c r="P674" s="217" t="s">
        <v>2654</v>
      </c>
      <c r="Q674" s="217" t="s">
        <v>2654</v>
      </c>
      <c r="R674" s="217" t="s">
        <v>2653</v>
      </c>
      <c r="S674" s="217" t="s">
        <v>2654</v>
      </c>
      <c r="T674" s="217" t="s">
        <v>2654</v>
      </c>
      <c r="U674" s="217" t="s">
        <v>2654</v>
      </c>
      <c r="V674" s="217" t="s">
        <v>2654</v>
      </c>
      <c r="W674" s="217" t="s">
        <v>2654</v>
      </c>
      <c r="X674" s="217" t="s">
        <v>2654</v>
      </c>
      <c r="Y674" s="217" t="s">
        <v>2654</v>
      </c>
      <c r="Z674" s="217" t="s">
        <v>2654</v>
      </c>
      <c r="AA674" s="217" t="s">
        <v>2654</v>
      </c>
      <c r="AB674" s="217" t="str">
        <f t="shared" si="202"/>
        <v>NO</v>
      </c>
      <c r="AC674" s="217" t="str">
        <f t="shared" si="203"/>
        <v>NO</v>
      </c>
      <c r="AD674" s="217" t="str">
        <f t="shared" si="204"/>
        <v>NO</v>
      </c>
      <c r="AE674" s="217" t="str">
        <f t="shared" si="205"/>
        <v>NO</v>
      </c>
      <c r="AF674" s="217" t="str">
        <f t="shared" si="206"/>
        <v>NO</v>
      </c>
      <c r="AG674" s="217" t="str">
        <f t="shared" si="207"/>
        <v>NO</v>
      </c>
      <c r="AH674" s="217" t="str">
        <f t="shared" si="209"/>
        <v>NO</v>
      </c>
      <c r="AI674" s="217" t="str">
        <f t="shared" si="210"/>
        <v>NO</v>
      </c>
      <c r="AJ674" s="217" t="str">
        <f t="shared" si="194"/>
        <v>NO</v>
      </c>
      <c r="AK674" s="217" t="str">
        <f t="shared" si="195"/>
        <v>NO</v>
      </c>
      <c r="AL674" s="217" t="str">
        <f t="shared" si="196"/>
        <v>NO</v>
      </c>
      <c r="AM674" s="217" t="str">
        <f t="shared" si="197"/>
        <v>NO</v>
      </c>
      <c r="AN674" s="217" t="str">
        <f t="shared" si="198"/>
        <v>NO</v>
      </c>
      <c r="AO674" s="217" t="str">
        <f t="shared" si="198"/>
        <v>NO</v>
      </c>
      <c r="AP674" s="217" t="str">
        <f>IF(AND(Inputs!$E$16=TRUE,K674="YES"),"YES","NO")</f>
        <v>NO</v>
      </c>
      <c r="AQ674" s="217" t="str">
        <f t="shared" si="199"/>
        <v>NO</v>
      </c>
      <c r="AR674" s="217" t="str">
        <f t="shared" si="208"/>
        <v>NO</v>
      </c>
      <c r="AS674" s="216">
        <v>24</v>
      </c>
      <c r="AT674" s="221">
        <f t="shared" si="193"/>
        <v>43528</v>
      </c>
      <c r="AU674" s="217" t="str">
        <f t="shared" si="200"/>
        <v>PO+24W</v>
      </c>
    </row>
    <row r="675" spans="1:47" s="9" customFormat="1" hidden="1" x14ac:dyDescent="0.25">
      <c r="A675" s="218"/>
      <c r="B675" s="217" t="s">
        <v>2644</v>
      </c>
      <c r="C675" s="217">
        <v>8900</v>
      </c>
      <c r="D675" s="225">
        <v>8906</v>
      </c>
      <c r="E675" s="205" t="s">
        <v>2460</v>
      </c>
      <c r="F675" s="205" t="str">
        <f t="shared" si="201"/>
        <v>0000-FE-8906</v>
      </c>
      <c r="G675" s="205" t="s">
        <v>2742</v>
      </c>
      <c r="H675" s="9" t="s">
        <v>2667</v>
      </c>
      <c r="I675" s="9" t="str">
        <f>VLOOKUP(J675,Auxiliary!B:C,2,0)</f>
        <v>PB00</v>
      </c>
      <c r="J675" s="217" t="s">
        <v>2549</v>
      </c>
      <c r="K675" s="217" t="s">
        <v>2653</v>
      </c>
      <c r="L675" s="217" t="s">
        <v>2654</v>
      </c>
      <c r="M675" s="217" t="s">
        <v>2654</v>
      </c>
      <c r="N675" s="217" t="s">
        <v>2654</v>
      </c>
      <c r="O675" s="217" t="s">
        <v>2654</v>
      </c>
      <c r="P675" s="217" t="s">
        <v>2654</v>
      </c>
      <c r="Q675" s="217" t="s">
        <v>2654</v>
      </c>
      <c r="R675" s="217" t="s">
        <v>2653</v>
      </c>
      <c r="S675" s="217" t="s">
        <v>2654</v>
      </c>
      <c r="T675" s="217" t="s">
        <v>2654</v>
      </c>
      <c r="U675" s="217" t="s">
        <v>2654</v>
      </c>
      <c r="V675" s="217" t="s">
        <v>2654</v>
      </c>
      <c r="W675" s="217" t="s">
        <v>2654</v>
      </c>
      <c r="X675" s="217" t="s">
        <v>2654</v>
      </c>
      <c r="Y675" s="217" t="s">
        <v>2654</v>
      </c>
      <c r="Z675" s="217" t="s">
        <v>2654</v>
      </c>
      <c r="AA675" s="217" t="s">
        <v>2654</v>
      </c>
      <c r="AB675" s="217" t="str">
        <f t="shared" si="202"/>
        <v>NO</v>
      </c>
      <c r="AC675" s="217" t="str">
        <f t="shared" si="203"/>
        <v>NO</v>
      </c>
      <c r="AD675" s="217" t="str">
        <f t="shared" si="204"/>
        <v>NO</v>
      </c>
      <c r="AE675" s="217" t="str">
        <f t="shared" si="205"/>
        <v>NO</v>
      </c>
      <c r="AF675" s="217" t="str">
        <f t="shared" si="206"/>
        <v>NO</v>
      </c>
      <c r="AG675" s="217" t="str">
        <f t="shared" si="207"/>
        <v>NO</v>
      </c>
      <c r="AH675" s="217" t="str">
        <f t="shared" si="209"/>
        <v>NO</v>
      </c>
      <c r="AI675" s="217" t="str">
        <f t="shared" si="210"/>
        <v>NO</v>
      </c>
      <c r="AJ675" s="217" t="str">
        <f t="shared" si="194"/>
        <v>NO</v>
      </c>
      <c r="AK675" s="217" t="str">
        <f t="shared" si="195"/>
        <v>NO</v>
      </c>
      <c r="AL675" s="217" t="str">
        <f t="shared" si="196"/>
        <v>NO</v>
      </c>
      <c r="AM675" s="217" t="str">
        <f t="shared" si="197"/>
        <v>NO</v>
      </c>
      <c r="AN675" s="217" t="str">
        <f t="shared" si="198"/>
        <v>NO</v>
      </c>
      <c r="AO675" s="217" t="str">
        <f t="shared" si="198"/>
        <v>NO</v>
      </c>
      <c r="AP675" s="217" t="str">
        <f>IF(AND(Inputs!$E$16=TRUE,K675="YES"),"YES","NO")</f>
        <v>NO</v>
      </c>
      <c r="AQ675" s="217" t="str">
        <f t="shared" si="199"/>
        <v>NO</v>
      </c>
      <c r="AR675" s="217" t="str">
        <f t="shared" si="208"/>
        <v>NO</v>
      </c>
      <c r="AS675" s="216">
        <v>24</v>
      </c>
      <c r="AT675" s="221">
        <f t="shared" si="193"/>
        <v>43528</v>
      </c>
      <c r="AU675" s="217" t="str">
        <f t="shared" si="200"/>
        <v>PO+24W</v>
      </c>
    </row>
    <row r="676" spans="1:47" s="9" customFormat="1" hidden="1" x14ac:dyDescent="0.25">
      <c r="A676" s="218"/>
      <c r="B676" s="217" t="s">
        <v>2644</v>
      </c>
      <c r="C676" s="217">
        <v>8900</v>
      </c>
      <c r="D676" s="225">
        <v>8907</v>
      </c>
      <c r="E676" s="205" t="s">
        <v>2461</v>
      </c>
      <c r="F676" s="205" t="str">
        <f t="shared" si="201"/>
        <v>0000-FE-8907</v>
      </c>
      <c r="G676" s="205" t="s">
        <v>2742</v>
      </c>
      <c r="H676" s="9" t="s">
        <v>2667</v>
      </c>
      <c r="I676" s="9" t="str">
        <f>VLOOKUP(J676,Auxiliary!B:C,2,0)</f>
        <v>PB00</v>
      </c>
      <c r="J676" s="217" t="s">
        <v>2549</v>
      </c>
      <c r="K676" s="217" t="s">
        <v>2653</v>
      </c>
      <c r="L676" s="217" t="s">
        <v>2654</v>
      </c>
      <c r="M676" s="217" t="s">
        <v>2654</v>
      </c>
      <c r="N676" s="217" t="s">
        <v>2654</v>
      </c>
      <c r="O676" s="217" t="s">
        <v>2654</v>
      </c>
      <c r="P676" s="217" t="s">
        <v>2654</v>
      </c>
      <c r="Q676" s="217" t="s">
        <v>2654</v>
      </c>
      <c r="R676" s="217" t="s">
        <v>2653</v>
      </c>
      <c r="S676" s="217" t="s">
        <v>2654</v>
      </c>
      <c r="T676" s="217" t="s">
        <v>2654</v>
      </c>
      <c r="U676" s="217" t="s">
        <v>2654</v>
      </c>
      <c r="V676" s="217" t="s">
        <v>2654</v>
      </c>
      <c r="W676" s="217" t="s">
        <v>2654</v>
      </c>
      <c r="X676" s="217" t="s">
        <v>2654</v>
      </c>
      <c r="Y676" s="217" t="s">
        <v>2654</v>
      </c>
      <c r="Z676" s="217" t="s">
        <v>2654</v>
      </c>
      <c r="AA676" s="217" t="s">
        <v>2654</v>
      </c>
      <c r="AB676" s="217" t="str">
        <f t="shared" si="202"/>
        <v>NO</v>
      </c>
      <c r="AC676" s="217" t="str">
        <f t="shared" si="203"/>
        <v>NO</v>
      </c>
      <c r="AD676" s="217" t="str">
        <f t="shared" si="204"/>
        <v>NO</v>
      </c>
      <c r="AE676" s="217" t="str">
        <f t="shared" si="205"/>
        <v>NO</v>
      </c>
      <c r="AF676" s="217" t="str">
        <f t="shared" si="206"/>
        <v>NO</v>
      </c>
      <c r="AG676" s="217" t="str">
        <f t="shared" si="207"/>
        <v>NO</v>
      </c>
      <c r="AH676" s="217" t="str">
        <f t="shared" si="209"/>
        <v>NO</v>
      </c>
      <c r="AI676" s="217" t="str">
        <f t="shared" si="210"/>
        <v>NO</v>
      </c>
      <c r="AJ676" s="217" t="str">
        <f t="shared" si="194"/>
        <v>NO</v>
      </c>
      <c r="AK676" s="217" t="str">
        <f t="shared" si="195"/>
        <v>NO</v>
      </c>
      <c r="AL676" s="217" t="str">
        <f t="shared" si="196"/>
        <v>NO</v>
      </c>
      <c r="AM676" s="217" t="str">
        <f t="shared" si="197"/>
        <v>NO</v>
      </c>
      <c r="AN676" s="217" t="str">
        <f t="shared" si="198"/>
        <v>NO</v>
      </c>
      <c r="AO676" s="217" t="str">
        <f t="shared" si="198"/>
        <v>NO</v>
      </c>
      <c r="AP676" s="217" t="str">
        <f>IF(AND(Inputs!$E$16=TRUE,K676="YES"),"YES","NO")</f>
        <v>NO</v>
      </c>
      <c r="AQ676" s="217" t="str">
        <f t="shared" si="199"/>
        <v>NO</v>
      </c>
      <c r="AR676" s="217" t="str">
        <f t="shared" si="208"/>
        <v>NO</v>
      </c>
      <c r="AS676" s="216">
        <v>24</v>
      </c>
      <c r="AT676" s="221">
        <f t="shared" si="193"/>
        <v>43528</v>
      </c>
      <c r="AU676" s="217" t="str">
        <f t="shared" si="200"/>
        <v>PO+24W</v>
      </c>
    </row>
    <row r="677" spans="1:47" s="9" customFormat="1" hidden="1" x14ac:dyDescent="0.25">
      <c r="A677" s="218"/>
      <c r="B677" s="217" t="s">
        <v>2644</v>
      </c>
      <c r="C677" s="217">
        <v>8900</v>
      </c>
      <c r="D677" s="225">
        <v>8908</v>
      </c>
      <c r="E677" s="205" t="s">
        <v>2933</v>
      </c>
      <c r="F677" s="205" t="str">
        <f t="shared" si="201"/>
        <v>0000-FE-8908</v>
      </c>
      <c r="G677" s="205" t="s">
        <v>2742</v>
      </c>
      <c r="H677" s="9" t="s">
        <v>2667</v>
      </c>
      <c r="I677" s="9" t="str">
        <f>VLOOKUP(J677,Auxiliary!B:C,2,0)</f>
        <v>PB00</v>
      </c>
      <c r="J677" s="217" t="s">
        <v>2549</v>
      </c>
      <c r="K677" s="217" t="s">
        <v>2653</v>
      </c>
      <c r="L677" s="217" t="s">
        <v>2654</v>
      </c>
      <c r="M677" s="217" t="s">
        <v>2654</v>
      </c>
      <c r="N677" s="217" t="s">
        <v>2654</v>
      </c>
      <c r="O677" s="217" t="s">
        <v>2654</v>
      </c>
      <c r="P677" s="217" t="s">
        <v>2654</v>
      </c>
      <c r="Q677" s="217" t="s">
        <v>2654</v>
      </c>
      <c r="R677" s="217" t="s">
        <v>2653</v>
      </c>
      <c r="S677" s="217" t="s">
        <v>2654</v>
      </c>
      <c r="T677" s="217" t="s">
        <v>2654</v>
      </c>
      <c r="U677" s="217" t="s">
        <v>2654</v>
      </c>
      <c r="V677" s="217" t="s">
        <v>2654</v>
      </c>
      <c r="W677" s="217" t="s">
        <v>2654</v>
      </c>
      <c r="X677" s="217" t="s">
        <v>2654</v>
      </c>
      <c r="Y677" s="217" t="s">
        <v>2654</v>
      </c>
      <c r="Z677" s="217" t="s">
        <v>2654</v>
      </c>
      <c r="AA677" s="217" t="s">
        <v>2654</v>
      </c>
      <c r="AB677" s="217" t="str">
        <f t="shared" si="202"/>
        <v>NO</v>
      </c>
      <c r="AC677" s="217" t="str">
        <f t="shared" si="203"/>
        <v>NO</v>
      </c>
      <c r="AD677" s="217" t="str">
        <f t="shared" si="204"/>
        <v>NO</v>
      </c>
      <c r="AE677" s="217" t="str">
        <f t="shared" si="205"/>
        <v>NO</v>
      </c>
      <c r="AF677" s="217" t="str">
        <f t="shared" si="206"/>
        <v>NO</v>
      </c>
      <c r="AG677" s="217" t="str">
        <f t="shared" si="207"/>
        <v>NO</v>
      </c>
      <c r="AH677" s="217" t="str">
        <f t="shared" si="209"/>
        <v>NO</v>
      </c>
      <c r="AI677" s="217" t="str">
        <f t="shared" si="210"/>
        <v>NO</v>
      </c>
      <c r="AJ677" s="217" t="str">
        <f t="shared" si="194"/>
        <v>NO</v>
      </c>
      <c r="AK677" s="217" t="str">
        <f t="shared" si="195"/>
        <v>NO</v>
      </c>
      <c r="AL677" s="217" t="str">
        <f t="shared" si="196"/>
        <v>NO</v>
      </c>
      <c r="AM677" s="217" t="str">
        <f t="shared" si="197"/>
        <v>NO</v>
      </c>
      <c r="AN677" s="217" t="str">
        <f t="shared" si="198"/>
        <v>NO</v>
      </c>
      <c r="AO677" s="217" t="str">
        <f t="shared" si="198"/>
        <v>NO</v>
      </c>
      <c r="AP677" s="217" t="str">
        <f>IF(AND(Inputs!$E$16=TRUE,K677="YES"),"YES","NO")</f>
        <v>NO</v>
      </c>
      <c r="AQ677" s="217" t="str">
        <f t="shared" si="199"/>
        <v>NO</v>
      </c>
      <c r="AR677" s="217" t="str">
        <f t="shared" si="208"/>
        <v>NO</v>
      </c>
      <c r="AS677" s="216">
        <v>40</v>
      </c>
      <c r="AT677" s="221">
        <f t="shared" si="193"/>
        <v>43640</v>
      </c>
      <c r="AU677" s="217" t="str">
        <f t="shared" si="200"/>
        <v>PO+40W</v>
      </c>
    </row>
    <row r="678" spans="1:47" s="9" customFormat="1" hidden="1" x14ac:dyDescent="0.25">
      <c r="A678" s="218"/>
      <c r="B678" s="217" t="s">
        <v>2644</v>
      </c>
      <c r="C678" s="217">
        <v>8900</v>
      </c>
      <c r="D678" s="225">
        <v>8909</v>
      </c>
      <c r="E678" s="205" t="s">
        <v>2021</v>
      </c>
      <c r="F678" s="205" t="str">
        <f t="shared" si="201"/>
        <v>0000-FE-8909</v>
      </c>
      <c r="G678" s="205" t="s">
        <v>2742</v>
      </c>
      <c r="H678" s="9" t="s">
        <v>2667</v>
      </c>
      <c r="I678" s="9" t="str">
        <f>VLOOKUP(J678,Auxiliary!B:C,2,0)</f>
        <v>PB00</v>
      </c>
      <c r="J678" s="217" t="s">
        <v>2549</v>
      </c>
      <c r="K678" s="217" t="s">
        <v>2653</v>
      </c>
      <c r="L678" s="217" t="s">
        <v>2654</v>
      </c>
      <c r="M678" s="217" t="s">
        <v>2654</v>
      </c>
      <c r="N678" s="217" t="s">
        <v>2654</v>
      </c>
      <c r="O678" s="217" t="s">
        <v>2654</v>
      </c>
      <c r="P678" s="217" t="s">
        <v>2654</v>
      </c>
      <c r="Q678" s="217" t="s">
        <v>2654</v>
      </c>
      <c r="R678" s="217" t="s">
        <v>2653</v>
      </c>
      <c r="S678" s="217" t="s">
        <v>2654</v>
      </c>
      <c r="T678" s="217" t="s">
        <v>2654</v>
      </c>
      <c r="U678" s="217" t="s">
        <v>2654</v>
      </c>
      <c r="V678" s="217" t="s">
        <v>2654</v>
      </c>
      <c r="W678" s="217" t="s">
        <v>2654</v>
      </c>
      <c r="X678" s="217" t="s">
        <v>2654</v>
      </c>
      <c r="Y678" s="217" t="s">
        <v>2654</v>
      </c>
      <c r="Z678" s="217" t="s">
        <v>2654</v>
      </c>
      <c r="AA678" s="217" t="s">
        <v>2654</v>
      </c>
      <c r="AB678" s="217" t="str">
        <f t="shared" si="202"/>
        <v>NO</v>
      </c>
      <c r="AC678" s="217" t="str">
        <f t="shared" si="203"/>
        <v>NO</v>
      </c>
      <c r="AD678" s="217" t="str">
        <f t="shared" si="204"/>
        <v>NO</v>
      </c>
      <c r="AE678" s="217" t="str">
        <f t="shared" si="205"/>
        <v>NO</v>
      </c>
      <c r="AF678" s="217" t="str">
        <f t="shared" si="206"/>
        <v>NO</v>
      </c>
      <c r="AG678" s="217" t="str">
        <f t="shared" si="207"/>
        <v>NO</v>
      </c>
      <c r="AH678" s="217" t="str">
        <f t="shared" si="209"/>
        <v>NO</v>
      </c>
      <c r="AI678" s="217" t="str">
        <f t="shared" si="210"/>
        <v>NO</v>
      </c>
      <c r="AJ678" s="217" t="str">
        <f t="shared" si="194"/>
        <v>NO</v>
      </c>
      <c r="AK678" s="217" t="str">
        <f t="shared" si="195"/>
        <v>NO</v>
      </c>
      <c r="AL678" s="217" t="str">
        <f t="shared" si="196"/>
        <v>NO</v>
      </c>
      <c r="AM678" s="217" t="str">
        <f t="shared" si="197"/>
        <v>NO</v>
      </c>
      <c r="AN678" s="217" t="str">
        <f t="shared" si="198"/>
        <v>NO</v>
      </c>
      <c r="AO678" s="217" t="str">
        <f t="shared" si="198"/>
        <v>NO</v>
      </c>
      <c r="AP678" s="217" t="str">
        <f>IF(AND(Inputs!$E$16=TRUE,K678="YES"),"YES","NO")</f>
        <v>NO</v>
      </c>
      <c r="AQ678" s="217" t="str">
        <f t="shared" si="199"/>
        <v>NO</v>
      </c>
      <c r="AR678" s="217" t="str">
        <f t="shared" si="208"/>
        <v>NO</v>
      </c>
      <c r="AS678" s="216">
        <v>24</v>
      </c>
      <c r="AT678" s="221">
        <f t="shared" si="193"/>
        <v>43528</v>
      </c>
      <c r="AU678" s="217" t="str">
        <f t="shared" si="200"/>
        <v>PO+24W</v>
      </c>
    </row>
    <row r="679" spans="1:47" s="9" customFormat="1" hidden="1" x14ac:dyDescent="0.25">
      <c r="A679" s="218"/>
      <c r="B679" s="217" t="s">
        <v>2644</v>
      </c>
      <c r="C679" s="217">
        <v>8900</v>
      </c>
      <c r="D679" s="225">
        <v>8910</v>
      </c>
      <c r="E679" s="205" t="s">
        <v>2462</v>
      </c>
      <c r="F679" s="205" t="str">
        <f t="shared" si="201"/>
        <v>0000-FE-8910</v>
      </c>
      <c r="G679" s="205" t="s">
        <v>2742</v>
      </c>
      <c r="H679" s="9" t="s">
        <v>2667</v>
      </c>
      <c r="I679" s="9" t="str">
        <f>VLOOKUP(J679,Auxiliary!B:C,2,0)</f>
        <v>PB00</v>
      </c>
      <c r="J679" s="217" t="s">
        <v>2549</v>
      </c>
      <c r="K679" s="217" t="s">
        <v>2653</v>
      </c>
      <c r="L679" s="217" t="s">
        <v>2654</v>
      </c>
      <c r="M679" s="217" t="s">
        <v>2654</v>
      </c>
      <c r="N679" s="217" t="s">
        <v>2654</v>
      </c>
      <c r="O679" s="217" t="s">
        <v>2654</v>
      </c>
      <c r="P679" s="217" t="s">
        <v>2654</v>
      </c>
      <c r="Q679" s="217" t="s">
        <v>2654</v>
      </c>
      <c r="R679" s="217" t="s">
        <v>2653</v>
      </c>
      <c r="S679" s="217" t="s">
        <v>2654</v>
      </c>
      <c r="T679" s="217" t="s">
        <v>2654</v>
      </c>
      <c r="U679" s="217" t="s">
        <v>2654</v>
      </c>
      <c r="V679" s="217" t="s">
        <v>2654</v>
      </c>
      <c r="W679" s="217" t="s">
        <v>2654</v>
      </c>
      <c r="X679" s="217" t="s">
        <v>2654</v>
      </c>
      <c r="Y679" s="217" t="s">
        <v>2654</v>
      </c>
      <c r="Z679" s="217" t="s">
        <v>2654</v>
      </c>
      <c r="AA679" s="217" t="s">
        <v>2654</v>
      </c>
      <c r="AB679" s="217" t="str">
        <f t="shared" si="202"/>
        <v>NO</v>
      </c>
      <c r="AC679" s="217" t="str">
        <f t="shared" si="203"/>
        <v>NO</v>
      </c>
      <c r="AD679" s="217" t="str">
        <f t="shared" si="204"/>
        <v>NO</v>
      </c>
      <c r="AE679" s="217" t="str">
        <f t="shared" si="205"/>
        <v>NO</v>
      </c>
      <c r="AF679" s="217" t="str">
        <f t="shared" si="206"/>
        <v>NO</v>
      </c>
      <c r="AG679" s="217" t="str">
        <f t="shared" si="207"/>
        <v>NO</v>
      </c>
      <c r="AH679" s="217" t="str">
        <f t="shared" si="209"/>
        <v>NO</v>
      </c>
      <c r="AI679" s="217" t="str">
        <f t="shared" si="210"/>
        <v>NO</v>
      </c>
      <c r="AJ679" s="217" t="str">
        <f t="shared" si="194"/>
        <v>NO</v>
      </c>
      <c r="AK679" s="217" t="str">
        <f t="shared" si="195"/>
        <v>NO</v>
      </c>
      <c r="AL679" s="217" t="str">
        <f t="shared" si="196"/>
        <v>NO</v>
      </c>
      <c r="AM679" s="217" t="str">
        <f t="shared" si="197"/>
        <v>NO</v>
      </c>
      <c r="AN679" s="217" t="str">
        <f t="shared" si="198"/>
        <v>NO</v>
      </c>
      <c r="AO679" s="217" t="str">
        <f t="shared" si="198"/>
        <v>NO</v>
      </c>
      <c r="AP679" s="217" t="str">
        <f>IF(AND(Inputs!$E$16=TRUE,K679="YES"),"YES","NO")</f>
        <v>NO</v>
      </c>
      <c r="AQ679" s="217" t="str">
        <f t="shared" si="199"/>
        <v>NO</v>
      </c>
      <c r="AR679" s="217" t="str">
        <f t="shared" si="208"/>
        <v>NO</v>
      </c>
      <c r="AS679" s="216">
        <v>40</v>
      </c>
      <c r="AT679" s="221">
        <f t="shared" si="193"/>
        <v>43640</v>
      </c>
      <c r="AU679" s="217" t="str">
        <f t="shared" si="200"/>
        <v>PO+40W</v>
      </c>
    </row>
    <row r="680" spans="1:47" s="9" customFormat="1" hidden="1" x14ac:dyDescent="0.25">
      <c r="A680" s="218"/>
      <c r="B680" s="217" t="s">
        <v>2644</v>
      </c>
      <c r="C680" s="217">
        <v>8900</v>
      </c>
      <c r="D680" s="225">
        <v>8950</v>
      </c>
      <c r="E680" s="205" t="s">
        <v>2463</v>
      </c>
      <c r="F680" s="205" t="str">
        <f t="shared" si="201"/>
        <v>0000-FE-8950</v>
      </c>
      <c r="G680" s="205" t="s">
        <v>2742</v>
      </c>
      <c r="H680" s="9" t="s">
        <v>2667</v>
      </c>
      <c r="I680" s="9" t="str">
        <f>VLOOKUP(J680,Auxiliary!B:C,2,0)</f>
        <v>AWL0</v>
      </c>
      <c r="J680" s="217" t="s">
        <v>2550</v>
      </c>
      <c r="K680" s="217" t="s">
        <v>2653</v>
      </c>
      <c r="L680" s="217" t="s">
        <v>2654</v>
      </c>
      <c r="M680" s="217" t="s">
        <v>2654</v>
      </c>
      <c r="N680" s="217" t="s">
        <v>2654</v>
      </c>
      <c r="O680" s="217" t="s">
        <v>2654</v>
      </c>
      <c r="P680" s="217" t="s">
        <v>2654</v>
      </c>
      <c r="Q680" s="217" t="s">
        <v>2654</v>
      </c>
      <c r="R680" s="217" t="s">
        <v>2654</v>
      </c>
      <c r="S680" s="217" t="s">
        <v>2654</v>
      </c>
      <c r="T680" s="217" t="s">
        <v>2654</v>
      </c>
      <c r="U680" s="217" t="s">
        <v>2654</v>
      </c>
      <c r="V680" s="217" t="s">
        <v>2654</v>
      </c>
      <c r="W680" s="217" t="s">
        <v>2654</v>
      </c>
      <c r="X680" s="217" t="s">
        <v>2653</v>
      </c>
      <c r="Y680" s="217" t="s">
        <v>2654</v>
      </c>
      <c r="Z680" s="217" t="s">
        <v>2654</v>
      </c>
      <c r="AA680" s="217" t="s">
        <v>2654</v>
      </c>
      <c r="AB680" s="217" t="str">
        <f t="shared" si="202"/>
        <v>NO</v>
      </c>
      <c r="AC680" s="217" t="str">
        <f t="shared" si="203"/>
        <v>NO</v>
      </c>
      <c r="AD680" s="217" t="str">
        <f t="shared" si="204"/>
        <v>NO</v>
      </c>
      <c r="AE680" s="217" t="str">
        <f t="shared" si="205"/>
        <v>NO</v>
      </c>
      <c r="AF680" s="217" t="str">
        <f t="shared" si="206"/>
        <v>NO</v>
      </c>
      <c r="AG680" s="217" t="str">
        <f t="shared" si="207"/>
        <v>NO</v>
      </c>
      <c r="AH680" s="217" t="str">
        <f t="shared" si="209"/>
        <v>NO</v>
      </c>
      <c r="AI680" s="217" t="str">
        <f t="shared" si="210"/>
        <v>NO</v>
      </c>
      <c r="AJ680" s="217" t="str">
        <f t="shared" si="194"/>
        <v>NO</v>
      </c>
      <c r="AK680" s="217" t="str">
        <f t="shared" si="195"/>
        <v>NO</v>
      </c>
      <c r="AL680" s="217" t="str">
        <f t="shared" si="196"/>
        <v>NO</v>
      </c>
      <c r="AM680" s="217" t="str">
        <f t="shared" si="197"/>
        <v>NO</v>
      </c>
      <c r="AN680" s="217" t="str">
        <f t="shared" si="198"/>
        <v>NO</v>
      </c>
      <c r="AO680" s="217" t="str">
        <f t="shared" si="198"/>
        <v>NO</v>
      </c>
      <c r="AP680" s="217" t="str">
        <f>IF(AND(Inputs!$E$16=TRUE,K680="YES"),"YES","NO")</f>
        <v>NO</v>
      </c>
      <c r="AQ680" s="217" t="str">
        <f t="shared" si="199"/>
        <v>NO</v>
      </c>
      <c r="AR680" s="217" t="str">
        <f t="shared" si="208"/>
        <v>NO</v>
      </c>
      <c r="AS680" s="216">
        <v>24</v>
      </c>
      <c r="AT680" s="221">
        <f t="shared" si="193"/>
        <v>43528</v>
      </c>
      <c r="AU680" s="217" t="str">
        <f t="shared" si="200"/>
        <v>PO+24W</v>
      </c>
    </row>
    <row r="681" spans="1:47" s="9" customFormat="1" hidden="1" x14ac:dyDescent="0.25">
      <c r="A681" s="218"/>
      <c r="B681" s="217" t="s">
        <v>2644</v>
      </c>
      <c r="C681" s="217">
        <v>8900</v>
      </c>
      <c r="D681" s="225">
        <v>8951</v>
      </c>
      <c r="E681" s="205" t="s">
        <v>2464</v>
      </c>
      <c r="F681" s="205" t="str">
        <f t="shared" si="201"/>
        <v>0000-FE-8951</v>
      </c>
      <c r="G681" s="205" t="s">
        <v>2742</v>
      </c>
      <c r="H681" s="9" t="s">
        <v>2667</v>
      </c>
      <c r="I681" s="9" t="str">
        <f>VLOOKUP(J681,Auxiliary!B:C,2,0)</f>
        <v>AWL0</v>
      </c>
      <c r="J681" s="217" t="s">
        <v>2550</v>
      </c>
      <c r="K681" s="217" t="s">
        <v>2653</v>
      </c>
      <c r="L681" s="217" t="s">
        <v>2654</v>
      </c>
      <c r="M681" s="217" t="s">
        <v>2654</v>
      </c>
      <c r="N681" s="217" t="s">
        <v>2654</v>
      </c>
      <c r="O681" s="217" t="s">
        <v>2654</v>
      </c>
      <c r="P681" s="217" t="s">
        <v>2654</v>
      </c>
      <c r="Q681" s="217" t="s">
        <v>2654</v>
      </c>
      <c r="R681" s="217" t="s">
        <v>2654</v>
      </c>
      <c r="S681" s="217" t="s">
        <v>2654</v>
      </c>
      <c r="T681" s="217" t="s">
        <v>2654</v>
      </c>
      <c r="U681" s="217" t="s">
        <v>2654</v>
      </c>
      <c r="V681" s="217" t="s">
        <v>2654</v>
      </c>
      <c r="W681" s="217" t="s">
        <v>2654</v>
      </c>
      <c r="X681" s="217" t="s">
        <v>2653</v>
      </c>
      <c r="Y681" s="217" t="s">
        <v>2654</v>
      </c>
      <c r="Z681" s="217" t="s">
        <v>2654</v>
      </c>
      <c r="AA681" s="217" t="s">
        <v>2654</v>
      </c>
      <c r="AB681" s="217" t="str">
        <f t="shared" si="202"/>
        <v>NO</v>
      </c>
      <c r="AC681" s="217" t="str">
        <f t="shared" si="203"/>
        <v>NO</v>
      </c>
      <c r="AD681" s="217" t="str">
        <f t="shared" si="204"/>
        <v>NO</v>
      </c>
      <c r="AE681" s="217" t="str">
        <f t="shared" si="205"/>
        <v>NO</v>
      </c>
      <c r="AF681" s="217" t="str">
        <f t="shared" si="206"/>
        <v>NO</v>
      </c>
      <c r="AG681" s="217" t="str">
        <f t="shared" si="207"/>
        <v>NO</v>
      </c>
      <c r="AH681" s="217" t="str">
        <f t="shared" si="209"/>
        <v>NO</v>
      </c>
      <c r="AI681" s="217" t="str">
        <f t="shared" si="210"/>
        <v>NO</v>
      </c>
      <c r="AJ681" s="217" t="str">
        <f t="shared" si="194"/>
        <v>NO</v>
      </c>
      <c r="AK681" s="217" t="str">
        <f t="shared" si="195"/>
        <v>NO</v>
      </c>
      <c r="AL681" s="217" t="str">
        <f t="shared" si="196"/>
        <v>NO</v>
      </c>
      <c r="AM681" s="217" t="str">
        <f t="shared" si="197"/>
        <v>NO</v>
      </c>
      <c r="AN681" s="217" t="str">
        <f t="shared" si="198"/>
        <v>NO</v>
      </c>
      <c r="AO681" s="217" t="str">
        <f t="shared" si="198"/>
        <v>NO</v>
      </c>
      <c r="AP681" s="217" t="str">
        <f>IF(AND(Inputs!$E$16=TRUE,K681="YES"),"YES","NO")</f>
        <v>NO</v>
      </c>
      <c r="AQ681" s="217" t="str">
        <f t="shared" si="199"/>
        <v>NO</v>
      </c>
      <c r="AR681" s="217" t="str">
        <f t="shared" si="208"/>
        <v>NO</v>
      </c>
      <c r="AS681" s="216">
        <v>24</v>
      </c>
      <c r="AT681" s="221">
        <f t="shared" si="193"/>
        <v>43528</v>
      </c>
      <c r="AU681" s="217" t="str">
        <f t="shared" si="200"/>
        <v>PO+24W</v>
      </c>
    </row>
    <row r="682" spans="1:47" s="9" customFormat="1" hidden="1" x14ac:dyDescent="0.25">
      <c r="A682" s="218"/>
      <c r="B682" s="217" t="s">
        <v>2644</v>
      </c>
      <c r="C682" s="217">
        <v>8900</v>
      </c>
      <c r="D682" s="225">
        <v>8952</v>
      </c>
      <c r="E682" s="205" t="s">
        <v>2465</v>
      </c>
      <c r="F682" s="205" t="str">
        <f t="shared" si="201"/>
        <v>0000-FE-8952</v>
      </c>
      <c r="G682" s="205" t="s">
        <v>2742</v>
      </c>
      <c r="H682" s="9" t="s">
        <v>2667</v>
      </c>
      <c r="I682" s="9" t="str">
        <f>VLOOKUP(J682,Auxiliary!B:C,2,0)</f>
        <v>AWL0</v>
      </c>
      <c r="J682" s="217" t="s">
        <v>2550</v>
      </c>
      <c r="K682" s="217" t="s">
        <v>2653</v>
      </c>
      <c r="L682" s="217" t="s">
        <v>2654</v>
      </c>
      <c r="M682" s="217" t="s">
        <v>2654</v>
      </c>
      <c r="N682" s="217" t="s">
        <v>2654</v>
      </c>
      <c r="O682" s="217" t="s">
        <v>2654</v>
      </c>
      <c r="P682" s="217" t="s">
        <v>2654</v>
      </c>
      <c r="Q682" s="217" t="s">
        <v>2654</v>
      </c>
      <c r="R682" s="217" t="s">
        <v>2654</v>
      </c>
      <c r="S682" s="217" t="s">
        <v>2654</v>
      </c>
      <c r="T682" s="217" t="s">
        <v>2654</v>
      </c>
      <c r="U682" s="217" t="s">
        <v>2654</v>
      </c>
      <c r="V682" s="217" t="s">
        <v>2654</v>
      </c>
      <c r="W682" s="217" t="s">
        <v>2654</v>
      </c>
      <c r="X682" s="217" t="s">
        <v>2653</v>
      </c>
      <c r="Y682" s="217" t="s">
        <v>2654</v>
      </c>
      <c r="Z682" s="217" t="s">
        <v>2654</v>
      </c>
      <c r="AA682" s="217" t="s">
        <v>2654</v>
      </c>
      <c r="AB682" s="217" t="str">
        <f t="shared" si="202"/>
        <v>NO</v>
      </c>
      <c r="AC682" s="217" t="str">
        <f t="shared" si="203"/>
        <v>NO</v>
      </c>
      <c r="AD682" s="217" t="str">
        <f t="shared" si="204"/>
        <v>NO</v>
      </c>
      <c r="AE682" s="217" t="str">
        <f t="shared" si="205"/>
        <v>NO</v>
      </c>
      <c r="AF682" s="217" t="str">
        <f t="shared" si="206"/>
        <v>NO</v>
      </c>
      <c r="AG682" s="217" t="str">
        <f t="shared" si="207"/>
        <v>NO</v>
      </c>
      <c r="AH682" s="217" t="str">
        <f t="shared" si="209"/>
        <v>NO</v>
      </c>
      <c r="AI682" s="217" t="str">
        <f t="shared" si="210"/>
        <v>NO</v>
      </c>
      <c r="AJ682" s="217" t="str">
        <f t="shared" si="194"/>
        <v>NO</v>
      </c>
      <c r="AK682" s="217" t="str">
        <f t="shared" si="195"/>
        <v>NO</v>
      </c>
      <c r="AL682" s="217" t="str">
        <f t="shared" si="196"/>
        <v>NO</v>
      </c>
      <c r="AM682" s="217" t="str">
        <f t="shared" si="197"/>
        <v>NO</v>
      </c>
      <c r="AN682" s="217" t="str">
        <f t="shared" si="198"/>
        <v>NO</v>
      </c>
      <c r="AO682" s="217" t="str">
        <f t="shared" si="198"/>
        <v>NO</v>
      </c>
      <c r="AP682" s="217" t="str">
        <f>IF(AND(Inputs!$E$16=TRUE,K682="YES"),"YES","NO")</f>
        <v>NO</v>
      </c>
      <c r="AQ682" s="217" t="str">
        <f t="shared" si="199"/>
        <v>NO</v>
      </c>
      <c r="AR682" s="217" t="str">
        <f t="shared" si="208"/>
        <v>NO</v>
      </c>
      <c r="AS682" s="216">
        <v>24</v>
      </c>
      <c r="AT682" s="221">
        <f t="shared" si="193"/>
        <v>43528</v>
      </c>
      <c r="AU682" s="217" t="str">
        <f t="shared" si="200"/>
        <v>PO+24W</v>
      </c>
    </row>
    <row r="683" spans="1:47" s="9" customFormat="1" hidden="1" x14ac:dyDescent="0.25">
      <c r="A683" s="218"/>
      <c r="B683" s="217" t="s">
        <v>2644</v>
      </c>
      <c r="C683" s="217">
        <v>8900</v>
      </c>
      <c r="D683" s="225">
        <v>8953</v>
      </c>
      <c r="E683" s="205" t="s">
        <v>2934</v>
      </c>
      <c r="F683" s="205" t="str">
        <f t="shared" si="201"/>
        <v>0000-FE-8953</v>
      </c>
      <c r="G683" s="205" t="s">
        <v>2742</v>
      </c>
      <c r="H683" s="9" t="s">
        <v>2667</v>
      </c>
      <c r="I683" s="9" t="str">
        <f>VLOOKUP(J683,Auxiliary!B:C,2,0)</f>
        <v>AWL0</v>
      </c>
      <c r="J683" s="217" t="s">
        <v>2550</v>
      </c>
      <c r="K683" s="217" t="s">
        <v>2653</v>
      </c>
      <c r="L683" s="217" t="s">
        <v>2654</v>
      </c>
      <c r="M683" s="217" t="s">
        <v>2654</v>
      </c>
      <c r="N683" s="217" t="s">
        <v>2654</v>
      </c>
      <c r="O683" s="217" t="s">
        <v>2654</v>
      </c>
      <c r="P683" s="217" t="s">
        <v>2654</v>
      </c>
      <c r="Q683" s="217" t="s">
        <v>2654</v>
      </c>
      <c r="R683" s="217" t="s">
        <v>2654</v>
      </c>
      <c r="S683" s="217" t="s">
        <v>2654</v>
      </c>
      <c r="T683" s="217" t="s">
        <v>2654</v>
      </c>
      <c r="U683" s="217" t="s">
        <v>2654</v>
      </c>
      <c r="V683" s="217" t="s">
        <v>2654</v>
      </c>
      <c r="W683" s="217" t="s">
        <v>2654</v>
      </c>
      <c r="X683" s="217" t="s">
        <v>2653</v>
      </c>
      <c r="Y683" s="217" t="s">
        <v>2654</v>
      </c>
      <c r="Z683" s="217" t="s">
        <v>2654</v>
      </c>
      <c r="AA683" s="217" t="s">
        <v>2654</v>
      </c>
      <c r="AB683" s="217" t="str">
        <f t="shared" si="202"/>
        <v>NO</v>
      </c>
      <c r="AC683" s="217" t="str">
        <f t="shared" si="203"/>
        <v>NO</v>
      </c>
      <c r="AD683" s="217" t="str">
        <f t="shared" si="204"/>
        <v>NO</v>
      </c>
      <c r="AE683" s="217" t="str">
        <f t="shared" si="205"/>
        <v>NO</v>
      </c>
      <c r="AF683" s="217" t="str">
        <f t="shared" si="206"/>
        <v>NO</v>
      </c>
      <c r="AG683" s="217" t="str">
        <f t="shared" si="207"/>
        <v>NO</v>
      </c>
      <c r="AH683" s="217" t="str">
        <f t="shared" si="209"/>
        <v>NO</v>
      </c>
      <c r="AI683" s="217" t="str">
        <f t="shared" si="210"/>
        <v>NO</v>
      </c>
      <c r="AJ683" s="217" t="str">
        <f t="shared" si="194"/>
        <v>NO</v>
      </c>
      <c r="AK683" s="217" t="str">
        <f t="shared" si="195"/>
        <v>NO</v>
      </c>
      <c r="AL683" s="217" t="str">
        <f t="shared" si="196"/>
        <v>NO</v>
      </c>
      <c r="AM683" s="217" t="str">
        <f t="shared" si="197"/>
        <v>NO</v>
      </c>
      <c r="AN683" s="217" t="str">
        <f t="shared" si="198"/>
        <v>NO</v>
      </c>
      <c r="AO683" s="217" t="str">
        <f t="shared" si="198"/>
        <v>NO</v>
      </c>
      <c r="AP683" s="217" t="str">
        <f>IF(AND(Inputs!$E$16=TRUE,K683="YES"),"YES","NO")</f>
        <v>NO</v>
      </c>
      <c r="AQ683" s="217" t="str">
        <f t="shared" si="199"/>
        <v>NO</v>
      </c>
      <c r="AR683" s="217" t="str">
        <f t="shared" si="208"/>
        <v>NO</v>
      </c>
      <c r="AS683" s="216">
        <v>24</v>
      </c>
      <c r="AT683" s="221">
        <f t="shared" si="193"/>
        <v>43528</v>
      </c>
      <c r="AU683" s="217" t="str">
        <f t="shared" si="200"/>
        <v>PO+24W</v>
      </c>
    </row>
    <row r="684" spans="1:47" s="9" customFormat="1" hidden="1" x14ac:dyDescent="0.25">
      <c r="A684" s="218"/>
      <c r="B684" s="217" t="s">
        <v>2644</v>
      </c>
      <c r="C684" s="217">
        <v>8900</v>
      </c>
      <c r="D684" s="225">
        <v>8954</v>
      </c>
      <c r="E684" s="205" t="s">
        <v>2466</v>
      </c>
      <c r="F684" s="205" t="str">
        <f t="shared" si="201"/>
        <v>0000-FE-8954</v>
      </c>
      <c r="G684" s="205" t="s">
        <v>2742</v>
      </c>
      <c r="H684" s="9" t="s">
        <v>2667</v>
      </c>
      <c r="I684" s="9" t="str">
        <f>VLOOKUP(J684,Auxiliary!B:C,2,0)</f>
        <v>AWL0</v>
      </c>
      <c r="J684" s="217" t="s">
        <v>2550</v>
      </c>
      <c r="K684" s="217" t="s">
        <v>2653</v>
      </c>
      <c r="L684" s="217" t="s">
        <v>2654</v>
      </c>
      <c r="M684" s="217" t="s">
        <v>2654</v>
      </c>
      <c r="N684" s="217" t="s">
        <v>2654</v>
      </c>
      <c r="O684" s="217" t="s">
        <v>2654</v>
      </c>
      <c r="P684" s="217" t="s">
        <v>2654</v>
      </c>
      <c r="Q684" s="217" t="s">
        <v>2654</v>
      </c>
      <c r="R684" s="217" t="s">
        <v>2654</v>
      </c>
      <c r="S684" s="217" t="s">
        <v>2654</v>
      </c>
      <c r="T684" s="217" t="s">
        <v>2654</v>
      </c>
      <c r="U684" s="217" t="s">
        <v>2654</v>
      </c>
      <c r="V684" s="217" t="s">
        <v>2654</v>
      </c>
      <c r="W684" s="217" t="s">
        <v>2654</v>
      </c>
      <c r="X684" s="217" t="s">
        <v>2653</v>
      </c>
      <c r="Y684" s="217" t="s">
        <v>2654</v>
      </c>
      <c r="Z684" s="217" t="s">
        <v>2654</v>
      </c>
      <c r="AA684" s="217" t="s">
        <v>2654</v>
      </c>
      <c r="AB684" s="217" t="str">
        <f t="shared" si="202"/>
        <v>NO</v>
      </c>
      <c r="AC684" s="217" t="str">
        <f t="shared" si="203"/>
        <v>NO</v>
      </c>
      <c r="AD684" s="217" t="str">
        <f t="shared" si="204"/>
        <v>NO</v>
      </c>
      <c r="AE684" s="217" t="str">
        <f t="shared" si="205"/>
        <v>NO</v>
      </c>
      <c r="AF684" s="217" t="str">
        <f t="shared" si="206"/>
        <v>NO</v>
      </c>
      <c r="AG684" s="217" t="str">
        <f t="shared" si="207"/>
        <v>NO</v>
      </c>
      <c r="AH684" s="217" t="str">
        <f t="shared" si="209"/>
        <v>NO</v>
      </c>
      <c r="AI684" s="217" t="str">
        <f t="shared" si="210"/>
        <v>NO</v>
      </c>
      <c r="AJ684" s="217" t="str">
        <f t="shared" si="194"/>
        <v>NO</v>
      </c>
      <c r="AK684" s="217" t="str">
        <f t="shared" si="195"/>
        <v>NO</v>
      </c>
      <c r="AL684" s="217" t="str">
        <f t="shared" si="196"/>
        <v>NO</v>
      </c>
      <c r="AM684" s="217" t="str">
        <f t="shared" si="197"/>
        <v>NO</v>
      </c>
      <c r="AN684" s="217" t="str">
        <f t="shared" si="198"/>
        <v>NO</v>
      </c>
      <c r="AO684" s="217" t="str">
        <f t="shared" si="198"/>
        <v>NO</v>
      </c>
      <c r="AP684" s="217" t="str">
        <f>IF(AND(Inputs!$E$16=TRUE,K684="YES"),"YES","NO")</f>
        <v>NO</v>
      </c>
      <c r="AQ684" s="217" t="str">
        <f t="shared" si="199"/>
        <v>NO</v>
      </c>
      <c r="AR684" s="217" t="str">
        <f t="shared" si="208"/>
        <v>NO</v>
      </c>
      <c r="AS684" s="216">
        <v>24</v>
      </c>
      <c r="AT684" s="221">
        <f t="shared" si="193"/>
        <v>43528</v>
      </c>
      <c r="AU684" s="217" t="str">
        <f t="shared" si="200"/>
        <v>PO+24W</v>
      </c>
    </row>
    <row r="685" spans="1:47" s="9" customFormat="1" hidden="1" x14ac:dyDescent="0.25">
      <c r="A685" s="218"/>
      <c r="B685" s="217" t="s">
        <v>2644</v>
      </c>
      <c r="C685" s="217">
        <v>8900</v>
      </c>
      <c r="D685" s="225">
        <v>8955</v>
      </c>
      <c r="E685" s="205" t="s">
        <v>2467</v>
      </c>
      <c r="F685" s="205" t="str">
        <f t="shared" si="201"/>
        <v>0000-FE-8955</v>
      </c>
      <c r="G685" s="205" t="s">
        <v>2742</v>
      </c>
      <c r="H685" s="9" t="s">
        <v>2667</v>
      </c>
      <c r="I685" s="9" t="str">
        <f>VLOOKUP(J685,Auxiliary!B:C,2,0)</f>
        <v>AWL0</v>
      </c>
      <c r="J685" s="217" t="s">
        <v>2550</v>
      </c>
      <c r="K685" s="217" t="s">
        <v>2653</v>
      </c>
      <c r="L685" s="217" t="s">
        <v>2654</v>
      </c>
      <c r="M685" s="217" t="s">
        <v>2654</v>
      </c>
      <c r="N685" s="217" t="s">
        <v>2654</v>
      </c>
      <c r="O685" s="217" t="s">
        <v>2654</v>
      </c>
      <c r="P685" s="217" t="s">
        <v>2654</v>
      </c>
      <c r="Q685" s="217" t="s">
        <v>2654</v>
      </c>
      <c r="R685" s="217" t="s">
        <v>2654</v>
      </c>
      <c r="S685" s="217" t="s">
        <v>2654</v>
      </c>
      <c r="T685" s="217" t="s">
        <v>2654</v>
      </c>
      <c r="U685" s="217" t="s">
        <v>2654</v>
      </c>
      <c r="V685" s="217" t="s">
        <v>2654</v>
      </c>
      <c r="W685" s="217" t="s">
        <v>2654</v>
      </c>
      <c r="X685" s="217" t="s">
        <v>2653</v>
      </c>
      <c r="Y685" s="217" t="s">
        <v>2654</v>
      </c>
      <c r="Z685" s="217" t="s">
        <v>2654</v>
      </c>
      <c r="AA685" s="217" t="s">
        <v>2654</v>
      </c>
      <c r="AB685" s="217" t="str">
        <f t="shared" si="202"/>
        <v>NO</v>
      </c>
      <c r="AC685" s="217" t="str">
        <f t="shared" si="203"/>
        <v>NO</v>
      </c>
      <c r="AD685" s="217" t="str">
        <f t="shared" si="204"/>
        <v>NO</v>
      </c>
      <c r="AE685" s="217" t="str">
        <f t="shared" si="205"/>
        <v>NO</v>
      </c>
      <c r="AF685" s="217" t="str">
        <f t="shared" si="206"/>
        <v>NO</v>
      </c>
      <c r="AG685" s="217" t="str">
        <f t="shared" si="207"/>
        <v>NO</v>
      </c>
      <c r="AH685" s="217" t="str">
        <f t="shared" si="209"/>
        <v>NO</v>
      </c>
      <c r="AI685" s="217" t="str">
        <f t="shared" si="210"/>
        <v>NO</v>
      </c>
      <c r="AJ685" s="217" t="str">
        <f t="shared" si="194"/>
        <v>NO</v>
      </c>
      <c r="AK685" s="217" t="str">
        <f t="shared" si="195"/>
        <v>NO</v>
      </c>
      <c r="AL685" s="217" t="str">
        <f t="shared" si="196"/>
        <v>NO</v>
      </c>
      <c r="AM685" s="217" t="str">
        <f t="shared" si="197"/>
        <v>NO</v>
      </c>
      <c r="AN685" s="217" t="str">
        <f t="shared" si="198"/>
        <v>NO</v>
      </c>
      <c r="AO685" s="217" t="str">
        <f t="shared" si="198"/>
        <v>NO</v>
      </c>
      <c r="AP685" s="217" t="str">
        <f>IF(AND(Inputs!$E$16=TRUE,K685="YES"),"YES","NO")</f>
        <v>NO</v>
      </c>
      <c r="AQ685" s="217" t="str">
        <f t="shared" si="199"/>
        <v>NO</v>
      </c>
      <c r="AR685" s="217" t="str">
        <f t="shared" si="208"/>
        <v>NO</v>
      </c>
      <c r="AS685" s="216">
        <v>24</v>
      </c>
      <c r="AT685" s="221">
        <f t="shared" si="193"/>
        <v>43528</v>
      </c>
      <c r="AU685" s="217" t="str">
        <f t="shared" si="200"/>
        <v>PO+24W</v>
      </c>
    </row>
    <row r="686" spans="1:47" s="9" customFormat="1" hidden="1" x14ac:dyDescent="0.25">
      <c r="A686" s="218"/>
      <c r="B686" s="217" t="s">
        <v>2644</v>
      </c>
      <c r="C686" s="217">
        <v>8900</v>
      </c>
      <c r="D686" s="225">
        <v>8956</v>
      </c>
      <c r="E686" s="205" t="s">
        <v>2468</v>
      </c>
      <c r="F686" s="205" t="str">
        <f t="shared" si="201"/>
        <v>0000-FE-8956</v>
      </c>
      <c r="G686" s="205" t="s">
        <v>2742</v>
      </c>
      <c r="H686" s="9" t="s">
        <v>2667</v>
      </c>
      <c r="I686" s="9" t="str">
        <f>VLOOKUP(J686,Auxiliary!B:C,2,0)</f>
        <v>AWL0</v>
      </c>
      <c r="J686" s="217" t="s">
        <v>2550</v>
      </c>
      <c r="K686" s="217" t="s">
        <v>2653</v>
      </c>
      <c r="L686" s="217" t="s">
        <v>2654</v>
      </c>
      <c r="M686" s="217" t="s">
        <v>2654</v>
      </c>
      <c r="N686" s="217" t="s">
        <v>2654</v>
      </c>
      <c r="O686" s="217" t="s">
        <v>2654</v>
      </c>
      <c r="P686" s="217" t="s">
        <v>2654</v>
      </c>
      <c r="Q686" s="217" t="s">
        <v>2654</v>
      </c>
      <c r="R686" s="217" t="s">
        <v>2654</v>
      </c>
      <c r="S686" s="217" t="s">
        <v>2654</v>
      </c>
      <c r="T686" s="217" t="s">
        <v>2654</v>
      </c>
      <c r="U686" s="217" t="s">
        <v>2654</v>
      </c>
      <c r="V686" s="217" t="s">
        <v>2654</v>
      </c>
      <c r="W686" s="217" t="s">
        <v>2654</v>
      </c>
      <c r="X686" s="217" t="s">
        <v>2653</v>
      </c>
      <c r="Y686" s="217" t="s">
        <v>2654</v>
      </c>
      <c r="Z686" s="217" t="s">
        <v>2654</v>
      </c>
      <c r="AA686" s="217" t="s">
        <v>2654</v>
      </c>
      <c r="AB686" s="217" t="str">
        <f t="shared" si="202"/>
        <v>NO</v>
      </c>
      <c r="AC686" s="217" t="str">
        <f t="shared" si="203"/>
        <v>NO</v>
      </c>
      <c r="AD686" s="217" t="str">
        <f t="shared" si="204"/>
        <v>NO</v>
      </c>
      <c r="AE686" s="217" t="str">
        <f t="shared" si="205"/>
        <v>NO</v>
      </c>
      <c r="AF686" s="217" t="str">
        <f t="shared" si="206"/>
        <v>NO</v>
      </c>
      <c r="AG686" s="217" t="str">
        <f t="shared" si="207"/>
        <v>NO</v>
      </c>
      <c r="AH686" s="217" t="str">
        <f t="shared" si="209"/>
        <v>NO</v>
      </c>
      <c r="AI686" s="217" t="str">
        <f t="shared" si="210"/>
        <v>NO</v>
      </c>
      <c r="AJ686" s="217" t="str">
        <f t="shared" si="194"/>
        <v>NO</v>
      </c>
      <c r="AK686" s="217" t="str">
        <f t="shared" si="195"/>
        <v>NO</v>
      </c>
      <c r="AL686" s="217" t="str">
        <f t="shared" si="196"/>
        <v>NO</v>
      </c>
      <c r="AM686" s="217" t="str">
        <f t="shared" si="197"/>
        <v>NO</v>
      </c>
      <c r="AN686" s="217" t="str">
        <f t="shared" si="198"/>
        <v>NO</v>
      </c>
      <c r="AO686" s="217" t="str">
        <f t="shared" si="198"/>
        <v>NO</v>
      </c>
      <c r="AP686" s="217" t="str">
        <f>IF(AND(Inputs!$E$16=TRUE,K686="YES"),"YES","NO")</f>
        <v>NO</v>
      </c>
      <c r="AQ686" s="217" t="str">
        <f t="shared" si="199"/>
        <v>NO</v>
      </c>
      <c r="AR686" s="217" t="str">
        <f t="shared" si="208"/>
        <v>NO</v>
      </c>
      <c r="AS686" s="216">
        <v>24</v>
      </c>
      <c r="AT686" s="221">
        <f t="shared" si="193"/>
        <v>43528</v>
      </c>
      <c r="AU686" s="217" t="str">
        <f t="shared" si="200"/>
        <v>PO+24W</v>
      </c>
    </row>
    <row r="687" spans="1:47" s="9" customFormat="1" hidden="1" x14ac:dyDescent="0.25">
      <c r="A687" s="218"/>
      <c r="B687" s="217" t="s">
        <v>2644</v>
      </c>
      <c r="C687" s="217">
        <v>8900</v>
      </c>
      <c r="D687" s="225">
        <v>8957</v>
      </c>
      <c r="E687" s="205" t="s">
        <v>2469</v>
      </c>
      <c r="F687" s="205" t="str">
        <f t="shared" si="201"/>
        <v>0000-FE-8957</v>
      </c>
      <c r="G687" s="205" t="s">
        <v>2742</v>
      </c>
      <c r="H687" s="9" t="s">
        <v>2667</v>
      </c>
      <c r="I687" s="9" t="str">
        <f>VLOOKUP(J687,Auxiliary!B:C,2,0)</f>
        <v>AWL0</v>
      </c>
      <c r="J687" s="217" t="s">
        <v>2550</v>
      </c>
      <c r="K687" s="217" t="s">
        <v>2653</v>
      </c>
      <c r="L687" s="217" t="s">
        <v>2654</v>
      </c>
      <c r="M687" s="217" t="s">
        <v>2654</v>
      </c>
      <c r="N687" s="217" t="s">
        <v>2654</v>
      </c>
      <c r="O687" s="217" t="s">
        <v>2654</v>
      </c>
      <c r="P687" s="217" t="s">
        <v>2654</v>
      </c>
      <c r="Q687" s="217" t="s">
        <v>2654</v>
      </c>
      <c r="R687" s="217" t="s">
        <v>2654</v>
      </c>
      <c r="S687" s="217" t="s">
        <v>2654</v>
      </c>
      <c r="T687" s="217" t="s">
        <v>2654</v>
      </c>
      <c r="U687" s="217" t="s">
        <v>2654</v>
      </c>
      <c r="V687" s="217" t="s">
        <v>2654</v>
      </c>
      <c r="W687" s="217" t="s">
        <v>2654</v>
      </c>
      <c r="X687" s="217" t="s">
        <v>2653</v>
      </c>
      <c r="Y687" s="217" t="s">
        <v>2654</v>
      </c>
      <c r="Z687" s="217" t="s">
        <v>2654</v>
      </c>
      <c r="AA687" s="217" t="s">
        <v>2654</v>
      </c>
      <c r="AB687" s="217" t="str">
        <f t="shared" si="202"/>
        <v>NO</v>
      </c>
      <c r="AC687" s="217" t="str">
        <f t="shared" si="203"/>
        <v>NO</v>
      </c>
      <c r="AD687" s="217" t="str">
        <f t="shared" si="204"/>
        <v>NO</v>
      </c>
      <c r="AE687" s="217" t="str">
        <f t="shared" si="205"/>
        <v>NO</v>
      </c>
      <c r="AF687" s="217" t="str">
        <f t="shared" si="206"/>
        <v>NO</v>
      </c>
      <c r="AG687" s="217" t="str">
        <f t="shared" si="207"/>
        <v>NO</v>
      </c>
      <c r="AH687" s="217" t="str">
        <f t="shared" si="209"/>
        <v>NO</v>
      </c>
      <c r="AI687" s="217" t="str">
        <f t="shared" si="210"/>
        <v>NO</v>
      </c>
      <c r="AJ687" s="217" t="str">
        <f t="shared" si="194"/>
        <v>NO</v>
      </c>
      <c r="AK687" s="217" t="str">
        <f t="shared" si="195"/>
        <v>NO</v>
      </c>
      <c r="AL687" s="217" t="str">
        <f t="shared" si="196"/>
        <v>NO</v>
      </c>
      <c r="AM687" s="217" t="str">
        <f t="shared" si="197"/>
        <v>NO</v>
      </c>
      <c r="AN687" s="217" t="str">
        <f t="shared" si="198"/>
        <v>NO</v>
      </c>
      <c r="AO687" s="217" t="str">
        <f t="shared" si="198"/>
        <v>NO</v>
      </c>
      <c r="AP687" s="217" t="str">
        <f>IF(AND(Inputs!$E$16=TRUE,K687="YES"),"YES","NO")</f>
        <v>NO</v>
      </c>
      <c r="AQ687" s="217" t="str">
        <f t="shared" si="199"/>
        <v>NO</v>
      </c>
      <c r="AR687" s="217" t="str">
        <f t="shared" si="208"/>
        <v>NO</v>
      </c>
      <c r="AS687" s="216">
        <v>24</v>
      </c>
      <c r="AT687" s="221">
        <f t="shared" si="193"/>
        <v>43528</v>
      </c>
      <c r="AU687" s="217" t="str">
        <f t="shared" si="200"/>
        <v>PO+24W</v>
      </c>
    </row>
    <row r="688" spans="1:47" s="9" customFormat="1" hidden="1" x14ac:dyDescent="0.25">
      <c r="A688" s="218"/>
      <c r="B688" s="217" t="s">
        <v>2644</v>
      </c>
      <c r="C688" s="217">
        <v>8900</v>
      </c>
      <c r="D688" s="225">
        <v>8958</v>
      </c>
      <c r="E688" s="205" t="s">
        <v>2935</v>
      </c>
      <c r="F688" s="205" t="str">
        <f t="shared" si="201"/>
        <v>0000-FE-8958</v>
      </c>
      <c r="G688" s="205" t="s">
        <v>2742</v>
      </c>
      <c r="H688" s="9" t="s">
        <v>2667</v>
      </c>
      <c r="I688" s="9" t="str">
        <f>VLOOKUP(J688,Auxiliary!B:C,2,0)</f>
        <v>AWL0</v>
      </c>
      <c r="J688" s="217" t="s">
        <v>2550</v>
      </c>
      <c r="K688" s="217" t="s">
        <v>2653</v>
      </c>
      <c r="L688" s="217" t="s">
        <v>2654</v>
      </c>
      <c r="M688" s="217" t="s">
        <v>2654</v>
      </c>
      <c r="N688" s="217" t="s">
        <v>2654</v>
      </c>
      <c r="O688" s="217" t="s">
        <v>2654</v>
      </c>
      <c r="P688" s="217" t="s">
        <v>2654</v>
      </c>
      <c r="Q688" s="217" t="s">
        <v>2654</v>
      </c>
      <c r="R688" s="217" t="s">
        <v>2654</v>
      </c>
      <c r="S688" s="217" t="s">
        <v>2654</v>
      </c>
      <c r="T688" s="217" t="s">
        <v>2654</v>
      </c>
      <c r="U688" s="217" t="s">
        <v>2654</v>
      </c>
      <c r="V688" s="217" t="s">
        <v>2654</v>
      </c>
      <c r="W688" s="217" t="s">
        <v>2654</v>
      </c>
      <c r="X688" s="217" t="s">
        <v>2653</v>
      </c>
      <c r="Y688" s="217" t="s">
        <v>2654</v>
      </c>
      <c r="Z688" s="217" t="s">
        <v>2654</v>
      </c>
      <c r="AA688" s="217" t="s">
        <v>2654</v>
      </c>
      <c r="AB688" s="217" t="str">
        <f t="shared" si="202"/>
        <v>NO</v>
      </c>
      <c r="AC688" s="217" t="str">
        <f t="shared" si="203"/>
        <v>NO</v>
      </c>
      <c r="AD688" s="217" t="str">
        <f t="shared" si="204"/>
        <v>NO</v>
      </c>
      <c r="AE688" s="217" t="str">
        <f t="shared" si="205"/>
        <v>NO</v>
      </c>
      <c r="AF688" s="217" t="str">
        <f t="shared" si="206"/>
        <v>NO</v>
      </c>
      <c r="AG688" s="217" t="str">
        <f t="shared" si="207"/>
        <v>NO</v>
      </c>
      <c r="AH688" s="217" t="str">
        <f t="shared" si="209"/>
        <v>NO</v>
      </c>
      <c r="AI688" s="217" t="str">
        <f t="shared" si="210"/>
        <v>NO</v>
      </c>
      <c r="AJ688" s="217" t="str">
        <f t="shared" si="194"/>
        <v>NO</v>
      </c>
      <c r="AK688" s="217" t="str">
        <f t="shared" si="195"/>
        <v>NO</v>
      </c>
      <c r="AL688" s="217" t="str">
        <f t="shared" si="196"/>
        <v>NO</v>
      </c>
      <c r="AM688" s="217" t="str">
        <f t="shared" si="197"/>
        <v>NO</v>
      </c>
      <c r="AN688" s="217" t="str">
        <f t="shared" si="198"/>
        <v>NO</v>
      </c>
      <c r="AO688" s="217" t="str">
        <f t="shared" si="198"/>
        <v>NO</v>
      </c>
      <c r="AP688" s="217" t="str">
        <f>IF(AND(Inputs!$E$16=TRUE,K688="YES"),"YES","NO")</f>
        <v>NO</v>
      </c>
      <c r="AQ688" s="217" t="str">
        <f t="shared" si="199"/>
        <v>NO</v>
      </c>
      <c r="AR688" s="217" t="str">
        <f t="shared" si="208"/>
        <v>NO</v>
      </c>
      <c r="AS688" s="216">
        <v>40</v>
      </c>
      <c r="AT688" s="221">
        <f t="shared" si="193"/>
        <v>43640</v>
      </c>
      <c r="AU688" s="217" t="str">
        <f t="shared" si="200"/>
        <v>PO+40W</v>
      </c>
    </row>
    <row r="689" spans="1:47" s="9" customFormat="1" x14ac:dyDescent="0.25">
      <c r="A689" s="218"/>
      <c r="B689" s="217" t="s">
        <v>2644</v>
      </c>
      <c r="C689" s="217">
        <v>8900</v>
      </c>
      <c r="D689" s="225">
        <v>8959</v>
      </c>
      <c r="E689" s="205" t="s">
        <v>2022</v>
      </c>
      <c r="F689" s="205" t="str">
        <f t="shared" si="201"/>
        <v>0000-FE-8959</v>
      </c>
      <c r="G689" s="205" t="s">
        <v>2742</v>
      </c>
      <c r="H689" s="9" t="s">
        <v>2667</v>
      </c>
      <c r="I689" s="9" t="str">
        <f>VLOOKUP(J689,Auxiliary!B:C,2,0)</f>
        <v>AWL0</v>
      </c>
      <c r="J689" s="217" t="s">
        <v>2550</v>
      </c>
      <c r="K689" s="217" t="s">
        <v>2653</v>
      </c>
      <c r="L689" s="217" t="s">
        <v>2654</v>
      </c>
      <c r="M689" s="217" t="s">
        <v>2654</v>
      </c>
      <c r="N689" s="217" t="s">
        <v>2654</v>
      </c>
      <c r="O689" s="217" t="s">
        <v>2654</v>
      </c>
      <c r="P689" s="217" t="s">
        <v>2654</v>
      </c>
      <c r="Q689" s="217" t="s">
        <v>2654</v>
      </c>
      <c r="R689" s="217" t="s">
        <v>2654</v>
      </c>
      <c r="S689" s="217" t="s">
        <v>2654</v>
      </c>
      <c r="T689" s="217" t="s">
        <v>2654</v>
      </c>
      <c r="U689" s="217" t="s">
        <v>2654</v>
      </c>
      <c r="V689" s="217" t="s">
        <v>2654</v>
      </c>
      <c r="W689" s="217" t="s">
        <v>2654</v>
      </c>
      <c r="X689" s="217" t="s">
        <v>2653</v>
      </c>
      <c r="Y689" s="217" t="s">
        <v>2654</v>
      </c>
      <c r="Z689" s="217" t="s">
        <v>2654</v>
      </c>
      <c r="AA689" s="217" t="s">
        <v>2654</v>
      </c>
      <c r="AB689" s="217" t="str">
        <f t="shared" si="202"/>
        <v>NO</v>
      </c>
      <c r="AC689" s="217" t="str">
        <f t="shared" si="203"/>
        <v>NO</v>
      </c>
      <c r="AD689" s="217" t="str">
        <f t="shared" si="204"/>
        <v>NO</v>
      </c>
      <c r="AE689" s="217" t="str">
        <f t="shared" si="205"/>
        <v>NO</v>
      </c>
      <c r="AF689" s="217" t="str">
        <f t="shared" si="206"/>
        <v>NO</v>
      </c>
      <c r="AG689" s="217" t="str">
        <f t="shared" si="207"/>
        <v>NO</v>
      </c>
      <c r="AH689" s="217" t="str">
        <f t="shared" si="209"/>
        <v>NO</v>
      </c>
      <c r="AI689" s="217" t="str">
        <f t="shared" si="210"/>
        <v>NO</v>
      </c>
      <c r="AJ689" s="217" t="str">
        <f t="shared" si="194"/>
        <v>NO</v>
      </c>
      <c r="AK689" s="217" t="str">
        <f t="shared" si="195"/>
        <v>NO</v>
      </c>
      <c r="AL689" s="217" t="str">
        <f t="shared" si="196"/>
        <v>NO</v>
      </c>
      <c r="AM689" s="217" t="str">
        <f t="shared" si="197"/>
        <v>NO</v>
      </c>
      <c r="AN689" s="217" t="str">
        <f t="shared" si="198"/>
        <v>NO</v>
      </c>
      <c r="AO689" s="217" t="str">
        <f t="shared" si="198"/>
        <v>NO</v>
      </c>
      <c r="AP689" s="217" t="str">
        <f>IF(AND(Inputs!$E$16=TRUE,K689="YES"),"YES","NO")</f>
        <v>NO</v>
      </c>
      <c r="AQ689" s="217" t="str">
        <f t="shared" si="199"/>
        <v>NO</v>
      </c>
      <c r="AR689" s="217" t="str">
        <f t="shared" si="208"/>
        <v>NO</v>
      </c>
      <c r="AS689" s="216">
        <v>24</v>
      </c>
      <c r="AT689" s="221">
        <f t="shared" si="193"/>
        <v>43528</v>
      </c>
      <c r="AU689" s="217" t="str">
        <f t="shared" si="200"/>
        <v>PO+24W</v>
      </c>
    </row>
    <row r="690" spans="1:47" s="9" customFormat="1" hidden="1" x14ac:dyDescent="0.25">
      <c r="A690" s="218"/>
      <c r="B690" s="217" t="s">
        <v>2644</v>
      </c>
      <c r="C690" s="217">
        <v>8900</v>
      </c>
      <c r="D690" s="225">
        <v>8960</v>
      </c>
      <c r="E690" s="205" t="s">
        <v>2470</v>
      </c>
      <c r="F690" s="205" t="str">
        <f t="shared" si="201"/>
        <v>0000-FE-8960</v>
      </c>
      <c r="G690" s="205" t="s">
        <v>2742</v>
      </c>
      <c r="H690" s="9" t="s">
        <v>2667</v>
      </c>
      <c r="I690" s="9" t="str">
        <f>VLOOKUP(J690,Auxiliary!B:C,2,0)</f>
        <v>AWL0</v>
      </c>
      <c r="J690" s="217" t="s">
        <v>2550</v>
      </c>
      <c r="K690" s="217" t="s">
        <v>2653</v>
      </c>
      <c r="L690" s="217" t="s">
        <v>2654</v>
      </c>
      <c r="M690" s="217" t="s">
        <v>2654</v>
      </c>
      <c r="N690" s="217" t="s">
        <v>2654</v>
      </c>
      <c r="O690" s="217" t="s">
        <v>2654</v>
      </c>
      <c r="P690" s="217" t="s">
        <v>2654</v>
      </c>
      <c r="Q690" s="217" t="s">
        <v>2654</v>
      </c>
      <c r="R690" s="217" t="s">
        <v>2654</v>
      </c>
      <c r="S690" s="217" t="s">
        <v>2654</v>
      </c>
      <c r="T690" s="217" t="s">
        <v>2654</v>
      </c>
      <c r="U690" s="217" t="s">
        <v>2654</v>
      </c>
      <c r="V690" s="217" t="s">
        <v>2654</v>
      </c>
      <c r="W690" s="217" t="s">
        <v>2654</v>
      </c>
      <c r="X690" s="217" t="s">
        <v>2653</v>
      </c>
      <c r="Y690" s="217" t="s">
        <v>2654</v>
      </c>
      <c r="Z690" s="217" t="s">
        <v>2654</v>
      </c>
      <c r="AA690" s="217" t="s">
        <v>2654</v>
      </c>
      <c r="AB690" s="217" t="str">
        <f t="shared" si="202"/>
        <v>NO</v>
      </c>
      <c r="AC690" s="217" t="str">
        <f t="shared" si="203"/>
        <v>NO</v>
      </c>
      <c r="AD690" s="217" t="str">
        <f t="shared" si="204"/>
        <v>NO</v>
      </c>
      <c r="AE690" s="217" t="str">
        <f t="shared" si="205"/>
        <v>NO</v>
      </c>
      <c r="AF690" s="217" t="str">
        <f t="shared" si="206"/>
        <v>NO</v>
      </c>
      <c r="AG690" s="217" t="str">
        <f t="shared" si="207"/>
        <v>NO</v>
      </c>
      <c r="AH690" s="217" t="str">
        <f t="shared" si="209"/>
        <v>NO</v>
      </c>
      <c r="AI690" s="217" t="str">
        <f t="shared" si="210"/>
        <v>NO</v>
      </c>
      <c r="AJ690" s="217" t="str">
        <f t="shared" si="194"/>
        <v>NO</v>
      </c>
      <c r="AK690" s="217" t="str">
        <f t="shared" si="195"/>
        <v>NO</v>
      </c>
      <c r="AL690" s="217" t="str">
        <f t="shared" si="196"/>
        <v>NO</v>
      </c>
      <c r="AM690" s="217" t="str">
        <f t="shared" si="197"/>
        <v>NO</v>
      </c>
      <c r="AN690" s="217" t="str">
        <f t="shared" si="198"/>
        <v>NO</v>
      </c>
      <c r="AO690" s="217" t="str">
        <f t="shared" si="198"/>
        <v>NO</v>
      </c>
      <c r="AP690" s="217" t="str">
        <f>IF(AND(Inputs!$E$16=TRUE,K690="YES"),"YES","NO")</f>
        <v>NO</v>
      </c>
      <c r="AQ690" s="217" t="str">
        <f t="shared" si="199"/>
        <v>NO</v>
      </c>
      <c r="AR690" s="217" t="str">
        <f t="shared" si="208"/>
        <v>NO</v>
      </c>
      <c r="AS690" s="216">
        <v>24</v>
      </c>
      <c r="AT690" s="221">
        <f t="shared" si="193"/>
        <v>43528</v>
      </c>
      <c r="AU690" s="217" t="str">
        <f t="shared" si="200"/>
        <v>PO+24W</v>
      </c>
    </row>
    <row r="691" spans="1:47" s="9" customFormat="1" hidden="1" x14ac:dyDescent="0.25">
      <c r="A691" s="218"/>
      <c r="B691" s="217" t="s">
        <v>2644</v>
      </c>
      <c r="C691" s="217">
        <v>8900</v>
      </c>
      <c r="D691" s="225">
        <v>8961</v>
      </c>
      <c r="E691" s="205" t="s">
        <v>2471</v>
      </c>
      <c r="F691" s="205" t="str">
        <f t="shared" si="201"/>
        <v>0000-FE-8961</v>
      </c>
      <c r="G691" s="205" t="s">
        <v>2742</v>
      </c>
      <c r="H691" s="9" t="s">
        <v>2667</v>
      </c>
      <c r="I691" s="9" t="str">
        <f>VLOOKUP(J691,Auxiliary!B:C,2,0)</f>
        <v>AWL0</v>
      </c>
      <c r="J691" s="217" t="s">
        <v>2550</v>
      </c>
      <c r="K691" s="217" t="s">
        <v>2653</v>
      </c>
      <c r="L691" s="217" t="s">
        <v>2654</v>
      </c>
      <c r="M691" s="217" t="s">
        <v>2654</v>
      </c>
      <c r="N691" s="217" t="s">
        <v>2654</v>
      </c>
      <c r="O691" s="217" t="s">
        <v>2654</v>
      </c>
      <c r="P691" s="217" t="s">
        <v>2654</v>
      </c>
      <c r="Q691" s="217" t="s">
        <v>2654</v>
      </c>
      <c r="R691" s="217" t="s">
        <v>2654</v>
      </c>
      <c r="S691" s="217" t="s">
        <v>2654</v>
      </c>
      <c r="T691" s="217" t="s">
        <v>2654</v>
      </c>
      <c r="U691" s="217" t="s">
        <v>2654</v>
      </c>
      <c r="V691" s="217" t="s">
        <v>2654</v>
      </c>
      <c r="W691" s="217" t="s">
        <v>2654</v>
      </c>
      <c r="X691" s="217" t="s">
        <v>2653</v>
      </c>
      <c r="Y691" s="217" t="s">
        <v>2654</v>
      </c>
      <c r="Z691" s="217" t="s">
        <v>2654</v>
      </c>
      <c r="AA691" s="217" t="s">
        <v>2654</v>
      </c>
      <c r="AB691" s="217" t="str">
        <f t="shared" si="202"/>
        <v>NO</v>
      </c>
      <c r="AC691" s="217" t="str">
        <f t="shared" si="203"/>
        <v>NO</v>
      </c>
      <c r="AD691" s="217" t="str">
        <f t="shared" si="204"/>
        <v>NO</v>
      </c>
      <c r="AE691" s="217" t="str">
        <f t="shared" si="205"/>
        <v>NO</v>
      </c>
      <c r="AF691" s="217" t="str">
        <f t="shared" si="206"/>
        <v>NO</v>
      </c>
      <c r="AG691" s="217" t="str">
        <f t="shared" si="207"/>
        <v>NO</v>
      </c>
      <c r="AH691" s="217" t="str">
        <f t="shared" si="209"/>
        <v>NO</v>
      </c>
      <c r="AI691" s="217" t="str">
        <f t="shared" si="210"/>
        <v>NO</v>
      </c>
      <c r="AJ691" s="217" t="str">
        <f t="shared" si="194"/>
        <v>NO</v>
      </c>
      <c r="AK691" s="217" t="str">
        <f t="shared" si="195"/>
        <v>NO</v>
      </c>
      <c r="AL691" s="217" t="str">
        <f t="shared" si="196"/>
        <v>NO</v>
      </c>
      <c r="AM691" s="217" t="str">
        <f t="shared" si="197"/>
        <v>NO</v>
      </c>
      <c r="AN691" s="217" t="str">
        <f t="shared" si="198"/>
        <v>NO</v>
      </c>
      <c r="AO691" s="217" t="str">
        <f t="shared" si="198"/>
        <v>NO</v>
      </c>
      <c r="AP691" s="217" t="str">
        <f>IF(AND(Inputs!$E$16=TRUE,K691="YES"),"YES","NO")</f>
        <v>NO</v>
      </c>
      <c r="AQ691" s="217" t="str">
        <f t="shared" si="199"/>
        <v>NO</v>
      </c>
      <c r="AR691" s="217" t="str">
        <f t="shared" si="208"/>
        <v>NO</v>
      </c>
      <c r="AS691" s="216">
        <v>24</v>
      </c>
      <c r="AT691" s="221">
        <f t="shared" si="193"/>
        <v>43528</v>
      </c>
      <c r="AU691" s="217" t="str">
        <f t="shared" si="200"/>
        <v>PO+24W</v>
      </c>
    </row>
    <row r="692" spans="1:47" s="9" customFormat="1" hidden="1" x14ac:dyDescent="0.25">
      <c r="A692" s="218"/>
      <c r="B692" s="217" t="s">
        <v>2644</v>
      </c>
      <c r="C692" s="217">
        <v>8900</v>
      </c>
      <c r="D692" s="225">
        <v>8962</v>
      </c>
      <c r="E692" s="205" t="s">
        <v>2472</v>
      </c>
      <c r="F692" s="205" t="str">
        <f t="shared" si="201"/>
        <v>0000-FE-8962</v>
      </c>
      <c r="G692" s="205" t="s">
        <v>2742</v>
      </c>
      <c r="H692" s="9" t="s">
        <v>2667</v>
      </c>
      <c r="I692" s="9" t="str">
        <f>VLOOKUP(J692,Auxiliary!B:C,2,0)</f>
        <v>AWL0</v>
      </c>
      <c r="J692" s="217" t="s">
        <v>2550</v>
      </c>
      <c r="K692" s="217" t="s">
        <v>2653</v>
      </c>
      <c r="L692" s="217" t="s">
        <v>2654</v>
      </c>
      <c r="M692" s="217" t="s">
        <v>2654</v>
      </c>
      <c r="N692" s="217" t="s">
        <v>2654</v>
      </c>
      <c r="O692" s="217" t="s">
        <v>2654</v>
      </c>
      <c r="P692" s="217" t="s">
        <v>2654</v>
      </c>
      <c r="Q692" s="217" t="s">
        <v>2654</v>
      </c>
      <c r="R692" s="217" t="s">
        <v>2654</v>
      </c>
      <c r="S692" s="217" t="s">
        <v>2654</v>
      </c>
      <c r="T692" s="217" t="s">
        <v>2654</v>
      </c>
      <c r="U692" s="217" t="s">
        <v>2654</v>
      </c>
      <c r="V692" s="217" t="s">
        <v>2654</v>
      </c>
      <c r="W692" s="217" t="s">
        <v>2654</v>
      </c>
      <c r="X692" s="217" t="s">
        <v>2653</v>
      </c>
      <c r="Y692" s="217" t="s">
        <v>2654</v>
      </c>
      <c r="Z692" s="217" t="s">
        <v>2654</v>
      </c>
      <c r="AA692" s="217" t="s">
        <v>2654</v>
      </c>
      <c r="AB692" s="217" t="str">
        <f t="shared" si="202"/>
        <v>NO</v>
      </c>
      <c r="AC692" s="217" t="str">
        <f t="shared" si="203"/>
        <v>NO</v>
      </c>
      <c r="AD692" s="217" t="str">
        <f t="shared" si="204"/>
        <v>NO</v>
      </c>
      <c r="AE692" s="217" t="str">
        <f t="shared" si="205"/>
        <v>NO</v>
      </c>
      <c r="AF692" s="217" t="str">
        <f t="shared" si="206"/>
        <v>NO</v>
      </c>
      <c r="AG692" s="217" t="str">
        <f t="shared" si="207"/>
        <v>NO</v>
      </c>
      <c r="AH692" s="217" t="str">
        <f t="shared" si="209"/>
        <v>NO</v>
      </c>
      <c r="AI692" s="217" t="str">
        <f t="shared" si="210"/>
        <v>NO</v>
      </c>
      <c r="AJ692" s="217" t="str">
        <f t="shared" si="194"/>
        <v>NO</v>
      </c>
      <c r="AK692" s="217" t="str">
        <f t="shared" si="195"/>
        <v>NO</v>
      </c>
      <c r="AL692" s="217" t="str">
        <f t="shared" si="196"/>
        <v>NO</v>
      </c>
      <c r="AM692" s="217" t="str">
        <f t="shared" si="197"/>
        <v>NO</v>
      </c>
      <c r="AN692" s="217" t="str">
        <f t="shared" si="198"/>
        <v>NO</v>
      </c>
      <c r="AO692" s="217" t="str">
        <f t="shared" si="198"/>
        <v>NO</v>
      </c>
      <c r="AP692" s="217" t="str">
        <f>IF(AND(Inputs!$E$16=TRUE,K692="YES"),"YES","NO")</f>
        <v>NO</v>
      </c>
      <c r="AQ692" s="217" t="str">
        <f t="shared" si="199"/>
        <v>NO</v>
      </c>
      <c r="AR692" s="217" t="str">
        <f t="shared" si="208"/>
        <v>NO</v>
      </c>
      <c r="AS692" s="216">
        <v>40</v>
      </c>
      <c r="AT692" s="221">
        <f t="shared" si="193"/>
        <v>43640</v>
      </c>
      <c r="AU692" s="217" t="str">
        <f t="shared" si="200"/>
        <v>PO+40W</v>
      </c>
    </row>
    <row r="693" spans="1:47" s="9" customFormat="1" hidden="1" x14ac:dyDescent="0.25">
      <c r="A693" s="218"/>
      <c r="B693" s="217" t="s">
        <v>2635</v>
      </c>
      <c r="C693" s="217">
        <v>0</v>
      </c>
      <c r="D693" s="225">
        <v>1</v>
      </c>
      <c r="E693" s="205" t="s">
        <v>1878</v>
      </c>
      <c r="F693" s="205" t="str">
        <f t="shared" si="201"/>
        <v>0000-FG-001</v>
      </c>
      <c r="G693" s="205" t="s">
        <v>2742</v>
      </c>
      <c r="H693" s="9" t="s">
        <v>2663</v>
      </c>
      <c r="I693" s="9" t="str">
        <f>VLOOKUP(J693,Auxiliary!B:C,2,0)</f>
        <v>GENE</v>
      </c>
      <c r="J693" s="217" t="s">
        <v>2514</v>
      </c>
      <c r="K693" s="217" t="s">
        <v>2654</v>
      </c>
      <c r="L693" s="217" t="s">
        <v>2653</v>
      </c>
      <c r="M693" s="217" t="s">
        <v>2654</v>
      </c>
      <c r="N693" s="217" t="s">
        <v>2654</v>
      </c>
      <c r="O693" s="217" t="s">
        <v>2654</v>
      </c>
      <c r="P693" s="217" t="s">
        <v>2654</v>
      </c>
      <c r="Q693" s="217" t="s">
        <v>2654</v>
      </c>
      <c r="R693" s="217" t="s">
        <v>2654</v>
      </c>
      <c r="S693" s="217" t="s">
        <v>2654</v>
      </c>
      <c r="T693" s="217" t="s">
        <v>2654</v>
      </c>
      <c r="U693" s="217" t="s">
        <v>2654</v>
      </c>
      <c r="V693" s="217" t="s">
        <v>2654</v>
      </c>
      <c r="W693" s="217" t="s">
        <v>2654</v>
      </c>
      <c r="X693" s="217" t="s">
        <v>2654</v>
      </c>
      <c r="Y693" s="217" t="s">
        <v>2654</v>
      </c>
      <c r="Z693" s="217" t="s">
        <v>2654</v>
      </c>
      <c r="AA693" s="217" t="s">
        <v>2654</v>
      </c>
      <c r="AB693" s="217" t="str">
        <f t="shared" si="202"/>
        <v>NO</v>
      </c>
      <c r="AC693" s="217" t="str">
        <f t="shared" si="203"/>
        <v>NO</v>
      </c>
      <c r="AD693" s="217" t="str">
        <f t="shared" si="204"/>
        <v>NO</v>
      </c>
      <c r="AE693" s="217" t="str">
        <f t="shared" si="205"/>
        <v>NO</v>
      </c>
      <c r="AF693" s="217" t="str">
        <f t="shared" si="206"/>
        <v>NO</v>
      </c>
      <c r="AG693" s="217" t="str">
        <f t="shared" si="207"/>
        <v>NO</v>
      </c>
      <c r="AH693" s="217" t="str">
        <f t="shared" si="209"/>
        <v>NO</v>
      </c>
      <c r="AI693" s="217" t="str">
        <f t="shared" si="210"/>
        <v>NO</v>
      </c>
      <c r="AJ693" s="217" t="str">
        <f t="shared" si="194"/>
        <v>NO</v>
      </c>
      <c r="AK693" s="217" t="str">
        <f t="shared" si="195"/>
        <v>NO</v>
      </c>
      <c r="AL693" s="217" t="str">
        <f t="shared" si="196"/>
        <v>NO</v>
      </c>
      <c r="AM693" s="217" t="str">
        <f t="shared" si="197"/>
        <v>NO</v>
      </c>
      <c r="AN693" s="217" t="str">
        <f t="shared" si="198"/>
        <v>NO</v>
      </c>
      <c r="AO693" s="217" t="str">
        <f t="shared" si="198"/>
        <v>NO</v>
      </c>
      <c r="AP693" s="217" t="str">
        <f>IF(AND(Inputs!$E$16=TRUE,K693="YES"),"YES","NO")</f>
        <v>NO</v>
      </c>
      <c r="AQ693" s="217" t="str">
        <f t="shared" si="199"/>
        <v>NO</v>
      </c>
      <c r="AR693" s="217" t="str">
        <f t="shared" si="208"/>
        <v>NO</v>
      </c>
      <c r="AS693" s="216">
        <v>3</v>
      </c>
      <c r="AT693" s="221">
        <f t="shared" si="193"/>
        <v>43381</v>
      </c>
      <c r="AU693" s="217" t="str">
        <f t="shared" si="200"/>
        <v>PO+3W</v>
      </c>
    </row>
    <row r="694" spans="1:47" s="9" customFormat="1" hidden="1" x14ac:dyDescent="0.25">
      <c r="A694" s="218"/>
      <c r="B694" s="217" t="s">
        <v>2635</v>
      </c>
      <c r="C694" s="217">
        <v>0</v>
      </c>
      <c r="D694" s="225">
        <v>1</v>
      </c>
      <c r="E694" s="205" t="s">
        <v>2499</v>
      </c>
      <c r="F694" s="205" t="str">
        <f t="shared" si="201"/>
        <v>0000-FG-001</v>
      </c>
      <c r="G694" s="205" t="s">
        <v>2742</v>
      </c>
      <c r="H694" s="9" t="s">
        <v>2657</v>
      </c>
      <c r="I694" s="9" t="str">
        <f>VLOOKUP(J694,Auxiliary!B:C,2,0)</f>
        <v>APH0</v>
      </c>
      <c r="J694" s="217" t="s">
        <v>2630</v>
      </c>
      <c r="K694" s="217" t="s">
        <v>2654</v>
      </c>
      <c r="L694" s="217" t="s">
        <v>2653</v>
      </c>
      <c r="M694" s="217" t="s">
        <v>2654</v>
      </c>
      <c r="N694" s="217" t="s">
        <v>2654</v>
      </c>
      <c r="O694" s="217" t="s">
        <v>2654</v>
      </c>
      <c r="P694" s="217" t="s">
        <v>2654</v>
      </c>
      <c r="Q694" s="217" t="s">
        <v>2654</v>
      </c>
      <c r="R694" s="217" t="s">
        <v>2654</v>
      </c>
      <c r="S694" s="217" t="s">
        <v>2654</v>
      </c>
      <c r="T694" s="217" t="s">
        <v>2654</v>
      </c>
      <c r="U694" s="217" t="s">
        <v>2654</v>
      </c>
      <c r="V694" s="217" t="s">
        <v>2654</v>
      </c>
      <c r="W694" s="217" t="s">
        <v>2654</v>
      </c>
      <c r="X694" s="217" t="s">
        <v>2654</v>
      </c>
      <c r="Y694" s="217" t="s">
        <v>2654</v>
      </c>
      <c r="Z694" s="217" t="s">
        <v>2654</v>
      </c>
      <c r="AA694" s="217" t="s">
        <v>2654</v>
      </c>
      <c r="AB694" s="217" t="str">
        <f t="shared" si="202"/>
        <v>NO</v>
      </c>
      <c r="AC694" s="217" t="str">
        <f t="shared" si="203"/>
        <v>NO</v>
      </c>
      <c r="AD694" s="217" t="str">
        <f t="shared" si="204"/>
        <v>NO</v>
      </c>
      <c r="AE694" s="217" t="str">
        <f t="shared" si="205"/>
        <v>NO</v>
      </c>
      <c r="AF694" s="217" t="str">
        <f t="shared" si="206"/>
        <v>NO</v>
      </c>
      <c r="AG694" s="217" t="str">
        <f t="shared" si="207"/>
        <v>NO</v>
      </c>
      <c r="AH694" s="217" t="str">
        <f t="shared" si="209"/>
        <v>NO</v>
      </c>
      <c r="AI694" s="217" t="str">
        <f t="shared" si="210"/>
        <v>NO</v>
      </c>
      <c r="AJ694" s="217" t="str">
        <f t="shared" si="194"/>
        <v>NO</v>
      </c>
      <c r="AK694" s="217" t="str">
        <f t="shared" si="195"/>
        <v>NO</v>
      </c>
      <c r="AL694" s="217" t="str">
        <f t="shared" si="196"/>
        <v>NO</v>
      </c>
      <c r="AM694" s="217" t="str">
        <f t="shared" si="197"/>
        <v>NO</v>
      </c>
      <c r="AN694" s="217" t="str">
        <f t="shared" si="198"/>
        <v>NO</v>
      </c>
      <c r="AO694" s="217" t="str">
        <f t="shared" si="198"/>
        <v>NO</v>
      </c>
      <c r="AP694" s="217" t="str">
        <f>IF(AND(Inputs!$E$16=TRUE,K694="YES"),"YES","NO")</f>
        <v>NO</v>
      </c>
      <c r="AQ694" s="217" t="str">
        <f t="shared" si="199"/>
        <v>NO</v>
      </c>
      <c r="AR694" s="217" t="str">
        <f t="shared" si="208"/>
        <v>NO</v>
      </c>
      <c r="AS694" s="216">
        <v>3</v>
      </c>
      <c r="AT694" s="221">
        <f t="shared" si="193"/>
        <v>43381</v>
      </c>
      <c r="AU694" s="217" t="str">
        <f t="shared" si="200"/>
        <v>PO+3W</v>
      </c>
    </row>
    <row r="695" spans="1:47" s="9" customFormat="1" hidden="1" x14ac:dyDescent="0.25">
      <c r="A695" s="218"/>
      <c r="B695" s="217" t="s">
        <v>2635</v>
      </c>
      <c r="C695" s="217">
        <v>0</v>
      </c>
      <c r="D695" s="225">
        <v>2</v>
      </c>
      <c r="E695" s="205" t="s">
        <v>1879</v>
      </c>
      <c r="F695" s="205" t="str">
        <f t="shared" si="201"/>
        <v>0000-FG-002</v>
      </c>
      <c r="G695" s="205" t="s">
        <v>2742</v>
      </c>
      <c r="H695" s="9" t="s">
        <v>2663</v>
      </c>
      <c r="I695" s="9" t="str">
        <f>VLOOKUP(J695,Auxiliary!B:C,2,0)</f>
        <v>GENE</v>
      </c>
      <c r="J695" s="217" t="s">
        <v>2514</v>
      </c>
      <c r="K695" s="217" t="s">
        <v>2654</v>
      </c>
      <c r="L695" s="217" t="s">
        <v>2653</v>
      </c>
      <c r="M695" s="217" t="s">
        <v>2654</v>
      </c>
      <c r="N695" s="217" t="s">
        <v>2654</v>
      </c>
      <c r="O695" s="217" t="s">
        <v>2654</v>
      </c>
      <c r="P695" s="217" t="s">
        <v>2654</v>
      </c>
      <c r="Q695" s="217" t="s">
        <v>2654</v>
      </c>
      <c r="R695" s="217" t="s">
        <v>2654</v>
      </c>
      <c r="S695" s="217" t="s">
        <v>2654</v>
      </c>
      <c r="T695" s="217" t="s">
        <v>2654</v>
      </c>
      <c r="U695" s="217" t="s">
        <v>2654</v>
      </c>
      <c r="V695" s="217" t="s">
        <v>2654</v>
      </c>
      <c r="W695" s="217" t="s">
        <v>2654</v>
      </c>
      <c r="X695" s="217" t="s">
        <v>2654</v>
      </c>
      <c r="Y695" s="217" t="s">
        <v>2654</v>
      </c>
      <c r="Z695" s="217" t="s">
        <v>2654</v>
      </c>
      <c r="AA695" s="217" t="s">
        <v>2654</v>
      </c>
      <c r="AB695" s="217" t="str">
        <f t="shared" si="202"/>
        <v>NO</v>
      </c>
      <c r="AC695" s="217" t="str">
        <f t="shared" si="203"/>
        <v>NO</v>
      </c>
      <c r="AD695" s="217" t="str">
        <f t="shared" si="204"/>
        <v>NO</v>
      </c>
      <c r="AE695" s="217" t="str">
        <f t="shared" si="205"/>
        <v>NO</v>
      </c>
      <c r="AF695" s="217" t="str">
        <f t="shared" si="206"/>
        <v>NO</v>
      </c>
      <c r="AG695" s="217" t="str">
        <f t="shared" si="207"/>
        <v>NO</v>
      </c>
      <c r="AH695" s="217" t="str">
        <f t="shared" si="209"/>
        <v>NO</v>
      </c>
      <c r="AI695" s="217" t="str">
        <f t="shared" si="210"/>
        <v>NO</v>
      </c>
      <c r="AJ695" s="217" t="str">
        <f t="shared" si="194"/>
        <v>NO</v>
      </c>
      <c r="AK695" s="217" t="str">
        <f t="shared" si="195"/>
        <v>NO</v>
      </c>
      <c r="AL695" s="217" t="str">
        <f t="shared" si="196"/>
        <v>NO</v>
      </c>
      <c r="AM695" s="217" t="str">
        <f t="shared" si="197"/>
        <v>NO</v>
      </c>
      <c r="AN695" s="217" t="str">
        <f t="shared" si="198"/>
        <v>NO</v>
      </c>
      <c r="AO695" s="217" t="str">
        <f t="shared" si="198"/>
        <v>NO</v>
      </c>
      <c r="AP695" s="217" t="str">
        <f>IF(AND(Inputs!$E$16=TRUE,K695="YES"),"YES","NO")</f>
        <v>NO</v>
      </c>
      <c r="AQ695" s="217" t="str">
        <f t="shared" si="199"/>
        <v>NO</v>
      </c>
      <c r="AR695" s="217" t="str">
        <f t="shared" si="208"/>
        <v>NO</v>
      </c>
      <c r="AS695" s="216">
        <v>3</v>
      </c>
      <c r="AT695" s="221">
        <f t="shared" si="193"/>
        <v>43381</v>
      </c>
      <c r="AU695" s="217" t="str">
        <f t="shared" si="200"/>
        <v>PO+3W</v>
      </c>
    </row>
    <row r="696" spans="1:47" s="9" customFormat="1" hidden="1" x14ac:dyDescent="0.25">
      <c r="A696" s="218"/>
      <c r="B696" s="217" t="s">
        <v>2635</v>
      </c>
      <c r="C696" s="217">
        <v>0</v>
      </c>
      <c r="D696" s="225">
        <v>5</v>
      </c>
      <c r="E696" s="205" t="s">
        <v>1939</v>
      </c>
      <c r="F696" s="205" t="str">
        <f t="shared" si="201"/>
        <v>0000-FG-005</v>
      </c>
      <c r="G696" s="205" t="s">
        <v>2742</v>
      </c>
      <c r="H696" s="9" t="s">
        <v>2662</v>
      </c>
      <c r="I696" s="9" t="s">
        <v>2529</v>
      </c>
      <c r="J696" s="217" t="s">
        <v>2514</v>
      </c>
      <c r="K696" s="217" t="s">
        <v>2654</v>
      </c>
      <c r="L696" s="217" t="s">
        <v>2653</v>
      </c>
      <c r="M696" s="217" t="s">
        <v>2654</v>
      </c>
      <c r="N696" s="217" t="s">
        <v>2653</v>
      </c>
      <c r="O696" s="217" t="s">
        <v>2653</v>
      </c>
      <c r="P696" s="217" t="s">
        <v>2654</v>
      </c>
      <c r="Q696" s="217" t="s">
        <v>2654</v>
      </c>
      <c r="R696" s="217" t="s">
        <v>2654</v>
      </c>
      <c r="S696" s="217" t="s">
        <v>2654</v>
      </c>
      <c r="T696" s="217" t="s">
        <v>2654</v>
      </c>
      <c r="U696" s="217" t="s">
        <v>2654</v>
      </c>
      <c r="V696" s="217" t="s">
        <v>2654</v>
      </c>
      <c r="W696" s="217" t="s">
        <v>2654</v>
      </c>
      <c r="X696" s="217" t="s">
        <v>2654</v>
      </c>
      <c r="Y696" s="217" t="s">
        <v>2654</v>
      </c>
      <c r="Z696" s="217" t="s">
        <v>2654</v>
      </c>
      <c r="AA696" s="217" t="s">
        <v>2654</v>
      </c>
      <c r="AB696" s="217" t="str">
        <f t="shared" si="202"/>
        <v>NO</v>
      </c>
      <c r="AC696" s="217" t="str">
        <f t="shared" si="203"/>
        <v>NO</v>
      </c>
      <c r="AD696" s="217" t="str">
        <f t="shared" si="204"/>
        <v>NO</v>
      </c>
      <c r="AE696" s="217" t="str">
        <f t="shared" si="205"/>
        <v>NO</v>
      </c>
      <c r="AF696" s="217" t="str">
        <f t="shared" si="206"/>
        <v>NO</v>
      </c>
      <c r="AG696" s="217" t="str">
        <f t="shared" si="207"/>
        <v>NO</v>
      </c>
      <c r="AH696" s="217" t="str">
        <f t="shared" si="209"/>
        <v>NO</v>
      </c>
      <c r="AI696" s="217" t="str">
        <f t="shared" si="210"/>
        <v>NO</v>
      </c>
      <c r="AJ696" s="217" t="str">
        <f t="shared" si="194"/>
        <v>NO</v>
      </c>
      <c r="AK696" s="217" t="str">
        <f t="shared" si="195"/>
        <v>NO</v>
      </c>
      <c r="AL696" s="217" t="str">
        <f t="shared" si="196"/>
        <v>NO</v>
      </c>
      <c r="AM696" s="217" t="str">
        <f t="shared" si="197"/>
        <v>NO</v>
      </c>
      <c r="AN696" s="217" t="str">
        <f t="shared" si="198"/>
        <v>NO</v>
      </c>
      <c r="AO696" s="217" t="str">
        <f t="shared" si="198"/>
        <v>NO</v>
      </c>
      <c r="AP696" s="217" t="str">
        <f>IF(AND(Inputs!$E$16=TRUE,K696="YES"),"YES","NO")</f>
        <v>NO</v>
      </c>
      <c r="AQ696" s="217" t="str">
        <f t="shared" si="199"/>
        <v>NO</v>
      </c>
      <c r="AR696" s="217" t="str">
        <f t="shared" si="208"/>
        <v>NO</v>
      </c>
      <c r="AS696" s="216">
        <v>3</v>
      </c>
      <c r="AT696" s="221">
        <f t="shared" si="193"/>
        <v>43381</v>
      </c>
      <c r="AU696" s="217" t="str">
        <f t="shared" si="200"/>
        <v>PO+3W</v>
      </c>
    </row>
    <row r="697" spans="1:47" s="9" customFormat="1" hidden="1" x14ac:dyDescent="0.25">
      <c r="A697" s="218"/>
      <c r="B697" s="217" t="s">
        <v>2636</v>
      </c>
      <c r="C697" s="217">
        <v>0</v>
      </c>
      <c r="D697" s="225">
        <v>1</v>
      </c>
      <c r="E697" s="222" t="s">
        <v>2936</v>
      </c>
      <c r="F697" s="205" t="str">
        <f t="shared" si="201"/>
        <v>0000-FJ-001</v>
      </c>
      <c r="G697" s="205" t="s">
        <v>2641</v>
      </c>
      <c r="H697" s="9" t="s">
        <v>2657</v>
      </c>
      <c r="I697" s="9" t="str">
        <f>VLOOKUP(J697,Auxiliary!B:C,2,0)</f>
        <v>GENE</v>
      </c>
      <c r="J697" s="217" t="s">
        <v>2051</v>
      </c>
      <c r="K697" s="217" t="s">
        <v>2654</v>
      </c>
      <c r="L697" s="217" t="s">
        <v>2654</v>
      </c>
      <c r="M697" s="217" t="s">
        <v>2653</v>
      </c>
      <c r="N697" s="217" t="s">
        <v>2653</v>
      </c>
      <c r="O697" s="217" t="s">
        <v>2653</v>
      </c>
      <c r="P697" s="217" t="s">
        <v>2653</v>
      </c>
      <c r="Q697" s="217" t="s">
        <v>2653</v>
      </c>
      <c r="R697" s="217" t="s">
        <v>2653</v>
      </c>
      <c r="S697" s="217" t="s">
        <v>2653</v>
      </c>
      <c r="T697" s="217" t="s">
        <v>2653</v>
      </c>
      <c r="U697" s="217" t="s">
        <v>2653</v>
      </c>
      <c r="V697" s="217" t="s">
        <v>2653</v>
      </c>
      <c r="W697" s="217" t="s">
        <v>2653</v>
      </c>
      <c r="X697" s="217" t="s">
        <v>2653</v>
      </c>
      <c r="Y697" s="217" t="s">
        <v>2653</v>
      </c>
      <c r="Z697" s="217" t="s">
        <v>2653</v>
      </c>
      <c r="AA697" s="217" t="s">
        <v>2653</v>
      </c>
      <c r="AB697" s="217" t="str">
        <f t="shared" si="202"/>
        <v>NO</v>
      </c>
      <c r="AC697" s="217" t="str">
        <f t="shared" si="203"/>
        <v>NO</v>
      </c>
      <c r="AD697" s="217" t="str">
        <f t="shared" si="204"/>
        <v>YES</v>
      </c>
      <c r="AE697" s="217" t="str">
        <f t="shared" si="205"/>
        <v>YES</v>
      </c>
      <c r="AF697" s="217" t="str">
        <f t="shared" si="206"/>
        <v>NO</v>
      </c>
      <c r="AG697" s="217" t="str">
        <f t="shared" si="207"/>
        <v>YES</v>
      </c>
      <c r="AH697" s="217" t="str">
        <f t="shared" si="209"/>
        <v>NO</v>
      </c>
      <c r="AI697" s="217" t="str">
        <f t="shared" si="210"/>
        <v>NO</v>
      </c>
      <c r="AJ697" s="217" t="str">
        <f t="shared" si="194"/>
        <v>YES</v>
      </c>
      <c r="AK697" s="217" t="str">
        <f t="shared" si="195"/>
        <v>NO</v>
      </c>
      <c r="AL697" s="217" t="str">
        <f t="shared" si="196"/>
        <v>NO</v>
      </c>
      <c r="AM697" s="217" t="str">
        <f t="shared" si="197"/>
        <v>NO</v>
      </c>
      <c r="AN697" s="217" t="str">
        <f t="shared" si="198"/>
        <v>NO</v>
      </c>
      <c r="AO697" s="217" t="str">
        <f t="shared" si="198"/>
        <v>YES</v>
      </c>
      <c r="AP697" s="217" t="str">
        <f>IF(AND(Inputs!$E$16=TRUE,K697="YES"),"YES","NO")</f>
        <v>NO</v>
      </c>
      <c r="AQ697" s="217" t="str">
        <f t="shared" si="199"/>
        <v>YES</v>
      </c>
      <c r="AR697" s="217" t="str">
        <f t="shared" si="208"/>
        <v>YES</v>
      </c>
      <c r="AS697" s="216">
        <v>6</v>
      </c>
      <c r="AT697" s="221">
        <f t="shared" ref="AT697:AT738" si="211">IF(AS697=0,"",IF(WEEKDAY(IF(AS697=0,"",SDATE+AS697*7),1)=1,IF(AS697=0,"",SDATE+AS697*7)+1,IF(WEEKDAY(IF(AS697=0,"",SDATE+AS697*7),1)=7,IF(AS697=0,"",SDATE+AS697*7)+2,IF(AS697=0,"",SDATE+AS697*7))))</f>
        <v>43402</v>
      </c>
      <c r="AU697" s="217" t="str">
        <f t="shared" si="200"/>
        <v>PO+6W</v>
      </c>
    </row>
    <row r="698" spans="1:47" s="9" customFormat="1" hidden="1" x14ac:dyDescent="0.25">
      <c r="A698" s="218"/>
      <c r="B698" s="217" t="s">
        <v>2636</v>
      </c>
      <c r="C698" s="217">
        <v>200</v>
      </c>
      <c r="D698" s="225">
        <v>201</v>
      </c>
      <c r="E698" s="222" t="s">
        <v>2937</v>
      </c>
      <c r="F698" s="205" t="str">
        <f t="shared" si="201"/>
        <v>0000-FJ-201</v>
      </c>
      <c r="G698" s="205" t="s">
        <v>2641</v>
      </c>
      <c r="H698" s="9" t="s">
        <v>2657</v>
      </c>
      <c r="I698" s="9" t="str">
        <f>VLOOKUP(J698,Auxiliary!B:C,2,0)</f>
        <v>BURN</v>
      </c>
      <c r="J698" s="217" t="s">
        <v>647</v>
      </c>
      <c r="K698" s="217" t="s">
        <v>2654</v>
      </c>
      <c r="L698" s="217" t="s">
        <v>2654</v>
      </c>
      <c r="M698" s="217" t="s">
        <v>2653</v>
      </c>
      <c r="N698" s="217" t="s">
        <v>2653</v>
      </c>
      <c r="O698" s="217" t="s">
        <v>2653</v>
      </c>
      <c r="P698" s="217" t="s">
        <v>2653</v>
      </c>
      <c r="Q698" s="217" t="s">
        <v>2653</v>
      </c>
      <c r="R698" s="217" t="s">
        <v>2653</v>
      </c>
      <c r="S698" s="217" t="s">
        <v>2653</v>
      </c>
      <c r="T698" s="217" t="s">
        <v>2653</v>
      </c>
      <c r="U698" s="217" t="s">
        <v>2653</v>
      </c>
      <c r="V698" s="217" t="s">
        <v>2653</v>
      </c>
      <c r="W698" s="217" t="s">
        <v>2653</v>
      </c>
      <c r="X698" s="217" t="s">
        <v>2653</v>
      </c>
      <c r="Y698" s="217" t="s">
        <v>2653</v>
      </c>
      <c r="Z698" s="217" t="s">
        <v>2653</v>
      </c>
      <c r="AA698" s="217" t="s">
        <v>2653</v>
      </c>
      <c r="AB698" s="217" t="str">
        <f t="shared" si="202"/>
        <v>NO</v>
      </c>
      <c r="AC698" s="217" t="str">
        <f t="shared" si="203"/>
        <v>NO</v>
      </c>
      <c r="AD698" s="217" t="str">
        <f t="shared" si="204"/>
        <v>YES</v>
      </c>
      <c r="AE698" s="217" t="str">
        <f t="shared" si="205"/>
        <v>YES</v>
      </c>
      <c r="AF698" s="217" t="str">
        <f t="shared" si="206"/>
        <v>NO</v>
      </c>
      <c r="AG698" s="217" t="str">
        <f t="shared" si="207"/>
        <v>YES</v>
      </c>
      <c r="AH698" s="217" t="str">
        <f t="shared" si="209"/>
        <v>NO</v>
      </c>
      <c r="AI698" s="217" t="str">
        <f t="shared" si="210"/>
        <v>NO</v>
      </c>
      <c r="AJ698" s="217" t="str">
        <f t="shared" si="194"/>
        <v>YES</v>
      </c>
      <c r="AK698" s="217" t="str">
        <f t="shared" si="195"/>
        <v>NO</v>
      </c>
      <c r="AL698" s="217" t="str">
        <f t="shared" si="196"/>
        <v>NO</v>
      </c>
      <c r="AM698" s="217" t="str">
        <f t="shared" si="197"/>
        <v>NO</v>
      </c>
      <c r="AN698" s="217" t="str">
        <f t="shared" si="198"/>
        <v>NO</v>
      </c>
      <c r="AO698" s="217" t="str">
        <f t="shared" si="198"/>
        <v>YES</v>
      </c>
      <c r="AP698" s="217" t="str">
        <f>IF(AND(Inputs!$E$16=TRUE,K698="YES"),"YES","NO")</f>
        <v>NO</v>
      </c>
      <c r="AQ698" s="217" t="str">
        <f t="shared" si="199"/>
        <v>YES</v>
      </c>
      <c r="AR698" s="217" t="str">
        <f t="shared" si="208"/>
        <v>YES</v>
      </c>
      <c r="AS698" s="216">
        <v>6</v>
      </c>
      <c r="AT698" s="221">
        <f t="shared" si="211"/>
        <v>43402</v>
      </c>
      <c r="AU698" s="217" t="str">
        <f t="shared" si="200"/>
        <v>PO+6W</v>
      </c>
    </row>
    <row r="699" spans="1:47" s="9" customFormat="1" hidden="1" x14ac:dyDescent="0.25">
      <c r="A699" s="218"/>
      <c r="B699" s="217" t="s">
        <v>2636</v>
      </c>
      <c r="C699" s="217">
        <v>700</v>
      </c>
      <c r="D699" s="225">
        <v>700</v>
      </c>
      <c r="E699" s="205" t="s">
        <v>2026</v>
      </c>
      <c r="F699" s="205" t="str">
        <f t="shared" si="201"/>
        <v>0000-FJ-700</v>
      </c>
      <c r="G699" s="205" t="s">
        <v>2641</v>
      </c>
      <c r="H699" s="9" t="s">
        <v>2657</v>
      </c>
      <c r="I699" s="9" t="str">
        <f>VLOOKUP(J699,Auxiliary!B:C,2,0)</f>
        <v>SOOT</v>
      </c>
      <c r="J699" s="217" t="s">
        <v>2573</v>
      </c>
      <c r="K699" s="217" t="s">
        <v>2654</v>
      </c>
      <c r="L699" s="217" t="s">
        <v>2654</v>
      </c>
      <c r="M699" s="217" t="s">
        <v>2654</v>
      </c>
      <c r="N699" s="217" t="s">
        <v>2654</v>
      </c>
      <c r="O699" s="217" t="s">
        <v>2654</v>
      </c>
      <c r="P699" s="217" t="s">
        <v>2654</v>
      </c>
      <c r="Q699" s="217" t="s">
        <v>2654</v>
      </c>
      <c r="R699" s="217" t="s">
        <v>2654</v>
      </c>
      <c r="S699" s="217" t="s">
        <v>2654</v>
      </c>
      <c r="T699" s="217" t="s">
        <v>2654</v>
      </c>
      <c r="U699" s="217" t="s">
        <v>2654</v>
      </c>
      <c r="V699" s="217" t="s">
        <v>2654</v>
      </c>
      <c r="W699" s="217" t="s">
        <v>2653</v>
      </c>
      <c r="X699" s="217" t="s">
        <v>2654</v>
      </c>
      <c r="Y699" s="217" t="s">
        <v>2654</v>
      </c>
      <c r="Z699" s="217" t="s">
        <v>2654</v>
      </c>
      <c r="AA699" s="217" t="s">
        <v>2654</v>
      </c>
      <c r="AB699" s="217" t="str">
        <f t="shared" si="202"/>
        <v>NO</v>
      </c>
      <c r="AC699" s="217" t="str">
        <f t="shared" si="203"/>
        <v>NO</v>
      </c>
      <c r="AD699" s="217" t="str">
        <f t="shared" si="204"/>
        <v>NO</v>
      </c>
      <c r="AE699" s="217" t="str">
        <f t="shared" si="205"/>
        <v>NO</v>
      </c>
      <c r="AF699" s="217" t="str">
        <f t="shared" si="206"/>
        <v>NO</v>
      </c>
      <c r="AG699" s="217" t="str">
        <f t="shared" si="207"/>
        <v>NO</v>
      </c>
      <c r="AH699" s="217" t="str">
        <f t="shared" si="209"/>
        <v>NO</v>
      </c>
      <c r="AI699" s="217" t="str">
        <f t="shared" si="210"/>
        <v>NO</v>
      </c>
      <c r="AJ699" s="217" t="str">
        <f t="shared" si="194"/>
        <v>NO</v>
      </c>
      <c r="AK699" s="217" t="str">
        <f t="shared" si="195"/>
        <v>NO</v>
      </c>
      <c r="AL699" s="217" t="str">
        <f t="shared" si="196"/>
        <v>NO</v>
      </c>
      <c r="AM699" s="217" t="str">
        <f t="shared" si="197"/>
        <v>NO</v>
      </c>
      <c r="AN699" s="217" t="str">
        <f t="shared" si="198"/>
        <v>NO</v>
      </c>
      <c r="AO699" s="217" t="str">
        <f t="shared" si="198"/>
        <v>NO</v>
      </c>
      <c r="AP699" s="217" t="str">
        <f>IF(AND(Inputs!$E$16=TRUE,K699="YES"),"YES","NO")</f>
        <v>NO</v>
      </c>
      <c r="AQ699" s="217" t="str">
        <f t="shared" si="199"/>
        <v>NO</v>
      </c>
      <c r="AR699" s="217" t="str">
        <f t="shared" si="208"/>
        <v>NO</v>
      </c>
      <c r="AS699" s="216">
        <v>8</v>
      </c>
      <c r="AT699" s="221">
        <f t="shared" si="211"/>
        <v>43416</v>
      </c>
      <c r="AU699" s="217" t="str">
        <f t="shared" si="200"/>
        <v>PO+8W</v>
      </c>
    </row>
    <row r="700" spans="1:47" s="9" customFormat="1" hidden="1" x14ac:dyDescent="0.25">
      <c r="A700" s="218"/>
      <c r="B700" s="217" t="s">
        <v>2636</v>
      </c>
      <c r="C700" s="217">
        <v>700</v>
      </c>
      <c r="D700" s="225">
        <v>720</v>
      </c>
      <c r="E700" s="205" t="s">
        <v>2938</v>
      </c>
      <c r="F700" s="205" t="str">
        <f t="shared" si="201"/>
        <v>0000-FJ-720</v>
      </c>
      <c r="G700" s="205" t="s">
        <v>2641</v>
      </c>
      <c r="H700" s="9" t="s">
        <v>2657</v>
      </c>
      <c r="I700" s="9" t="str">
        <f>VLOOKUP(J700,Auxiliary!B:C,2,0)</f>
        <v>FANS</v>
      </c>
      <c r="J700" s="217" t="s">
        <v>2572</v>
      </c>
      <c r="K700" s="217" t="s">
        <v>2654</v>
      </c>
      <c r="L700" s="217" t="s">
        <v>2654</v>
      </c>
      <c r="M700" s="217" t="s">
        <v>2654</v>
      </c>
      <c r="N700" s="217" t="s">
        <v>2654</v>
      </c>
      <c r="O700" s="217" t="s">
        <v>2654</v>
      </c>
      <c r="P700" s="217" t="s">
        <v>2653</v>
      </c>
      <c r="Q700" s="217" t="s">
        <v>2654</v>
      </c>
      <c r="R700" s="217" t="s">
        <v>2654</v>
      </c>
      <c r="S700" s="217" t="s">
        <v>2654</v>
      </c>
      <c r="T700" s="217" t="s">
        <v>2654</v>
      </c>
      <c r="U700" s="217" t="s">
        <v>2654</v>
      </c>
      <c r="V700" s="217" t="s">
        <v>2654</v>
      </c>
      <c r="W700" s="217" t="s">
        <v>2654</v>
      </c>
      <c r="X700" s="217" t="s">
        <v>2654</v>
      </c>
      <c r="Y700" s="217" t="s">
        <v>2654</v>
      </c>
      <c r="Z700" s="217" t="s">
        <v>2654</v>
      </c>
      <c r="AA700" s="217" t="s">
        <v>2654</v>
      </c>
      <c r="AB700" s="217" t="str">
        <f t="shared" si="202"/>
        <v>NO</v>
      </c>
      <c r="AC700" s="217" t="str">
        <f t="shared" si="203"/>
        <v>NO</v>
      </c>
      <c r="AD700" s="217" t="str">
        <f t="shared" si="204"/>
        <v>YES</v>
      </c>
      <c r="AE700" s="217" t="str">
        <f t="shared" si="205"/>
        <v>NO</v>
      </c>
      <c r="AF700" s="217" t="str">
        <f t="shared" si="206"/>
        <v>NO</v>
      </c>
      <c r="AG700" s="217" t="str">
        <f t="shared" si="207"/>
        <v>NO</v>
      </c>
      <c r="AH700" s="217" t="str">
        <f t="shared" si="209"/>
        <v>NO</v>
      </c>
      <c r="AI700" s="217" t="str">
        <f t="shared" si="210"/>
        <v>NO</v>
      </c>
      <c r="AJ700" s="217" t="str">
        <f t="shared" si="194"/>
        <v>NO</v>
      </c>
      <c r="AK700" s="217" t="str">
        <f t="shared" si="195"/>
        <v>NO</v>
      </c>
      <c r="AL700" s="217" t="str">
        <f t="shared" si="196"/>
        <v>NO</v>
      </c>
      <c r="AM700" s="217" t="str">
        <f t="shared" si="197"/>
        <v>NO</v>
      </c>
      <c r="AN700" s="217" t="str">
        <f t="shared" si="198"/>
        <v>NO</v>
      </c>
      <c r="AO700" s="217" t="str">
        <f t="shared" si="198"/>
        <v>NO</v>
      </c>
      <c r="AP700" s="217" t="str">
        <f>IF(AND(Inputs!$E$16=TRUE,K700="YES"),"YES","NO")</f>
        <v>NO</v>
      </c>
      <c r="AQ700" s="217" t="str">
        <f t="shared" si="199"/>
        <v>YES</v>
      </c>
      <c r="AR700" s="217" t="str">
        <f t="shared" si="208"/>
        <v>YES</v>
      </c>
      <c r="AS700" s="216">
        <v>8</v>
      </c>
      <c r="AT700" s="221">
        <f t="shared" si="211"/>
        <v>43416</v>
      </c>
      <c r="AU700" s="217" t="str">
        <f t="shared" si="200"/>
        <v>PO+8W</v>
      </c>
    </row>
    <row r="701" spans="1:47" s="9" customFormat="1" hidden="1" x14ac:dyDescent="0.25">
      <c r="A701" s="218"/>
      <c r="B701" s="217" t="s">
        <v>2636</v>
      </c>
      <c r="C701" s="217">
        <v>700</v>
      </c>
      <c r="D701" s="225">
        <v>720</v>
      </c>
      <c r="E701" s="205" t="s">
        <v>2808</v>
      </c>
      <c r="F701" s="205" t="str">
        <f>"0000-"&amp;B701&amp;"-"&amp;TEXT(D701,"00#")</f>
        <v>0000-FJ-720</v>
      </c>
      <c r="G701" s="205" t="s">
        <v>2641</v>
      </c>
      <c r="H701" s="9" t="s">
        <v>2657</v>
      </c>
      <c r="I701" s="9" t="str">
        <f>VLOOKUP(J701,Auxiliary!B:C,2,0)</f>
        <v>FANS</v>
      </c>
      <c r="J701" s="217" t="s">
        <v>2572</v>
      </c>
      <c r="K701" s="217" t="s">
        <v>2654</v>
      </c>
      <c r="L701" s="217" t="s">
        <v>2654</v>
      </c>
      <c r="M701" s="217" t="s">
        <v>2654</v>
      </c>
      <c r="N701" s="217" t="s">
        <v>2654</v>
      </c>
      <c r="O701" s="217" t="s">
        <v>2654</v>
      </c>
      <c r="P701" s="217" t="s">
        <v>2654</v>
      </c>
      <c r="Q701" s="217" t="s">
        <v>2654</v>
      </c>
      <c r="R701" s="217" t="s">
        <v>2654</v>
      </c>
      <c r="S701" s="217" t="s">
        <v>2654</v>
      </c>
      <c r="T701" s="217" t="s">
        <v>2654</v>
      </c>
      <c r="U701" s="217" t="s">
        <v>2654</v>
      </c>
      <c r="V701" s="217" t="s">
        <v>2654</v>
      </c>
      <c r="W701" s="217" t="s">
        <v>2654</v>
      </c>
      <c r="X701" s="217" t="s">
        <v>2654</v>
      </c>
      <c r="Y701" s="217" t="s">
        <v>2654</v>
      </c>
      <c r="Z701" s="217" t="s">
        <v>2653</v>
      </c>
      <c r="AA701" s="217" t="s">
        <v>2654</v>
      </c>
      <c r="AB701" s="217" t="str">
        <f t="shared" ref="AB701:AI701" si="212">IF(AND(N$6="X",N701="YES"),"YES","NO")</f>
        <v>NO</v>
      </c>
      <c r="AC701" s="217" t="str">
        <f t="shared" si="212"/>
        <v>NO</v>
      </c>
      <c r="AD701" s="217" t="str">
        <f t="shared" si="212"/>
        <v>NO</v>
      </c>
      <c r="AE701" s="217" t="str">
        <f t="shared" si="212"/>
        <v>NO</v>
      </c>
      <c r="AF701" s="217" t="str">
        <f t="shared" si="212"/>
        <v>NO</v>
      </c>
      <c r="AG701" s="217" t="str">
        <f t="shared" si="212"/>
        <v>NO</v>
      </c>
      <c r="AH701" s="217" t="str">
        <f t="shared" si="212"/>
        <v>NO</v>
      </c>
      <c r="AI701" s="217" t="str">
        <f t="shared" si="212"/>
        <v>NO</v>
      </c>
      <c r="AJ701" s="217" t="str">
        <f t="shared" si="194"/>
        <v>NO</v>
      </c>
      <c r="AK701" s="217" t="str">
        <f t="shared" si="195"/>
        <v>NO</v>
      </c>
      <c r="AL701" s="217" t="str">
        <f t="shared" si="196"/>
        <v>NO</v>
      </c>
      <c r="AM701" s="217" t="str">
        <f t="shared" si="197"/>
        <v>NO</v>
      </c>
      <c r="AN701" s="217" t="str">
        <f t="shared" si="198"/>
        <v>NO</v>
      </c>
      <c r="AO701" s="217" t="str">
        <f t="shared" si="198"/>
        <v>NO</v>
      </c>
      <c r="AP701" s="217" t="str">
        <f>IF(AND(Inputs!$E$16=TRUE,K701="YES"),"YES","NO")</f>
        <v>NO</v>
      </c>
      <c r="AQ701" s="217" t="str">
        <f t="shared" si="199"/>
        <v>NO</v>
      </c>
      <c r="AR701" s="217" t="str">
        <f t="shared" si="208"/>
        <v>NO</v>
      </c>
      <c r="AS701" s="216">
        <v>8</v>
      </c>
      <c r="AT701" s="221">
        <f t="shared" si="211"/>
        <v>43416</v>
      </c>
      <c r="AU701" s="217" t="str">
        <f t="shared" si="200"/>
        <v>PO+8W</v>
      </c>
    </row>
    <row r="702" spans="1:47" s="9" customFormat="1" hidden="1" x14ac:dyDescent="0.25">
      <c r="A702" s="218"/>
      <c r="B702" s="217" t="s">
        <v>2636</v>
      </c>
      <c r="C702" s="217">
        <v>700</v>
      </c>
      <c r="D702" s="225">
        <v>740</v>
      </c>
      <c r="E702" s="205" t="s">
        <v>2023</v>
      </c>
      <c r="F702" s="205" t="str">
        <f t="shared" si="201"/>
        <v>0000-FJ-740</v>
      </c>
      <c r="G702" s="205" t="s">
        <v>2641</v>
      </c>
      <c r="H702" s="9" t="s">
        <v>2657</v>
      </c>
      <c r="I702" s="9" t="str">
        <f>VLOOKUP(J702,Auxiliary!B:C,2,0)</f>
        <v>APH0</v>
      </c>
      <c r="J702" s="217" t="s">
        <v>2529</v>
      </c>
      <c r="K702" s="217" t="s">
        <v>2654</v>
      </c>
      <c r="L702" s="217" t="s">
        <v>2654</v>
      </c>
      <c r="M702" s="217" t="s">
        <v>2654</v>
      </c>
      <c r="N702" s="217" t="s">
        <v>2653</v>
      </c>
      <c r="O702" s="217" t="s">
        <v>2653</v>
      </c>
      <c r="P702" s="217" t="s">
        <v>2654</v>
      </c>
      <c r="Q702" s="217" t="s">
        <v>2654</v>
      </c>
      <c r="R702" s="217" t="s">
        <v>2654</v>
      </c>
      <c r="S702" s="217" t="s">
        <v>2654</v>
      </c>
      <c r="T702" s="217" t="s">
        <v>2654</v>
      </c>
      <c r="U702" s="217" t="s">
        <v>2654</v>
      </c>
      <c r="V702" s="217" t="s">
        <v>2654</v>
      </c>
      <c r="W702" s="217" t="s">
        <v>2654</v>
      </c>
      <c r="X702" s="217" t="s">
        <v>2654</v>
      </c>
      <c r="Y702" s="217" t="s">
        <v>2654</v>
      </c>
      <c r="Z702" s="217" t="s">
        <v>2654</v>
      </c>
      <c r="AA702" s="217" t="s">
        <v>2654</v>
      </c>
      <c r="AB702" s="217" t="str">
        <f t="shared" si="202"/>
        <v>NO</v>
      </c>
      <c r="AC702" s="217" t="str">
        <f t="shared" si="203"/>
        <v>NO</v>
      </c>
      <c r="AD702" s="217" t="str">
        <f t="shared" si="204"/>
        <v>NO</v>
      </c>
      <c r="AE702" s="217" t="str">
        <f t="shared" si="205"/>
        <v>NO</v>
      </c>
      <c r="AF702" s="217" t="str">
        <f t="shared" si="206"/>
        <v>NO</v>
      </c>
      <c r="AG702" s="217" t="str">
        <f t="shared" si="207"/>
        <v>NO</v>
      </c>
      <c r="AH702" s="217" t="str">
        <f t="shared" si="209"/>
        <v>NO</v>
      </c>
      <c r="AI702" s="217" t="str">
        <f t="shared" si="210"/>
        <v>NO</v>
      </c>
      <c r="AJ702" s="217" t="str">
        <f t="shared" si="194"/>
        <v>NO</v>
      </c>
      <c r="AK702" s="217" t="str">
        <f t="shared" si="195"/>
        <v>NO</v>
      </c>
      <c r="AL702" s="217" t="str">
        <f t="shared" si="196"/>
        <v>NO</v>
      </c>
      <c r="AM702" s="217" t="str">
        <f t="shared" si="197"/>
        <v>NO</v>
      </c>
      <c r="AN702" s="217" t="str">
        <f t="shared" si="198"/>
        <v>NO</v>
      </c>
      <c r="AO702" s="217" t="str">
        <f t="shared" si="198"/>
        <v>NO</v>
      </c>
      <c r="AP702" s="217" t="str">
        <f>IF(AND(Inputs!$E$16=TRUE,K702="YES"),"YES","NO")</f>
        <v>NO</v>
      </c>
      <c r="AQ702" s="217" t="str">
        <f t="shared" si="199"/>
        <v>NO</v>
      </c>
      <c r="AR702" s="217" t="str">
        <f t="shared" si="208"/>
        <v>NO</v>
      </c>
      <c r="AS702" s="216">
        <v>6</v>
      </c>
      <c r="AT702" s="221">
        <f t="shared" si="211"/>
        <v>43402</v>
      </c>
      <c r="AU702" s="217" t="str">
        <f t="shared" si="200"/>
        <v>PO+6W</v>
      </c>
    </row>
    <row r="703" spans="1:47" s="9" customFormat="1" hidden="1" x14ac:dyDescent="0.25">
      <c r="A703" s="218"/>
      <c r="B703" s="217" t="s">
        <v>2636</v>
      </c>
      <c r="C703" s="217">
        <v>700</v>
      </c>
      <c r="D703" s="225">
        <v>760</v>
      </c>
      <c r="E703" s="205" t="s">
        <v>2024</v>
      </c>
      <c r="F703" s="205" t="str">
        <f t="shared" si="201"/>
        <v>0000-FJ-760</v>
      </c>
      <c r="G703" s="205" t="s">
        <v>2641</v>
      </c>
      <c r="H703" s="9" t="s">
        <v>2657</v>
      </c>
      <c r="I703" s="9" t="str">
        <f>VLOOKUP(J703,Auxiliary!B:C,2,0)</f>
        <v>PUMP</v>
      </c>
      <c r="J703" s="217" t="s">
        <v>2530</v>
      </c>
      <c r="K703" s="217" t="s">
        <v>2654</v>
      </c>
      <c r="L703" s="217" t="s">
        <v>2654</v>
      </c>
      <c r="M703" s="217" t="s">
        <v>2654</v>
      </c>
      <c r="N703" s="217" t="s">
        <v>2654</v>
      </c>
      <c r="O703" s="217" t="s">
        <v>2654</v>
      </c>
      <c r="P703" s="217" t="s">
        <v>2654</v>
      </c>
      <c r="Q703" s="217" t="s">
        <v>2654</v>
      </c>
      <c r="R703" s="217" t="s">
        <v>2654</v>
      </c>
      <c r="S703" s="217" t="s">
        <v>2654</v>
      </c>
      <c r="T703" s="217" t="s">
        <v>2653</v>
      </c>
      <c r="U703" s="217" t="s">
        <v>2654</v>
      </c>
      <c r="V703" s="217" t="s">
        <v>2654</v>
      </c>
      <c r="W703" s="217" t="s">
        <v>2654</v>
      </c>
      <c r="X703" s="217" t="s">
        <v>2654</v>
      </c>
      <c r="Y703" s="217" t="s">
        <v>2654</v>
      </c>
      <c r="Z703" s="217" t="s">
        <v>2654</v>
      </c>
      <c r="AA703" s="217" t="s">
        <v>2654</v>
      </c>
      <c r="AB703" s="217" t="str">
        <f t="shared" si="202"/>
        <v>NO</v>
      </c>
      <c r="AC703" s="217" t="str">
        <f t="shared" si="203"/>
        <v>NO</v>
      </c>
      <c r="AD703" s="217" t="str">
        <f t="shared" si="204"/>
        <v>NO</v>
      </c>
      <c r="AE703" s="217" t="str">
        <f t="shared" si="205"/>
        <v>NO</v>
      </c>
      <c r="AF703" s="217" t="str">
        <f t="shared" si="206"/>
        <v>NO</v>
      </c>
      <c r="AG703" s="217" t="str">
        <f t="shared" si="207"/>
        <v>NO</v>
      </c>
      <c r="AH703" s="217" t="str">
        <f t="shared" si="209"/>
        <v>NO</v>
      </c>
      <c r="AI703" s="217" t="str">
        <f t="shared" si="210"/>
        <v>NO</v>
      </c>
      <c r="AJ703" s="217" t="str">
        <f t="shared" si="194"/>
        <v>NO</v>
      </c>
      <c r="AK703" s="217" t="str">
        <f t="shared" si="195"/>
        <v>NO</v>
      </c>
      <c r="AL703" s="217" t="str">
        <f t="shared" si="196"/>
        <v>NO</v>
      </c>
      <c r="AM703" s="217" t="str">
        <f t="shared" si="197"/>
        <v>NO</v>
      </c>
      <c r="AN703" s="217" t="str">
        <f t="shared" si="198"/>
        <v>NO</v>
      </c>
      <c r="AO703" s="217" t="str">
        <f t="shared" si="198"/>
        <v>NO</v>
      </c>
      <c r="AP703" s="217" t="str">
        <f>IF(AND(Inputs!$E$16=TRUE,K703="YES"),"YES","NO")</f>
        <v>NO</v>
      </c>
      <c r="AQ703" s="217" t="str">
        <f t="shared" si="199"/>
        <v>NO</v>
      </c>
      <c r="AR703" s="217" t="str">
        <f t="shared" si="208"/>
        <v>NO</v>
      </c>
      <c r="AS703" s="216">
        <v>10</v>
      </c>
      <c r="AT703" s="221">
        <f t="shared" si="211"/>
        <v>43430</v>
      </c>
      <c r="AU703" s="217" t="str">
        <f t="shared" si="200"/>
        <v>PO+10W</v>
      </c>
    </row>
    <row r="704" spans="1:47" s="9" customFormat="1" hidden="1" x14ac:dyDescent="0.25">
      <c r="A704" s="218"/>
      <c r="B704" s="217" t="s">
        <v>2636</v>
      </c>
      <c r="C704" s="217">
        <v>700</v>
      </c>
      <c r="D704" s="225">
        <v>780</v>
      </c>
      <c r="E704" s="205" t="s">
        <v>2025</v>
      </c>
      <c r="F704" s="205" t="str">
        <f t="shared" si="201"/>
        <v>0000-FJ-780</v>
      </c>
      <c r="G704" s="205" t="s">
        <v>2641</v>
      </c>
      <c r="H704" s="9" t="s">
        <v>2657</v>
      </c>
      <c r="I704" s="9" t="str">
        <f>VLOOKUP(J704,Auxiliary!B:C,2,0)</f>
        <v>DRUM</v>
      </c>
      <c r="J704" s="217" t="s">
        <v>392</v>
      </c>
      <c r="K704" s="217" t="s">
        <v>2654</v>
      </c>
      <c r="L704" s="217" t="s">
        <v>2654</v>
      </c>
      <c r="M704" s="217" t="s">
        <v>2654</v>
      </c>
      <c r="N704" s="217" t="s">
        <v>2654</v>
      </c>
      <c r="O704" s="217" t="s">
        <v>2654</v>
      </c>
      <c r="P704" s="217" t="s">
        <v>2654</v>
      </c>
      <c r="Q704" s="217" t="s">
        <v>2654</v>
      </c>
      <c r="R704" s="217" t="s">
        <v>2654</v>
      </c>
      <c r="S704" s="217" t="s">
        <v>2654</v>
      </c>
      <c r="T704" s="217" t="s">
        <v>2654</v>
      </c>
      <c r="U704" s="217" t="s">
        <v>2653</v>
      </c>
      <c r="V704" s="217" t="s">
        <v>2654</v>
      </c>
      <c r="W704" s="217" t="s">
        <v>2654</v>
      </c>
      <c r="X704" s="217" t="s">
        <v>2654</v>
      </c>
      <c r="Y704" s="217" t="s">
        <v>2654</v>
      </c>
      <c r="Z704" s="217" t="s">
        <v>2654</v>
      </c>
      <c r="AA704" s="217" t="s">
        <v>2654</v>
      </c>
      <c r="AB704" s="217" t="str">
        <f t="shared" si="202"/>
        <v>NO</v>
      </c>
      <c r="AC704" s="217" t="str">
        <f t="shared" si="203"/>
        <v>NO</v>
      </c>
      <c r="AD704" s="217" t="str">
        <f t="shared" si="204"/>
        <v>NO</v>
      </c>
      <c r="AE704" s="217" t="str">
        <f t="shared" si="205"/>
        <v>NO</v>
      </c>
      <c r="AF704" s="217" t="str">
        <f t="shared" si="206"/>
        <v>NO</v>
      </c>
      <c r="AG704" s="217" t="str">
        <f t="shared" si="207"/>
        <v>NO</v>
      </c>
      <c r="AH704" s="217" t="str">
        <f t="shared" si="209"/>
        <v>NO</v>
      </c>
      <c r="AI704" s="217" t="str">
        <f t="shared" si="210"/>
        <v>NO</v>
      </c>
      <c r="AJ704" s="217" t="str">
        <f t="shared" si="194"/>
        <v>NO</v>
      </c>
      <c r="AK704" s="217" t="str">
        <f t="shared" si="195"/>
        <v>NO</v>
      </c>
      <c r="AL704" s="217" t="str">
        <f t="shared" si="196"/>
        <v>NO</v>
      </c>
      <c r="AM704" s="217" t="str">
        <f t="shared" si="197"/>
        <v>NO</v>
      </c>
      <c r="AN704" s="217" t="str">
        <f t="shared" si="198"/>
        <v>NO</v>
      </c>
      <c r="AO704" s="217" t="str">
        <f t="shared" si="198"/>
        <v>NO</v>
      </c>
      <c r="AP704" s="217" t="str">
        <f>IF(AND(Inputs!$E$16=TRUE,K704="YES"),"YES","NO")</f>
        <v>NO</v>
      </c>
      <c r="AQ704" s="217" t="str">
        <f t="shared" si="199"/>
        <v>NO</v>
      </c>
      <c r="AR704" s="217" t="str">
        <f t="shared" si="208"/>
        <v>NO</v>
      </c>
      <c r="AS704" s="216">
        <v>10</v>
      </c>
      <c r="AT704" s="221">
        <f t="shared" si="211"/>
        <v>43430</v>
      </c>
      <c r="AU704" s="217" t="str">
        <f t="shared" si="200"/>
        <v>PO+10W</v>
      </c>
    </row>
    <row r="705" spans="1:47" s="9" customFormat="1" hidden="1" x14ac:dyDescent="0.25">
      <c r="A705" s="218"/>
      <c r="B705" s="217" t="s">
        <v>2636</v>
      </c>
      <c r="C705" s="217">
        <v>800</v>
      </c>
      <c r="D705" s="225">
        <v>801</v>
      </c>
      <c r="E705" s="205" t="s">
        <v>2027</v>
      </c>
      <c r="F705" s="205" t="str">
        <f t="shared" si="201"/>
        <v>0000-FJ-801</v>
      </c>
      <c r="G705" s="205" t="s">
        <v>2641</v>
      </c>
      <c r="H705" s="9" t="s">
        <v>2667</v>
      </c>
      <c r="I705" s="9" t="str">
        <f>VLOOKUP(J705,Auxiliary!B:C,2,0)</f>
        <v>INST</v>
      </c>
      <c r="J705" s="217" t="s">
        <v>390</v>
      </c>
      <c r="K705" s="217" t="s">
        <v>2654</v>
      </c>
      <c r="L705" s="217" t="s">
        <v>2654</v>
      </c>
      <c r="M705" s="217" t="s">
        <v>2654</v>
      </c>
      <c r="N705" s="217" t="s">
        <v>2654</v>
      </c>
      <c r="O705" s="217" t="s">
        <v>2654</v>
      </c>
      <c r="P705" s="217" t="s">
        <v>2654</v>
      </c>
      <c r="Q705" s="217" t="s">
        <v>2653</v>
      </c>
      <c r="R705" s="217" t="s">
        <v>2653</v>
      </c>
      <c r="S705" s="217" t="str">
        <f>IF(AND(M$6="X",M705="YES"),"YES","NO")</f>
        <v>NO</v>
      </c>
      <c r="T705" s="217" t="s">
        <v>2654</v>
      </c>
      <c r="U705" s="217" t="s">
        <v>2654</v>
      </c>
      <c r="V705" s="217" t="s">
        <v>2654</v>
      </c>
      <c r="W705" s="217" t="s">
        <v>2654</v>
      </c>
      <c r="X705" s="217" t="s">
        <v>2654</v>
      </c>
      <c r="Y705" s="217" t="s">
        <v>2654</v>
      </c>
      <c r="Z705" s="217" t="s">
        <v>2654</v>
      </c>
      <c r="AA705" s="217" t="s">
        <v>2654</v>
      </c>
      <c r="AB705" s="217" t="str">
        <f t="shared" si="202"/>
        <v>NO</v>
      </c>
      <c r="AC705" s="217" t="str">
        <f t="shared" si="203"/>
        <v>NO</v>
      </c>
      <c r="AD705" s="217" t="str">
        <f t="shared" si="204"/>
        <v>NO</v>
      </c>
      <c r="AE705" s="217" t="str">
        <f t="shared" si="205"/>
        <v>YES</v>
      </c>
      <c r="AF705" s="217" t="str">
        <f t="shared" si="206"/>
        <v>NO</v>
      </c>
      <c r="AG705" s="217" t="str">
        <f t="shared" si="207"/>
        <v>NO</v>
      </c>
      <c r="AH705" s="217" t="str">
        <f t="shared" si="209"/>
        <v>NO</v>
      </c>
      <c r="AI705" s="217" t="str">
        <f t="shared" si="210"/>
        <v>NO</v>
      </c>
      <c r="AJ705" s="217" t="str">
        <f t="shared" si="194"/>
        <v>NO</v>
      </c>
      <c r="AK705" s="217" t="str">
        <f t="shared" si="195"/>
        <v>NO</v>
      </c>
      <c r="AL705" s="217" t="str">
        <f t="shared" si="196"/>
        <v>NO</v>
      </c>
      <c r="AM705" s="217" t="str">
        <f t="shared" si="197"/>
        <v>NO</v>
      </c>
      <c r="AN705" s="217" t="str">
        <f t="shared" si="198"/>
        <v>NO</v>
      </c>
      <c r="AO705" s="217" t="str">
        <f t="shared" si="198"/>
        <v>NO</v>
      </c>
      <c r="AP705" s="217" t="str">
        <f>IF(AND(Inputs!$E$16=TRUE,K705="YES"),"YES","NO")</f>
        <v>NO</v>
      </c>
      <c r="AQ705" s="217" t="str">
        <f t="shared" si="199"/>
        <v>YES</v>
      </c>
      <c r="AR705" s="217" t="str">
        <f t="shared" si="208"/>
        <v>YES</v>
      </c>
      <c r="AS705" s="216">
        <v>16</v>
      </c>
      <c r="AT705" s="221">
        <f t="shared" si="211"/>
        <v>43472</v>
      </c>
      <c r="AU705" s="217" t="str">
        <f t="shared" si="200"/>
        <v>PO+16W</v>
      </c>
    </row>
    <row r="706" spans="1:47" s="9" customFormat="1" hidden="1" x14ac:dyDescent="0.25">
      <c r="A706" s="218"/>
      <c r="B706" s="217" t="s">
        <v>2636</v>
      </c>
      <c r="C706" s="217">
        <v>800</v>
      </c>
      <c r="D706" s="225">
        <v>802</v>
      </c>
      <c r="E706" s="205" t="s">
        <v>2028</v>
      </c>
      <c r="F706" s="205" t="str">
        <f t="shared" si="201"/>
        <v>0000-FJ-802</v>
      </c>
      <c r="G706" s="205" t="s">
        <v>2641</v>
      </c>
      <c r="H706" s="9" t="s">
        <v>2667</v>
      </c>
      <c r="I706" s="9" t="str">
        <f>VLOOKUP(J706,Auxiliary!B:C,2,0)</f>
        <v>INST</v>
      </c>
      <c r="J706" s="217" t="s">
        <v>390</v>
      </c>
      <c r="K706" s="217" t="s">
        <v>2654</v>
      </c>
      <c r="L706" s="217" t="s">
        <v>2654</v>
      </c>
      <c r="M706" s="217" t="s">
        <v>2654</v>
      </c>
      <c r="N706" s="217" t="s">
        <v>2654</v>
      </c>
      <c r="O706" s="217" t="s">
        <v>2654</v>
      </c>
      <c r="P706" s="217" t="s">
        <v>2654</v>
      </c>
      <c r="Q706" s="217" t="s">
        <v>2654</v>
      </c>
      <c r="R706" s="217" t="s">
        <v>2653</v>
      </c>
      <c r="S706" s="217" t="s">
        <v>2654</v>
      </c>
      <c r="T706" s="217" t="s">
        <v>2654</v>
      </c>
      <c r="U706" s="217" t="s">
        <v>2654</v>
      </c>
      <c r="V706" s="217" t="s">
        <v>2654</v>
      </c>
      <c r="W706" s="217" t="s">
        <v>2654</v>
      </c>
      <c r="X706" s="217" t="s">
        <v>2654</v>
      </c>
      <c r="Y706" s="217" t="s">
        <v>2654</v>
      </c>
      <c r="Z706" s="217" t="s">
        <v>2654</v>
      </c>
      <c r="AA706" s="217" t="s">
        <v>2654</v>
      </c>
      <c r="AB706" s="217" t="str">
        <f t="shared" si="202"/>
        <v>NO</v>
      </c>
      <c r="AC706" s="217" t="str">
        <f t="shared" si="203"/>
        <v>NO</v>
      </c>
      <c r="AD706" s="217" t="str">
        <f t="shared" si="204"/>
        <v>NO</v>
      </c>
      <c r="AE706" s="217" t="str">
        <f t="shared" si="205"/>
        <v>NO</v>
      </c>
      <c r="AF706" s="217" t="str">
        <f t="shared" si="206"/>
        <v>NO</v>
      </c>
      <c r="AG706" s="217" t="str">
        <f t="shared" si="207"/>
        <v>NO</v>
      </c>
      <c r="AH706" s="217" t="str">
        <f t="shared" si="209"/>
        <v>NO</v>
      </c>
      <c r="AI706" s="217" t="str">
        <f t="shared" si="210"/>
        <v>NO</v>
      </c>
      <c r="AJ706" s="217" t="str">
        <f t="shared" si="194"/>
        <v>NO</v>
      </c>
      <c r="AK706" s="217" t="str">
        <f t="shared" si="195"/>
        <v>NO</v>
      </c>
      <c r="AL706" s="217" t="str">
        <f t="shared" si="196"/>
        <v>NO</v>
      </c>
      <c r="AM706" s="217" t="str">
        <f t="shared" si="197"/>
        <v>NO</v>
      </c>
      <c r="AN706" s="217" t="str">
        <f t="shared" si="198"/>
        <v>NO</v>
      </c>
      <c r="AO706" s="217" t="str">
        <f t="shared" si="198"/>
        <v>NO</v>
      </c>
      <c r="AP706" s="217" t="str">
        <f>IF(AND(Inputs!$E$16=TRUE,K706="YES"),"YES","NO")</f>
        <v>NO</v>
      </c>
      <c r="AQ706" s="217" t="str">
        <f t="shared" si="199"/>
        <v>NO</v>
      </c>
      <c r="AR706" s="217" t="str">
        <f t="shared" si="208"/>
        <v>NO</v>
      </c>
      <c r="AS706" s="216">
        <v>24</v>
      </c>
      <c r="AT706" s="221">
        <f t="shared" si="211"/>
        <v>43528</v>
      </c>
      <c r="AU706" s="217" t="str">
        <f t="shared" si="200"/>
        <v>PO+24W</v>
      </c>
    </row>
    <row r="707" spans="1:47" s="9" customFormat="1" hidden="1" x14ac:dyDescent="0.25">
      <c r="A707" s="218"/>
      <c r="B707" s="217" t="s">
        <v>2636</v>
      </c>
      <c r="C707" s="217">
        <v>800</v>
      </c>
      <c r="D707" s="225">
        <v>803</v>
      </c>
      <c r="E707" s="205" t="s">
        <v>2500</v>
      </c>
      <c r="F707" s="205" t="str">
        <f t="shared" si="201"/>
        <v>0000-FJ-803</v>
      </c>
      <c r="G707" s="205" t="s">
        <v>2641</v>
      </c>
      <c r="H707" s="9" t="s">
        <v>2667</v>
      </c>
      <c r="I707" s="9" t="str">
        <f>VLOOKUP(J707,Auxiliary!B:C,2,0)</f>
        <v>CV00</v>
      </c>
      <c r="J707" s="217" t="s">
        <v>2531</v>
      </c>
      <c r="K707" s="217" t="s">
        <v>2654</v>
      </c>
      <c r="L707" s="217" t="s">
        <v>2654</v>
      </c>
      <c r="M707" s="217" t="s">
        <v>2654</v>
      </c>
      <c r="N707" s="217" t="s">
        <v>2654</v>
      </c>
      <c r="O707" s="217" t="s">
        <v>2654</v>
      </c>
      <c r="P707" s="217" t="s">
        <v>2654</v>
      </c>
      <c r="Q707" s="217" t="s">
        <v>2653</v>
      </c>
      <c r="R707" s="217" t="s">
        <v>2653</v>
      </c>
      <c r="S707" s="217" t="str">
        <f>IF(AND(M$6="X",M707="YES"),"YES","NO")</f>
        <v>NO</v>
      </c>
      <c r="T707" s="217" t="s">
        <v>2654</v>
      </c>
      <c r="U707" s="217" t="s">
        <v>2654</v>
      </c>
      <c r="V707" s="217" t="s">
        <v>2654</v>
      </c>
      <c r="W707" s="217" t="s">
        <v>2654</v>
      </c>
      <c r="X707" s="217" t="s">
        <v>2654</v>
      </c>
      <c r="Y707" s="217" t="s">
        <v>2654</v>
      </c>
      <c r="Z707" s="217" t="s">
        <v>2654</v>
      </c>
      <c r="AA707" s="217" t="s">
        <v>2654</v>
      </c>
      <c r="AB707" s="217" t="str">
        <f t="shared" si="202"/>
        <v>NO</v>
      </c>
      <c r="AC707" s="217" t="str">
        <f t="shared" si="203"/>
        <v>NO</v>
      </c>
      <c r="AD707" s="217" t="str">
        <f t="shared" si="204"/>
        <v>NO</v>
      </c>
      <c r="AE707" s="217" t="str">
        <f t="shared" si="205"/>
        <v>YES</v>
      </c>
      <c r="AF707" s="217" t="str">
        <f t="shared" si="206"/>
        <v>NO</v>
      </c>
      <c r="AG707" s="217" t="str">
        <f t="shared" si="207"/>
        <v>NO</v>
      </c>
      <c r="AH707" s="217" t="str">
        <f t="shared" si="209"/>
        <v>NO</v>
      </c>
      <c r="AI707" s="217" t="str">
        <f t="shared" si="210"/>
        <v>NO</v>
      </c>
      <c r="AJ707" s="217" t="str">
        <f t="shared" si="194"/>
        <v>NO</v>
      </c>
      <c r="AK707" s="217" t="str">
        <f t="shared" si="195"/>
        <v>NO</v>
      </c>
      <c r="AL707" s="217" t="str">
        <f t="shared" si="196"/>
        <v>NO</v>
      </c>
      <c r="AM707" s="217" t="str">
        <f t="shared" si="197"/>
        <v>NO</v>
      </c>
      <c r="AN707" s="217" t="str">
        <f t="shared" si="198"/>
        <v>NO</v>
      </c>
      <c r="AO707" s="217" t="str">
        <f t="shared" si="198"/>
        <v>NO</v>
      </c>
      <c r="AP707" s="217" t="str">
        <f>IF(AND(Inputs!$E$16=TRUE,K707="YES"),"YES","NO")</f>
        <v>NO</v>
      </c>
      <c r="AQ707" s="217" t="str">
        <f t="shared" si="199"/>
        <v>YES</v>
      </c>
      <c r="AR707" s="217" t="str">
        <f t="shared" si="208"/>
        <v>YES</v>
      </c>
      <c r="AS707" s="216">
        <v>16</v>
      </c>
      <c r="AT707" s="221">
        <f t="shared" si="211"/>
        <v>43472</v>
      </c>
      <c r="AU707" s="217" t="str">
        <f t="shared" si="200"/>
        <v>PO+16W</v>
      </c>
    </row>
    <row r="708" spans="1:47" s="9" customFormat="1" hidden="1" x14ac:dyDescent="0.25">
      <c r="A708" s="218"/>
      <c r="B708" s="217" t="s">
        <v>2636</v>
      </c>
      <c r="C708" s="217">
        <v>800</v>
      </c>
      <c r="D708" s="225">
        <v>804</v>
      </c>
      <c r="E708" s="205" t="s">
        <v>2501</v>
      </c>
      <c r="F708" s="205" t="str">
        <f t="shared" si="201"/>
        <v>0000-FJ-804</v>
      </c>
      <c r="G708" s="205" t="s">
        <v>2641</v>
      </c>
      <c r="H708" s="9" t="s">
        <v>2667</v>
      </c>
      <c r="I708" s="9" t="str">
        <f>VLOOKUP(J708,Auxiliary!B:C,2,0)</f>
        <v>PSV0</v>
      </c>
      <c r="J708" s="217" t="s">
        <v>2533</v>
      </c>
      <c r="K708" s="217" t="s">
        <v>2654</v>
      </c>
      <c r="L708" s="217" t="s">
        <v>2654</v>
      </c>
      <c r="M708" s="217" t="s">
        <v>2654</v>
      </c>
      <c r="N708" s="217" t="s">
        <v>2654</v>
      </c>
      <c r="O708" s="217" t="s">
        <v>2654</v>
      </c>
      <c r="P708" s="217" t="s">
        <v>2654</v>
      </c>
      <c r="Q708" s="217" t="s">
        <v>2654</v>
      </c>
      <c r="R708" s="217" t="s">
        <v>2653</v>
      </c>
      <c r="S708" s="217" t="s">
        <v>2654</v>
      </c>
      <c r="T708" s="217" t="s">
        <v>2654</v>
      </c>
      <c r="U708" s="217" t="s">
        <v>2654</v>
      </c>
      <c r="V708" s="217" t="s">
        <v>2654</v>
      </c>
      <c r="W708" s="217" t="s">
        <v>2654</v>
      </c>
      <c r="X708" s="217" t="s">
        <v>2654</v>
      </c>
      <c r="Y708" s="217" t="s">
        <v>2654</v>
      </c>
      <c r="Z708" s="217" t="s">
        <v>2654</v>
      </c>
      <c r="AA708" s="217" t="s">
        <v>2654</v>
      </c>
      <c r="AB708" s="217" t="str">
        <f t="shared" si="202"/>
        <v>NO</v>
      </c>
      <c r="AC708" s="217" t="str">
        <f t="shared" si="203"/>
        <v>NO</v>
      </c>
      <c r="AD708" s="217" t="str">
        <f t="shared" si="204"/>
        <v>NO</v>
      </c>
      <c r="AE708" s="217" t="str">
        <f t="shared" si="205"/>
        <v>NO</v>
      </c>
      <c r="AF708" s="217" t="str">
        <f t="shared" si="206"/>
        <v>NO</v>
      </c>
      <c r="AG708" s="217" t="str">
        <f t="shared" si="207"/>
        <v>NO</v>
      </c>
      <c r="AH708" s="217" t="str">
        <f t="shared" si="209"/>
        <v>NO</v>
      </c>
      <c r="AI708" s="217" t="str">
        <f t="shared" si="210"/>
        <v>NO</v>
      </c>
      <c r="AJ708" s="217" t="str">
        <f t="shared" si="194"/>
        <v>NO</v>
      </c>
      <c r="AK708" s="217" t="str">
        <f t="shared" si="195"/>
        <v>NO</v>
      </c>
      <c r="AL708" s="217" t="str">
        <f t="shared" si="196"/>
        <v>NO</v>
      </c>
      <c r="AM708" s="217" t="str">
        <f t="shared" si="197"/>
        <v>NO</v>
      </c>
      <c r="AN708" s="217" t="str">
        <f t="shared" si="198"/>
        <v>NO</v>
      </c>
      <c r="AO708" s="217" t="str">
        <f t="shared" si="198"/>
        <v>NO</v>
      </c>
      <c r="AP708" s="217" t="str">
        <f>IF(AND(Inputs!$E$16=TRUE,K708="YES"),"YES","NO")</f>
        <v>NO</v>
      </c>
      <c r="AQ708" s="217" t="str">
        <f t="shared" si="199"/>
        <v>NO</v>
      </c>
      <c r="AR708" s="217" t="str">
        <f t="shared" si="208"/>
        <v>NO</v>
      </c>
      <c r="AS708" s="216">
        <v>16</v>
      </c>
      <c r="AT708" s="221">
        <f t="shared" si="211"/>
        <v>43472</v>
      </c>
      <c r="AU708" s="217" t="str">
        <f t="shared" si="200"/>
        <v>PO+16W</v>
      </c>
    </row>
    <row r="709" spans="1:47" s="9" customFormat="1" hidden="1" x14ac:dyDescent="0.25">
      <c r="A709" s="218"/>
      <c r="B709" s="217" t="s">
        <v>2636</v>
      </c>
      <c r="C709" s="217">
        <v>800</v>
      </c>
      <c r="D709" s="225">
        <v>805</v>
      </c>
      <c r="E709" s="205" t="s">
        <v>2502</v>
      </c>
      <c r="F709" s="205" t="str">
        <f t="shared" si="201"/>
        <v>0000-FJ-805</v>
      </c>
      <c r="G709" s="205" t="s">
        <v>2641</v>
      </c>
      <c r="H709" s="9" t="s">
        <v>2667</v>
      </c>
      <c r="I709" s="9" t="str">
        <f>VLOOKUP(J709,Auxiliary!B:C,2,0)</f>
        <v>FLOW</v>
      </c>
      <c r="J709" s="217" t="s">
        <v>2540</v>
      </c>
      <c r="K709" s="217" t="s">
        <v>2654</v>
      </c>
      <c r="L709" s="217" t="s">
        <v>2654</v>
      </c>
      <c r="M709" s="217" t="s">
        <v>2654</v>
      </c>
      <c r="N709" s="217" t="s">
        <v>2654</v>
      </c>
      <c r="O709" s="217" t="s">
        <v>2654</v>
      </c>
      <c r="P709" s="217" t="s">
        <v>2654</v>
      </c>
      <c r="Q709" s="217" t="s">
        <v>2653</v>
      </c>
      <c r="R709" s="217" t="s">
        <v>2653</v>
      </c>
      <c r="S709" s="217" t="str">
        <f>IF(AND(M$6="X",M709="YES"),"YES","NO")</f>
        <v>NO</v>
      </c>
      <c r="T709" s="217" t="s">
        <v>2654</v>
      </c>
      <c r="U709" s="217" t="s">
        <v>2654</v>
      </c>
      <c r="V709" s="217" t="s">
        <v>2654</v>
      </c>
      <c r="W709" s="217" t="s">
        <v>2654</v>
      </c>
      <c r="X709" s="217" t="s">
        <v>2654</v>
      </c>
      <c r="Y709" s="217" t="s">
        <v>2654</v>
      </c>
      <c r="Z709" s="217" t="s">
        <v>2654</v>
      </c>
      <c r="AA709" s="217" t="s">
        <v>2654</v>
      </c>
      <c r="AB709" s="217" t="str">
        <f t="shared" si="202"/>
        <v>NO</v>
      </c>
      <c r="AC709" s="217" t="str">
        <f t="shared" si="203"/>
        <v>NO</v>
      </c>
      <c r="AD709" s="217" t="str">
        <f t="shared" si="204"/>
        <v>NO</v>
      </c>
      <c r="AE709" s="217" t="str">
        <f t="shared" si="205"/>
        <v>YES</v>
      </c>
      <c r="AF709" s="217" t="str">
        <f t="shared" si="206"/>
        <v>NO</v>
      </c>
      <c r="AG709" s="217" t="str">
        <f t="shared" si="207"/>
        <v>NO</v>
      </c>
      <c r="AH709" s="217" t="str">
        <f t="shared" si="209"/>
        <v>NO</v>
      </c>
      <c r="AI709" s="217" t="str">
        <f t="shared" si="210"/>
        <v>NO</v>
      </c>
      <c r="AJ709" s="217" t="str">
        <f t="shared" si="194"/>
        <v>NO</v>
      </c>
      <c r="AK709" s="217" t="str">
        <f t="shared" si="195"/>
        <v>NO</v>
      </c>
      <c r="AL709" s="217" t="str">
        <f t="shared" si="196"/>
        <v>NO</v>
      </c>
      <c r="AM709" s="217" t="str">
        <f t="shared" si="197"/>
        <v>NO</v>
      </c>
      <c r="AN709" s="217" t="str">
        <f t="shared" si="198"/>
        <v>NO</v>
      </c>
      <c r="AO709" s="217" t="str">
        <f t="shared" si="198"/>
        <v>NO</v>
      </c>
      <c r="AP709" s="217" t="str">
        <f>IF(AND(Inputs!$E$16=TRUE,K709="YES"),"YES","NO")</f>
        <v>NO</v>
      </c>
      <c r="AQ709" s="217" t="str">
        <f t="shared" si="199"/>
        <v>YES</v>
      </c>
      <c r="AR709" s="217" t="str">
        <f t="shared" si="208"/>
        <v>YES</v>
      </c>
      <c r="AS709" s="216">
        <v>16</v>
      </c>
      <c r="AT709" s="221">
        <f t="shared" si="211"/>
        <v>43472</v>
      </c>
      <c r="AU709" s="217" t="str">
        <f t="shared" si="200"/>
        <v>PO+16W</v>
      </c>
    </row>
    <row r="710" spans="1:47" s="9" customFormat="1" hidden="1" x14ac:dyDescent="0.25">
      <c r="A710" s="218"/>
      <c r="B710" s="217" t="s">
        <v>2636</v>
      </c>
      <c r="C710" s="217">
        <v>800</v>
      </c>
      <c r="D710" s="225">
        <v>806</v>
      </c>
      <c r="E710" s="205" t="s">
        <v>2939</v>
      </c>
      <c r="F710" s="205" t="str">
        <f t="shared" si="201"/>
        <v>0000-FJ-806</v>
      </c>
      <c r="G710" s="205" t="s">
        <v>2641</v>
      </c>
      <c r="H710" s="9" t="s">
        <v>2667</v>
      </c>
      <c r="I710" s="9" t="str">
        <f>VLOOKUP(J710,Auxiliary!B:C,2,0)</f>
        <v>PRES</v>
      </c>
      <c r="J710" s="217" t="s">
        <v>2541</v>
      </c>
      <c r="K710" s="217" t="s">
        <v>2654</v>
      </c>
      <c r="L710" s="217" t="s">
        <v>2654</v>
      </c>
      <c r="M710" s="217" t="s">
        <v>2654</v>
      </c>
      <c r="N710" s="217" t="s">
        <v>2654</v>
      </c>
      <c r="O710" s="217" t="s">
        <v>2654</v>
      </c>
      <c r="P710" s="217" t="s">
        <v>2654</v>
      </c>
      <c r="Q710" s="217" t="s">
        <v>2653</v>
      </c>
      <c r="R710" s="217" t="s">
        <v>2653</v>
      </c>
      <c r="S710" s="217" t="str">
        <f>IF(AND(M$6="X",M710="YES"),"YES","NO")</f>
        <v>NO</v>
      </c>
      <c r="T710" s="217" t="s">
        <v>2654</v>
      </c>
      <c r="U710" s="217" t="s">
        <v>2654</v>
      </c>
      <c r="V710" s="217" t="s">
        <v>2654</v>
      </c>
      <c r="W710" s="217" t="s">
        <v>2654</v>
      </c>
      <c r="X710" s="217" t="s">
        <v>2654</v>
      </c>
      <c r="Y710" s="217" t="s">
        <v>2654</v>
      </c>
      <c r="Z710" s="217" t="s">
        <v>2654</v>
      </c>
      <c r="AA710" s="217" t="s">
        <v>2654</v>
      </c>
      <c r="AB710" s="217" t="str">
        <f t="shared" si="202"/>
        <v>NO</v>
      </c>
      <c r="AC710" s="217" t="str">
        <f t="shared" si="203"/>
        <v>NO</v>
      </c>
      <c r="AD710" s="217" t="str">
        <f t="shared" si="204"/>
        <v>NO</v>
      </c>
      <c r="AE710" s="217" t="str">
        <f t="shared" si="205"/>
        <v>YES</v>
      </c>
      <c r="AF710" s="217" t="str">
        <f t="shared" si="206"/>
        <v>NO</v>
      </c>
      <c r="AG710" s="217" t="str">
        <f t="shared" si="207"/>
        <v>NO</v>
      </c>
      <c r="AH710" s="217" t="str">
        <f t="shared" si="209"/>
        <v>NO</v>
      </c>
      <c r="AI710" s="217" t="str">
        <f t="shared" si="210"/>
        <v>NO</v>
      </c>
      <c r="AJ710" s="217" t="str">
        <f t="shared" si="194"/>
        <v>NO</v>
      </c>
      <c r="AK710" s="217" t="str">
        <f t="shared" si="195"/>
        <v>NO</v>
      </c>
      <c r="AL710" s="217" t="str">
        <f t="shared" si="196"/>
        <v>NO</v>
      </c>
      <c r="AM710" s="217" t="str">
        <f t="shared" si="197"/>
        <v>NO</v>
      </c>
      <c r="AN710" s="217" t="str">
        <f t="shared" si="198"/>
        <v>NO</v>
      </c>
      <c r="AO710" s="217" t="str">
        <f t="shared" si="198"/>
        <v>NO</v>
      </c>
      <c r="AP710" s="217" t="str">
        <f>IF(AND(Inputs!$E$16=TRUE,K710="YES"),"YES","NO")</f>
        <v>NO</v>
      </c>
      <c r="AQ710" s="217" t="str">
        <f t="shared" si="199"/>
        <v>YES</v>
      </c>
      <c r="AR710" s="217" t="str">
        <f t="shared" si="208"/>
        <v>YES</v>
      </c>
      <c r="AS710" s="216">
        <v>16</v>
      </c>
      <c r="AT710" s="221">
        <f t="shared" si="211"/>
        <v>43472</v>
      </c>
      <c r="AU710" s="217" t="str">
        <f t="shared" si="200"/>
        <v>PO+16W</v>
      </c>
    </row>
    <row r="711" spans="1:47" s="9" customFormat="1" hidden="1" x14ac:dyDescent="0.25">
      <c r="A711" s="218"/>
      <c r="B711" s="217" t="s">
        <v>2636</v>
      </c>
      <c r="C711" s="217">
        <v>800</v>
      </c>
      <c r="D711" s="225">
        <v>807</v>
      </c>
      <c r="E711" s="205" t="s">
        <v>2503</v>
      </c>
      <c r="F711" s="205" t="str">
        <f t="shared" si="201"/>
        <v>0000-FJ-807</v>
      </c>
      <c r="G711" s="205" t="s">
        <v>2641</v>
      </c>
      <c r="H711" s="9" t="s">
        <v>2667</v>
      </c>
      <c r="I711" s="9" t="str">
        <f>VLOOKUP(J711,Auxiliary!B:C,2,0)</f>
        <v>LEVE</v>
      </c>
      <c r="J711" s="217" t="s">
        <v>2538</v>
      </c>
      <c r="K711" s="217" t="s">
        <v>2654</v>
      </c>
      <c r="L711" s="217" t="s">
        <v>2654</v>
      </c>
      <c r="M711" s="217" t="s">
        <v>2654</v>
      </c>
      <c r="N711" s="217" t="s">
        <v>2654</v>
      </c>
      <c r="O711" s="217" t="s">
        <v>2654</v>
      </c>
      <c r="P711" s="217" t="s">
        <v>2654</v>
      </c>
      <c r="Q711" s="217" t="s">
        <v>2654</v>
      </c>
      <c r="R711" s="217" t="s">
        <v>2653</v>
      </c>
      <c r="S711" s="217" t="s">
        <v>2654</v>
      </c>
      <c r="T711" s="217" t="s">
        <v>2654</v>
      </c>
      <c r="U711" s="217" t="s">
        <v>2654</v>
      </c>
      <c r="V711" s="217" t="s">
        <v>2654</v>
      </c>
      <c r="W711" s="217" t="s">
        <v>2654</v>
      </c>
      <c r="X711" s="217" t="s">
        <v>2654</v>
      </c>
      <c r="Y711" s="217" t="s">
        <v>2654</v>
      </c>
      <c r="Z711" s="217" t="s">
        <v>2654</v>
      </c>
      <c r="AA711" s="217" t="s">
        <v>2654</v>
      </c>
      <c r="AB711" s="217" t="str">
        <f t="shared" si="202"/>
        <v>NO</v>
      </c>
      <c r="AC711" s="217" t="str">
        <f t="shared" si="203"/>
        <v>NO</v>
      </c>
      <c r="AD711" s="217" t="str">
        <f t="shared" si="204"/>
        <v>NO</v>
      </c>
      <c r="AE711" s="217" t="str">
        <f t="shared" si="205"/>
        <v>NO</v>
      </c>
      <c r="AF711" s="217" t="str">
        <f t="shared" si="206"/>
        <v>NO</v>
      </c>
      <c r="AG711" s="217" t="str">
        <f t="shared" si="207"/>
        <v>NO</v>
      </c>
      <c r="AH711" s="217" t="str">
        <f t="shared" si="209"/>
        <v>NO</v>
      </c>
      <c r="AI711" s="217" t="str">
        <f t="shared" si="210"/>
        <v>NO</v>
      </c>
      <c r="AJ711" s="217" t="str">
        <f t="shared" si="194"/>
        <v>NO</v>
      </c>
      <c r="AK711" s="217" t="str">
        <f t="shared" si="195"/>
        <v>NO</v>
      </c>
      <c r="AL711" s="217" t="str">
        <f t="shared" si="196"/>
        <v>NO</v>
      </c>
      <c r="AM711" s="217" t="str">
        <f t="shared" si="197"/>
        <v>NO</v>
      </c>
      <c r="AN711" s="217" t="str">
        <f t="shared" si="198"/>
        <v>NO</v>
      </c>
      <c r="AO711" s="217" t="str">
        <f t="shared" si="198"/>
        <v>NO</v>
      </c>
      <c r="AP711" s="217" t="str">
        <f>IF(AND(Inputs!$E$16=TRUE,K711="YES"),"YES","NO")</f>
        <v>NO</v>
      </c>
      <c r="AQ711" s="217" t="str">
        <f t="shared" si="199"/>
        <v>NO</v>
      </c>
      <c r="AR711" s="217" t="str">
        <f t="shared" si="208"/>
        <v>NO</v>
      </c>
      <c r="AS711" s="216">
        <v>16</v>
      </c>
      <c r="AT711" s="221">
        <f t="shared" si="211"/>
        <v>43472</v>
      </c>
      <c r="AU711" s="217" t="str">
        <f t="shared" si="200"/>
        <v>PO+16W</v>
      </c>
    </row>
    <row r="712" spans="1:47" s="9" customFormat="1" hidden="1" x14ac:dyDescent="0.25">
      <c r="A712" s="218"/>
      <c r="B712" s="217" t="s">
        <v>2636</v>
      </c>
      <c r="C712" s="217">
        <v>800</v>
      </c>
      <c r="D712" s="225">
        <v>808</v>
      </c>
      <c r="E712" s="205" t="s">
        <v>2504</v>
      </c>
      <c r="F712" s="205" t="str">
        <f t="shared" si="201"/>
        <v>0000-FJ-808</v>
      </c>
      <c r="G712" s="205" t="s">
        <v>2641</v>
      </c>
      <c r="H712" s="9" t="s">
        <v>2667</v>
      </c>
      <c r="I712" s="9" t="str">
        <f>VLOOKUP(J712,Auxiliary!B:C,2,0)</f>
        <v>TEMP</v>
      </c>
      <c r="J712" s="217" t="s">
        <v>2543</v>
      </c>
      <c r="K712" s="217" t="s">
        <v>2654</v>
      </c>
      <c r="L712" s="217" t="s">
        <v>2654</v>
      </c>
      <c r="M712" s="217" t="s">
        <v>2654</v>
      </c>
      <c r="N712" s="217" t="s">
        <v>2654</v>
      </c>
      <c r="O712" s="217" t="s">
        <v>2654</v>
      </c>
      <c r="P712" s="217" t="s">
        <v>2654</v>
      </c>
      <c r="Q712" s="217" t="s">
        <v>2653</v>
      </c>
      <c r="R712" s="217" t="s">
        <v>2653</v>
      </c>
      <c r="S712" s="217" t="str">
        <f>IF(AND(M$6="X",M712="YES"),"YES","NO")</f>
        <v>NO</v>
      </c>
      <c r="T712" s="217" t="s">
        <v>2654</v>
      </c>
      <c r="U712" s="217" t="s">
        <v>2654</v>
      </c>
      <c r="V712" s="217" t="s">
        <v>2654</v>
      </c>
      <c r="W712" s="217" t="s">
        <v>2654</v>
      </c>
      <c r="X712" s="217" t="s">
        <v>2654</v>
      </c>
      <c r="Y712" s="217" t="s">
        <v>2654</v>
      </c>
      <c r="Z712" s="217" t="s">
        <v>2654</v>
      </c>
      <c r="AA712" s="217" t="s">
        <v>2654</v>
      </c>
      <c r="AB712" s="217" t="str">
        <f t="shared" si="202"/>
        <v>NO</v>
      </c>
      <c r="AC712" s="217" t="str">
        <f t="shared" si="203"/>
        <v>NO</v>
      </c>
      <c r="AD712" s="217" t="str">
        <f t="shared" si="204"/>
        <v>NO</v>
      </c>
      <c r="AE712" s="217" t="str">
        <f t="shared" si="205"/>
        <v>YES</v>
      </c>
      <c r="AF712" s="217" t="str">
        <f t="shared" si="206"/>
        <v>NO</v>
      </c>
      <c r="AG712" s="217" t="str">
        <f t="shared" si="207"/>
        <v>NO</v>
      </c>
      <c r="AH712" s="217" t="str">
        <f t="shared" si="209"/>
        <v>NO</v>
      </c>
      <c r="AI712" s="217" t="str">
        <f t="shared" si="210"/>
        <v>NO</v>
      </c>
      <c r="AJ712" s="217" t="str">
        <f t="shared" si="194"/>
        <v>NO</v>
      </c>
      <c r="AK712" s="217" t="str">
        <f t="shared" si="195"/>
        <v>NO</v>
      </c>
      <c r="AL712" s="217" t="str">
        <f t="shared" si="196"/>
        <v>NO</v>
      </c>
      <c r="AM712" s="217" t="str">
        <f t="shared" si="197"/>
        <v>NO</v>
      </c>
      <c r="AN712" s="217" t="str">
        <f t="shared" si="198"/>
        <v>NO</v>
      </c>
      <c r="AO712" s="217" t="str">
        <f t="shared" si="198"/>
        <v>NO</v>
      </c>
      <c r="AP712" s="217" t="str">
        <f>IF(AND(Inputs!$E$16=TRUE,K712="YES"),"YES","NO")</f>
        <v>NO</v>
      </c>
      <c r="AQ712" s="217" t="str">
        <f t="shared" si="199"/>
        <v>YES</v>
      </c>
      <c r="AR712" s="217" t="str">
        <f t="shared" si="208"/>
        <v>YES</v>
      </c>
      <c r="AS712" s="216">
        <v>16</v>
      </c>
      <c r="AT712" s="221">
        <f t="shared" si="211"/>
        <v>43472</v>
      </c>
      <c r="AU712" s="217" t="str">
        <f t="shared" si="200"/>
        <v>PO+16W</v>
      </c>
    </row>
    <row r="713" spans="1:47" s="9" customFormat="1" hidden="1" x14ac:dyDescent="0.25">
      <c r="A713" s="218"/>
      <c r="B713" s="217" t="s">
        <v>2636</v>
      </c>
      <c r="C713" s="217">
        <v>800</v>
      </c>
      <c r="D713" s="225">
        <v>809</v>
      </c>
      <c r="E713" s="205" t="s">
        <v>2505</v>
      </c>
      <c r="F713" s="205" t="str">
        <f t="shared" si="201"/>
        <v>0000-FJ-809</v>
      </c>
      <c r="G713" s="205" t="s">
        <v>2641</v>
      </c>
      <c r="H713" s="9" t="s">
        <v>2667</v>
      </c>
      <c r="I713" s="9" t="str">
        <f>VLOOKUP(J713,Auxiliary!B:C,2,0)</f>
        <v>ANAL</v>
      </c>
      <c r="J713" s="217" t="s">
        <v>2535</v>
      </c>
      <c r="K713" s="217" t="s">
        <v>2654</v>
      </c>
      <c r="L713" s="217" t="s">
        <v>2654</v>
      </c>
      <c r="M713" s="217" t="s">
        <v>2654</v>
      </c>
      <c r="N713" s="217" t="s">
        <v>2654</v>
      </c>
      <c r="O713" s="217" t="s">
        <v>2654</v>
      </c>
      <c r="P713" s="217" t="s">
        <v>2654</v>
      </c>
      <c r="Q713" s="217" t="s">
        <v>2653</v>
      </c>
      <c r="R713" s="217" t="s">
        <v>2653</v>
      </c>
      <c r="S713" s="217" t="str">
        <f>IF(AND(M$6="X",M713="YES"),"YES","NO")</f>
        <v>NO</v>
      </c>
      <c r="T713" s="217" t="s">
        <v>2654</v>
      </c>
      <c r="U713" s="217" t="s">
        <v>2654</v>
      </c>
      <c r="V713" s="217" t="s">
        <v>2654</v>
      </c>
      <c r="W713" s="217" t="s">
        <v>2654</v>
      </c>
      <c r="X713" s="217" t="s">
        <v>2654</v>
      </c>
      <c r="Y713" s="217" t="s">
        <v>2654</v>
      </c>
      <c r="Z713" s="217" t="s">
        <v>2654</v>
      </c>
      <c r="AA713" s="217" t="s">
        <v>2654</v>
      </c>
      <c r="AB713" s="217" t="str">
        <f t="shared" si="202"/>
        <v>NO</v>
      </c>
      <c r="AC713" s="217" t="str">
        <f t="shared" si="203"/>
        <v>NO</v>
      </c>
      <c r="AD713" s="217" t="str">
        <f t="shared" si="204"/>
        <v>NO</v>
      </c>
      <c r="AE713" s="217" t="str">
        <f t="shared" si="205"/>
        <v>YES</v>
      </c>
      <c r="AF713" s="217" t="str">
        <f t="shared" si="206"/>
        <v>NO</v>
      </c>
      <c r="AG713" s="217" t="str">
        <f t="shared" si="207"/>
        <v>NO</v>
      </c>
      <c r="AH713" s="217" t="str">
        <f t="shared" si="209"/>
        <v>NO</v>
      </c>
      <c r="AI713" s="217" t="str">
        <f t="shared" si="210"/>
        <v>NO</v>
      </c>
      <c r="AJ713" s="217" t="str">
        <f t="shared" ref="AJ713:AJ776" si="213">IF(AND(V$6="X",V713="YES"),"YES","NO")</f>
        <v>NO</v>
      </c>
      <c r="AK713" s="217" t="str">
        <f t="shared" ref="AK713:AK776" si="214">IF(AND(W$6="X",W713="YES"),"YES","NO")</f>
        <v>NO</v>
      </c>
      <c r="AL713" s="217" t="str">
        <f t="shared" ref="AL713:AL776" si="215">IF(AND(X$6="X",X713="YES"),"YES","NO")</f>
        <v>NO</v>
      </c>
      <c r="AM713" s="217" t="str">
        <f t="shared" ref="AM713:AM776" si="216">IF(AND(Y$6="X",Y713="YES"),"YES","NO")</f>
        <v>NO</v>
      </c>
      <c r="AN713" s="217" t="str">
        <f t="shared" ref="AN713:AO776" si="217">IF(AND(Z$6="X",Z713="YES"),"YES","NO")</f>
        <v>NO</v>
      </c>
      <c r="AO713" s="217" t="str">
        <f t="shared" si="217"/>
        <v>NO</v>
      </c>
      <c r="AP713" s="217" t="str">
        <f>IF(AND(Inputs!$E$16=TRUE,K713="YES"),"YES","NO")</f>
        <v>NO</v>
      </c>
      <c r="AQ713" s="217" t="str">
        <f t="shared" ref="AQ713:AQ776" si="218">IF(OR(M713="YES",AB713="YES",AC713="YES",AD713="YES",AE713="YES",AF713="YES",AG713="YES",AH713="YES",AI713="YES",AJ713="YES",AK713="YES",AL713="YES",AM713="YES",AN713="YES",AO713="YES"),"YES","NO")</f>
        <v>YES</v>
      </c>
      <c r="AR713" s="217" t="str">
        <f t="shared" si="208"/>
        <v>YES</v>
      </c>
      <c r="AS713" s="216">
        <v>16</v>
      </c>
      <c r="AT713" s="221">
        <f t="shared" si="211"/>
        <v>43472</v>
      </c>
      <c r="AU713" s="217" t="str">
        <f t="shared" ref="AU713:AU776" si="219">"PO+"&amp;AS713&amp;"W"</f>
        <v>PO+16W</v>
      </c>
    </row>
    <row r="714" spans="1:47" s="9" customFormat="1" hidden="1" x14ac:dyDescent="0.25">
      <c r="A714" s="218"/>
      <c r="B714" s="217" t="s">
        <v>2636</v>
      </c>
      <c r="C714" s="217">
        <v>800</v>
      </c>
      <c r="D714" s="225">
        <v>810</v>
      </c>
      <c r="E714" s="205" t="s">
        <v>2473</v>
      </c>
      <c r="F714" s="205" t="str">
        <f t="shared" si="201"/>
        <v>0000-FJ-810</v>
      </c>
      <c r="G714" s="205" t="s">
        <v>2641</v>
      </c>
      <c r="H714" s="9" t="s">
        <v>2667</v>
      </c>
      <c r="I714" s="9" t="str">
        <f>VLOOKUP(J714,Auxiliary!B:C,2,0)</f>
        <v>SILE</v>
      </c>
      <c r="J714" s="217" t="s">
        <v>2574</v>
      </c>
      <c r="K714" s="217" t="s">
        <v>2654</v>
      </c>
      <c r="L714" s="217" t="s">
        <v>2654</v>
      </c>
      <c r="M714" s="217" t="s">
        <v>2654</v>
      </c>
      <c r="N714" s="217" t="s">
        <v>2654</v>
      </c>
      <c r="O714" s="217" t="s">
        <v>2654</v>
      </c>
      <c r="P714" s="217" t="s">
        <v>2654</v>
      </c>
      <c r="Q714" s="217" t="s">
        <v>2654</v>
      </c>
      <c r="R714" s="217" t="s">
        <v>2654</v>
      </c>
      <c r="S714" s="217" t="s">
        <v>2654</v>
      </c>
      <c r="T714" s="217" t="s">
        <v>2654</v>
      </c>
      <c r="U714" s="217" t="s">
        <v>2654</v>
      </c>
      <c r="V714" s="217" t="s">
        <v>2654</v>
      </c>
      <c r="W714" s="217" t="s">
        <v>2654</v>
      </c>
      <c r="X714" s="217" t="s">
        <v>2654</v>
      </c>
      <c r="Y714" s="217" t="s">
        <v>2654</v>
      </c>
      <c r="Z714" s="217" t="s">
        <v>2654</v>
      </c>
      <c r="AA714" s="217" t="s">
        <v>2654</v>
      </c>
      <c r="AB714" s="217" t="str">
        <f t="shared" si="202"/>
        <v>NO</v>
      </c>
      <c r="AC714" s="217" t="str">
        <f t="shared" si="203"/>
        <v>NO</v>
      </c>
      <c r="AD714" s="217" t="str">
        <f t="shared" si="204"/>
        <v>NO</v>
      </c>
      <c r="AE714" s="217" t="str">
        <f t="shared" si="205"/>
        <v>NO</v>
      </c>
      <c r="AF714" s="217" t="str">
        <f t="shared" si="206"/>
        <v>NO</v>
      </c>
      <c r="AG714" s="217" t="str">
        <f t="shared" si="207"/>
        <v>NO</v>
      </c>
      <c r="AH714" s="217" t="str">
        <f t="shared" si="209"/>
        <v>NO</v>
      </c>
      <c r="AI714" s="217" t="str">
        <f t="shared" si="210"/>
        <v>NO</v>
      </c>
      <c r="AJ714" s="217" t="str">
        <f t="shared" si="213"/>
        <v>NO</v>
      </c>
      <c r="AK714" s="217" t="str">
        <f t="shared" si="214"/>
        <v>NO</v>
      </c>
      <c r="AL714" s="217" t="str">
        <f t="shared" si="215"/>
        <v>NO</v>
      </c>
      <c r="AM714" s="217" t="str">
        <f t="shared" si="216"/>
        <v>NO</v>
      </c>
      <c r="AN714" s="217" t="str">
        <f t="shared" si="217"/>
        <v>NO</v>
      </c>
      <c r="AO714" s="217" t="str">
        <f t="shared" si="217"/>
        <v>NO</v>
      </c>
      <c r="AP714" s="217" t="str">
        <f>IF(AND(Inputs!$E$16=TRUE,K714="YES"),"YES","NO")</f>
        <v>NO</v>
      </c>
      <c r="AQ714" s="217" t="str">
        <f t="shared" si="218"/>
        <v>NO</v>
      </c>
      <c r="AR714" s="217" t="str">
        <f t="shared" si="208"/>
        <v>NO</v>
      </c>
      <c r="AS714" s="216">
        <v>16</v>
      </c>
      <c r="AT714" s="221">
        <f t="shared" si="211"/>
        <v>43472</v>
      </c>
      <c r="AU714" s="217" t="str">
        <f t="shared" si="219"/>
        <v>PO+16W</v>
      </c>
    </row>
    <row r="715" spans="1:47" s="9" customFormat="1" hidden="1" x14ac:dyDescent="0.25">
      <c r="A715" s="218"/>
      <c r="B715" s="217" t="s">
        <v>2636</v>
      </c>
      <c r="C715" s="217">
        <v>800</v>
      </c>
      <c r="D715" s="225">
        <v>811</v>
      </c>
      <c r="E715" s="205" t="s">
        <v>2506</v>
      </c>
      <c r="F715" s="205" t="str">
        <f t="shared" si="201"/>
        <v>0000-FJ-811</v>
      </c>
      <c r="G715" s="205" t="s">
        <v>2641</v>
      </c>
      <c r="H715" s="9" t="s">
        <v>2667</v>
      </c>
      <c r="I715" s="9" t="str">
        <f>VLOOKUP(J715,Auxiliary!B:C,2,0)</f>
        <v>DESU</v>
      </c>
      <c r="J715" s="217" t="s">
        <v>2575</v>
      </c>
      <c r="K715" s="217" t="s">
        <v>2654</v>
      </c>
      <c r="L715" s="217" t="s">
        <v>2654</v>
      </c>
      <c r="M715" s="217" t="s">
        <v>2654</v>
      </c>
      <c r="N715" s="217" t="s">
        <v>2654</v>
      </c>
      <c r="O715" s="217" t="s">
        <v>2654</v>
      </c>
      <c r="P715" s="217" t="s">
        <v>2654</v>
      </c>
      <c r="Q715" s="217" t="s">
        <v>2654</v>
      </c>
      <c r="R715" s="217" t="s">
        <v>2654</v>
      </c>
      <c r="S715" s="217" t="s">
        <v>2654</v>
      </c>
      <c r="T715" s="217" t="s">
        <v>2654</v>
      </c>
      <c r="U715" s="217" t="s">
        <v>2654</v>
      </c>
      <c r="V715" s="217" t="s">
        <v>2654</v>
      </c>
      <c r="W715" s="217" t="s">
        <v>2654</v>
      </c>
      <c r="X715" s="217" t="s">
        <v>2654</v>
      </c>
      <c r="Y715" s="217" t="s">
        <v>2654</v>
      </c>
      <c r="Z715" s="217" t="s">
        <v>2654</v>
      </c>
      <c r="AA715" s="217" t="s">
        <v>2654</v>
      </c>
      <c r="AB715" s="217" t="str">
        <f t="shared" si="202"/>
        <v>NO</v>
      </c>
      <c r="AC715" s="217" t="str">
        <f t="shared" si="203"/>
        <v>NO</v>
      </c>
      <c r="AD715" s="217" t="str">
        <f t="shared" si="204"/>
        <v>NO</v>
      </c>
      <c r="AE715" s="217" t="str">
        <f t="shared" si="205"/>
        <v>NO</v>
      </c>
      <c r="AF715" s="217" t="str">
        <f t="shared" si="206"/>
        <v>NO</v>
      </c>
      <c r="AG715" s="217" t="str">
        <f t="shared" si="207"/>
        <v>NO</v>
      </c>
      <c r="AH715" s="217" t="str">
        <f t="shared" si="209"/>
        <v>NO</v>
      </c>
      <c r="AI715" s="217" t="str">
        <f t="shared" si="210"/>
        <v>NO</v>
      </c>
      <c r="AJ715" s="217" t="str">
        <f t="shared" si="213"/>
        <v>NO</v>
      </c>
      <c r="AK715" s="217" t="str">
        <f t="shared" si="214"/>
        <v>NO</v>
      </c>
      <c r="AL715" s="217" t="str">
        <f t="shared" si="215"/>
        <v>NO</v>
      </c>
      <c r="AM715" s="217" t="str">
        <f t="shared" si="216"/>
        <v>NO</v>
      </c>
      <c r="AN715" s="217" t="str">
        <f t="shared" si="217"/>
        <v>NO</v>
      </c>
      <c r="AO715" s="217" t="str">
        <f t="shared" si="217"/>
        <v>NO</v>
      </c>
      <c r="AP715" s="217" t="str">
        <f>IF(AND(Inputs!$E$16=TRUE,K715="YES"),"YES","NO")</f>
        <v>NO</v>
      </c>
      <c r="AQ715" s="217" t="str">
        <f t="shared" si="218"/>
        <v>NO</v>
      </c>
      <c r="AR715" s="217" t="str">
        <f t="shared" si="208"/>
        <v>NO</v>
      </c>
      <c r="AS715" s="216">
        <v>16</v>
      </c>
      <c r="AT715" s="221">
        <f t="shared" si="211"/>
        <v>43472</v>
      </c>
      <c r="AU715" s="217" t="str">
        <f t="shared" si="219"/>
        <v>PO+16W</v>
      </c>
    </row>
    <row r="716" spans="1:47" s="9" customFormat="1" hidden="1" x14ac:dyDescent="0.25">
      <c r="A716" s="218"/>
      <c r="B716" s="217" t="s">
        <v>2636</v>
      </c>
      <c r="C716" s="217">
        <v>900</v>
      </c>
      <c r="D716" s="225">
        <v>901</v>
      </c>
      <c r="E716" s="222" t="s">
        <v>2029</v>
      </c>
      <c r="F716" s="205" t="str">
        <f t="shared" si="201"/>
        <v>0000-FJ-901</v>
      </c>
      <c r="G716" s="205" t="s">
        <v>2641</v>
      </c>
      <c r="H716" s="9" t="s">
        <v>2657</v>
      </c>
      <c r="I716" s="9" t="str">
        <f>VLOOKUP(J716,Auxiliary!B:C,2,0)</f>
        <v>OPMA</v>
      </c>
      <c r="J716" s="217" t="s">
        <v>2576</v>
      </c>
      <c r="K716" s="217" t="s">
        <v>2654</v>
      </c>
      <c r="L716" s="217" t="s">
        <v>2654</v>
      </c>
      <c r="M716" s="217" t="s">
        <v>2653</v>
      </c>
      <c r="N716" s="217" t="s">
        <v>2653</v>
      </c>
      <c r="O716" s="217" t="s">
        <v>2653</v>
      </c>
      <c r="P716" s="217" t="s">
        <v>2653</v>
      </c>
      <c r="Q716" s="217" t="s">
        <v>2653</v>
      </c>
      <c r="R716" s="217" t="s">
        <v>2653</v>
      </c>
      <c r="S716" s="217" t="s">
        <v>2653</v>
      </c>
      <c r="T716" s="217" t="s">
        <v>2653</v>
      </c>
      <c r="U716" s="217" t="s">
        <v>2653</v>
      </c>
      <c r="V716" s="217" t="s">
        <v>2653</v>
      </c>
      <c r="W716" s="217" t="s">
        <v>2653</v>
      </c>
      <c r="X716" s="217" t="s">
        <v>2653</v>
      </c>
      <c r="Y716" s="217" t="s">
        <v>2653</v>
      </c>
      <c r="Z716" s="217" t="s">
        <v>2653</v>
      </c>
      <c r="AA716" s="217" t="s">
        <v>2653</v>
      </c>
      <c r="AB716" s="217" t="str">
        <f t="shared" si="202"/>
        <v>NO</v>
      </c>
      <c r="AC716" s="217" t="str">
        <f t="shared" si="203"/>
        <v>NO</v>
      </c>
      <c r="AD716" s="217" t="str">
        <f t="shared" si="204"/>
        <v>YES</v>
      </c>
      <c r="AE716" s="217" t="str">
        <f t="shared" si="205"/>
        <v>YES</v>
      </c>
      <c r="AF716" s="217" t="str">
        <f t="shared" si="206"/>
        <v>NO</v>
      </c>
      <c r="AG716" s="217" t="str">
        <f t="shared" si="207"/>
        <v>YES</v>
      </c>
      <c r="AH716" s="217" t="str">
        <f t="shared" si="209"/>
        <v>NO</v>
      </c>
      <c r="AI716" s="217" t="str">
        <f t="shared" si="210"/>
        <v>NO</v>
      </c>
      <c r="AJ716" s="217" t="str">
        <f t="shared" si="213"/>
        <v>YES</v>
      </c>
      <c r="AK716" s="217" t="str">
        <f t="shared" si="214"/>
        <v>NO</v>
      </c>
      <c r="AL716" s="217" t="str">
        <f t="shared" si="215"/>
        <v>NO</v>
      </c>
      <c r="AM716" s="217" t="str">
        <f t="shared" si="216"/>
        <v>NO</v>
      </c>
      <c r="AN716" s="217" t="str">
        <f t="shared" si="217"/>
        <v>NO</v>
      </c>
      <c r="AO716" s="217" t="str">
        <f t="shared" si="217"/>
        <v>YES</v>
      </c>
      <c r="AP716" s="217" t="str">
        <f>IF(AND(Inputs!$E$16=TRUE,K716="YES"),"YES","NO")</f>
        <v>NO</v>
      </c>
      <c r="AQ716" s="217" t="str">
        <f t="shared" si="218"/>
        <v>YES</v>
      </c>
      <c r="AR716" s="217" t="str">
        <f t="shared" si="208"/>
        <v>YES</v>
      </c>
      <c r="AS716" s="216">
        <v>30</v>
      </c>
      <c r="AT716" s="221">
        <f t="shared" si="211"/>
        <v>43570</v>
      </c>
      <c r="AU716" s="217" t="str">
        <f t="shared" si="219"/>
        <v>PO+30W</v>
      </c>
    </row>
    <row r="717" spans="1:47" s="9" customFormat="1" hidden="1" x14ac:dyDescent="0.25">
      <c r="A717" s="218"/>
      <c r="B717" s="217" t="s">
        <v>2637</v>
      </c>
      <c r="C717" s="217">
        <v>0</v>
      </c>
      <c r="D717" s="225">
        <v>1</v>
      </c>
      <c r="E717" s="205" t="s">
        <v>183</v>
      </c>
      <c r="F717" s="205" t="str">
        <f t="shared" si="201"/>
        <v>0000-FK-001</v>
      </c>
      <c r="G717" s="205" t="s">
        <v>2742</v>
      </c>
      <c r="H717" s="9" t="s">
        <v>2657</v>
      </c>
      <c r="I717" s="9" t="str">
        <f>VLOOKUP(J717,Auxiliary!B:C,2,0)</f>
        <v>PROC</v>
      </c>
      <c r="J717" s="217" t="s">
        <v>2571</v>
      </c>
      <c r="K717" s="217" t="s">
        <v>2654</v>
      </c>
      <c r="L717" s="217" t="s">
        <v>2653</v>
      </c>
      <c r="M717" s="217" t="s">
        <v>2654</v>
      </c>
      <c r="N717" s="217" t="s">
        <v>2654</v>
      </c>
      <c r="O717" s="217" t="s">
        <v>2654</v>
      </c>
      <c r="P717" s="217" t="s">
        <v>2654</v>
      </c>
      <c r="Q717" s="217" t="s">
        <v>2654</v>
      </c>
      <c r="R717" s="217" t="s">
        <v>2654</v>
      </c>
      <c r="S717" s="217" t="s">
        <v>2654</v>
      </c>
      <c r="T717" s="217" t="s">
        <v>2654</v>
      </c>
      <c r="U717" s="217" t="s">
        <v>2654</v>
      </c>
      <c r="V717" s="217" t="s">
        <v>2654</v>
      </c>
      <c r="W717" s="217" t="s">
        <v>2654</v>
      </c>
      <c r="X717" s="217" t="s">
        <v>2654</v>
      </c>
      <c r="Y717" s="217" t="s">
        <v>2654</v>
      </c>
      <c r="Z717" s="217" t="s">
        <v>2654</v>
      </c>
      <c r="AA717" s="217" t="s">
        <v>2654</v>
      </c>
      <c r="AB717" s="217" t="str">
        <f t="shared" si="202"/>
        <v>NO</v>
      </c>
      <c r="AC717" s="217" t="str">
        <f t="shared" si="203"/>
        <v>NO</v>
      </c>
      <c r="AD717" s="217" t="str">
        <f t="shared" si="204"/>
        <v>NO</v>
      </c>
      <c r="AE717" s="217" t="str">
        <f t="shared" si="205"/>
        <v>NO</v>
      </c>
      <c r="AF717" s="217" t="str">
        <f t="shared" si="206"/>
        <v>NO</v>
      </c>
      <c r="AG717" s="217" t="str">
        <f t="shared" si="207"/>
        <v>NO</v>
      </c>
      <c r="AH717" s="217" t="str">
        <f t="shared" si="209"/>
        <v>NO</v>
      </c>
      <c r="AI717" s="217" t="str">
        <f t="shared" si="210"/>
        <v>NO</v>
      </c>
      <c r="AJ717" s="217" t="str">
        <f t="shared" si="213"/>
        <v>NO</v>
      </c>
      <c r="AK717" s="217" t="str">
        <f t="shared" si="214"/>
        <v>NO</v>
      </c>
      <c r="AL717" s="217" t="str">
        <f t="shared" si="215"/>
        <v>NO</v>
      </c>
      <c r="AM717" s="217" t="str">
        <f t="shared" si="216"/>
        <v>NO</v>
      </c>
      <c r="AN717" s="217" t="str">
        <f t="shared" si="217"/>
        <v>NO</v>
      </c>
      <c r="AO717" s="217" t="str">
        <f t="shared" si="217"/>
        <v>NO</v>
      </c>
      <c r="AP717" s="217" t="str">
        <f>IF(AND(Inputs!$E$16=TRUE,K717="YES"),"YES","NO")</f>
        <v>NO</v>
      </c>
      <c r="AQ717" s="217" t="str">
        <f t="shared" si="218"/>
        <v>NO</v>
      </c>
      <c r="AR717" s="217" t="str">
        <f t="shared" si="208"/>
        <v>NO</v>
      </c>
      <c r="AS717" s="216">
        <v>8</v>
      </c>
      <c r="AT717" s="221">
        <f t="shared" si="211"/>
        <v>43416</v>
      </c>
      <c r="AU717" s="217" t="str">
        <f t="shared" si="219"/>
        <v>PO+8W</v>
      </c>
    </row>
    <row r="718" spans="1:47" s="9" customFormat="1" hidden="1" x14ac:dyDescent="0.25">
      <c r="A718" s="218"/>
      <c r="B718" s="217" t="s">
        <v>2637</v>
      </c>
      <c r="C718" s="217">
        <v>0</v>
      </c>
      <c r="D718" s="225">
        <v>2</v>
      </c>
      <c r="E718" s="205" t="s">
        <v>184</v>
      </c>
      <c r="F718" s="205" t="str">
        <f t="shared" si="201"/>
        <v>0000-FK-002</v>
      </c>
      <c r="G718" s="205" t="s">
        <v>2742</v>
      </c>
      <c r="H718" s="9" t="s">
        <v>2657</v>
      </c>
      <c r="I718" s="9" t="str">
        <f>VLOOKUP(J718,Auxiliary!B:C,2,0)</f>
        <v>PROC</v>
      </c>
      <c r="J718" s="217" t="s">
        <v>2571</v>
      </c>
      <c r="K718" s="217" t="s">
        <v>2654</v>
      </c>
      <c r="L718" s="217" t="s">
        <v>2653</v>
      </c>
      <c r="M718" s="217" t="s">
        <v>2654</v>
      </c>
      <c r="N718" s="217" t="s">
        <v>2654</v>
      </c>
      <c r="O718" s="217" t="s">
        <v>2654</v>
      </c>
      <c r="P718" s="217" t="s">
        <v>2654</v>
      </c>
      <c r="Q718" s="217" t="s">
        <v>2654</v>
      </c>
      <c r="R718" s="217" t="s">
        <v>2654</v>
      </c>
      <c r="S718" s="217" t="s">
        <v>2654</v>
      </c>
      <c r="T718" s="217" t="s">
        <v>2654</v>
      </c>
      <c r="U718" s="217" t="s">
        <v>2654</v>
      </c>
      <c r="V718" s="217" t="s">
        <v>2654</v>
      </c>
      <c r="W718" s="217" t="s">
        <v>2654</v>
      </c>
      <c r="X718" s="217" t="s">
        <v>2654</v>
      </c>
      <c r="Y718" s="217" t="s">
        <v>2654</v>
      </c>
      <c r="Z718" s="217" t="s">
        <v>2654</v>
      </c>
      <c r="AA718" s="217" t="s">
        <v>2654</v>
      </c>
      <c r="AB718" s="217" t="str">
        <f t="shared" si="202"/>
        <v>NO</v>
      </c>
      <c r="AC718" s="217" t="str">
        <f t="shared" si="203"/>
        <v>NO</v>
      </c>
      <c r="AD718" s="217" t="str">
        <f t="shared" si="204"/>
        <v>NO</v>
      </c>
      <c r="AE718" s="217" t="str">
        <f t="shared" si="205"/>
        <v>NO</v>
      </c>
      <c r="AF718" s="217" t="str">
        <f t="shared" si="206"/>
        <v>NO</v>
      </c>
      <c r="AG718" s="217" t="str">
        <f t="shared" si="207"/>
        <v>NO</v>
      </c>
      <c r="AH718" s="217" t="str">
        <f t="shared" si="209"/>
        <v>NO</v>
      </c>
      <c r="AI718" s="217" t="str">
        <f t="shared" si="210"/>
        <v>NO</v>
      </c>
      <c r="AJ718" s="217" t="str">
        <f t="shared" si="213"/>
        <v>NO</v>
      </c>
      <c r="AK718" s="217" t="str">
        <f t="shared" si="214"/>
        <v>NO</v>
      </c>
      <c r="AL718" s="217" t="str">
        <f t="shared" si="215"/>
        <v>NO</v>
      </c>
      <c r="AM718" s="217" t="str">
        <f t="shared" si="216"/>
        <v>NO</v>
      </c>
      <c r="AN718" s="217" t="str">
        <f t="shared" si="217"/>
        <v>NO</v>
      </c>
      <c r="AO718" s="217" t="str">
        <f t="shared" si="217"/>
        <v>NO</v>
      </c>
      <c r="AP718" s="217" t="str">
        <f>IF(AND(Inputs!$E$16=TRUE,K718="YES"),"YES","NO")</f>
        <v>NO</v>
      </c>
      <c r="AQ718" s="217" t="str">
        <f t="shared" si="218"/>
        <v>NO</v>
      </c>
      <c r="AR718" s="217" t="str">
        <f t="shared" si="208"/>
        <v>NO</v>
      </c>
      <c r="AS718" s="216">
        <v>8</v>
      </c>
      <c r="AT718" s="221">
        <f t="shared" si="211"/>
        <v>43416</v>
      </c>
      <c r="AU718" s="217" t="str">
        <f t="shared" si="219"/>
        <v>PO+8W</v>
      </c>
    </row>
    <row r="719" spans="1:47" s="9" customFormat="1" hidden="1" x14ac:dyDescent="0.25">
      <c r="A719" s="218"/>
      <c r="B719" s="217" t="s">
        <v>2637</v>
      </c>
      <c r="C719" s="217">
        <v>0</v>
      </c>
      <c r="D719" s="225">
        <v>3</v>
      </c>
      <c r="E719" s="205" t="s">
        <v>2474</v>
      </c>
      <c r="F719" s="205" t="str">
        <f t="shared" si="201"/>
        <v>0000-FK-003</v>
      </c>
      <c r="G719" s="205" t="s">
        <v>2742</v>
      </c>
      <c r="H719" s="9" t="s">
        <v>2657</v>
      </c>
      <c r="I719" s="9" t="str">
        <f>VLOOKUP(J719,Auxiliary!B:C,2,0)</f>
        <v>PROC</v>
      </c>
      <c r="J719" s="217" t="s">
        <v>2571</v>
      </c>
      <c r="K719" s="217" t="s">
        <v>2654</v>
      </c>
      <c r="L719" s="217" t="s">
        <v>2653</v>
      </c>
      <c r="M719" s="217" t="s">
        <v>2654</v>
      </c>
      <c r="N719" s="217" t="s">
        <v>2654</v>
      </c>
      <c r="O719" s="217" t="s">
        <v>2654</v>
      </c>
      <c r="P719" s="217" t="s">
        <v>2654</v>
      </c>
      <c r="Q719" s="217" t="s">
        <v>2654</v>
      </c>
      <c r="R719" s="217" t="s">
        <v>2654</v>
      </c>
      <c r="S719" s="217" t="s">
        <v>2654</v>
      </c>
      <c r="T719" s="217" t="s">
        <v>2654</v>
      </c>
      <c r="U719" s="217" t="s">
        <v>2654</v>
      </c>
      <c r="V719" s="217" t="s">
        <v>2654</v>
      </c>
      <c r="W719" s="217" t="s">
        <v>2654</v>
      </c>
      <c r="X719" s="217" t="s">
        <v>2654</v>
      </c>
      <c r="Y719" s="217" t="s">
        <v>2654</v>
      </c>
      <c r="Z719" s="217" t="s">
        <v>2654</v>
      </c>
      <c r="AA719" s="217" t="s">
        <v>2654</v>
      </c>
      <c r="AB719" s="217" t="str">
        <f t="shared" si="202"/>
        <v>NO</v>
      </c>
      <c r="AC719" s="217" t="str">
        <f t="shared" si="203"/>
        <v>NO</v>
      </c>
      <c r="AD719" s="217" t="str">
        <f t="shared" si="204"/>
        <v>NO</v>
      </c>
      <c r="AE719" s="217" t="str">
        <f t="shared" si="205"/>
        <v>NO</v>
      </c>
      <c r="AF719" s="217" t="str">
        <f t="shared" si="206"/>
        <v>NO</v>
      </c>
      <c r="AG719" s="217" t="str">
        <f t="shared" si="207"/>
        <v>NO</v>
      </c>
      <c r="AH719" s="217" t="str">
        <f t="shared" si="209"/>
        <v>NO</v>
      </c>
      <c r="AI719" s="217" t="str">
        <f t="shared" si="210"/>
        <v>NO</v>
      </c>
      <c r="AJ719" s="217" t="str">
        <f t="shared" si="213"/>
        <v>NO</v>
      </c>
      <c r="AK719" s="217" t="str">
        <f t="shared" si="214"/>
        <v>NO</v>
      </c>
      <c r="AL719" s="217" t="str">
        <f t="shared" si="215"/>
        <v>NO</v>
      </c>
      <c r="AM719" s="217" t="str">
        <f t="shared" si="216"/>
        <v>NO</v>
      </c>
      <c r="AN719" s="217" t="str">
        <f t="shared" si="217"/>
        <v>NO</v>
      </c>
      <c r="AO719" s="217" t="str">
        <f t="shared" si="217"/>
        <v>NO</v>
      </c>
      <c r="AP719" s="217" t="str">
        <f>IF(AND(Inputs!$E$16=TRUE,K719="YES"),"YES","NO")</f>
        <v>NO</v>
      </c>
      <c r="AQ719" s="217" t="str">
        <f t="shared" si="218"/>
        <v>NO</v>
      </c>
      <c r="AR719" s="217" t="str">
        <f t="shared" si="208"/>
        <v>NO</v>
      </c>
      <c r="AS719" s="216">
        <v>8</v>
      </c>
      <c r="AT719" s="221">
        <f t="shared" si="211"/>
        <v>43416</v>
      </c>
      <c r="AU719" s="217" t="str">
        <f t="shared" si="219"/>
        <v>PO+8W</v>
      </c>
    </row>
    <row r="720" spans="1:47" s="9" customFormat="1" hidden="1" x14ac:dyDescent="0.25">
      <c r="A720" s="218"/>
      <c r="B720" s="217" t="s">
        <v>2637</v>
      </c>
      <c r="C720" s="217">
        <v>0</v>
      </c>
      <c r="D720" s="225">
        <v>4</v>
      </c>
      <c r="E720" s="205" t="s">
        <v>2507</v>
      </c>
      <c r="F720" s="205" t="str">
        <f t="shared" si="201"/>
        <v>0000-FK-004</v>
      </c>
      <c r="G720" s="205" t="s">
        <v>2742</v>
      </c>
      <c r="H720" s="9" t="s">
        <v>2657</v>
      </c>
      <c r="I720" s="9" t="str">
        <f>VLOOKUP(J720,Auxiliary!B:C,2,0)</f>
        <v>PROC</v>
      </c>
      <c r="J720" s="217" t="s">
        <v>2571</v>
      </c>
      <c r="K720" s="217" t="s">
        <v>2654</v>
      </c>
      <c r="L720" s="217" t="s">
        <v>2653</v>
      </c>
      <c r="M720" s="217" t="s">
        <v>2654</v>
      </c>
      <c r="N720" s="217" t="s">
        <v>2654</v>
      </c>
      <c r="O720" s="217" t="s">
        <v>2654</v>
      </c>
      <c r="P720" s="217" t="s">
        <v>2654</v>
      </c>
      <c r="Q720" s="217" t="s">
        <v>2654</v>
      </c>
      <c r="R720" s="217" t="s">
        <v>2654</v>
      </c>
      <c r="S720" s="217" t="s">
        <v>2654</v>
      </c>
      <c r="T720" s="217" t="s">
        <v>2654</v>
      </c>
      <c r="U720" s="217" t="s">
        <v>2654</v>
      </c>
      <c r="V720" s="217" t="s">
        <v>2654</v>
      </c>
      <c r="W720" s="217" t="s">
        <v>2654</v>
      </c>
      <c r="X720" s="217" t="s">
        <v>2654</v>
      </c>
      <c r="Y720" s="217" t="s">
        <v>2654</v>
      </c>
      <c r="Z720" s="217" t="s">
        <v>2654</v>
      </c>
      <c r="AA720" s="217" t="s">
        <v>2654</v>
      </c>
      <c r="AB720" s="217" t="str">
        <f t="shared" si="202"/>
        <v>NO</v>
      </c>
      <c r="AC720" s="217" t="str">
        <f t="shared" si="203"/>
        <v>NO</v>
      </c>
      <c r="AD720" s="217" t="str">
        <f t="shared" si="204"/>
        <v>NO</v>
      </c>
      <c r="AE720" s="217" t="str">
        <f t="shared" si="205"/>
        <v>NO</v>
      </c>
      <c r="AF720" s="217" t="str">
        <f t="shared" si="206"/>
        <v>NO</v>
      </c>
      <c r="AG720" s="217" t="str">
        <f t="shared" si="207"/>
        <v>NO</v>
      </c>
      <c r="AH720" s="217" t="str">
        <f t="shared" si="209"/>
        <v>NO</v>
      </c>
      <c r="AI720" s="217" t="str">
        <f t="shared" si="210"/>
        <v>NO</v>
      </c>
      <c r="AJ720" s="217" t="str">
        <f t="shared" si="213"/>
        <v>NO</v>
      </c>
      <c r="AK720" s="217" t="str">
        <f t="shared" si="214"/>
        <v>NO</v>
      </c>
      <c r="AL720" s="217" t="str">
        <f t="shared" si="215"/>
        <v>NO</v>
      </c>
      <c r="AM720" s="217" t="str">
        <f t="shared" si="216"/>
        <v>NO</v>
      </c>
      <c r="AN720" s="217" t="str">
        <f t="shared" si="217"/>
        <v>NO</v>
      </c>
      <c r="AO720" s="217" t="str">
        <f t="shared" si="217"/>
        <v>NO</v>
      </c>
      <c r="AP720" s="217" t="str">
        <f>IF(AND(Inputs!$E$16=TRUE,K720="YES"),"YES","NO")</f>
        <v>NO</v>
      </c>
      <c r="AQ720" s="217" t="str">
        <f t="shared" si="218"/>
        <v>NO</v>
      </c>
      <c r="AR720" s="217" t="str">
        <f t="shared" si="208"/>
        <v>NO</v>
      </c>
      <c r="AS720" s="216">
        <v>8</v>
      </c>
      <c r="AT720" s="221">
        <f t="shared" si="211"/>
        <v>43416</v>
      </c>
      <c r="AU720" s="217" t="str">
        <f t="shared" si="219"/>
        <v>PO+8W</v>
      </c>
    </row>
    <row r="721" spans="1:47" s="9" customFormat="1" hidden="1" x14ac:dyDescent="0.25">
      <c r="A721" s="218"/>
      <c r="B721" s="217" t="s">
        <v>2637</v>
      </c>
      <c r="C721" s="217">
        <v>0</v>
      </c>
      <c r="D721" s="225">
        <v>5</v>
      </c>
      <c r="E721" s="205" t="s">
        <v>2508</v>
      </c>
      <c r="F721" s="205" t="str">
        <f t="shared" si="201"/>
        <v>0000-FK-005</v>
      </c>
      <c r="G721" s="205" t="s">
        <v>2742</v>
      </c>
      <c r="H721" s="9" t="s">
        <v>2657</v>
      </c>
      <c r="I721" s="9" t="str">
        <f>VLOOKUP(J721,Auxiliary!B:C,2,0)</f>
        <v>PROC</v>
      </c>
      <c r="J721" s="217" t="s">
        <v>2571</v>
      </c>
      <c r="K721" s="217" t="s">
        <v>2654</v>
      </c>
      <c r="L721" s="217" t="s">
        <v>2718</v>
      </c>
      <c r="M721" s="217" t="s">
        <v>2654</v>
      </c>
      <c r="N721" s="217" t="s">
        <v>2654</v>
      </c>
      <c r="O721" s="217" t="s">
        <v>2654</v>
      </c>
      <c r="P721" s="217" t="s">
        <v>2654</v>
      </c>
      <c r="Q721" s="217" t="s">
        <v>2654</v>
      </c>
      <c r="R721" s="217" t="s">
        <v>2654</v>
      </c>
      <c r="S721" s="217" t="s">
        <v>2654</v>
      </c>
      <c r="T721" s="217" t="s">
        <v>2654</v>
      </c>
      <c r="U721" s="217" t="s">
        <v>2654</v>
      </c>
      <c r="V721" s="217" t="s">
        <v>2654</v>
      </c>
      <c r="W721" s="217" t="s">
        <v>2654</v>
      </c>
      <c r="X721" s="217" t="s">
        <v>2654</v>
      </c>
      <c r="Y721" s="217" t="s">
        <v>2654</v>
      </c>
      <c r="Z721" s="217" t="s">
        <v>2654</v>
      </c>
      <c r="AA721" s="217" t="s">
        <v>2654</v>
      </c>
      <c r="AB721" s="217" t="str">
        <f t="shared" si="202"/>
        <v>NO</v>
      </c>
      <c r="AC721" s="217" t="str">
        <f t="shared" si="203"/>
        <v>NO</v>
      </c>
      <c r="AD721" s="217" t="str">
        <f t="shared" si="204"/>
        <v>NO</v>
      </c>
      <c r="AE721" s="217" t="str">
        <f t="shared" si="205"/>
        <v>NO</v>
      </c>
      <c r="AF721" s="217" t="str">
        <f t="shared" si="206"/>
        <v>NO</v>
      </c>
      <c r="AG721" s="217" t="str">
        <f t="shared" si="207"/>
        <v>NO</v>
      </c>
      <c r="AH721" s="217" t="str">
        <f t="shared" si="209"/>
        <v>NO</v>
      </c>
      <c r="AI721" s="217" t="str">
        <f t="shared" si="210"/>
        <v>NO</v>
      </c>
      <c r="AJ721" s="217" t="str">
        <f t="shared" si="213"/>
        <v>NO</v>
      </c>
      <c r="AK721" s="217" t="str">
        <f t="shared" si="214"/>
        <v>NO</v>
      </c>
      <c r="AL721" s="217" t="str">
        <f t="shared" si="215"/>
        <v>NO</v>
      </c>
      <c r="AM721" s="217" t="str">
        <f t="shared" si="216"/>
        <v>NO</v>
      </c>
      <c r="AN721" s="217" t="str">
        <f t="shared" si="217"/>
        <v>NO</v>
      </c>
      <c r="AO721" s="217" t="str">
        <f t="shared" si="217"/>
        <v>NO</v>
      </c>
      <c r="AP721" s="217" t="str">
        <f>IF(AND(Inputs!$E$16=TRUE,K721="YES"),"YES","NO")</f>
        <v>NO</v>
      </c>
      <c r="AQ721" s="217" t="str">
        <f t="shared" si="218"/>
        <v>NO</v>
      </c>
      <c r="AR721" s="217" t="str">
        <f t="shared" si="208"/>
        <v>NO</v>
      </c>
      <c r="AS721" s="216">
        <v>8</v>
      </c>
      <c r="AT721" s="221">
        <f t="shared" si="211"/>
        <v>43416</v>
      </c>
      <c r="AU721" s="217" t="str">
        <f t="shared" si="219"/>
        <v>PO+8W</v>
      </c>
    </row>
    <row r="722" spans="1:47" s="9" customFormat="1" hidden="1" x14ac:dyDescent="0.25">
      <c r="A722" s="218"/>
      <c r="B722" s="217" t="s">
        <v>2638</v>
      </c>
      <c r="C722" s="217">
        <v>0</v>
      </c>
      <c r="D722" s="225">
        <v>1</v>
      </c>
      <c r="E722" s="205" t="s">
        <v>2705</v>
      </c>
      <c r="F722" s="205" t="str">
        <f t="shared" ref="F722:F763" si="220">"0000-"&amp;B722&amp;"-"&amp;TEXT(D722,"00#")</f>
        <v>0000-FM-001</v>
      </c>
      <c r="G722" s="205" t="s">
        <v>2641</v>
      </c>
      <c r="H722" s="9" t="s">
        <v>2663</v>
      </c>
      <c r="I722" s="9" t="str">
        <f>VLOOKUP(J722,Auxiliary!B:C,2,0)</f>
        <v>3D00</v>
      </c>
      <c r="J722" s="217" t="s">
        <v>2551</v>
      </c>
      <c r="K722" s="217" t="s">
        <v>2654</v>
      </c>
      <c r="L722" s="217" t="s">
        <v>2654</v>
      </c>
      <c r="M722" s="217" t="s">
        <v>2654</v>
      </c>
      <c r="N722" s="217" t="s">
        <v>2654</v>
      </c>
      <c r="O722" s="217" t="s">
        <v>2654</v>
      </c>
      <c r="P722" s="217" t="s">
        <v>2654</v>
      </c>
      <c r="Q722" s="217" t="s">
        <v>2654</v>
      </c>
      <c r="R722" s="217" t="s">
        <v>2654</v>
      </c>
      <c r="S722" s="217" t="s">
        <v>2654</v>
      </c>
      <c r="T722" s="217" t="s">
        <v>2654</v>
      </c>
      <c r="U722" s="217" t="s">
        <v>2654</v>
      </c>
      <c r="V722" s="217" t="s">
        <v>2654</v>
      </c>
      <c r="W722" s="217" t="s">
        <v>2654</v>
      </c>
      <c r="X722" s="217" t="s">
        <v>2654</v>
      </c>
      <c r="Y722" s="217" t="s">
        <v>2654</v>
      </c>
      <c r="Z722" s="217" t="s">
        <v>2654</v>
      </c>
      <c r="AA722" s="217" t="s">
        <v>2654</v>
      </c>
      <c r="AB722" s="217" t="str">
        <f t="shared" ref="AB722:AB763" si="221">IF(AND(N$6="X",N722="YES"),"YES","NO")</f>
        <v>NO</v>
      </c>
      <c r="AC722" s="217" t="str">
        <f t="shared" ref="AC722:AC763" si="222">IF(AND(O$6="X",O722="YES"),"YES","NO")</f>
        <v>NO</v>
      </c>
      <c r="AD722" s="217" t="str">
        <f t="shared" ref="AD722:AD763" si="223">IF(AND(P$6="X",P722="YES"),"YES","NO")</f>
        <v>NO</v>
      </c>
      <c r="AE722" s="217" t="str">
        <f t="shared" ref="AE722:AE763" si="224">IF(AND(Q$6="X",Q722="YES"),"YES","NO")</f>
        <v>NO</v>
      </c>
      <c r="AF722" s="217" t="str">
        <f t="shared" ref="AF722:AF763" si="225">IF(AND(R$6="X",R722="YES"),"YES","NO")</f>
        <v>NO</v>
      </c>
      <c r="AG722" s="217" t="str">
        <f t="shared" ref="AG722:AG763" si="226">IF(AND(S$6="X",S722="YES"),"YES","NO")</f>
        <v>NO</v>
      </c>
      <c r="AH722" s="217" t="str">
        <f t="shared" si="209"/>
        <v>NO</v>
      </c>
      <c r="AI722" s="217" t="str">
        <f t="shared" si="210"/>
        <v>NO</v>
      </c>
      <c r="AJ722" s="217" t="str">
        <f t="shared" si="213"/>
        <v>NO</v>
      </c>
      <c r="AK722" s="217" t="str">
        <f t="shared" si="214"/>
        <v>NO</v>
      </c>
      <c r="AL722" s="217" t="str">
        <f t="shared" si="215"/>
        <v>NO</v>
      </c>
      <c r="AM722" s="217" t="str">
        <f t="shared" si="216"/>
        <v>NO</v>
      </c>
      <c r="AN722" s="217" t="str">
        <f t="shared" si="217"/>
        <v>NO</v>
      </c>
      <c r="AO722" s="217" t="str">
        <f t="shared" si="217"/>
        <v>NO</v>
      </c>
      <c r="AP722" s="217" t="str">
        <f>IF(AND(Inputs!$E$16=TRUE,K722="YES"),"YES","NO")</f>
        <v>NO</v>
      </c>
      <c r="AQ722" s="217" t="str">
        <f t="shared" si="218"/>
        <v>NO</v>
      </c>
      <c r="AR722" s="217" t="str">
        <f t="shared" si="208"/>
        <v>NO</v>
      </c>
      <c r="AS722" s="216">
        <v>10</v>
      </c>
      <c r="AT722" s="221">
        <f t="shared" si="211"/>
        <v>43430</v>
      </c>
      <c r="AU722" s="217" t="str">
        <f t="shared" si="219"/>
        <v>PO+10W</v>
      </c>
    </row>
    <row r="723" spans="1:47" s="9" customFormat="1" hidden="1" x14ac:dyDescent="0.25">
      <c r="A723" s="218"/>
      <c r="B723" s="217" t="s">
        <v>2638</v>
      </c>
      <c r="C723" s="217">
        <v>0</v>
      </c>
      <c r="D723" s="225">
        <v>2</v>
      </c>
      <c r="E723" s="205" t="s">
        <v>2030</v>
      </c>
      <c r="F723" s="205" t="str">
        <f t="shared" si="220"/>
        <v>0000-FM-002</v>
      </c>
      <c r="G723" s="205" t="s">
        <v>2641</v>
      </c>
      <c r="H723" s="9" t="s">
        <v>2663</v>
      </c>
      <c r="I723" s="9" t="str">
        <f>VLOOKUP(J723,Auxiliary!B:C,2,0)</f>
        <v>3D00</v>
      </c>
      <c r="J723" s="217" t="s">
        <v>2551</v>
      </c>
      <c r="K723" s="217" t="s">
        <v>2654</v>
      </c>
      <c r="L723" s="217" t="s">
        <v>2654</v>
      </c>
      <c r="M723" s="217" t="s">
        <v>2654</v>
      </c>
      <c r="N723" s="217" t="s">
        <v>2654</v>
      </c>
      <c r="O723" s="217" t="s">
        <v>2654</v>
      </c>
      <c r="P723" s="217" t="s">
        <v>2654</v>
      </c>
      <c r="Q723" s="217" t="s">
        <v>2654</v>
      </c>
      <c r="R723" s="217" t="s">
        <v>2654</v>
      </c>
      <c r="S723" s="217" t="s">
        <v>2654</v>
      </c>
      <c r="T723" s="217" t="s">
        <v>2654</v>
      </c>
      <c r="U723" s="217" t="s">
        <v>2654</v>
      </c>
      <c r="V723" s="217" t="s">
        <v>2654</v>
      </c>
      <c r="W723" s="217" t="s">
        <v>2654</v>
      </c>
      <c r="X723" s="217" t="s">
        <v>2654</v>
      </c>
      <c r="Y723" s="217" t="s">
        <v>2654</v>
      </c>
      <c r="Z723" s="217" t="s">
        <v>2654</v>
      </c>
      <c r="AA723" s="217" t="s">
        <v>2654</v>
      </c>
      <c r="AB723" s="217" t="str">
        <f t="shared" si="221"/>
        <v>NO</v>
      </c>
      <c r="AC723" s="217" t="str">
        <f t="shared" si="222"/>
        <v>NO</v>
      </c>
      <c r="AD723" s="217" t="str">
        <f t="shared" si="223"/>
        <v>NO</v>
      </c>
      <c r="AE723" s="217" t="str">
        <f t="shared" si="224"/>
        <v>NO</v>
      </c>
      <c r="AF723" s="217" t="str">
        <f t="shared" si="225"/>
        <v>NO</v>
      </c>
      <c r="AG723" s="217" t="str">
        <f t="shared" si="226"/>
        <v>NO</v>
      </c>
      <c r="AH723" s="217" t="str">
        <f t="shared" si="209"/>
        <v>NO</v>
      </c>
      <c r="AI723" s="217" t="str">
        <f t="shared" si="210"/>
        <v>NO</v>
      </c>
      <c r="AJ723" s="217" t="str">
        <f t="shared" si="213"/>
        <v>NO</v>
      </c>
      <c r="AK723" s="217" t="str">
        <f t="shared" si="214"/>
        <v>NO</v>
      </c>
      <c r="AL723" s="217" t="str">
        <f t="shared" si="215"/>
        <v>NO</v>
      </c>
      <c r="AM723" s="217" t="str">
        <f t="shared" si="216"/>
        <v>NO</v>
      </c>
      <c r="AN723" s="217" t="str">
        <f t="shared" si="217"/>
        <v>NO</v>
      </c>
      <c r="AO723" s="217" t="str">
        <f t="shared" si="217"/>
        <v>NO</v>
      </c>
      <c r="AP723" s="217" t="str">
        <f>IF(AND(Inputs!$E$16=TRUE,K723="YES"),"YES","NO")</f>
        <v>NO</v>
      </c>
      <c r="AQ723" s="217" t="str">
        <f t="shared" si="218"/>
        <v>NO</v>
      </c>
      <c r="AR723" s="217" t="str">
        <f t="shared" ref="AR723:AR786" si="227">IF(K723="NO",AQ723,IF(AND(K723="YES",AQ723="YES",AP723="YES"),"YES",IF(AND(K723="YES",AQ723="NO",AP723="NO"),"NO",IF(AND(K723="YES",AP723="YES",AQ723="NO"),"NO","NO"))))</f>
        <v>NO</v>
      </c>
      <c r="AS723" s="216">
        <v>15</v>
      </c>
      <c r="AT723" s="221">
        <f t="shared" si="211"/>
        <v>43465</v>
      </c>
      <c r="AU723" s="217" t="str">
        <f t="shared" si="219"/>
        <v>PO+15W</v>
      </c>
    </row>
    <row r="724" spans="1:47" s="9" customFormat="1" hidden="1" x14ac:dyDescent="0.25">
      <c r="A724" s="218"/>
      <c r="B724" s="217" t="s">
        <v>2638</v>
      </c>
      <c r="C724" s="217">
        <v>0</v>
      </c>
      <c r="D724" s="225">
        <v>3</v>
      </c>
      <c r="E724" s="205" t="s">
        <v>2031</v>
      </c>
      <c r="F724" s="205" t="str">
        <f t="shared" si="220"/>
        <v>0000-FM-003</v>
      </c>
      <c r="G724" s="205" t="s">
        <v>2641</v>
      </c>
      <c r="H724" s="9" t="s">
        <v>2663</v>
      </c>
      <c r="I724" s="9" t="str">
        <f>VLOOKUP(J724,Auxiliary!B:C,2,0)</f>
        <v>3D00</v>
      </c>
      <c r="J724" s="217" t="s">
        <v>2551</v>
      </c>
      <c r="K724" s="217" t="s">
        <v>2654</v>
      </c>
      <c r="L724" s="217" t="s">
        <v>2654</v>
      </c>
      <c r="M724" s="217" t="s">
        <v>2654</v>
      </c>
      <c r="N724" s="217" t="s">
        <v>2654</v>
      </c>
      <c r="O724" s="217" t="s">
        <v>2654</v>
      </c>
      <c r="P724" s="217" t="s">
        <v>2654</v>
      </c>
      <c r="Q724" s="217" t="s">
        <v>2654</v>
      </c>
      <c r="R724" s="217" t="s">
        <v>2654</v>
      </c>
      <c r="S724" s="217" t="s">
        <v>2654</v>
      </c>
      <c r="T724" s="217" t="s">
        <v>2654</v>
      </c>
      <c r="U724" s="217" t="s">
        <v>2654</v>
      </c>
      <c r="V724" s="217" t="s">
        <v>2654</v>
      </c>
      <c r="W724" s="217" t="s">
        <v>2654</v>
      </c>
      <c r="X724" s="217" t="s">
        <v>2654</v>
      </c>
      <c r="Y724" s="217" t="s">
        <v>2654</v>
      </c>
      <c r="Z724" s="217" t="s">
        <v>2654</v>
      </c>
      <c r="AA724" s="217" t="s">
        <v>2654</v>
      </c>
      <c r="AB724" s="217" t="str">
        <f t="shared" si="221"/>
        <v>NO</v>
      </c>
      <c r="AC724" s="217" t="str">
        <f t="shared" si="222"/>
        <v>NO</v>
      </c>
      <c r="AD724" s="217" t="str">
        <f t="shared" si="223"/>
        <v>NO</v>
      </c>
      <c r="AE724" s="217" t="str">
        <f t="shared" si="224"/>
        <v>NO</v>
      </c>
      <c r="AF724" s="217" t="str">
        <f t="shared" si="225"/>
        <v>NO</v>
      </c>
      <c r="AG724" s="217" t="str">
        <f t="shared" si="226"/>
        <v>NO</v>
      </c>
      <c r="AH724" s="217" t="str">
        <f t="shared" si="209"/>
        <v>NO</v>
      </c>
      <c r="AI724" s="217" t="str">
        <f t="shared" si="210"/>
        <v>NO</v>
      </c>
      <c r="AJ724" s="217" t="str">
        <f t="shared" si="213"/>
        <v>NO</v>
      </c>
      <c r="AK724" s="217" t="str">
        <f t="shared" si="214"/>
        <v>NO</v>
      </c>
      <c r="AL724" s="217" t="str">
        <f t="shared" si="215"/>
        <v>NO</v>
      </c>
      <c r="AM724" s="217" t="str">
        <f t="shared" si="216"/>
        <v>NO</v>
      </c>
      <c r="AN724" s="217" t="str">
        <f t="shared" si="217"/>
        <v>NO</v>
      </c>
      <c r="AO724" s="217" t="str">
        <f t="shared" si="217"/>
        <v>NO</v>
      </c>
      <c r="AP724" s="217" t="str">
        <f>IF(AND(Inputs!$E$16=TRUE,K724="YES"),"YES","NO")</f>
        <v>NO</v>
      </c>
      <c r="AQ724" s="217" t="str">
        <f t="shared" si="218"/>
        <v>NO</v>
      </c>
      <c r="AR724" s="217" t="str">
        <f t="shared" si="227"/>
        <v>NO</v>
      </c>
      <c r="AS724" s="216">
        <v>20</v>
      </c>
      <c r="AT724" s="221">
        <f t="shared" si="211"/>
        <v>43500</v>
      </c>
      <c r="AU724" s="217" t="str">
        <f t="shared" si="219"/>
        <v>PO+20W</v>
      </c>
    </row>
    <row r="725" spans="1:47" s="9" customFormat="1" hidden="1" x14ac:dyDescent="0.25">
      <c r="A725" s="218"/>
      <c r="B725" s="217" t="s">
        <v>2639</v>
      </c>
      <c r="C725" s="217">
        <v>100</v>
      </c>
      <c r="D725" s="225">
        <v>101</v>
      </c>
      <c r="E725" s="205" t="s">
        <v>2940</v>
      </c>
      <c r="F725" s="205" t="str">
        <f t="shared" si="220"/>
        <v>0000-FN-101</v>
      </c>
      <c r="G725" s="205" t="s">
        <v>2742</v>
      </c>
      <c r="H725" s="9" t="s">
        <v>2663</v>
      </c>
      <c r="I725" s="9" t="str">
        <f>VLOOKUP(J725,Auxiliary!B:C,2,0)</f>
        <v>TUBE</v>
      </c>
      <c r="J725" s="217" t="s">
        <v>2552</v>
      </c>
      <c r="K725" s="217" t="s">
        <v>2654</v>
      </c>
      <c r="L725" s="217" t="s">
        <v>2654</v>
      </c>
      <c r="M725" s="217" t="s">
        <v>2654</v>
      </c>
      <c r="N725" s="217" t="s">
        <v>2654</v>
      </c>
      <c r="O725" s="217" t="s">
        <v>2654</v>
      </c>
      <c r="P725" s="217" t="s">
        <v>2654</v>
      </c>
      <c r="Q725" s="217" t="s">
        <v>2654</v>
      </c>
      <c r="R725" s="217" t="s">
        <v>2654</v>
      </c>
      <c r="S725" s="217" t="s">
        <v>2654</v>
      </c>
      <c r="T725" s="217" t="s">
        <v>2654</v>
      </c>
      <c r="U725" s="217" t="s">
        <v>2654</v>
      </c>
      <c r="V725" s="217" t="s">
        <v>2654</v>
      </c>
      <c r="W725" s="217" t="s">
        <v>2654</v>
      </c>
      <c r="X725" s="217" t="s">
        <v>2654</v>
      </c>
      <c r="Y725" s="217" t="s">
        <v>2654</v>
      </c>
      <c r="Z725" s="217" t="s">
        <v>2654</v>
      </c>
      <c r="AA725" s="217" t="s">
        <v>2654</v>
      </c>
      <c r="AB725" s="217" t="str">
        <f t="shared" si="221"/>
        <v>NO</v>
      </c>
      <c r="AC725" s="217" t="str">
        <f t="shared" si="222"/>
        <v>NO</v>
      </c>
      <c r="AD725" s="217" t="str">
        <f t="shared" si="223"/>
        <v>NO</v>
      </c>
      <c r="AE725" s="217" t="str">
        <f t="shared" si="224"/>
        <v>NO</v>
      </c>
      <c r="AF725" s="217" t="str">
        <f t="shared" si="225"/>
        <v>NO</v>
      </c>
      <c r="AG725" s="217" t="str">
        <f t="shared" si="226"/>
        <v>NO</v>
      </c>
      <c r="AH725" s="217" t="str">
        <f t="shared" si="209"/>
        <v>NO</v>
      </c>
      <c r="AI725" s="217" t="str">
        <f t="shared" si="210"/>
        <v>NO</v>
      </c>
      <c r="AJ725" s="217" t="str">
        <f t="shared" si="213"/>
        <v>NO</v>
      </c>
      <c r="AK725" s="217" t="str">
        <f t="shared" si="214"/>
        <v>NO</v>
      </c>
      <c r="AL725" s="217" t="str">
        <f t="shared" si="215"/>
        <v>NO</v>
      </c>
      <c r="AM725" s="217" t="str">
        <f t="shared" si="216"/>
        <v>NO</v>
      </c>
      <c r="AN725" s="217" t="str">
        <f t="shared" si="217"/>
        <v>NO</v>
      </c>
      <c r="AO725" s="217" t="str">
        <f t="shared" si="217"/>
        <v>NO</v>
      </c>
      <c r="AP725" s="217" t="str">
        <f>IF(AND(Inputs!$E$16=TRUE,K725="YES"),"YES","NO")</f>
        <v>NO</v>
      </c>
      <c r="AQ725" s="217" t="str">
        <f t="shared" si="218"/>
        <v>NO</v>
      </c>
      <c r="AR725" s="217" t="str">
        <f t="shared" si="227"/>
        <v>NO</v>
      </c>
      <c r="AS725" s="216">
        <v>8</v>
      </c>
      <c r="AT725" s="221">
        <f t="shared" si="211"/>
        <v>43416</v>
      </c>
      <c r="AU725" s="217" t="str">
        <f t="shared" si="219"/>
        <v>PO+8W</v>
      </c>
    </row>
    <row r="726" spans="1:47" s="9" customFormat="1" hidden="1" x14ac:dyDescent="0.25">
      <c r="A726" s="218"/>
      <c r="B726" s="217" t="s">
        <v>2639</v>
      </c>
      <c r="C726" s="217">
        <v>100</v>
      </c>
      <c r="D726" s="225">
        <v>102</v>
      </c>
      <c r="E726" s="205" t="s">
        <v>2940</v>
      </c>
      <c r="F726" s="205" t="str">
        <f t="shared" si="220"/>
        <v>0000-FN-102</v>
      </c>
      <c r="G726" s="205" t="s">
        <v>2742</v>
      </c>
      <c r="H726" s="9" t="s">
        <v>2663</v>
      </c>
      <c r="I726" s="9" t="str">
        <f>VLOOKUP(J726,Auxiliary!B:C,2,0)</f>
        <v>TUBE</v>
      </c>
      <c r="J726" s="217" t="s">
        <v>2552</v>
      </c>
      <c r="K726" s="217" t="s">
        <v>2654</v>
      </c>
      <c r="L726" s="217" t="s">
        <v>2654</v>
      </c>
      <c r="M726" s="217" t="s">
        <v>2654</v>
      </c>
      <c r="N726" s="217" t="s">
        <v>2654</v>
      </c>
      <c r="O726" s="217" t="s">
        <v>2654</v>
      </c>
      <c r="P726" s="217" t="s">
        <v>2654</v>
      </c>
      <c r="Q726" s="217" t="s">
        <v>2654</v>
      </c>
      <c r="R726" s="217" t="s">
        <v>2654</v>
      </c>
      <c r="S726" s="217" t="s">
        <v>2654</v>
      </c>
      <c r="T726" s="217" t="s">
        <v>2654</v>
      </c>
      <c r="U726" s="217" t="s">
        <v>2654</v>
      </c>
      <c r="V726" s="217" t="s">
        <v>2654</v>
      </c>
      <c r="W726" s="217" t="s">
        <v>2654</v>
      </c>
      <c r="X726" s="217" t="s">
        <v>2654</v>
      </c>
      <c r="Y726" s="217" t="s">
        <v>2654</v>
      </c>
      <c r="Z726" s="217" t="s">
        <v>2654</v>
      </c>
      <c r="AA726" s="217" t="s">
        <v>2654</v>
      </c>
      <c r="AB726" s="217" t="str">
        <f t="shared" si="221"/>
        <v>NO</v>
      </c>
      <c r="AC726" s="217" t="str">
        <f t="shared" si="222"/>
        <v>NO</v>
      </c>
      <c r="AD726" s="217" t="str">
        <f t="shared" si="223"/>
        <v>NO</v>
      </c>
      <c r="AE726" s="217" t="str">
        <f t="shared" si="224"/>
        <v>NO</v>
      </c>
      <c r="AF726" s="217" t="str">
        <f t="shared" si="225"/>
        <v>NO</v>
      </c>
      <c r="AG726" s="217" t="str">
        <f t="shared" si="226"/>
        <v>NO</v>
      </c>
      <c r="AH726" s="217" t="str">
        <f t="shared" si="209"/>
        <v>NO</v>
      </c>
      <c r="AI726" s="217" t="str">
        <f t="shared" si="210"/>
        <v>NO</v>
      </c>
      <c r="AJ726" s="217" t="str">
        <f t="shared" si="213"/>
        <v>NO</v>
      </c>
      <c r="AK726" s="217" t="str">
        <f t="shared" si="214"/>
        <v>NO</v>
      </c>
      <c r="AL726" s="217" t="str">
        <f t="shared" si="215"/>
        <v>NO</v>
      </c>
      <c r="AM726" s="217" t="str">
        <f t="shared" si="216"/>
        <v>NO</v>
      </c>
      <c r="AN726" s="217" t="str">
        <f t="shared" si="217"/>
        <v>NO</v>
      </c>
      <c r="AO726" s="217" t="str">
        <f t="shared" si="217"/>
        <v>NO</v>
      </c>
      <c r="AP726" s="217" t="str">
        <f>IF(AND(Inputs!$E$16=TRUE,K726="YES"),"YES","NO")</f>
        <v>NO</v>
      </c>
      <c r="AQ726" s="217" t="str">
        <f t="shared" si="218"/>
        <v>NO</v>
      </c>
      <c r="AR726" s="217" t="str">
        <f t="shared" si="227"/>
        <v>NO</v>
      </c>
      <c r="AS726" s="216">
        <v>8</v>
      </c>
      <c r="AT726" s="221">
        <f t="shared" si="211"/>
        <v>43416</v>
      </c>
      <c r="AU726" s="217" t="str">
        <f t="shared" si="219"/>
        <v>PO+8W</v>
      </c>
    </row>
    <row r="727" spans="1:47" s="9" customFormat="1" hidden="1" x14ac:dyDescent="0.25">
      <c r="A727" s="218"/>
      <c r="B727" s="217" t="s">
        <v>2639</v>
      </c>
      <c r="C727" s="217">
        <v>100</v>
      </c>
      <c r="D727" s="225">
        <v>103</v>
      </c>
      <c r="E727" s="205" t="s">
        <v>2941</v>
      </c>
      <c r="F727" s="205" t="str">
        <f t="shared" si="220"/>
        <v>0000-FN-103</v>
      </c>
      <c r="G727" s="205" t="s">
        <v>2742</v>
      </c>
      <c r="H727" s="9" t="s">
        <v>2663</v>
      </c>
      <c r="I727" s="9" t="str">
        <f>VLOOKUP(J727,Auxiliary!B:C,2,0)</f>
        <v>TUBE</v>
      </c>
      <c r="J727" s="217" t="s">
        <v>2552</v>
      </c>
      <c r="K727" s="217" t="s">
        <v>2654</v>
      </c>
      <c r="L727" s="217" t="s">
        <v>2654</v>
      </c>
      <c r="M727" s="217" t="s">
        <v>2654</v>
      </c>
      <c r="N727" s="217" t="s">
        <v>2654</v>
      </c>
      <c r="O727" s="217" t="s">
        <v>2654</v>
      </c>
      <c r="P727" s="217" t="s">
        <v>2654</v>
      </c>
      <c r="Q727" s="217" t="s">
        <v>2654</v>
      </c>
      <c r="R727" s="217" t="s">
        <v>2654</v>
      </c>
      <c r="S727" s="217" t="s">
        <v>2654</v>
      </c>
      <c r="T727" s="217" t="s">
        <v>2654</v>
      </c>
      <c r="U727" s="217" t="s">
        <v>2654</v>
      </c>
      <c r="V727" s="217" t="s">
        <v>2654</v>
      </c>
      <c r="W727" s="217" t="s">
        <v>2654</v>
      </c>
      <c r="X727" s="217" t="s">
        <v>2654</v>
      </c>
      <c r="Y727" s="217" t="s">
        <v>2654</v>
      </c>
      <c r="Z727" s="217" t="s">
        <v>2654</v>
      </c>
      <c r="AA727" s="217" t="s">
        <v>2654</v>
      </c>
      <c r="AB727" s="217" t="str">
        <f t="shared" si="221"/>
        <v>NO</v>
      </c>
      <c r="AC727" s="217" t="str">
        <f t="shared" si="222"/>
        <v>NO</v>
      </c>
      <c r="AD727" s="217" t="str">
        <f t="shared" si="223"/>
        <v>NO</v>
      </c>
      <c r="AE727" s="217" t="str">
        <f t="shared" si="224"/>
        <v>NO</v>
      </c>
      <c r="AF727" s="217" t="str">
        <f t="shared" si="225"/>
        <v>NO</v>
      </c>
      <c r="AG727" s="217" t="str">
        <f t="shared" si="226"/>
        <v>NO</v>
      </c>
      <c r="AH727" s="217" t="str">
        <f t="shared" si="209"/>
        <v>NO</v>
      </c>
      <c r="AI727" s="217" t="str">
        <f t="shared" si="210"/>
        <v>NO</v>
      </c>
      <c r="AJ727" s="217" t="str">
        <f t="shared" si="213"/>
        <v>NO</v>
      </c>
      <c r="AK727" s="217" t="str">
        <f t="shared" si="214"/>
        <v>NO</v>
      </c>
      <c r="AL727" s="217" t="str">
        <f t="shared" si="215"/>
        <v>NO</v>
      </c>
      <c r="AM727" s="217" t="str">
        <f t="shared" si="216"/>
        <v>NO</v>
      </c>
      <c r="AN727" s="217" t="str">
        <f t="shared" si="217"/>
        <v>NO</v>
      </c>
      <c r="AO727" s="217" t="str">
        <f t="shared" si="217"/>
        <v>NO</v>
      </c>
      <c r="AP727" s="217" t="str">
        <f>IF(AND(Inputs!$E$16=TRUE,K727="YES"),"YES","NO")</f>
        <v>NO</v>
      </c>
      <c r="AQ727" s="217" t="str">
        <f t="shared" si="218"/>
        <v>NO</v>
      </c>
      <c r="AR727" s="217" t="str">
        <f t="shared" si="227"/>
        <v>NO</v>
      </c>
      <c r="AS727" s="216">
        <v>8</v>
      </c>
      <c r="AT727" s="221">
        <f t="shared" si="211"/>
        <v>43416</v>
      </c>
      <c r="AU727" s="217" t="str">
        <f t="shared" si="219"/>
        <v>PO+8W</v>
      </c>
    </row>
    <row r="728" spans="1:47" s="9" customFormat="1" hidden="1" x14ac:dyDescent="0.25">
      <c r="A728" s="218"/>
      <c r="B728" s="217" t="s">
        <v>2639</v>
      </c>
      <c r="C728" s="217">
        <v>100</v>
      </c>
      <c r="D728" s="225">
        <v>104</v>
      </c>
      <c r="E728" s="205" t="s">
        <v>2941</v>
      </c>
      <c r="F728" s="205" t="str">
        <f t="shared" si="220"/>
        <v>0000-FN-104</v>
      </c>
      <c r="G728" s="205" t="s">
        <v>2742</v>
      </c>
      <c r="H728" s="9" t="s">
        <v>2663</v>
      </c>
      <c r="I728" s="9" t="str">
        <f>VLOOKUP(J728,Auxiliary!B:C,2,0)</f>
        <v>TUBE</v>
      </c>
      <c r="J728" s="217" t="s">
        <v>2552</v>
      </c>
      <c r="K728" s="217" t="s">
        <v>2654</v>
      </c>
      <c r="L728" s="217" t="s">
        <v>2654</v>
      </c>
      <c r="M728" s="217" t="s">
        <v>2654</v>
      </c>
      <c r="N728" s="217" t="s">
        <v>2654</v>
      </c>
      <c r="O728" s="217" t="s">
        <v>2654</v>
      </c>
      <c r="P728" s="217" t="s">
        <v>2654</v>
      </c>
      <c r="Q728" s="217" t="s">
        <v>2654</v>
      </c>
      <c r="R728" s="217" t="s">
        <v>2654</v>
      </c>
      <c r="S728" s="217" t="s">
        <v>2654</v>
      </c>
      <c r="T728" s="217" t="s">
        <v>2654</v>
      </c>
      <c r="U728" s="217" t="s">
        <v>2654</v>
      </c>
      <c r="V728" s="217" t="s">
        <v>2654</v>
      </c>
      <c r="W728" s="217" t="s">
        <v>2654</v>
      </c>
      <c r="X728" s="217" t="s">
        <v>2654</v>
      </c>
      <c r="Y728" s="217" t="s">
        <v>2654</v>
      </c>
      <c r="Z728" s="217" t="s">
        <v>2654</v>
      </c>
      <c r="AA728" s="217" t="s">
        <v>2654</v>
      </c>
      <c r="AB728" s="217" t="str">
        <f t="shared" si="221"/>
        <v>NO</v>
      </c>
      <c r="AC728" s="217" t="str">
        <f t="shared" si="222"/>
        <v>NO</v>
      </c>
      <c r="AD728" s="217" t="str">
        <f t="shared" si="223"/>
        <v>NO</v>
      </c>
      <c r="AE728" s="217" t="str">
        <f t="shared" si="224"/>
        <v>NO</v>
      </c>
      <c r="AF728" s="217" t="str">
        <f t="shared" si="225"/>
        <v>NO</v>
      </c>
      <c r="AG728" s="217" t="str">
        <f t="shared" si="226"/>
        <v>NO</v>
      </c>
      <c r="AH728" s="217" t="str">
        <f t="shared" si="209"/>
        <v>NO</v>
      </c>
      <c r="AI728" s="217" t="str">
        <f t="shared" si="210"/>
        <v>NO</v>
      </c>
      <c r="AJ728" s="217" t="str">
        <f t="shared" si="213"/>
        <v>NO</v>
      </c>
      <c r="AK728" s="217" t="str">
        <f t="shared" si="214"/>
        <v>NO</v>
      </c>
      <c r="AL728" s="217" t="str">
        <f t="shared" si="215"/>
        <v>NO</v>
      </c>
      <c r="AM728" s="217" t="str">
        <f t="shared" si="216"/>
        <v>NO</v>
      </c>
      <c r="AN728" s="217" t="str">
        <f t="shared" si="217"/>
        <v>NO</v>
      </c>
      <c r="AO728" s="217" t="str">
        <f t="shared" si="217"/>
        <v>NO</v>
      </c>
      <c r="AP728" s="217" t="str">
        <f>IF(AND(Inputs!$E$16=TRUE,K728="YES"),"YES","NO")</f>
        <v>NO</v>
      </c>
      <c r="AQ728" s="217" t="str">
        <f t="shared" si="218"/>
        <v>NO</v>
      </c>
      <c r="AR728" s="217" t="str">
        <f t="shared" si="227"/>
        <v>NO</v>
      </c>
      <c r="AS728" s="216">
        <v>8</v>
      </c>
      <c r="AT728" s="221">
        <f t="shared" si="211"/>
        <v>43416</v>
      </c>
      <c r="AU728" s="217" t="str">
        <f t="shared" si="219"/>
        <v>PO+8W</v>
      </c>
    </row>
    <row r="729" spans="1:47" s="9" customFormat="1" hidden="1" x14ac:dyDescent="0.25">
      <c r="A729" s="218"/>
      <c r="B729" s="217" t="s">
        <v>2639</v>
      </c>
      <c r="C729" s="217">
        <v>100</v>
      </c>
      <c r="D729" s="225">
        <v>105</v>
      </c>
      <c r="E729" s="205" t="s">
        <v>2940</v>
      </c>
      <c r="F729" s="205" t="str">
        <f t="shared" si="220"/>
        <v>0000-FN-105</v>
      </c>
      <c r="G729" s="205" t="s">
        <v>2742</v>
      </c>
      <c r="H729" s="9" t="s">
        <v>2663</v>
      </c>
      <c r="I729" s="9" t="str">
        <f>VLOOKUP(J729,Auxiliary!B:C,2,0)</f>
        <v>TUBE</v>
      </c>
      <c r="J729" s="217" t="s">
        <v>2552</v>
      </c>
      <c r="K729" s="217" t="s">
        <v>2654</v>
      </c>
      <c r="L729" s="217" t="s">
        <v>2654</v>
      </c>
      <c r="M729" s="217" t="s">
        <v>2654</v>
      </c>
      <c r="N729" s="217" t="s">
        <v>2654</v>
      </c>
      <c r="O729" s="217" t="s">
        <v>2654</v>
      </c>
      <c r="P729" s="217" t="s">
        <v>2654</v>
      </c>
      <c r="Q729" s="217" t="s">
        <v>2654</v>
      </c>
      <c r="R729" s="217" t="s">
        <v>2654</v>
      </c>
      <c r="S729" s="217" t="s">
        <v>2654</v>
      </c>
      <c r="T729" s="217" t="s">
        <v>2654</v>
      </c>
      <c r="U729" s="217" t="s">
        <v>2654</v>
      </c>
      <c r="V729" s="217" t="s">
        <v>2654</v>
      </c>
      <c r="W729" s="217" t="s">
        <v>2654</v>
      </c>
      <c r="X729" s="217" t="s">
        <v>2654</v>
      </c>
      <c r="Y729" s="217" t="s">
        <v>2654</v>
      </c>
      <c r="Z729" s="217" t="s">
        <v>2654</v>
      </c>
      <c r="AA729" s="217" t="s">
        <v>2654</v>
      </c>
      <c r="AB729" s="217" t="str">
        <f t="shared" si="221"/>
        <v>NO</v>
      </c>
      <c r="AC729" s="217" t="str">
        <f t="shared" si="222"/>
        <v>NO</v>
      </c>
      <c r="AD729" s="217" t="str">
        <f t="shared" si="223"/>
        <v>NO</v>
      </c>
      <c r="AE729" s="217" t="str">
        <f t="shared" si="224"/>
        <v>NO</v>
      </c>
      <c r="AF729" s="217" t="str">
        <f t="shared" si="225"/>
        <v>NO</v>
      </c>
      <c r="AG729" s="217" t="str">
        <f t="shared" si="226"/>
        <v>NO</v>
      </c>
      <c r="AH729" s="217" t="str">
        <f t="shared" si="209"/>
        <v>NO</v>
      </c>
      <c r="AI729" s="217" t="str">
        <f t="shared" si="210"/>
        <v>NO</v>
      </c>
      <c r="AJ729" s="217" t="str">
        <f t="shared" si="213"/>
        <v>NO</v>
      </c>
      <c r="AK729" s="217" t="str">
        <f t="shared" si="214"/>
        <v>NO</v>
      </c>
      <c r="AL729" s="217" t="str">
        <f t="shared" si="215"/>
        <v>NO</v>
      </c>
      <c r="AM729" s="217" t="str">
        <f t="shared" si="216"/>
        <v>NO</v>
      </c>
      <c r="AN729" s="217" t="str">
        <f t="shared" si="217"/>
        <v>NO</v>
      </c>
      <c r="AO729" s="217" t="str">
        <f t="shared" si="217"/>
        <v>NO</v>
      </c>
      <c r="AP729" s="217" t="str">
        <f>IF(AND(Inputs!$E$16=TRUE,K729="YES"),"YES","NO")</f>
        <v>NO</v>
      </c>
      <c r="AQ729" s="217" t="str">
        <f t="shared" si="218"/>
        <v>NO</v>
      </c>
      <c r="AR729" s="217" t="str">
        <f t="shared" si="227"/>
        <v>NO</v>
      </c>
      <c r="AS729" s="216">
        <v>8</v>
      </c>
      <c r="AT729" s="221">
        <f t="shared" si="211"/>
        <v>43416</v>
      </c>
      <c r="AU729" s="217" t="str">
        <f t="shared" si="219"/>
        <v>PO+8W</v>
      </c>
    </row>
    <row r="730" spans="1:47" s="9" customFormat="1" hidden="1" x14ac:dyDescent="0.25">
      <c r="A730" s="218"/>
      <c r="B730" s="217" t="s">
        <v>2639</v>
      </c>
      <c r="C730" s="217">
        <v>100</v>
      </c>
      <c r="D730" s="225">
        <v>106</v>
      </c>
      <c r="E730" s="205" t="s">
        <v>2940</v>
      </c>
      <c r="F730" s="205" t="str">
        <f t="shared" si="220"/>
        <v>0000-FN-106</v>
      </c>
      <c r="G730" s="205" t="s">
        <v>2742</v>
      </c>
      <c r="H730" s="9" t="s">
        <v>2663</v>
      </c>
      <c r="I730" s="9" t="str">
        <f>VLOOKUP(J730,Auxiliary!B:C,2,0)</f>
        <v>TUBE</v>
      </c>
      <c r="J730" s="217" t="s">
        <v>2552</v>
      </c>
      <c r="K730" s="217" t="s">
        <v>2654</v>
      </c>
      <c r="L730" s="217" t="s">
        <v>2654</v>
      </c>
      <c r="M730" s="217" t="s">
        <v>2654</v>
      </c>
      <c r="N730" s="217" t="s">
        <v>2654</v>
      </c>
      <c r="O730" s="217" t="s">
        <v>2654</v>
      </c>
      <c r="P730" s="217" t="s">
        <v>2654</v>
      </c>
      <c r="Q730" s="217" t="s">
        <v>2654</v>
      </c>
      <c r="R730" s="217" t="s">
        <v>2654</v>
      </c>
      <c r="S730" s="217" t="s">
        <v>2654</v>
      </c>
      <c r="T730" s="217" t="s">
        <v>2654</v>
      </c>
      <c r="U730" s="217" t="s">
        <v>2654</v>
      </c>
      <c r="V730" s="217" t="s">
        <v>2654</v>
      </c>
      <c r="W730" s="217" t="s">
        <v>2654</v>
      </c>
      <c r="X730" s="217" t="s">
        <v>2654</v>
      </c>
      <c r="Y730" s="217" t="s">
        <v>2654</v>
      </c>
      <c r="Z730" s="217" t="s">
        <v>2654</v>
      </c>
      <c r="AA730" s="217" t="s">
        <v>2654</v>
      </c>
      <c r="AB730" s="217" t="str">
        <f t="shared" si="221"/>
        <v>NO</v>
      </c>
      <c r="AC730" s="217" t="str">
        <f t="shared" si="222"/>
        <v>NO</v>
      </c>
      <c r="AD730" s="217" t="str">
        <f t="shared" si="223"/>
        <v>NO</v>
      </c>
      <c r="AE730" s="217" t="str">
        <f t="shared" si="224"/>
        <v>NO</v>
      </c>
      <c r="AF730" s="217" t="str">
        <f t="shared" si="225"/>
        <v>NO</v>
      </c>
      <c r="AG730" s="217" t="str">
        <f t="shared" si="226"/>
        <v>NO</v>
      </c>
      <c r="AH730" s="217" t="str">
        <f t="shared" si="209"/>
        <v>NO</v>
      </c>
      <c r="AI730" s="217" t="str">
        <f t="shared" si="210"/>
        <v>NO</v>
      </c>
      <c r="AJ730" s="217" t="str">
        <f t="shared" si="213"/>
        <v>NO</v>
      </c>
      <c r="AK730" s="217" t="str">
        <f t="shared" si="214"/>
        <v>NO</v>
      </c>
      <c r="AL730" s="217" t="str">
        <f t="shared" si="215"/>
        <v>NO</v>
      </c>
      <c r="AM730" s="217" t="str">
        <f t="shared" si="216"/>
        <v>NO</v>
      </c>
      <c r="AN730" s="217" t="str">
        <f t="shared" si="217"/>
        <v>NO</v>
      </c>
      <c r="AO730" s="217" t="str">
        <f t="shared" si="217"/>
        <v>NO</v>
      </c>
      <c r="AP730" s="217" t="str">
        <f>IF(AND(Inputs!$E$16=TRUE,K730="YES"),"YES","NO")</f>
        <v>NO</v>
      </c>
      <c r="AQ730" s="217" t="str">
        <f t="shared" si="218"/>
        <v>NO</v>
      </c>
      <c r="AR730" s="217" t="str">
        <f t="shared" si="227"/>
        <v>NO</v>
      </c>
      <c r="AS730" s="216">
        <v>8</v>
      </c>
      <c r="AT730" s="221">
        <f t="shared" si="211"/>
        <v>43416</v>
      </c>
      <c r="AU730" s="217" t="str">
        <f t="shared" si="219"/>
        <v>PO+8W</v>
      </c>
    </row>
    <row r="731" spans="1:47" s="9" customFormat="1" hidden="1" x14ac:dyDescent="0.25">
      <c r="A731" s="218"/>
      <c r="B731" s="217" t="s">
        <v>2639</v>
      </c>
      <c r="C731" s="217">
        <v>100</v>
      </c>
      <c r="D731" s="225">
        <v>107</v>
      </c>
      <c r="E731" s="205" t="s">
        <v>2941</v>
      </c>
      <c r="F731" s="205" t="str">
        <f t="shared" si="220"/>
        <v>0000-FN-107</v>
      </c>
      <c r="G731" s="205" t="s">
        <v>2742</v>
      </c>
      <c r="H731" s="9" t="s">
        <v>2663</v>
      </c>
      <c r="I731" s="9" t="str">
        <f>VLOOKUP(J731,Auxiliary!B:C,2,0)</f>
        <v>TUBE</v>
      </c>
      <c r="J731" s="217" t="s">
        <v>2552</v>
      </c>
      <c r="K731" s="217" t="s">
        <v>2654</v>
      </c>
      <c r="L731" s="217" t="s">
        <v>2654</v>
      </c>
      <c r="M731" s="217" t="s">
        <v>2654</v>
      </c>
      <c r="N731" s="217" t="s">
        <v>2654</v>
      </c>
      <c r="O731" s="217" t="s">
        <v>2654</v>
      </c>
      <c r="P731" s="217" t="s">
        <v>2654</v>
      </c>
      <c r="Q731" s="217" t="s">
        <v>2654</v>
      </c>
      <c r="R731" s="217" t="s">
        <v>2654</v>
      </c>
      <c r="S731" s="217" t="s">
        <v>2654</v>
      </c>
      <c r="T731" s="217" t="s">
        <v>2654</v>
      </c>
      <c r="U731" s="217" t="s">
        <v>2654</v>
      </c>
      <c r="V731" s="217" t="s">
        <v>2654</v>
      </c>
      <c r="W731" s="217" t="s">
        <v>2654</v>
      </c>
      <c r="X731" s="217" t="s">
        <v>2654</v>
      </c>
      <c r="Y731" s="217" t="s">
        <v>2654</v>
      </c>
      <c r="Z731" s="217" t="s">
        <v>2654</v>
      </c>
      <c r="AA731" s="217" t="s">
        <v>2654</v>
      </c>
      <c r="AB731" s="217" t="str">
        <f t="shared" si="221"/>
        <v>NO</v>
      </c>
      <c r="AC731" s="217" t="str">
        <f t="shared" si="222"/>
        <v>NO</v>
      </c>
      <c r="AD731" s="217" t="str">
        <f t="shared" si="223"/>
        <v>NO</v>
      </c>
      <c r="AE731" s="217" t="str">
        <f t="shared" si="224"/>
        <v>NO</v>
      </c>
      <c r="AF731" s="217" t="str">
        <f t="shared" si="225"/>
        <v>NO</v>
      </c>
      <c r="AG731" s="217" t="str">
        <f t="shared" si="226"/>
        <v>NO</v>
      </c>
      <c r="AH731" s="217" t="str">
        <f t="shared" ref="AH731:AH793" si="228">IF(AND(T$6="X",T731="YES"),"YES","NO")</f>
        <v>NO</v>
      </c>
      <c r="AI731" s="217" t="str">
        <f t="shared" ref="AI731:AI793" si="229">IF(AND(U$6="X",U731="YES"),"YES","NO")</f>
        <v>NO</v>
      </c>
      <c r="AJ731" s="217" t="str">
        <f t="shared" si="213"/>
        <v>NO</v>
      </c>
      <c r="AK731" s="217" t="str">
        <f t="shared" si="214"/>
        <v>NO</v>
      </c>
      <c r="AL731" s="217" t="str">
        <f t="shared" si="215"/>
        <v>NO</v>
      </c>
      <c r="AM731" s="217" t="str">
        <f t="shared" si="216"/>
        <v>NO</v>
      </c>
      <c r="AN731" s="217" t="str">
        <f t="shared" si="217"/>
        <v>NO</v>
      </c>
      <c r="AO731" s="217" t="str">
        <f t="shared" si="217"/>
        <v>NO</v>
      </c>
      <c r="AP731" s="217" t="str">
        <f>IF(AND(Inputs!$E$16=TRUE,K731="YES"),"YES","NO")</f>
        <v>NO</v>
      </c>
      <c r="AQ731" s="217" t="str">
        <f t="shared" si="218"/>
        <v>NO</v>
      </c>
      <c r="AR731" s="217" t="str">
        <f t="shared" si="227"/>
        <v>NO</v>
      </c>
      <c r="AS731" s="216">
        <v>8</v>
      </c>
      <c r="AT731" s="221">
        <f t="shared" si="211"/>
        <v>43416</v>
      </c>
      <c r="AU731" s="217" t="str">
        <f t="shared" si="219"/>
        <v>PO+8W</v>
      </c>
    </row>
    <row r="732" spans="1:47" s="9" customFormat="1" hidden="1" x14ac:dyDescent="0.25">
      <c r="A732" s="218"/>
      <c r="B732" s="217" t="s">
        <v>2639</v>
      </c>
      <c r="C732" s="217">
        <v>100</v>
      </c>
      <c r="D732" s="225">
        <v>108</v>
      </c>
      <c r="E732" s="205" t="s">
        <v>2941</v>
      </c>
      <c r="F732" s="205" t="str">
        <f t="shared" si="220"/>
        <v>0000-FN-108</v>
      </c>
      <c r="G732" s="205" t="s">
        <v>2742</v>
      </c>
      <c r="H732" s="9" t="s">
        <v>2663</v>
      </c>
      <c r="I732" s="9" t="str">
        <f>VLOOKUP(J732,Auxiliary!B:C,2,0)</f>
        <v>TUBE</v>
      </c>
      <c r="J732" s="217" t="s">
        <v>2552</v>
      </c>
      <c r="K732" s="217" t="s">
        <v>2654</v>
      </c>
      <c r="L732" s="217" t="s">
        <v>2654</v>
      </c>
      <c r="M732" s="217" t="s">
        <v>2654</v>
      </c>
      <c r="N732" s="217" t="s">
        <v>2654</v>
      </c>
      <c r="O732" s="217" t="s">
        <v>2654</v>
      </c>
      <c r="P732" s="217" t="s">
        <v>2654</v>
      </c>
      <c r="Q732" s="217" t="s">
        <v>2654</v>
      </c>
      <c r="R732" s="217" t="s">
        <v>2654</v>
      </c>
      <c r="S732" s="217" t="s">
        <v>2654</v>
      </c>
      <c r="T732" s="217" t="s">
        <v>2654</v>
      </c>
      <c r="U732" s="217" t="s">
        <v>2654</v>
      </c>
      <c r="V732" s="217" t="s">
        <v>2654</v>
      </c>
      <c r="W732" s="217" t="s">
        <v>2654</v>
      </c>
      <c r="X732" s="217" t="s">
        <v>2654</v>
      </c>
      <c r="Y732" s="217" t="s">
        <v>2654</v>
      </c>
      <c r="Z732" s="217" t="s">
        <v>2654</v>
      </c>
      <c r="AA732" s="217" t="s">
        <v>2654</v>
      </c>
      <c r="AB732" s="217" t="str">
        <f t="shared" si="221"/>
        <v>NO</v>
      </c>
      <c r="AC732" s="217" t="str">
        <f t="shared" si="222"/>
        <v>NO</v>
      </c>
      <c r="AD732" s="217" t="str">
        <f t="shared" si="223"/>
        <v>NO</v>
      </c>
      <c r="AE732" s="217" t="str">
        <f t="shared" si="224"/>
        <v>NO</v>
      </c>
      <c r="AF732" s="217" t="str">
        <f t="shared" si="225"/>
        <v>NO</v>
      </c>
      <c r="AG732" s="217" t="str">
        <f t="shared" si="226"/>
        <v>NO</v>
      </c>
      <c r="AH732" s="217" t="str">
        <f t="shared" si="228"/>
        <v>NO</v>
      </c>
      <c r="AI732" s="217" t="str">
        <f t="shared" si="229"/>
        <v>NO</v>
      </c>
      <c r="AJ732" s="217" t="str">
        <f t="shared" si="213"/>
        <v>NO</v>
      </c>
      <c r="AK732" s="217" t="str">
        <f t="shared" si="214"/>
        <v>NO</v>
      </c>
      <c r="AL732" s="217" t="str">
        <f t="shared" si="215"/>
        <v>NO</v>
      </c>
      <c r="AM732" s="217" t="str">
        <f t="shared" si="216"/>
        <v>NO</v>
      </c>
      <c r="AN732" s="217" t="str">
        <f t="shared" si="217"/>
        <v>NO</v>
      </c>
      <c r="AO732" s="217" t="str">
        <f t="shared" si="217"/>
        <v>NO</v>
      </c>
      <c r="AP732" s="217" t="str">
        <f>IF(AND(Inputs!$E$16=TRUE,K732="YES"),"YES","NO")</f>
        <v>NO</v>
      </c>
      <c r="AQ732" s="217" t="str">
        <f t="shared" si="218"/>
        <v>NO</v>
      </c>
      <c r="AR732" s="217" t="str">
        <f t="shared" si="227"/>
        <v>NO</v>
      </c>
      <c r="AS732" s="216">
        <v>8</v>
      </c>
      <c r="AT732" s="221">
        <f t="shared" si="211"/>
        <v>43416</v>
      </c>
      <c r="AU732" s="217" t="str">
        <f t="shared" si="219"/>
        <v>PO+8W</v>
      </c>
    </row>
    <row r="733" spans="1:47" s="9" customFormat="1" hidden="1" x14ac:dyDescent="0.25">
      <c r="A733" s="218"/>
      <c r="B733" s="217" t="s">
        <v>2639</v>
      </c>
      <c r="C733" s="217">
        <v>100</v>
      </c>
      <c r="D733" s="225">
        <v>109</v>
      </c>
      <c r="E733" s="205" t="s">
        <v>2941</v>
      </c>
      <c r="F733" s="205" t="str">
        <f t="shared" si="220"/>
        <v>0000-FN-109</v>
      </c>
      <c r="G733" s="205" t="s">
        <v>2742</v>
      </c>
      <c r="H733" s="9" t="s">
        <v>2663</v>
      </c>
      <c r="I733" s="9" t="str">
        <f>VLOOKUP(J733,Auxiliary!B:C,2,0)</f>
        <v>TUBE</v>
      </c>
      <c r="J733" s="217" t="s">
        <v>2552</v>
      </c>
      <c r="K733" s="217" t="s">
        <v>2654</v>
      </c>
      <c r="L733" s="217" t="s">
        <v>2654</v>
      </c>
      <c r="M733" s="217" t="s">
        <v>2654</v>
      </c>
      <c r="N733" s="217" t="s">
        <v>2654</v>
      </c>
      <c r="O733" s="217" t="s">
        <v>2654</v>
      </c>
      <c r="P733" s="217" t="s">
        <v>2654</v>
      </c>
      <c r="Q733" s="217" t="s">
        <v>2654</v>
      </c>
      <c r="R733" s="217" t="s">
        <v>2654</v>
      </c>
      <c r="S733" s="217" t="s">
        <v>2654</v>
      </c>
      <c r="T733" s="217" t="s">
        <v>2654</v>
      </c>
      <c r="U733" s="217" t="s">
        <v>2654</v>
      </c>
      <c r="V733" s="217" t="s">
        <v>2654</v>
      </c>
      <c r="W733" s="217" t="s">
        <v>2654</v>
      </c>
      <c r="X733" s="217" t="s">
        <v>2654</v>
      </c>
      <c r="Y733" s="217" t="s">
        <v>2654</v>
      </c>
      <c r="Z733" s="217" t="s">
        <v>2654</v>
      </c>
      <c r="AA733" s="217" t="s">
        <v>2654</v>
      </c>
      <c r="AB733" s="217" t="str">
        <f t="shared" si="221"/>
        <v>NO</v>
      </c>
      <c r="AC733" s="217" t="str">
        <f t="shared" si="222"/>
        <v>NO</v>
      </c>
      <c r="AD733" s="217" t="str">
        <f t="shared" si="223"/>
        <v>NO</v>
      </c>
      <c r="AE733" s="217" t="str">
        <f t="shared" si="224"/>
        <v>NO</v>
      </c>
      <c r="AF733" s="217" t="str">
        <f t="shared" si="225"/>
        <v>NO</v>
      </c>
      <c r="AG733" s="217" t="str">
        <f t="shared" si="226"/>
        <v>NO</v>
      </c>
      <c r="AH733" s="217" t="str">
        <f t="shared" si="228"/>
        <v>NO</v>
      </c>
      <c r="AI733" s="217" t="str">
        <f t="shared" si="229"/>
        <v>NO</v>
      </c>
      <c r="AJ733" s="217" t="str">
        <f t="shared" si="213"/>
        <v>NO</v>
      </c>
      <c r="AK733" s="217" t="str">
        <f t="shared" si="214"/>
        <v>NO</v>
      </c>
      <c r="AL733" s="217" t="str">
        <f t="shared" si="215"/>
        <v>NO</v>
      </c>
      <c r="AM733" s="217" t="str">
        <f t="shared" si="216"/>
        <v>NO</v>
      </c>
      <c r="AN733" s="217" t="str">
        <f t="shared" si="217"/>
        <v>NO</v>
      </c>
      <c r="AO733" s="217" t="str">
        <f t="shared" si="217"/>
        <v>NO</v>
      </c>
      <c r="AP733" s="217" t="str">
        <f>IF(AND(Inputs!$E$16=TRUE,K733="YES"),"YES","NO")</f>
        <v>NO</v>
      </c>
      <c r="AQ733" s="217" t="str">
        <f t="shared" si="218"/>
        <v>NO</v>
      </c>
      <c r="AR733" s="217" t="str">
        <f t="shared" si="227"/>
        <v>NO</v>
      </c>
      <c r="AS733" s="216">
        <v>8</v>
      </c>
      <c r="AT733" s="221">
        <f t="shared" si="211"/>
        <v>43416</v>
      </c>
      <c r="AU733" s="217" t="str">
        <f t="shared" si="219"/>
        <v>PO+8W</v>
      </c>
    </row>
    <row r="734" spans="1:47" s="9" customFormat="1" hidden="1" x14ac:dyDescent="0.25">
      <c r="A734" s="218"/>
      <c r="B734" s="217" t="s">
        <v>2639</v>
      </c>
      <c r="C734" s="217">
        <v>100</v>
      </c>
      <c r="D734" s="225">
        <v>110</v>
      </c>
      <c r="E734" s="205" t="s">
        <v>2941</v>
      </c>
      <c r="F734" s="205" t="str">
        <f t="shared" si="220"/>
        <v>0000-FN-110</v>
      </c>
      <c r="G734" s="205" t="s">
        <v>2742</v>
      </c>
      <c r="H734" s="9" t="s">
        <v>2663</v>
      </c>
      <c r="I734" s="9" t="str">
        <f>VLOOKUP(J734,Auxiliary!B:C,2,0)</f>
        <v>TUBE</v>
      </c>
      <c r="J734" s="217" t="s">
        <v>2552</v>
      </c>
      <c r="K734" s="217" t="s">
        <v>2654</v>
      </c>
      <c r="L734" s="217" t="s">
        <v>2654</v>
      </c>
      <c r="M734" s="217" t="s">
        <v>2654</v>
      </c>
      <c r="N734" s="217" t="s">
        <v>2654</v>
      </c>
      <c r="O734" s="217" t="s">
        <v>2654</v>
      </c>
      <c r="P734" s="217" t="s">
        <v>2654</v>
      </c>
      <c r="Q734" s="217" t="s">
        <v>2654</v>
      </c>
      <c r="R734" s="217" t="s">
        <v>2654</v>
      </c>
      <c r="S734" s="217" t="s">
        <v>2654</v>
      </c>
      <c r="T734" s="217" t="s">
        <v>2654</v>
      </c>
      <c r="U734" s="217" t="s">
        <v>2654</v>
      </c>
      <c r="V734" s="217" t="s">
        <v>2654</v>
      </c>
      <c r="W734" s="217" t="s">
        <v>2654</v>
      </c>
      <c r="X734" s="217" t="s">
        <v>2654</v>
      </c>
      <c r="Y734" s="217" t="s">
        <v>2654</v>
      </c>
      <c r="Z734" s="217" t="s">
        <v>2654</v>
      </c>
      <c r="AA734" s="217" t="s">
        <v>2654</v>
      </c>
      <c r="AB734" s="217" t="str">
        <f t="shared" si="221"/>
        <v>NO</v>
      </c>
      <c r="AC734" s="217" t="str">
        <f t="shared" si="222"/>
        <v>NO</v>
      </c>
      <c r="AD734" s="217" t="str">
        <f t="shared" si="223"/>
        <v>NO</v>
      </c>
      <c r="AE734" s="217" t="str">
        <f t="shared" si="224"/>
        <v>NO</v>
      </c>
      <c r="AF734" s="217" t="str">
        <f t="shared" si="225"/>
        <v>NO</v>
      </c>
      <c r="AG734" s="217" t="str">
        <f t="shared" si="226"/>
        <v>NO</v>
      </c>
      <c r="AH734" s="217" t="str">
        <f t="shared" si="228"/>
        <v>NO</v>
      </c>
      <c r="AI734" s="217" t="str">
        <f t="shared" si="229"/>
        <v>NO</v>
      </c>
      <c r="AJ734" s="217" t="str">
        <f t="shared" si="213"/>
        <v>NO</v>
      </c>
      <c r="AK734" s="217" t="str">
        <f t="shared" si="214"/>
        <v>NO</v>
      </c>
      <c r="AL734" s="217" t="str">
        <f t="shared" si="215"/>
        <v>NO</v>
      </c>
      <c r="AM734" s="217" t="str">
        <f t="shared" si="216"/>
        <v>NO</v>
      </c>
      <c r="AN734" s="217" t="str">
        <f t="shared" si="217"/>
        <v>NO</v>
      </c>
      <c r="AO734" s="217" t="str">
        <f t="shared" si="217"/>
        <v>NO</v>
      </c>
      <c r="AP734" s="217" t="str">
        <f>IF(AND(Inputs!$E$16=TRUE,K734="YES"),"YES","NO")</f>
        <v>NO</v>
      </c>
      <c r="AQ734" s="217" t="str">
        <f t="shared" si="218"/>
        <v>NO</v>
      </c>
      <c r="AR734" s="217" t="str">
        <f t="shared" si="227"/>
        <v>NO</v>
      </c>
      <c r="AS734" s="216">
        <v>8</v>
      </c>
      <c r="AT734" s="221">
        <f t="shared" si="211"/>
        <v>43416</v>
      </c>
      <c r="AU734" s="217" t="str">
        <f t="shared" si="219"/>
        <v>PO+8W</v>
      </c>
    </row>
    <row r="735" spans="1:47" s="9" customFormat="1" hidden="1" x14ac:dyDescent="0.25">
      <c r="A735" s="218"/>
      <c r="B735" s="217" t="s">
        <v>2639</v>
      </c>
      <c r="C735" s="217">
        <v>100</v>
      </c>
      <c r="D735" s="225">
        <v>111</v>
      </c>
      <c r="E735" s="205" t="s">
        <v>2942</v>
      </c>
      <c r="F735" s="205" t="str">
        <f t="shared" si="220"/>
        <v>0000-FN-111</v>
      </c>
      <c r="G735" s="205" t="s">
        <v>2742</v>
      </c>
      <c r="H735" s="9" t="s">
        <v>2663</v>
      </c>
      <c r="I735" s="9" t="str">
        <f>VLOOKUP(J735,Auxiliary!B:C,2,0)</f>
        <v>TUBE</v>
      </c>
      <c r="J735" s="217" t="s">
        <v>2552</v>
      </c>
      <c r="K735" s="217" t="s">
        <v>2654</v>
      </c>
      <c r="L735" s="217" t="s">
        <v>2654</v>
      </c>
      <c r="M735" s="217" t="s">
        <v>2654</v>
      </c>
      <c r="N735" s="217" t="s">
        <v>2654</v>
      </c>
      <c r="O735" s="217" t="s">
        <v>2654</v>
      </c>
      <c r="P735" s="217" t="s">
        <v>2654</v>
      </c>
      <c r="Q735" s="217" t="s">
        <v>2654</v>
      </c>
      <c r="R735" s="217" t="s">
        <v>2654</v>
      </c>
      <c r="S735" s="217" t="s">
        <v>2654</v>
      </c>
      <c r="T735" s="217" t="s">
        <v>2654</v>
      </c>
      <c r="U735" s="217" t="s">
        <v>2654</v>
      </c>
      <c r="V735" s="217" t="s">
        <v>2654</v>
      </c>
      <c r="W735" s="217" t="s">
        <v>2654</v>
      </c>
      <c r="X735" s="217" t="s">
        <v>2654</v>
      </c>
      <c r="Y735" s="217" t="s">
        <v>2654</v>
      </c>
      <c r="Z735" s="217" t="s">
        <v>2654</v>
      </c>
      <c r="AA735" s="217" t="s">
        <v>2654</v>
      </c>
      <c r="AB735" s="217" t="str">
        <f t="shared" si="221"/>
        <v>NO</v>
      </c>
      <c r="AC735" s="217" t="str">
        <f t="shared" si="222"/>
        <v>NO</v>
      </c>
      <c r="AD735" s="217" t="str">
        <f t="shared" si="223"/>
        <v>NO</v>
      </c>
      <c r="AE735" s="217" t="str">
        <f t="shared" si="224"/>
        <v>NO</v>
      </c>
      <c r="AF735" s="217" t="str">
        <f t="shared" si="225"/>
        <v>NO</v>
      </c>
      <c r="AG735" s="217" t="str">
        <f t="shared" si="226"/>
        <v>NO</v>
      </c>
      <c r="AH735" s="217" t="str">
        <f t="shared" si="228"/>
        <v>NO</v>
      </c>
      <c r="AI735" s="217" t="str">
        <f t="shared" si="229"/>
        <v>NO</v>
      </c>
      <c r="AJ735" s="217" t="str">
        <f t="shared" si="213"/>
        <v>NO</v>
      </c>
      <c r="AK735" s="217" t="str">
        <f t="shared" si="214"/>
        <v>NO</v>
      </c>
      <c r="AL735" s="217" t="str">
        <f t="shared" si="215"/>
        <v>NO</v>
      </c>
      <c r="AM735" s="217" t="str">
        <f t="shared" si="216"/>
        <v>NO</v>
      </c>
      <c r="AN735" s="217" t="str">
        <f t="shared" si="217"/>
        <v>NO</v>
      </c>
      <c r="AO735" s="217" t="str">
        <f t="shared" si="217"/>
        <v>NO</v>
      </c>
      <c r="AP735" s="217" t="str">
        <f>IF(AND(Inputs!$E$16=TRUE,K735="YES"),"YES","NO")</f>
        <v>NO</v>
      </c>
      <c r="AQ735" s="217" t="str">
        <f t="shared" si="218"/>
        <v>NO</v>
      </c>
      <c r="AR735" s="217" t="str">
        <f t="shared" si="227"/>
        <v>NO</v>
      </c>
      <c r="AS735" s="216">
        <v>8</v>
      </c>
      <c r="AT735" s="221">
        <f t="shared" si="211"/>
        <v>43416</v>
      </c>
      <c r="AU735" s="217" t="str">
        <f t="shared" si="219"/>
        <v>PO+8W</v>
      </c>
    </row>
    <row r="736" spans="1:47" s="9" customFormat="1" hidden="1" x14ac:dyDescent="0.25">
      <c r="A736" s="218"/>
      <c r="B736" s="217" t="s">
        <v>2639</v>
      </c>
      <c r="C736" s="217">
        <v>100</v>
      </c>
      <c r="D736" s="225">
        <v>130</v>
      </c>
      <c r="E736" s="205" t="s">
        <v>424</v>
      </c>
      <c r="F736" s="205" t="str">
        <f t="shared" si="220"/>
        <v>0000-FN-130</v>
      </c>
      <c r="G736" s="205" t="s">
        <v>2742</v>
      </c>
      <c r="H736" s="9" t="s">
        <v>2663</v>
      </c>
      <c r="I736" s="9" t="str">
        <f>VLOOKUP(J736,Auxiliary!B:C,2,0)</f>
        <v>FITI</v>
      </c>
      <c r="J736" s="217" t="s">
        <v>2553</v>
      </c>
      <c r="K736" s="217" t="s">
        <v>2654</v>
      </c>
      <c r="L736" s="217" t="s">
        <v>2654</v>
      </c>
      <c r="M736" s="217" t="s">
        <v>2654</v>
      </c>
      <c r="N736" s="217" t="s">
        <v>2654</v>
      </c>
      <c r="O736" s="217" t="s">
        <v>2654</v>
      </c>
      <c r="P736" s="217" t="s">
        <v>2654</v>
      </c>
      <c r="Q736" s="217" t="s">
        <v>2654</v>
      </c>
      <c r="R736" s="217" t="s">
        <v>2654</v>
      </c>
      <c r="S736" s="217" t="s">
        <v>2654</v>
      </c>
      <c r="T736" s="217" t="s">
        <v>2654</v>
      </c>
      <c r="U736" s="217" t="s">
        <v>2654</v>
      </c>
      <c r="V736" s="217" t="s">
        <v>2654</v>
      </c>
      <c r="W736" s="217" t="s">
        <v>2654</v>
      </c>
      <c r="X736" s="217" t="s">
        <v>2654</v>
      </c>
      <c r="Y736" s="217" t="s">
        <v>2654</v>
      </c>
      <c r="Z736" s="217" t="s">
        <v>2654</v>
      </c>
      <c r="AA736" s="217" t="s">
        <v>2654</v>
      </c>
      <c r="AB736" s="217" t="str">
        <f t="shared" si="221"/>
        <v>NO</v>
      </c>
      <c r="AC736" s="217" t="str">
        <f t="shared" si="222"/>
        <v>NO</v>
      </c>
      <c r="AD736" s="217" t="str">
        <f t="shared" si="223"/>
        <v>NO</v>
      </c>
      <c r="AE736" s="217" t="str">
        <f t="shared" si="224"/>
        <v>NO</v>
      </c>
      <c r="AF736" s="217" t="str">
        <f t="shared" si="225"/>
        <v>NO</v>
      </c>
      <c r="AG736" s="217" t="str">
        <f t="shared" si="226"/>
        <v>NO</v>
      </c>
      <c r="AH736" s="217" t="str">
        <f t="shared" si="228"/>
        <v>NO</v>
      </c>
      <c r="AI736" s="217" t="str">
        <f t="shared" si="229"/>
        <v>NO</v>
      </c>
      <c r="AJ736" s="217" t="str">
        <f t="shared" si="213"/>
        <v>NO</v>
      </c>
      <c r="AK736" s="217" t="str">
        <f t="shared" si="214"/>
        <v>NO</v>
      </c>
      <c r="AL736" s="217" t="str">
        <f t="shared" si="215"/>
        <v>NO</v>
      </c>
      <c r="AM736" s="217" t="str">
        <f t="shared" si="216"/>
        <v>NO</v>
      </c>
      <c r="AN736" s="217" t="str">
        <f t="shared" si="217"/>
        <v>NO</v>
      </c>
      <c r="AO736" s="217" t="str">
        <f t="shared" si="217"/>
        <v>NO</v>
      </c>
      <c r="AP736" s="217" t="str">
        <f>IF(AND(Inputs!$E$16=TRUE,K736="YES"),"YES","NO")</f>
        <v>NO</v>
      </c>
      <c r="AQ736" s="217" t="str">
        <f t="shared" si="218"/>
        <v>NO</v>
      </c>
      <c r="AR736" s="217" t="str">
        <f t="shared" si="227"/>
        <v>NO</v>
      </c>
      <c r="AS736" s="216">
        <v>8</v>
      </c>
      <c r="AT736" s="221">
        <f t="shared" si="211"/>
        <v>43416</v>
      </c>
      <c r="AU736" s="217" t="str">
        <f t="shared" si="219"/>
        <v>PO+8W</v>
      </c>
    </row>
    <row r="737" spans="1:47" s="9" customFormat="1" hidden="1" x14ac:dyDescent="0.25">
      <c r="A737" s="218"/>
      <c r="B737" s="217" t="s">
        <v>2639</v>
      </c>
      <c r="C737" s="217">
        <v>100</v>
      </c>
      <c r="D737" s="225">
        <v>131</v>
      </c>
      <c r="E737" s="205" t="s">
        <v>425</v>
      </c>
      <c r="F737" s="205" t="str">
        <f t="shared" si="220"/>
        <v>0000-FN-131</v>
      </c>
      <c r="G737" s="205" t="s">
        <v>2742</v>
      </c>
      <c r="H737" s="9" t="s">
        <v>2663</v>
      </c>
      <c r="I737" s="9" t="str">
        <f>VLOOKUP(J737,Auxiliary!B:C,2,0)</f>
        <v>FITI</v>
      </c>
      <c r="J737" s="217" t="s">
        <v>2553</v>
      </c>
      <c r="K737" s="217" t="s">
        <v>2654</v>
      </c>
      <c r="L737" s="217" t="s">
        <v>2654</v>
      </c>
      <c r="M737" s="217" t="s">
        <v>2654</v>
      </c>
      <c r="N737" s="217" t="s">
        <v>2654</v>
      </c>
      <c r="O737" s="217" t="s">
        <v>2654</v>
      </c>
      <c r="P737" s="217" t="s">
        <v>2654</v>
      </c>
      <c r="Q737" s="217" t="s">
        <v>2654</v>
      </c>
      <c r="R737" s="217" t="s">
        <v>2654</v>
      </c>
      <c r="S737" s="217" t="s">
        <v>2654</v>
      </c>
      <c r="T737" s="217" t="s">
        <v>2654</v>
      </c>
      <c r="U737" s="217" t="s">
        <v>2654</v>
      </c>
      <c r="V737" s="217" t="s">
        <v>2654</v>
      </c>
      <c r="W737" s="217" t="s">
        <v>2654</v>
      </c>
      <c r="X737" s="217" t="s">
        <v>2654</v>
      </c>
      <c r="Y737" s="217" t="s">
        <v>2654</v>
      </c>
      <c r="Z737" s="217" t="s">
        <v>2654</v>
      </c>
      <c r="AA737" s="217" t="s">
        <v>2654</v>
      </c>
      <c r="AB737" s="217" t="str">
        <f t="shared" si="221"/>
        <v>NO</v>
      </c>
      <c r="AC737" s="217" t="str">
        <f t="shared" si="222"/>
        <v>NO</v>
      </c>
      <c r="AD737" s="217" t="str">
        <f t="shared" si="223"/>
        <v>NO</v>
      </c>
      <c r="AE737" s="217" t="str">
        <f t="shared" si="224"/>
        <v>NO</v>
      </c>
      <c r="AF737" s="217" t="str">
        <f t="shared" si="225"/>
        <v>NO</v>
      </c>
      <c r="AG737" s="217" t="str">
        <f t="shared" si="226"/>
        <v>NO</v>
      </c>
      <c r="AH737" s="217" t="str">
        <f t="shared" si="228"/>
        <v>NO</v>
      </c>
      <c r="AI737" s="217" t="str">
        <f t="shared" si="229"/>
        <v>NO</v>
      </c>
      <c r="AJ737" s="217" t="str">
        <f t="shared" si="213"/>
        <v>NO</v>
      </c>
      <c r="AK737" s="217" t="str">
        <f t="shared" si="214"/>
        <v>NO</v>
      </c>
      <c r="AL737" s="217" t="str">
        <f t="shared" si="215"/>
        <v>NO</v>
      </c>
      <c r="AM737" s="217" t="str">
        <f t="shared" si="216"/>
        <v>NO</v>
      </c>
      <c r="AN737" s="217" t="str">
        <f t="shared" si="217"/>
        <v>NO</v>
      </c>
      <c r="AO737" s="217" t="str">
        <f t="shared" si="217"/>
        <v>NO</v>
      </c>
      <c r="AP737" s="217" t="str">
        <f>IF(AND(Inputs!$E$16=TRUE,K737="YES"),"YES","NO")</f>
        <v>NO</v>
      </c>
      <c r="AQ737" s="217" t="str">
        <f t="shared" si="218"/>
        <v>NO</v>
      </c>
      <c r="AR737" s="217" t="str">
        <f t="shared" si="227"/>
        <v>NO</v>
      </c>
      <c r="AS737" s="216">
        <v>8</v>
      </c>
      <c r="AT737" s="221">
        <f t="shared" si="211"/>
        <v>43416</v>
      </c>
      <c r="AU737" s="217" t="str">
        <f t="shared" si="219"/>
        <v>PO+8W</v>
      </c>
    </row>
    <row r="738" spans="1:47" s="9" customFormat="1" hidden="1" x14ac:dyDescent="0.25">
      <c r="A738" s="218"/>
      <c r="B738" s="217" t="s">
        <v>2639</v>
      </c>
      <c r="C738" s="217">
        <v>100</v>
      </c>
      <c r="D738" s="225">
        <v>132</v>
      </c>
      <c r="E738" s="205" t="s">
        <v>2943</v>
      </c>
      <c r="F738" s="205" t="str">
        <f t="shared" si="220"/>
        <v>0000-FN-132</v>
      </c>
      <c r="G738" s="205" t="s">
        <v>2742</v>
      </c>
      <c r="H738" s="9" t="s">
        <v>2663</v>
      </c>
      <c r="I738" s="9" t="str">
        <f>VLOOKUP(J738,Auxiliary!B:C,2,0)</f>
        <v>FITI</v>
      </c>
      <c r="J738" s="217" t="s">
        <v>2553</v>
      </c>
      <c r="K738" s="217" t="s">
        <v>2654</v>
      </c>
      <c r="L738" s="217" t="s">
        <v>2654</v>
      </c>
      <c r="M738" s="217" t="s">
        <v>2654</v>
      </c>
      <c r="N738" s="217" t="s">
        <v>2654</v>
      </c>
      <c r="O738" s="217" t="s">
        <v>2654</v>
      </c>
      <c r="P738" s="217" t="s">
        <v>2654</v>
      </c>
      <c r="Q738" s="217" t="s">
        <v>2654</v>
      </c>
      <c r="R738" s="217" t="s">
        <v>2654</v>
      </c>
      <c r="S738" s="217" t="s">
        <v>2654</v>
      </c>
      <c r="T738" s="217" t="s">
        <v>2654</v>
      </c>
      <c r="U738" s="217" t="s">
        <v>2654</v>
      </c>
      <c r="V738" s="217" t="s">
        <v>2654</v>
      </c>
      <c r="W738" s="217" t="s">
        <v>2654</v>
      </c>
      <c r="X738" s="217" t="s">
        <v>2654</v>
      </c>
      <c r="Y738" s="217" t="s">
        <v>2654</v>
      </c>
      <c r="Z738" s="217" t="s">
        <v>2654</v>
      </c>
      <c r="AA738" s="217" t="s">
        <v>2654</v>
      </c>
      <c r="AB738" s="217" t="str">
        <f t="shared" si="221"/>
        <v>NO</v>
      </c>
      <c r="AC738" s="217" t="str">
        <f t="shared" si="222"/>
        <v>NO</v>
      </c>
      <c r="AD738" s="217" t="str">
        <f t="shared" si="223"/>
        <v>NO</v>
      </c>
      <c r="AE738" s="217" t="str">
        <f t="shared" si="224"/>
        <v>NO</v>
      </c>
      <c r="AF738" s="217" t="str">
        <f t="shared" si="225"/>
        <v>NO</v>
      </c>
      <c r="AG738" s="217" t="str">
        <f t="shared" si="226"/>
        <v>NO</v>
      </c>
      <c r="AH738" s="217" t="str">
        <f t="shared" si="228"/>
        <v>NO</v>
      </c>
      <c r="AI738" s="217" t="str">
        <f t="shared" si="229"/>
        <v>NO</v>
      </c>
      <c r="AJ738" s="217" t="str">
        <f t="shared" si="213"/>
        <v>NO</v>
      </c>
      <c r="AK738" s="217" t="str">
        <f t="shared" si="214"/>
        <v>NO</v>
      </c>
      <c r="AL738" s="217" t="str">
        <f t="shared" si="215"/>
        <v>NO</v>
      </c>
      <c r="AM738" s="217" t="str">
        <f t="shared" si="216"/>
        <v>NO</v>
      </c>
      <c r="AN738" s="217" t="str">
        <f t="shared" si="217"/>
        <v>NO</v>
      </c>
      <c r="AO738" s="217" t="str">
        <f t="shared" si="217"/>
        <v>NO</v>
      </c>
      <c r="AP738" s="217" t="str">
        <f>IF(AND(Inputs!$E$16=TRUE,K738="YES"),"YES","NO")</f>
        <v>NO</v>
      </c>
      <c r="AQ738" s="217" t="str">
        <f t="shared" si="218"/>
        <v>NO</v>
      </c>
      <c r="AR738" s="217" t="str">
        <f t="shared" si="227"/>
        <v>NO</v>
      </c>
      <c r="AS738" s="216">
        <v>8</v>
      </c>
      <c r="AT738" s="221">
        <f t="shared" si="211"/>
        <v>43416</v>
      </c>
      <c r="AU738" s="217" t="str">
        <f t="shared" si="219"/>
        <v>PO+8W</v>
      </c>
    </row>
    <row r="739" spans="1:47" s="9" customFormat="1" hidden="1" x14ac:dyDescent="0.25">
      <c r="A739" s="218"/>
      <c r="B739" s="217" t="s">
        <v>2639</v>
      </c>
      <c r="C739" s="217">
        <v>100</v>
      </c>
      <c r="D739" s="225">
        <v>133</v>
      </c>
      <c r="E739" s="205" t="s">
        <v>2944</v>
      </c>
      <c r="F739" s="205" t="str">
        <f t="shared" si="220"/>
        <v>0000-FN-133</v>
      </c>
      <c r="G739" s="205" t="s">
        <v>2742</v>
      </c>
      <c r="H739" s="9" t="s">
        <v>2663</v>
      </c>
      <c r="I739" s="9" t="str">
        <f>VLOOKUP(J739,Auxiliary!B:C,2,0)</f>
        <v>FITI</v>
      </c>
      <c r="J739" s="217" t="s">
        <v>2553</v>
      </c>
      <c r="K739" s="217" t="s">
        <v>2654</v>
      </c>
      <c r="L739" s="217" t="s">
        <v>2654</v>
      </c>
      <c r="M739" s="217" t="s">
        <v>2654</v>
      </c>
      <c r="N739" s="217" t="s">
        <v>2654</v>
      </c>
      <c r="O739" s="217" t="s">
        <v>2654</v>
      </c>
      <c r="P739" s="217" t="s">
        <v>2654</v>
      </c>
      <c r="Q739" s="217" t="s">
        <v>2654</v>
      </c>
      <c r="R739" s="217" t="s">
        <v>2654</v>
      </c>
      <c r="S739" s="217" t="s">
        <v>2654</v>
      </c>
      <c r="T739" s="217" t="s">
        <v>2654</v>
      </c>
      <c r="U739" s="217" t="s">
        <v>2654</v>
      </c>
      <c r="V739" s="217" t="s">
        <v>2654</v>
      </c>
      <c r="W739" s="217" t="s">
        <v>2654</v>
      </c>
      <c r="X739" s="217" t="s">
        <v>2654</v>
      </c>
      <c r="Y739" s="217" t="s">
        <v>2654</v>
      </c>
      <c r="Z739" s="217" t="s">
        <v>2654</v>
      </c>
      <c r="AA739" s="217" t="s">
        <v>2654</v>
      </c>
      <c r="AB739" s="217" t="str">
        <f t="shared" si="221"/>
        <v>NO</v>
      </c>
      <c r="AC739" s="217" t="str">
        <f t="shared" si="222"/>
        <v>NO</v>
      </c>
      <c r="AD739" s="217" t="str">
        <f t="shared" si="223"/>
        <v>NO</v>
      </c>
      <c r="AE739" s="217" t="str">
        <f t="shared" si="224"/>
        <v>NO</v>
      </c>
      <c r="AF739" s="217" t="str">
        <f t="shared" si="225"/>
        <v>NO</v>
      </c>
      <c r="AG739" s="217" t="str">
        <f t="shared" si="226"/>
        <v>NO</v>
      </c>
      <c r="AH739" s="217" t="str">
        <f t="shared" si="228"/>
        <v>NO</v>
      </c>
      <c r="AI739" s="217" t="str">
        <f t="shared" si="229"/>
        <v>NO</v>
      </c>
      <c r="AJ739" s="217" t="str">
        <f t="shared" si="213"/>
        <v>NO</v>
      </c>
      <c r="AK739" s="217" t="str">
        <f t="shared" si="214"/>
        <v>NO</v>
      </c>
      <c r="AL739" s="217" t="str">
        <f t="shared" si="215"/>
        <v>NO</v>
      </c>
      <c r="AM739" s="217" t="str">
        <f t="shared" si="216"/>
        <v>NO</v>
      </c>
      <c r="AN739" s="217" t="str">
        <f t="shared" si="217"/>
        <v>NO</v>
      </c>
      <c r="AO739" s="217" t="str">
        <f t="shared" si="217"/>
        <v>NO</v>
      </c>
      <c r="AP739" s="217" t="str">
        <f>IF(AND(Inputs!$E$16=TRUE,K739="YES"),"YES","NO")</f>
        <v>NO</v>
      </c>
      <c r="AQ739" s="217" t="str">
        <f t="shared" si="218"/>
        <v>NO</v>
      </c>
      <c r="AR739" s="217" t="str">
        <f t="shared" si="227"/>
        <v>NO</v>
      </c>
      <c r="AS739" s="216">
        <v>8</v>
      </c>
      <c r="AT739" s="221">
        <f t="shared" ref="AT739:AT801" si="230">IF(AS739=0,"",IF(WEEKDAY(IF(AS739=0,"",SDATE+AS739*7),1)=1,IF(AS739=0,"",SDATE+AS739*7)+1,IF(WEEKDAY(IF(AS739=0,"",SDATE+AS739*7),1)=7,IF(AS739=0,"",SDATE+AS739*7)+2,IF(AS739=0,"",SDATE+AS739*7))))</f>
        <v>43416</v>
      </c>
      <c r="AU739" s="217" t="str">
        <f t="shared" si="219"/>
        <v>PO+8W</v>
      </c>
    </row>
    <row r="740" spans="1:47" s="9" customFormat="1" hidden="1" x14ac:dyDescent="0.25">
      <c r="A740" s="218"/>
      <c r="B740" s="217" t="s">
        <v>2639</v>
      </c>
      <c r="C740" s="217">
        <v>100</v>
      </c>
      <c r="D740" s="225">
        <v>134</v>
      </c>
      <c r="E740" s="205" t="s">
        <v>2945</v>
      </c>
      <c r="F740" s="205" t="str">
        <f t="shared" si="220"/>
        <v>0000-FN-134</v>
      </c>
      <c r="G740" s="205" t="s">
        <v>2742</v>
      </c>
      <c r="H740" s="9" t="s">
        <v>2663</v>
      </c>
      <c r="I740" s="9" t="str">
        <f>VLOOKUP(J740,Auxiliary!B:C,2,0)</f>
        <v>FITI</v>
      </c>
      <c r="J740" s="217" t="s">
        <v>2553</v>
      </c>
      <c r="K740" s="217" t="s">
        <v>2654</v>
      </c>
      <c r="L740" s="217" t="s">
        <v>2654</v>
      </c>
      <c r="M740" s="217" t="s">
        <v>2654</v>
      </c>
      <c r="N740" s="217" t="s">
        <v>2654</v>
      </c>
      <c r="O740" s="217" t="s">
        <v>2654</v>
      </c>
      <c r="P740" s="217" t="s">
        <v>2654</v>
      </c>
      <c r="Q740" s="217" t="s">
        <v>2654</v>
      </c>
      <c r="R740" s="217" t="s">
        <v>2654</v>
      </c>
      <c r="S740" s="217" t="s">
        <v>2654</v>
      </c>
      <c r="T740" s="217" t="s">
        <v>2654</v>
      </c>
      <c r="U740" s="217" t="s">
        <v>2654</v>
      </c>
      <c r="V740" s="217" t="s">
        <v>2654</v>
      </c>
      <c r="W740" s="217" t="s">
        <v>2654</v>
      </c>
      <c r="X740" s="217" t="s">
        <v>2654</v>
      </c>
      <c r="Y740" s="217" t="s">
        <v>2654</v>
      </c>
      <c r="Z740" s="217" t="s">
        <v>2654</v>
      </c>
      <c r="AA740" s="217" t="s">
        <v>2654</v>
      </c>
      <c r="AB740" s="217" t="str">
        <f t="shared" si="221"/>
        <v>NO</v>
      </c>
      <c r="AC740" s="217" t="str">
        <f t="shared" si="222"/>
        <v>NO</v>
      </c>
      <c r="AD740" s="217" t="str">
        <f t="shared" si="223"/>
        <v>NO</v>
      </c>
      <c r="AE740" s="217" t="str">
        <f t="shared" si="224"/>
        <v>NO</v>
      </c>
      <c r="AF740" s="217" t="str">
        <f t="shared" si="225"/>
        <v>NO</v>
      </c>
      <c r="AG740" s="217" t="str">
        <f t="shared" si="226"/>
        <v>NO</v>
      </c>
      <c r="AH740" s="217" t="str">
        <f t="shared" si="228"/>
        <v>NO</v>
      </c>
      <c r="AI740" s="217" t="str">
        <f t="shared" si="229"/>
        <v>NO</v>
      </c>
      <c r="AJ740" s="217" t="str">
        <f t="shared" si="213"/>
        <v>NO</v>
      </c>
      <c r="AK740" s="217" t="str">
        <f t="shared" si="214"/>
        <v>NO</v>
      </c>
      <c r="AL740" s="217" t="str">
        <f t="shared" si="215"/>
        <v>NO</v>
      </c>
      <c r="AM740" s="217" t="str">
        <f t="shared" si="216"/>
        <v>NO</v>
      </c>
      <c r="AN740" s="217" t="str">
        <f t="shared" si="217"/>
        <v>NO</v>
      </c>
      <c r="AO740" s="217" t="str">
        <f t="shared" si="217"/>
        <v>NO</v>
      </c>
      <c r="AP740" s="217" t="str">
        <f>IF(AND(Inputs!$E$16=TRUE,K740="YES"),"YES","NO")</f>
        <v>NO</v>
      </c>
      <c r="AQ740" s="217" t="str">
        <f t="shared" si="218"/>
        <v>NO</v>
      </c>
      <c r="AR740" s="217" t="str">
        <f t="shared" si="227"/>
        <v>NO</v>
      </c>
      <c r="AS740" s="216">
        <v>8</v>
      </c>
      <c r="AT740" s="221">
        <f t="shared" si="230"/>
        <v>43416</v>
      </c>
      <c r="AU740" s="217" t="str">
        <f t="shared" si="219"/>
        <v>PO+8W</v>
      </c>
    </row>
    <row r="741" spans="1:47" s="9" customFormat="1" hidden="1" x14ac:dyDescent="0.25">
      <c r="A741" s="218"/>
      <c r="B741" s="217" t="s">
        <v>2639</v>
      </c>
      <c r="C741" s="217">
        <v>100</v>
      </c>
      <c r="D741" s="225">
        <v>160</v>
      </c>
      <c r="E741" s="205" t="s">
        <v>429</v>
      </c>
      <c r="F741" s="205" t="str">
        <f t="shared" si="220"/>
        <v>0000-FN-160</v>
      </c>
      <c r="G741" s="205" t="s">
        <v>2742</v>
      </c>
      <c r="H741" s="9" t="s">
        <v>2663</v>
      </c>
      <c r="I741" s="9" t="str">
        <f>VLOOKUP(J741,Auxiliary!B:C,2,0)</f>
        <v>FITI</v>
      </c>
      <c r="J741" s="217" t="s">
        <v>2553</v>
      </c>
      <c r="K741" s="217" t="s">
        <v>2654</v>
      </c>
      <c r="L741" s="217" t="s">
        <v>2654</v>
      </c>
      <c r="M741" s="217" t="s">
        <v>2654</v>
      </c>
      <c r="N741" s="217" t="s">
        <v>2654</v>
      </c>
      <c r="O741" s="217" t="s">
        <v>2654</v>
      </c>
      <c r="P741" s="217" t="s">
        <v>2654</v>
      </c>
      <c r="Q741" s="217" t="s">
        <v>2654</v>
      </c>
      <c r="R741" s="217" t="s">
        <v>2654</v>
      </c>
      <c r="S741" s="217" t="s">
        <v>2654</v>
      </c>
      <c r="T741" s="217" t="s">
        <v>2654</v>
      </c>
      <c r="U741" s="217" t="s">
        <v>2654</v>
      </c>
      <c r="V741" s="217" t="s">
        <v>2654</v>
      </c>
      <c r="W741" s="217" t="s">
        <v>2654</v>
      </c>
      <c r="X741" s="217" t="s">
        <v>2654</v>
      </c>
      <c r="Y741" s="217" t="s">
        <v>2654</v>
      </c>
      <c r="Z741" s="217" t="s">
        <v>2654</v>
      </c>
      <c r="AA741" s="217" t="s">
        <v>2654</v>
      </c>
      <c r="AB741" s="217" t="str">
        <f t="shared" si="221"/>
        <v>NO</v>
      </c>
      <c r="AC741" s="217" t="str">
        <f t="shared" si="222"/>
        <v>NO</v>
      </c>
      <c r="AD741" s="217" t="str">
        <f t="shared" si="223"/>
        <v>NO</v>
      </c>
      <c r="AE741" s="217" t="str">
        <f t="shared" si="224"/>
        <v>NO</v>
      </c>
      <c r="AF741" s="217" t="str">
        <f t="shared" si="225"/>
        <v>NO</v>
      </c>
      <c r="AG741" s="217" t="str">
        <f t="shared" si="226"/>
        <v>NO</v>
      </c>
      <c r="AH741" s="217" t="str">
        <f t="shared" si="228"/>
        <v>NO</v>
      </c>
      <c r="AI741" s="217" t="str">
        <f t="shared" si="229"/>
        <v>NO</v>
      </c>
      <c r="AJ741" s="217" t="str">
        <f t="shared" si="213"/>
        <v>NO</v>
      </c>
      <c r="AK741" s="217" t="str">
        <f t="shared" si="214"/>
        <v>NO</v>
      </c>
      <c r="AL741" s="217" t="str">
        <f t="shared" si="215"/>
        <v>NO</v>
      </c>
      <c r="AM741" s="217" t="str">
        <f t="shared" si="216"/>
        <v>NO</v>
      </c>
      <c r="AN741" s="217" t="str">
        <f t="shared" si="217"/>
        <v>NO</v>
      </c>
      <c r="AO741" s="217" t="str">
        <f t="shared" si="217"/>
        <v>NO</v>
      </c>
      <c r="AP741" s="217" t="str">
        <f>IF(AND(Inputs!$E$16=TRUE,K741="YES"),"YES","NO")</f>
        <v>NO</v>
      </c>
      <c r="AQ741" s="217" t="str">
        <f t="shared" si="218"/>
        <v>NO</v>
      </c>
      <c r="AR741" s="217" t="str">
        <f t="shared" si="227"/>
        <v>NO</v>
      </c>
      <c r="AS741" s="216">
        <v>8</v>
      </c>
      <c r="AT741" s="221">
        <f t="shared" si="230"/>
        <v>43416</v>
      </c>
      <c r="AU741" s="217" t="str">
        <f t="shared" si="219"/>
        <v>PO+8W</v>
      </c>
    </row>
    <row r="742" spans="1:47" s="9" customFormat="1" hidden="1" x14ac:dyDescent="0.25">
      <c r="A742" s="218"/>
      <c r="B742" s="217" t="s">
        <v>2639</v>
      </c>
      <c r="C742" s="217">
        <v>100</v>
      </c>
      <c r="D742" s="225">
        <v>161</v>
      </c>
      <c r="E742" s="205" t="s">
        <v>2946</v>
      </c>
      <c r="F742" s="205" t="str">
        <f t="shared" si="220"/>
        <v>0000-FN-161</v>
      </c>
      <c r="G742" s="205" t="s">
        <v>2742</v>
      </c>
      <c r="H742" s="9" t="s">
        <v>2663</v>
      </c>
      <c r="I742" s="9" t="str">
        <f>VLOOKUP(J742,Auxiliary!B:C,2,0)</f>
        <v>FITI</v>
      </c>
      <c r="J742" s="217" t="s">
        <v>2553</v>
      </c>
      <c r="K742" s="217" t="s">
        <v>2654</v>
      </c>
      <c r="L742" s="217" t="s">
        <v>2654</v>
      </c>
      <c r="M742" s="217" t="s">
        <v>2654</v>
      </c>
      <c r="N742" s="217" t="s">
        <v>2654</v>
      </c>
      <c r="O742" s="217" t="s">
        <v>2654</v>
      </c>
      <c r="P742" s="217" t="s">
        <v>2654</v>
      </c>
      <c r="Q742" s="217" t="s">
        <v>2654</v>
      </c>
      <c r="R742" s="217" t="s">
        <v>2654</v>
      </c>
      <c r="S742" s="217" t="s">
        <v>2654</v>
      </c>
      <c r="T742" s="217" t="s">
        <v>2654</v>
      </c>
      <c r="U742" s="217" t="s">
        <v>2654</v>
      </c>
      <c r="V742" s="217" t="s">
        <v>2654</v>
      </c>
      <c r="W742" s="217" t="s">
        <v>2654</v>
      </c>
      <c r="X742" s="217" t="s">
        <v>2654</v>
      </c>
      <c r="Y742" s="217" t="s">
        <v>2654</v>
      </c>
      <c r="Z742" s="217" t="s">
        <v>2654</v>
      </c>
      <c r="AA742" s="217" t="s">
        <v>2654</v>
      </c>
      <c r="AB742" s="217" t="str">
        <f t="shared" si="221"/>
        <v>NO</v>
      </c>
      <c r="AC742" s="217" t="str">
        <f t="shared" si="222"/>
        <v>NO</v>
      </c>
      <c r="AD742" s="217" t="str">
        <f t="shared" si="223"/>
        <v>NO</v>
      </c>
      <c r="AE742" s="217" t="str">
        <f t="shared" si="224"/>
        <v>NO</v>
      </c>
      <c r="AF742" s="217" t="str">
        <f t="shared" si="225"/>
        <v>NO</v>
      </c>
      <c r="AG742" s="217" t="str">
        <f t="shared" si="226"/>
        <v>NO</v>
      </c>
      <c r="AH742" s="217" t="str">
        <f t="shared" si="228"/>
        <v>NO</v>
      </c>
      <c r="AI742" s="217" t="str">
        <f t="shared" si="229"/>
        <v>NO</v>
      </c>
      <c r="AJ742" s="217" t="str">
        <f t="shared" si="213"/>
        <v>NO</v>
      </c>
      <c r="AK742" s="217" t="str">
        <f t="shared" si="214"/>
        <v>NO</v>
      </c>
      <c r="AL742" s="217" t="str">
        <f t="shared" si="215"/>
        <v>NO</v>
      </c>
      <c r="AM742" s="217" t="str">
        <f t="shared" si="216"/>
        <v>NO</v>
      </c>
      <c r="AN742" s="217" t="str">
        <f t="shared" si="217"/>
        <v>NO</v>
      </c>
      <c r="AO742" s="217" t="str">
        <f t="shared" si="217"/>
        <v>NO</v>
      </c>
      <c r="AP742" s="217" t="str">
        <f>IF(AND(Inputs!$E$16=TRUE,K742="YES"),"YES","NO")</f>
        <v>NO</v>
      </c>
      <c r="AQ742" s="217" t="str">
        <f t="shared" si="218"/>
        <v>NO</v>
      </c>
      <c r="AR742" s="217" t="str">
        <f t="shared" si="227"/>
        <v>NO</v>
      </c>
      <c r="AS742" s="216">
        <v>8</v>
      </c>
      <c r="AT742" s="221">
        <f t="shared" si="230"/>
        <v>43416</v>
      </c>
      <c r="AU742" s="217" t="str">
        <f t="shared" si="219"/>
        <v>PO+8W</v>
      </c>
    </row>
    <row r="743" spans="1:47" s="9" customFormat="1" hidden="1" x14ac:dyDescent="0.25">
      <c r="A743" s="218"/>
      <c r="B743" s="217" t="s">
        <v>2639</v>
      </c>
      <c r="C743" s="217">
        <v>100</v>
      </c>
      <c r="D743" s="225">
        <v>162</v>
      </c>
      <c r="E743" s="205" t="s">
        <v>2946</v>
      </c>
      <c r="F743" s="205" t="str">
        <f t="shared" si="220"/>
        <v>0000-FN-162</v>
      </c>
      <c r="G743" s="205" t="s">
        <v>2742</v>
      </c>
      <c r="H743" s="9" t="s">
        <v>2663</v>
      </c>
      <c r="I743" s="9" t="str">
        <f>VLOOKUP(J743,Auxiliary!B:C,2,0)</f>
        <v>FITI</v>
      </c>
      <c r="J743" s="217" t="s">
        <v>2553</v>
      </c>
      <c r="K743" s="217" t="s">
        <v>2654</v>
      </c>
      <c r="L743" s="217" t="s">
        <v>2654</v>
      </c>
      <c r="M743" s="217" t="s">
        <v>2654</v>
      </c>
      <c r="N743" s="217" t="s">
        <v>2654</v>
      </c>
      <c r="O743" s="217" t="s">
        <v>2654</v>
      </c>
      <c r="P743" s="217" t="s">
        <v>2654</v>
      </c>
      <c r="Q743" s="217" t="s">
        <v>2654</v>
      </c>
      <c r="R743" s="217" t="s">
        <v>2654</v>
      </c>
      <c r="S743" s="217" t="s">
        <v>2654</v>
      </c>
      <c r="T743" s="217" t="s">
        <v>2654</v>
      </c>
      <c r="U743" s="217" t="s">
        <v>2654</v>
      </c>
      <c r="V743" s="217" t="s">
        <v>2654</v>
      </c>
      <c r="W743" s="217" t="s">
        <v>2654</v>
      </c>
      <c r="X743" s="217" t="s">
        <v>2654</v>
      </c>
      <c r="Y743" s="217" t="s">
        <v>2654</v>
      </c>
      <c r="Z743" s="217" t="s">
        <v>2654</v>
      </c>
      <c r="AA743" s="217" t="s">
        <v>2654</v>
      </c>
      <c r="AB743" s="217" t="str">
        <f t="shared" si="221"/>
        <v>NO</v>
      </c>
      <c r="AC743" s="217" t="str">
        <f t="shared" si="222"/>
        <v>NO</v>
      </c>
      <c r="AD743" s="217" t="str">
        <f t="shared" si="223"/>
        <v>NO</v>
      </c>
      <c r="AE743" s="217" t="str">
        <f t="shared" si="224"/>
        <v>NO</v>
      </c>
      <c r="AF743" s="217" t="str">
        <f t="shared" si="225"/>
        <v>NO</v>
      </c>
      <c r="AG743" s="217" t="str">
        <f t="shared" si="226"/>
        <v>NO</v>
      </c>
      <c r="AH743" s="217" t="str">
        <f t="shared" si="228"/>
        <v>NO</v>
      </c>
      <c r="AI743" s="217" t="str">
        <f t="shared" si="229"/>
        <v>NO</v>
      </c>
      <c r="AJ743" s="217" t="str">
        <f t="shared" si="213"/>
        <v>NO</v>
      </c>
      <c r="AK743" s="217" t="str">
        <f t="shared" si="214"/>
        <v>NO</v>
      </c>
      <c r="AL743" s="217" t="str">
        <f t="shared" si="215"/>
        <v>NO</v>
      </c>
      <c r="AM743" s="217" t="str">
        <f t="shared" si="216"/>
        <v>NO</v>
      </c>
      <c r="AN743" s="217" t="str">
        <f t="shared" si="217"/>
        <v>NO</v>
      </c>
      <c r="AO743" s="217" t="str">
        <f t="shared" si="217"/>
        <v>NO</v>
      </c>
      <c r="AP743" s="217" t="str">
        <f>IF(AND(Inputs!$E$16=TRUE,K743="YES"),"YES","NO")</f>
        <v>NO</v>
      </c>
      <c r="AQ743" s="217" t="str">
        <f t="shared" si="218"/>
        <v>NO</v>
      </c>
      <c r="AR743" s="217" t="str">
        <f t="shared" si="227"/>
        <v>NO</v>
      </c>
      <c r="AS743" s="216">
        <v>8</v>
      </c>
      <c r="AT743" s="221">
        <f t="shared" si="230"/>
        <v>43416</v>
      </c>
      <c r="AU743" s="217" t="str">
        <f t="shared" si="219"/>
        <v>PO+8W</v>
      </c>
    </row>
    <row r="744" spans="1:47" s="9" customFormat="1" hidden="1" x14ac:dyDescent="0.25">
      <c r="A744" s="218"/>
      <c r="B744" s="217" t="s">
        <v>2639</v>
      </c>
      <c r="C744" s="217">
        <v>100</v>
      </c>
      <c r="D744" s="225">
        <v>180</v>
      </c>
      <c r="E744" s="205" t="s">
        <v>2947</v>
      </c>
      <c r="F744" s="205" t="str">
        <f t="shared" si="220"/>
        <v>0000-FN-180</v>
      </c>
      <c r="G744" s="205" t="s">
        <v>2742</v>
      </c>
      <c r="H744" s="9" t="s">
        <v>2663</v>
      </c>
      <c r="I744" s="9" t="str">
        <f>VLOOKUP(J744,Auxiliary!B:C,2,0)</f>
        <v>FITI</v>
      </c>
      <c r="J744" s="217" t="s">
        <v>2553</v>
      </c>
      <c r="K744" s="217" t="s">
        <v>2654</v>
      </c>
      <c r="L744" s="217" t="s">
        <v>2654</v>
      </c>
      <c r="M744" s="217" t="s">
        <v>2654</v>
      </c>
      <c r="N744" s="217" t="s">
        <v>2654</v>
      </c>
      <c r="O744" s="217" t="s">
        <v>2654</v>
      </c>
      <c r="P744" s="217" t="s">
        <v>2654</v>
      </c>
      <c r="Q744" s="217" t="s">
        <v>2654</v>
      </c>
      <c r="R744" s="217" t="s">
        <v>2654</v>
      </c>
      <c r="S744" s="217" t="s">
        <v>2654</v>
      </c>
      <c r="T744" s="217" t="s">
        <v>2654</v>
      </c>
      <c r="U744" s="217" t="s">
        <v>2654</v>
      </c>
      <c r="V744" s="217" t="s">
        <v>2654</v>
      </c>
      <c r="W744" s="217" t="s">
        <v>2654</v>
      </c>
      <c r="X744" s="217" t="s">
        <v>2654</v>
      </c>
      <c r="Y744" s="217" t="s">
        <v>2654</v>
      </c>
      <c r="Z744" s="217" t="s">
        <v>2654</v>
      </c>
      <c r="AA744" s="217" t="s">
        <v>2654</v>
      </c>
      <c r="AB744" s="217" t="str">
        <f t="shared" si="221"/>
        <v>NO</v>
      </c>
      <c r="AC744" s="217" t="str">
        <f t="shared" si="222"/>
        <v>NO</v>
      </c>
      <c r="AD744" s="217" t="str">
        <f t="shared" si="223"/>
        <v>NO</v>
      </c>
      <c r="AE744" s="217" t="str">
        <f t="shared" si="224"/>
        <v>NO</v>
      </c>
      <c r="AF744" s="217" t="str">
        <f t="shared" si="225"/>
        <v>NO</v>
      </c>
      <c r="AG744" s="217" t="str">
        <f t="shared" si="226"/>
        <v>NO</v>
      </c>
      <c r="AH744" s="217" t="str">
        <f t="shared" si="228"/>
        <v>NO</v>
      </c>
      <c r="AI744" s="217" t="str">
        <f t="shared" si="229"/>
        <v>NO</v>
      </c>
      <c r="AJ744" s="217" t="str">
        <f t="shared" si="213"/>
        <v>NO</v>
      </c>
      <c r="AK744" s="217" t="str">
        <f t="shared" si="214"/>
        <v>NO</v>
      </c>
      <c r="AL744" s="217" t="str">
        <f t="shared" si="215"/>
        <v>NO</v>
      </c>
      <c r="AM744" s="217" t="str">
        <f t="shared" si="216"/>
        <v>NO</v>
      </c>
      <c r="AN744" s="217" t="str">
        <f t="shared" si="217"/>
        <v>NO</v>
      </c>
      <c r="AO744" s="217" t="str">
        <f t="shared" si="217"/>
        <v>NO</v>
      </c>
      <c r="AP744" s="217" t="str">
        <f>IF(AND(Inputs!$E$16=TRUE,K744="YES"),"YES","NO")</f>
        <v>NO</v>
      </c>
      <c r="AQ744" s="217" t="str">
        <f t="shared" si="218"/>
        <v>NO</v>
      </c>
      <c r="AR744" s="217" t="str">
        <f t="shared" si="227"/>
        <v>NO</v>
      </c>
      <c r="AS744" s="216">
        <v>8</v>
      </c>
      <c r="AT744" s="221">
        <f t="shared" si="230"/>
        <v>43416</v>
      </c>
      <c r="AU744" s="217" t="str">
        <f t="shared" si="219"/>
        <v>PO+8W</v>
      </c>
    </row>
    <row r="745" spans="1:47" s="9" customFormat="1" hidden="1" x14ac:dyDescent="0.25">
      <c r="A745" s="218"/>
      <c r="B745" s="217" t="s">
        <v>2639</v>
      </c>
      <c r="C745" s="217">
        <v>100</v>
      </c>
      <c r="D745" s="225">
        <v>181</v>
      </c>
      <c r="E745" s="205" t="s">
        <v>2948</v>
      </c>
      <c r="F745" s="205" t="str">
        <f t="shared" si="220"/>
        <v>0000-FN-181</v>
      </c>
      <c r="G745" s="205" t="s">
        <v>2742</v>
      </c>
      <c r="H745" s="9" t="s">
        <v>2663</v>
      </c>
      <c r="I745" s="9" t="str">
        <f>VLOOKUP(J745,Auxiliary!B:C,2,0)</f>
        <v>FITI</v>
      </c>
      <c r="J745" s="217" t="s">
        <v>2553</v>
      </c>
      <c r="K745" s="217" t="s">
        <v>2654</v>
      </c>
      <c r="L745" s="217" t="s">
        <v>2654</v>
      </c>
      <c r="M745" s="217" t="s">
        <v>2654</v>
      </c>
      <c r="N745" s="217" t="s">
        <v>2654</v>
      </c>
      <c r="O745" s="217" t="s">
        <v>2654</v>
      </c>
      <c r="P745" s="217" t="s">
        <v>2654</v>
      </c>
      <c r="Q745" s="217" t="s">
        <v>2654</v>
      </c>
      <c r="R745" s="217" t="s">
        <v>2654</v>
      </c>
      <c r="S745" s="217" t="s">
        <v>2654</v>
      </c>
      <c r="T745" s="217" t="s">
        <v>2654</v>
      </c>
      <c r="U745" s="217" t="s">
        <v>2654</v>
      </c>
      <c r="V745" s="217" t="s">
        <v>2654</v>
      </c>
      <c r="W745" s="217" t="s">
        <v>2654</v>
      </c>
      <c r="X745" s="217" t="s">
        <v>2654</v>
      </c>
      <c r="Y745" s="217" t="s">
        <v>2654</v>
      </c>
      <c r="Z745" s="217" t="s">
        <v>2654</v>
      </c>
      <c r="AA745" s="217" t="s">
        <v>2654</v>
      </c>
      <c r="AB745" s="217" t="str">
        <f t="shared" si="221"/>
        <v>NO</v>
      </c>
      <c r="AC745" s="217" t="str">
        <f t="shared" si="222"/>
        <v>NO</v>
      </c>
      <c r="AD745" s="217" t="str">
        <f t="shared" si="223"/>
        <v>NO</v>
      </c>
      <c r="AE745" s="217" t="str">
        <f t="shared" si="224"/>
        <v>NO</v>
      </c>
      <c r="AF745" s="217" t="str">
        <f t="shared" si="225"/>
        <v>NO</v>
      </c>
      <c r="AG745" s="217" t="str">
        <f t="shared" si="226"/>
        <v>NO</v>
      </c>
      <c r="AH745" s="217" t="str">
        <f t="shared" si="228"/>
        <v>NO</v>
      </c>
      <c r="AI745" s="217" t="str">
        <f t="shared" si="229"/>
        <v>NO</v>
      </c>
      <c r="AJ745" s="217" t="str">
        <f t="shared" si="213"/>
        <v>NO</v>
      </c>
      <c r="AK745" s="217" t="str">
        <f t="shared" si="214"/>
        <v>NO</v>
      </c>
      <c r="AL745" s="217" t="str">
        <f t="shared" si="215"/>
        <v>NO</v>
      </c>
      <c r="AM745" s="217" t="str">
        <f t="shared" si="216"/>
        <v>NO</v>
      </c>
      <c r="AN745" s="217" t="str">
        <f t="shared" si="217"/>
        <v>NO</v>
      </c>
      <c r="AO745" s="217" t="str">
        <f t="shared" si="217"/>
        <v>NO</v>
      </c>
      <c r="AP745" s="217" t="str">
        <f>IF(AND(Inputs!$E$16=TRUE,K745="YES"),"YES","NO")</f>
        <v>NO</v>
      </c>
      <c r="AQ745" s="217" t="str">
        <f t="shared" si="218"/>
        <v>NO</v>
      </c>
      <c r="AR745" s="217" t="str">
        <f t="shared" si="227"/>
        <v>NO</v>
      </c>
      <c r="AS745" s="216">
        <v>8</v>
      </c>
      <c r="AT745" s="221">
        <f t="shared" si="230"/>
        <v>43416</v>
      </c>
      <c r="AU745" s="217" t="str">
        <f t="shared" si="219"/>
        <v>PO+8W</v>
      </c>
    </row>
    <row r="746" spans="1:47" s="9" customFormat="1" hidden="1" x14ac:dyDescent="0.25">
      <c r="A746" s="218"/>
      <c r="B746" s="217" t="s">
        <v>2639</v>
      </c>
      <c r="C746" s="217">
        <v>100</v>
      </c>
      <c r="D746" s="225">
        <v>182</v>
      </c>
      <c r="E746" s="205" t="s">
        <v>2509</v>
      </c>
      <c r="F746" s="205" t="str">
        <f t="shared" si="220"/>
        <v>0000-FN-182</v>
      </c>
      <c r="G746" s="205" t="s">
        <v>2742</v>
      </c>
      <c r="H746" s="9" t="s">
        <v>2663</v>
      </c>
      <c r="I746" s="9" t="str">
        <f>VLOOKUP(J746,Auxiliary!B:C,2,0)</f>
        <v>FITI</v>
      </c>
      <c r="J746" s="217" t="s">
        <v>2553</v>
      </c>
      <c r="K746" s="217" t="s">
        <v>2654</v>
      </c>
      <c r="L746" s="217" t="s">
        <v>2654</v>
      </c>
      <c r="M746" s="217" t="s">
        <v>2654</v>
      </c>
      <c r="N746" s="217" t="s">
        <v>2654</v>
      </c>
      <c r="O746" s="217" t="s">
        <v>2654</v>
      </c>
      <c r="P746" s="217" t="s">
        <v>2654</v>
      </c>
      <c r="Q746" s="217" t="s">
        <v>2654</v>
      </c>
      <c r="R746" s="217" t="s">
        <v>2654</v>
      </c>
      <c r="S746" s="217" t="s">
        <v>2654</v>
      </c>
      <c r="T746" s="217" t="s">
        <v>2654</v>
      </c>
      <c r="U746" s="217" t="s">
        <v>2654</v>
      </c>
      <c r="V746" s="217" t="s">
        <v>2654</v>
      </c>
      <c r="W746" s="217" t="s">
        <v>2654</v>
      </c>
      <c r="X746" s="217" t="s">
        <v>2654</v>
      </c>
      <c r="Y746" s="217" t="s">
        <v>2654</v>
      </c>
      <c r="Z746" s="217" t="s">
        <v>2654</v>
      </c>
      <c r="AA746" s="217" t="s">
        <v>2654</v>
      </c>
      <c r="AB746" s="217" t="str">
        <f t="shared" si="221"/>
        <v>NO</v>
      </c>
      <c r="AC746" s="217" t="str">
        <f t="shared" si="222"/>
        <v>NO</v>
      </c>
      <c r="AD746" s="217" t="str">
        <f t="shared" si="223"/>
        <v>NO</v>
      </c>
      <c r="AE746" s="217" t="str">
        <f t="shared" si="224"/>
        <v>NO</v>
      </c>
      <c r="AF746" s="217" t="str">
        <f t="shared" si="225"/>
        <v>NO</v>
      </c>
      <c r="AG746" s="217" t="str">
        <f t="shared" si="226"/>
        <v>NO</v>
      </c>
      <c r="AH746" s="217" t="str">
        <f t="shared" si="228"/>
        <v>NO</v>
      </c>
      <c r="AI746" s="217" t="str">
        <f t="shared" si="229"/>
        <v>NO</v>
      </c>
      <c r="AJ746" s="217" t="str">
        <f t="shared" si="213"/>
        <v>NO</v>
      </c>
      <c r="AK746" s="217" t="str">
        <f t="shared" si="214"/>
        <v>NO</v>
      </c>
      <c r="AL746" s="217" t="str">
        <f t="shared" si="215"/>
        <v>NO</v>
      </c>
      <c r="AM746" s="217" t="str">
        <f t="shared" si="216"/>
        <v>NO</v>
      </c>
      <c r="AN746" s="217" t="str">
        <f t="shared" si="217"/>
        <v>NO</v>
      </c>
      <c r="AO746" s="217" t="str">
        <f t="shared" si="217"/>
        <v>NO</v>
      </c>
      <c r="AP746" s="217" t="str">
        <f>IF(AND(Inputs!$E$16=TRUE,K746="YES"),"YES","NO")</f>
        <v>NO</v>
      </c>
      <c r="AQ746" s="217" t="str">
        <f t="shared" si="218"/>
        <v>NO</v>
      </c>
      <c r="AR746" s="217" t="str">
        <f t="shared" si="227"/>
        <v>NO</v>
      </c>
      <c r="AS746" s="216">
        <v>8</v>
      </c>
      <c r="AT746" s="221">
        <f t="shared" si="230"/>
        <v>43416</v>
      </c>
      <c r="AU746" s="217" t="str">
        <f t="shared" si="219"/>
        <v>PO+8W</v>
      </c>
    </row>
    <row r="747" spans="1:47" s="9" customFormat="1" hidden="1" x14ac:dyDescent="0.25">
      <c r="A747" s="218"/>
      <c r="B747" s="217" t="s">
        <v>2639</v>
      </c>
      <c r="C747" s="217">
        <v>300</v>
      </c>
      <c r="D747" s="225">
        <v>300</v>
      </c>
      <c r="E747" s="205" t="s">
        <v>2477</v>
      </c>
      <c r="F747" s="205" t="str">
        <f t="shared" si="220"/>
        <v>0000-FN-300</v>
      </c>
      <c r="G747" s="205" t="s">
        <v>2742</v>
      </c>
      <c r="H747" s="9" t="s">
        <v>2662</v>
      </c>
      <c r="I747" s="9" t="s">
        <v>2579</v>
      </c>
      <c r="J747" s="217" t="s">
        <v>2515</v>
      </c>
      <c r="K747" s="217" t="s">
        <v>2654</v>
      </c>
      <c r="L747" s="217" t="s">
        <v>2654</v>
      </c>
      <c r="M747" s="217" t="s">
        <v>2654</v>
      </c>
      <c r="N747" s="217" t="s">
        <v>2654</v>
      </c>
      <c r="O747" s="217" t="s">
        <v>2654</v>
      </c>
      <c r="P747" s="217" t="s">
        <v>2654</v>
      </c>
      <c r="Q747" s="217" t="s">
        <v>2654</v>
      </c>
      <c r="R747" s="217" t="s">
        <v>2654</v>
      </c>
      <c r="S747" s="217" t="s">
        <v>2654</v>
      </c>
      <c r="T747" s="217" t="s">
        <v>2654</v>
      </c>
      <c r="U747" s="217" t="s">
        <v>2654</v>
      </c>
      <c r="V747" s="217" t="s">
        <v>2654</v>
      </c>
      <c r="W747" s="217" t="s">
        <v>2654</v>
      </c>
      <c r="X747" s="217" t="s">
        <v>2654</v>
      </c>
      <c r="Y747" s="217" t="s">
        <v>2654</v>
      </c>
      <c r="Z747" s="217" t="s">
        <v>2654</v>
      </c>
      <c r="AA747" s="217" t="s">
        <v>2654</v>
      </c>
      <c r="AB747" s="217" t="str">
        <f t="shared" si="221"/>
        <v>NO</v>
      </c>
      <c r="AC747" s="217" t="str">
        <f t="shared" si="222"/>
        <v>NO</v>
      </c>
      <c r="AD747" s="217" t="str">
        <f t="shared" si="223"/>
        <v>NO</v>
      </c>
      <c r="AE747" s="217" t="str">
        <f t="shared" si="224"/>
        <v>NO</v>
      </c>
      <c r="AF747" s="217" t="str">
        <f t="shared" si="225"/>
        <v>NO</v>
      </c>
      <c r="AG747" s="217" t="str">
        <f t="shared" si="226"/>
        <v>NO</v>
      </c>
      <c r="AH747" s="217" t="str">
        <f t="shared" si="228"/>
        <v>NO</v>
      </c>
      <c r="AI747" s="217" t="str">
        <f t="shared" si="229"/>
        <v>NO</v>
      </c>
      <c r="AJ747" s="217" t="str">
        <f t="shared" si="213"/>
        <v>NO</v>
      </c>
      <c r="AK747" s="217" t="str">
        <f t="shared" si="214"/>
        <v>NO</v>
      </c>
      <c r="AL747" s="217" t="str">
        <f t="shared" si="215"/>
        <v>NO</v>
      </c>
      <c r="AM747" s="217" t="str">
        <f t="shared" si="216"/>
        <v>NO</v>
      </c>
      <c r="AN747" s="217" t="str">
        <f t="shared" si="217"/>
        <v>NO</v>
      </c>
      <c r="AO747" s="217" t="str">
        <f t="shared" si="217"/>
        <v>NO</v>
      </c>
      <c r="AP747" s="217" t="str">
        <f>IF(AND(Inputs!$E$16=TRUE,K747="YES"),"YES","NO")</f>
        <v>NO</v>
      </c>
      <c r="AQ747" s="217" t="str">
        <f t="shared" si="218"/>
        <v>NO</v>
      </c>
      <c r="AR747" s="217" t="str">
        <f t="shared" si="227"/>
        <v>NO</v>
      </c>
      <c r="AS747" s="216">
        <v>8</v>
      </c>
      <c r="AT747" s="221">
        <f t="shared" si="230"/>
        <v>43416</v>
      </c>
      <c r="AU747" s="217" t="str">
        <f t="shared" si="219"/>
        <v>PO+8W</v>
      </c>
    </row>
    <row r="748" spans="1:47" s="9" customFormat="1" hidden="1" x14ac:dyDescent="0.25">
      <c r="A748" s="218"/>
      <c r="B748" s="217" t="s">
        <v>2639</v>
      </c>
      <c r="C748" s="217">
        <v>300</v>
      </c>
      <c r="D748" s="225">
        <v>301</v>
      </c>
      <c r="E748" s="205" t="s">
        <v>2478</v>
      </c>
      <c r="F748" s="205" t="str">
        <f t="shared" si="220"/>
        <v>0000-FN-301</v>
      </c>
      <c r="G748" s="205" t="s">
        <v>2742</v>
      </c>
      <c r="H748" s="9" t="s">
        <v>2662</v>
      </c>
      <c r="I748" s="9" t="str">
        <f>VLOOKUP(J748,Auxiliary!B:C,2,0)</f>
        <v>STRU</v>
      </c>
      <c r="J748" s="217" t="s">
        <v>2554</v>
      </c>
      <c r="K748" s="217" t="s">
        <v>2654</v>
      </c>
      <c r="L748" s="217" t="s">
        <v>2654</v>
      </c>
      <c r="M748" s="217" t="s">
        <v>2654</v>
      </c>
      <c r="N748" s="217" t="s">
        <v>2654</v>
      </c>
      <c r="O748" s="217" t="s">
        <v>2654</v>
      </c>
      <c r="P748" s="217" t="s">
        <v>2654</v>
      </c>
      <c r="Q748" s="217" t="s">
        <v>2654</v>
      </c>
      <c r="R748" s="217" t="s">
        <v>2654</v>
      </c>
      <c r="S748" s="217" t="s">
        <v>2654</v>
      </c>
      <c r="T748" s="217" t="s">
        <v>2654</v>
      </c>
      <c r="U748" s="217" t="s">
        <v>2654</v>
      </c>
      <c r="V748" s="217" t="s">
        <v>2654</v>
      </c>
      <c r="W748" s="217" t="s">
        <v>2654</v>
      </c>
      <c r="X748" s="217" t="s">
        <v>2654</v>
      </c>
      <c r="Y748" s="217" t="s">
        <v>2654</v>
      </c>
      <c r="Z748" s="217" t="s">
        <v>2654</v>
      </c>
      <c r="AA748" s="217" t="s">
        <v>2654</v>
      </c>
      <c r="AB748" s="217" t="str">
        <f t="shared" si="221"/>
        <v>NO</v>
      </c>
      <c r="AC748" s="217" t="str">
        <f t="shared" si="222"/>
        <v>NO</v>
      </c>
      <c r="AD748" s="217" t="str">
        <f t="shared" si="223"/>
        <v>NO</v>
      </c>
      <c r="AE748" s="217" t="str">
        <f t="shared" si="224"/>
        <v>NO</v>
      </c>
      <c r="AF748" s="217" t="str">
        <f t="shared" si="225"/>
        <v>NO</v>
      </c>
      <c r="AG748" s="217" t="str">
        <f t="shared" si="226"/>
        <v>NO</v>
      </c>
      <c r="AH748" s="217" t="str">
        <f t="shared" si="228"/>
        <v>NO</v>
      </c>
      <c r="AI748" s="217" t="str">
        <f t="shared" si="229"/>
        <v>NO</v>
      </c>
      <c r="AJ748" s="217" t="str">
        <f t="shared" si="213"/>
        <v>NO</v>
      </c>
      <c r="AK748" s="217" t="str">
        <f t="shared" si="214"/>
        <v>NO</v>
      </c>
      <c r="AL748" s="217" t="str">
        <f t="shared" si="215"/>
        <v>NO</v>
      </c>
      <c r="AM748" s="217" t="str">
        <f t="shared" si="216"/>
        <v>NO</v>
      </c>
      <c r="AN748" s="217" t="str">
        <f t="shared" si="217"/>
        <v>NO</v>
      </c>
      <c r="AO748" s="217" t="str">
        <f t="shared" si="217"/>
        <v>NO</v>
      </c>
      <c r="AP748" s="217" t="str">
        <f>IF(AND(Inputs!$E$16=TRUE,K748="YES"),"YES","NO")</f>
        <v>NO</v>
      </c>
      <c r="AQ748" s="217" t="str">
        <f t="shared" si="218"/>
        <v>NO</v>
      </c>
      <c r="AR748" s="217" t="str">
        <f t="shared" si="227"/>
        <v>NO</v>
      </c>
      <c r="AS748" s="216">
        <v>8</v>
      </c>
      <c r="AT748" s="221">
        <f t="shared" si="230"/>
        <v>43416</v>
      </c>
      <c r="AU748" s="217" t="str">
        <f t="shared" si="219"/>
        <v>PO+8W</v>
      </c>
    </row>
    <row r="749" spans="1:47" s="9" customFormat="1" hidden="1" x14ac:dyDescent="0.25">
      <c r="A749" s="218"/>
      <c r="B749" s="217" t="s">
        <v>2639</v>
      </c>
      <c r="C749" s="217">
        <v>300</v>
      </c>
      <c r="D749" s="225">
        <v>302</v>
      </c>
      <c r="E749" s="205" t="s">
        <v>2479</v>
      </c>
      <c r="F749" s="205" t="str">
        <f t="shared" si="220"/>
        <v>0000-FN-302</v>
      </c>
      <c r="G749" s="205" t="s">
        <v>2742</v>
      </c>
      <c r="H749" s="9" t="s">
        <v>2662</v>
      </c>
      <c r="I749" s="9" t="str">
        <f>VLOOKUP(J749,Auxiliary!B:C,2,0)</f>
        <v>STRU</v>
      </c>
      <c r="J749" s="217" t="s">
        <v>2554</v>
      </c>
      <c r="K749" s="217" t="s">
        <v>2654</v>
      </c>
      <c r="L749" s="217" t="s">
        <v>2654</v>
      </c>
      <c r="M749" s="217" t="s">
        <v>2654</v>
      </c>
      <c r="N749" s="217" t="s">
        <v>2654</v>
      </c>
      <c r="O749" s="217" t="s">
        <v>2654</v>
      </c>
      <c r="P749" s="217" t="s">
        <v>2654</v>
      </c>
      <c r="Q749" s="217" t="s">
        <v>2654</v>
      </c>
      <c r="R749" s="217" t="s">
        <v>2654</v>
      </c>
      <c r="S749" s="217" t="s">
        <v>2654</v>
      </c>
      <c r="T749" s="217" t="s">
        <v>2654</v>
      </c>
      <c r="U749" s="217" t="s">
        <v>2654</v>
      </c>
      <c r="V749" s="217" t="s">
        <v>2654</v>
      </c>
      <c r="W749" s="217" t="s">
        <v>2654</v>
      </c>
      <c r="X749" s="217" t="s">
        <v>2654</v>
      </c>
      <c r="Y749" s="217" t="s">
        <v>2654</v>
      </c>
      <c r="Z749" s="217" t="s">
        <v>2654</v>
      </c>
      <c r="AA749" s="217" t="s">
        <v>2654</v>
      </c>
      <c r="AB749" s="217" t="str">
        <f t="shared" si="221"/>
        <v>NO</v>
      </c>
      <c r="AC749" s="217" t="str">
        <f t="shared" si="222"/>
        <v>NO</v>
      </c>
      <c r="AD749" s="217" t="str">
        <f t="shared" si="223"/>
        <v>NO</v>
      </c>
      <c r="AE749" s="217" t="str">
        <f t="shared" si="224"/>
        <v>NO</v>
      </c>
      <c r="AF749" s="217" t="str">
        <f t="shared" si="225"/>
        <v>NO</v>
      </c>
      <c r="AG749" s="217" t="str">
        <f t="shared" si="226"/>
        <v>NO</v>
      </c>
      <c r="AH749" s="217" t="str">
        <f t="shared" si="228"/>
        <v>NO</v>
      </c>
      <c r="AI749" s="217" t="str">
        <f t="shared" si="229"/>
        <v>NO</v>
      </c>
      <c r="AJ749" s="217" t="str">
        <f t="shared" si="213"/>
        <v>NO</v>
      </c>
      <c r="AK749" s="217" t="str">
        <f t="shared" si="214"/>
        <v>NO</v>
      </c>
      <c r="AL749" s="217" t="str">
        <f t="shared" si="215"/>
        <v>NO</v>
      </c>
      <c r="AM749" s="217" t="str">
        <f t="shared" si="216"/>
        <v>NO</v>
      </c>
      <c r="AN749" s="217" t="str">
        <f t="shared" si="217"/>
        <v>NO</v>
      </c>
      <c r="AO749" s="217" t="str">
        <f t="shared" si="217"/>
        <v>NO</v>
      </c>
      <c r="AP749" s="217" t="str">
        <f>IF(AND(Inputs!$E$16=TRUE,K749="YES"),"YES","NO")</f>
        <v>NO</v>
      </c>
      <c r="AQ749" s="217" t="str">
        <f t="shared" si="218"/>
        <v>NO</v>
      </c>
      <c r="AR749" s="217" t="str">
        <f t="shared" si="227"/>
        <v>NO</v>
      </c>
      <c r="AS749" s="216">
        <v>8</v>
      </c>
      <c r="AT749" s="221">
        <f t="shared" si="230"/>
        <v>43416</v>
      </c>
      <c r="AU749" s="217" t="str">
        <f t="shared" si="219"/>
        <v>PO+8W</v>
      </c>
    </row>
    <row r="750" spans="1:47" s="9" customFormat="1" hidden="1" x14ac:dyDescent="0.25">
      <c r="A750" s="218"/>
      <c r="B750" s="217" t="s">
        <v>2639</v>
      </c>
      <c r="C750" s="217">
        <v>300</v>
      </c>
      <c r="D750" s="225">
        <v>303</v>
      </c>
      <c r="E750" s="205" t="s">
        <v>2480</v>
      </c>
      <c r="F750" s="205" t="str">
        <f t="shared" si="220"/>
        <v>0000-FN-303</v>
      </c>
      <c r="G750" s="205" t="s">
        <v>2742</v>
      </c>
      <c r="H750" s="9" t="s">
        <v>2662</v>
      </c>
      <c r="I750" s="9" t="str">
        <f>VLOOKUP(J750,Auxiliary!B:C,2,0)</f>
        <v>STRU</v>
      </c>
      <c r="J750" s="217" t="s">
        <v>2554</v>
      </c>
      <c r="K750" s="217" t="s">
        <v>2654</v>
      </c>
      <c r="L750" s="217" t="s">
        <v>2654</v>
      </c>
      <c r="M750" s="217" t="s">
        <v>2654</v>
      </c>
      <c r="N750" s="217" t="s">
        <v>2654</v>
      </c>
      <c r="O750" s="217" t="s">
        <v>2654</v>
      </c>
      <c r="P750" s="217" t="s">
        <v>2654</v>
      </c>
      <c r="Q750" s="217" t="s">
        <v>2654</v>
      </c>
      <c r="R750" s="217" t="s">
        <v>2654</v>
      </c>
      <c r="S750" s="217" t="s">
        <v>2654</v>
      </c>
      <c r="T750" s="217" t="s">
        <v>2654</v>
      </c>
      <c r="U750" s="217" t="s">
        <v>2654</v>
      </c>
      <c r="V750" s="217" t="s">
        <v>2654</v>
      </c>
      <c r="W750" s="217" t="s">
        <v>2654</v>
      </c>
      <c r="X750" s="217" t="s">
        <v>2654</v>
      </c>
      <c r="Y750" s="217" t="s">
        <v>2654</v>
      </c>
      <c r="Z750" s="217" t="s">
        <v>2654</v>
      </c>
      <c r="AA750" s="217" t="s">
        <v>2654</v>
      </c>
      <c r="AB750" s="217" t="str">
        <f t="shared" si="221"/>
        <v>NO</v>
      </c>
      <c r="AC750" s="217" t="str">
        <f t="shared" si="222"/>
        <v>NO</v>
      </c>
      <c r="AD750" s="217" t="str">
        <f t="shared" si="223"/>
        <v>NO</v>
      </c>
      <c r="AE750" s="217" t="str">
        <f t="shared" si="224"/>
        <v>NO</v>
      </c>
      <c r="AF750" s="217" t="str">
        <f t="shared" si="225"/>
        <v>NO</v>
      </c>
      <c r="AG750" s="217" t="str">
        <f t="shared" si="226"/>
        <v>NO</v>
      </c>
      <c r="AH750" s="217" t="str">
        <f t="shared" si="228"/>
        <v>NO</v>
      </c>
      <c r="AI750" s="217" t="str">
        <f t="shared" si="229"/>
        <v>NO</v>
      </c>
      <c r="AJ750" s="217" t="str">
        <f t="shared" si="213"/>
        <v>NO</v>
      </c>
      <c r="AK750" s="217" t="str">
        <f t="shared" si="214"/>
        <v>NO</v>
      </c>
      <c r="AL750" s="217" t="str">
        <f t="shared" si="215"/>
        <v>NO</v>
      </c>
      <c r="AM750" s="217" t="str">
        <f t="shared" si="216"/>
        <v>NO</v>
      </c>
      <c r="AN750" s="217" t="str">
        <f t="shared" si="217"/>
        <v>NO</v>
      </c>
      <c r="AO750" s="217" t="str">
        <f t="shared" si="217"/>
        <v>NO</v>
      </c>
      <c r="AP750" s="217" t="str">
        <f>IF(AND(Inputs!$E$16=TRUE,K750="YES"),"YES","NO")</f>
        <v>NO</v>
      </c>
      <c r="AQ750" s="217" t="str">
        <f t="shared" si="218"/>
        <v>NO</v>
      </c>
      <c r="AR750" s="217" t="str">
        <f t="shared" si="227"/>
        <v>NO</v>
      </c>
      <c r="AS750" s="216">
        <v>8</v>
      </c>
      <c r="AT750" s="221">
        <f t="shared" si="230"/>
        <v>43416</v>
      </c>
      <c r="AU750" s="217" t="str">
        <f t="shared" si="219"/>
        <v>PO+8W</v>
      </c>
    </row>
    <row r="751" spans="1:47" s="9" customFormat="1" hidden="1" x14ac:dyDescent="0.25">
      <c r="A751" s="218"/>
      <c r="B751" s="217" t="s">
        <v>2639</v>
      </c>
      <c r="C751" s="217">
        <v>300</v>
      </c>
      <c r="D751" s="225">
        <v>304</v>
      </c>
      <c r="E751" s="205" t="s">
        <v>2481</v>
      </c>
      <c r="F751" s="205" t="str">
        <f t="shared" si="220"/>
        <v>0000-FN-304</v>
      </c>
      <c r="G751" s="205" t="s">
        <v>2742</v>
      </c>
      <c r="H751" s="9" t="s">
        <v>2662</v>
      </c>
      <c r="I751" s="9" t="str">
        <f>VLOOKUP(J751,Auxiliary!B:C,2,0)</f>
        <v>STRU</v>
      </c>
      <c r="J751" s="217" t="s">
        <v>2554</v>
      </c>
      <c r="K751" s="217" t="s">
        <v>2654</v>
      </c>
      <c r="L751" s="217" t="s">
        <v>2654</v>
      </c>
      <c r="M751" s="217" t="s">
        <v>2654</v>
      </c>
      <c r="N751" s="217" t="s">
        <v>2654</v>
      </c>
      <c r="O751" s="217" t="s">
        <v>2654</v>
      </c>
      <c r="P751" s="217" t="s">
        <v>2654</v>
      </c>
      <c r="Q751" s="217" t="s">
        <v>2654</v>
      </c>
      <c r="R751" s="217" t="s">
        <v>2654</v>
      </c>
      <c r="S751" s="217" t="s">
        <v>2654</v>
      </c>
      <c r="T751" s="217" t="s">
        <v>2654</v>
      </c>
      <c r="U751" s="217" t="s">
        <v>2654</v>
      </c>
      <c r="V751" s="217" t="s">
        <v>2654</v>
      </c>
      <c r="W751" s="217" t="s">
        <v>2654</v>
      </c>
      <c r="X751" s="217" t="s">
        <v>2654</v>
      </c>
      <c r="Y751" s="217" t="s">
        <v>2654</v>
      </c>
      <c r="Z751" s="217" t="s">
        <v>2654</v>
      </c>
      <c r="AA751" s="217" t="s">
        <v>2654</v>
      </c>
      <c r="AB751" s="217" t="str">
        <f t="shared" si="221"/>
        <v>NO</v>
      </c>
      <c r="AC751" s="217" t="str">
        <f t="shared" si="222"/>
        <v>NO</v>
      </c>
      <c r="AD751" s="217" t="str">
        <f t="shared" si="223"/>
        <v>NO</v>
      </c>
      <c r="AE751" s="217" t="str">
        <f t="shared" si="224"/>
        <v>NO</v>
      </c>
      <c r="AF751" s="217" t="str">
        <f t="shared" si="225"/>
        <v>NO</v>
      </c>
      <c r="AG751" s="217" t="str">
        <f t="shared" si="226"/>
        <v>NO</v>
      </c>
      <c r="AH751" s="217" t="str">
        <f t="shared" si="228"/>
        <v>NO</v>
      </c>
      <c r="AI751" s="217" t="str">
        <f t="shared" si="229"/>
        <v>NO</v>
      </c>
      <c r="AJ751" s="217" t="str">
        <f t="shared" si="213"/>
        <v>NO</v>
      </c>
      <c r="AK751" s="217" t="str">
        <f t="shared" si="214"/>
        <v>NO</v>
      </c>
      <c r="AL751" s="217" t="str">
        <f t="shared" si="215"/>
        <v>NO</v>
      </c>
      <c r="AM751" s="217" t="str">
        <f t="shared" si="216"/>
        <v>NO</v>
      </c>
      <c r="AN751" s="217" t="str">
        <f t="shared" si="217"/>
        <v>NO</v>
      </c>
      <c r="AO751" s="217" t="str">
        <f t="shared" si="217"/>
        <v>NO</v>
      </c>
      <c r="AP751" s="217" t="str">
        <f>IF(AND(Inputs!$E$16=TRUE,K751="YES"),"YES","NO")</f>
        <v>NO</v>
      </c>
      <c r="AQ751" s="217" t="str">
        <f t="shared" si="218"/>
        <v>NO</v>
      </c>
      <c r="AR751" s="217" t="str">
        <f t="shared" si="227"/>
        <v>NO</v>
      </c>
      <c r="AS751" s="216">
        <v>8</v>
      </c>
      <c r="AT751" s="221">
        <f t="shared" si="230"/>
        <v>43416</v>
      </c>
      <c r="AU751" s="217" t="str">
        <f t="shared" si="219"/>
        <v>PO+8W</v>
      </c>
    </row>
    <row r="752" spans="1:47" s="9" customFormat="1" hidden="1" x14ac:dyDescent="0.25">
      <c r="A752" s="218"/>
      <c r="B752" s="217" t="s">
        <v>2639</v>
      </c>
      <c r="C752" s="217">
        <v>300</v>
      </c>
      <c r="D752" s="225">
        <v>305</v>
      </c>
      <c r="E752" s="205" t="s">
        <v>2685</v>
      </c>
      <c r="F752" s="205" t="str">
        <f t="shared" si="220"/>
        <v>0000-FN-305</v>
      </c>
      <c r="G752" s="205" t="s">
        <v>2742</v>
      </c>
      <c r="H752" s="9" t="s">
        <v>2662</v>
      </c>
      <c r="I752" s="9" t="str">
        <f>VLOOKUP(J752,Auxiliary!B:C,2,0)</f>
        <v>STRU</v>
      </c>
      <c r="J752" s="217" t="s">
        <v>2554</v>
      </c>
      <c r="K752" s="217" t="s">
        <v>2654</v>
      </c>
      <c r="L752" s="217" t="s">
        <v>2654</v>
      </c>
      <c r="M752" s="217" t="s">
        <v>2654</v>
      </c>
      <c r="N752" s="217" t="s">
        <v>2654</v>
      </c>
      <c r="O752" s="217" t="s">
        <v>2654</v>
      </c>
      <c r="P752" s="217" t="s">
        <v>2654</v>
      </c>
      <c r="Q752" s="217" t="s">
        <v>2654</v>
      </c>
      <c r="R752" s="217" t="s">
        <v>2654</v>
      </c>
      <c r="S752" s="217" t="s">
        <v>2654</v>
      </c>
      <c r="T752" s="217" t="s">
        <v>2654</v>
      </c>
      <c r="U752" s="217" t="s">
        <v>2654</v>
      </c>
      <c r="V752" s="217" t="s">
        <v>2654</v>
      </c>
      <c r="W752" s="217" t="s">
        <v>2654</v>
      </c>
      <c r="X752" s="217" t="s">
        <v>2654</v>
      </c>
      <c r="Y752" s="217" t="s">
        <v>2654</v>
      </c>
      <c r="Z752" s="217" t="s">
        <v>2654</v>
      </c>
      <c r="AA752" s="217" t="s">
        <v>2654</v>
      </c>
      <c r="AB752" s="217" t="str">
        <f t="shared" si="221"/>
        <v>NO</v>
      </c>
      <c r="AC752" s="217" t="str">
        <f t="shared" si="222"/>
        <v>NO</v>
      </c>
      <c r="AD752" s="217" t="str">
        <f t="shared" si="223"/>
        <v>NO</v>
      </c>
      <c r="AE752" s="217" t="str">
        <f t="shared" si="224"/>
        <v>NO</v>
      </c>
      <c r="AF752" s="217" t="str">
        <f t="shared" si="225"/>
        <v>NO</v>
      </c>
      <c r="AG752" s="217" t="str">
        <f t="shared" si="226"/>
        <v>NO</v>
      </c>
      <c r="AH752" s="217" t="str">
        <f t="shared" si="228"/>
        <v>NO</v>
      </c>
      <c r="AI752" s="217" t="str">
        <f t="shared" si="229"/>
        <v>NO</v>
      </c>
      <c r="AJ752" s="217" t="str">
        <f t="shared" si="213"/>
        <v>NO</v>
      </c>
      <c r="AK752" s="217" t="str">
        <f t="shared" si="214"/>
        <v>NO</v>
      </c>
      <c r="AL752" s="217" t="str">
        <f t="shared" si="215"/>
        <v>NO</v>
      </c>
      <c r="AM752" s="217" t="str">
        <f t="shared" si="216"/>
        <v>NO</v>
      </c>
      <c r="AN752" s="217" t="str">
        <f t="shared" si="217"/>
        <v>NO</v>
      </c>
      <c r="AO752" s="217" t="str">
        <f t="shared" si="217"/>
        <v>NO</v>
      </c>
      <c r="AP752" s="217" t="str">
        <f>IF(AND(Inputs!$E$16=TRUE,K752="YES"),"YES","NO")</f>
        <v>NO</v>
      </c>
      <c r="AQ752" s="217" t="str">
        <f t="shared" si="218"/>
        <v>NO</v>
      </c>
      <c r="AR752" s="217" t="str">
        <f t="shared" si="227"/>
        <v>NO</v>
      </c>
      <c r="AS752" s="216">
        <v>8</v>
      </c>
      <c r="AT752" s="221">
        <f t="shared" si="230"/>
        <v>43416</v>
      </c>
      <c r="AU752" s="217" t="str">
        <f t="shared" si="219"/>
        <v>PO+8W</v>
      </c>
    </row>
    <row r="753" spans="1:47" s="9" customFormat="1" hidden="1" x14ac:dyDescent="0.25">
      <c r="A753" s="218"/>
      <c r="B753" s="217" t="s">
        <v>2639</v>
      </c>
      <c r="C753" s="217">
        <v>300</v>
      </c>
      <c r="D753" s="225">
        <v>306</v>
      </c>
      <c r="E753" s="205" t="s">
        <v>2482</v>
      </c>
      <c r="F753" s="205" t="str">
        <f t="shared" si="220"/>
        <v>0000-FN-306</v>
      </c>
      <c r="G753" s="205" t="s">
        <v>2742</v>
      </c>
      <c r="H753" s="9" t="s">
        <v>2662</v>
      </c>
      <c r="I753" s="9" t="str">
        <f>VLOOKUP(J753,Auxiliary!B:C,2,0)</f>
        <v>STRU</v>
      </c>
      <c r="J753" s="217" t="s">
        <v>2554</v>
      </c>
      <c r="K753" s="217" t="s">
        <v>2654</v>
      </c>
      <c r="L753" s="217" t="s">
        <v>2654</v>
      </c>
      <c r="M753" s="217" t="s">
        <v>2654</v>
      </c>
      <c r="N753" s="217" t="s">
        <v>2654</v>
      </c>
      <c r="O753" s="217" t="s">
        <v>2654</v>
      </c>
      <c r="P753" s="217" t="s">
        <v>2654</v>
      </c>
      <c r="Q753" s="217" t="s">
        <v>2654</v>
      </c>
      <c r="R753" s="217" t="s">
        <v>2654</v>
      </c>
      <c r="S753" s="217" t="s">
        <v>2654</v>
      </c>
      <c r="T753" s="217" t="s">
        <v>2654</v>
      </c>
      <c r="U753" s="217" t="s">
        <v>2654</v>
      </c>
      <c r="V753" s="217" t="s">
        <v>2654</v>
      </c>
      <c r="W753" s="217" t="s">
        <v>2654</v>
      </c>
      <c r="X753" s="217" t="s">
        <v>2654</v>
      </c>
      <c r="Y753" s="217" t="s">
        <v>2654</v>
      </c>
      <c r="Z753" s="217" t="s">
        <v>2654</v>
      </c>
      <c r="AA753" s="217" t="s">
        <v>2654</v>
      </c>
      <c r="AB753" s="217" t="str">
        <f t="shared" si="221"/>
        <v>NO</v>
      </c>
      <c r="AC753" s="217" t="str">
        <f t="shared" si="222"/>
        <v>NO</v>
      </c>
      <c r="AD753" s="217" t="str">
        <f t="shared" si="223"/>
        <v>NO</v>
      </c>
      <c r="AE753" s="217" t="str">
        <f t="shared" si="224"/>
        <v>NO</v>
      </c>
      <c r="AF753" s="217" t="str">
        <f t="shared" si="225"/>
        <v>NO</v>
      </c>
      <c r="AG753" s="217" t="str">
        <f t="shared" si="226"/>
        <v>NO</v>
      </c>
      <c r="AH753" s="217" t="str">
        <f t="shared" si="228"/>
        <v>NO</v>
      </c>
      <c r="AI753" s="217" t="str">
        <f t="shared" si="229"/>
        <v>NO</v>
      </c>
      <c r="AJ753" s="217" t="str">
        <f t="shared" si="213"/>
        <v>NO</v>
      </c>
      <c r="AK753" s="217" t="str">
        <f t="shared" si="214"/>
        <v>NO</v>
      </c>
      <c r="AL753" s="217" t="str">
        <f t="shared" si="215"/>
        <v>NO</v>
      </c>
      <c r="AM753" s="217" t="str">
        <f t="shared" si="216"/>
        <v>NO</v>
      </c>
      <c r="AN753" s="217" t="str">
        <f t="shared" si="217"/>
        <v>NO</v>
      </c>
      <c r="AO753" s="217" t="str">
        <f t="shared" si="217"/>
        <v>NO</v>
      </c>
      <c r="AP753" s="217" t="str">
        <f>IF(AND(Inputs!$E$16=TRUE,K753="YES"),"YES","NO")</f>
        <v>NO</v>
      </c>
      <c r="AQ753" s="217" t="str">
        <f t="shared" si="218"/>
        <v>NO</v>
      </c>
      <c r="AR753" s="217" t="str">
        <f t="shared" si="227"/>
        <v>NO</v>
      </c>
      <c r="AS753" s="216">
        <v>8</v>
      </c>
      <c r="AT753" s="221">
        <f t="shared" si="230"/>
        <v>43416</v>
      </c>
      <c r="AU753" s="217" t="str">
        <f t="shared" si="219"/>
        <v>PO+8W</v>
      </c>
    </row>
    <row r="754" spans="1:47" s="9" customFormat="1" hidden="1" x14ac:dyDescent="0.25">
      <c r="A754" s="218"/>
      <c r="B754" s="217" t="s">
        <v>2639</v>
      </c>
      <c r="C754" s="217">
        <v>400</v>
      </c>
      <c r="D754" s="225">
        <v>401</v>
      </c>
      <c r="E754" s="205" t="s">
        <v>2949</v>
      </c>
      <c r="F754" s="205" t="str">
        <f t="shared" si="220"/>
        <v>0000-FN-401</v>
      </c>
      <c r="G754" s="205" t="s">
        <v>2742</v>
      </c>
      <c r="H754" s="9" t="s">
        <v>2663</v>
      </c>
      <c r="I754" s="9" t="str">
        <f>VLOOKUP(J754,Auxiliary!B:C,2,0)</f>
        <v>TUBE</v>
      </c>
      <c r="J754" s="217" t="s">
        <v>2552</v>
      </c>
      <c r="K754" s="217" t="s">
        <v>2654</v>
      </c>
      <c r="L754" s="217" t="s">
        <v>2654</v>
      </c>
      <c r="M754" s="217" t="s">
        <v>2654</v>
      </c>
      <c r="N754" s="217" t="s">
        <v>2654</v>
      </c>
      <c r="O754" s="217" t="s">
        <v>2654</v>
      </c>
      <c r="P754" s="217" t="s">
        <v>2654</v>
      </c>
      <c r="Q754" s="217" t="s">
        <v>2654</v>
      </c>
      <c r="R754" s="217" t="s">
        <v>2654</v>
      </c>
      <c r="S754" s="217" t="s">
        <v>2654</v>
      </c>
      <c r="T754" s="217" t="s">
        <v>2654</v>
      </c>
      <c r="U754" s="217" t="s">
        <v>2654</v>
      </c>
      <c r="V754" s="217" t="s">
        <v>2654</v>
      </c>
      <c r="W754" s="217" t="s">
        <v>2654</v>
      </c>
      <c r="X754" s="217" t="s">
        <v>2654</v>
      </c>
      <c r="Y754" s="217" t="s">
        <v>2654</v>
      </c>
      <c r="Z754" s="217" t="s">
        <v>2654</v>
      </c>
      <c r="AA754" s="217" t="s">
        <v>2654</v>
      </c>
      <c r="AB754" s="217" t="str">
        <f t="shared" si="221"/>
        <v>NO</v>
      </c>
      <c r="AC754" s="217" t="str">
        <f t="shared" si="222"/>
        <v>NO</v>
      </c>
      <c r="AD754" s="217" t="str">
        <f t="shared" si="223"/>
        <v>NO</v>
      </c>
      <c r="AE754" s="217" t="str">
        <f t="shared" si="224"/>
        <v>NO</v>
      </c>
      <c r="AF754" s="217" t="str">
        <f t="shared" si="225"/>
        <v>NO</v>
      </c>
      <c r="AG754" s="217" t="str">
        <f t="shared" si="226"/>
        <v>NO</v>
      </c>
      <c r="AH754" s="217" t="str">
        <f t="shared" si="228"/>
        <v>NO</v>
      </c>
      <c r="AI754" s="217" t="str">
        <f t="shared" si="229"/>
        <v>NO</v>
      </c>
      <c r="AJ754" s="217" t="str">
        <f t="shared" si="213"/>
        <v>NO</v>
      </c>
      <c r="AK754" s="217" t="str">
        <f t="shared" si="214"/>
        <v>NO</v>
      </c>
      <c r="AL754" s="217" t="str">
        <f t="shared" si="215"/>
        <v>NO</v>
      </c>
      <c r="AM754" s="217" t="str">
        <f t="shared" si="216"/>
        <v>NO</v>
      </c>
      <c r="AN754" s="217" t="str">
        <f t="shared" si="217"/>
        <v>NO</v>
      </c>
      <c r="AO754" s="217" t="str">
        <f t="shared" si="217"/>
        <v>NO</v>
      </c>
      <c r="AP754" s="217" t="str">
        <f>IF(AND(Inputs!$E$16=TRUE,K754="YES"),"YES","NO")</f>
        <v>NO</v>
      </c>
      <c r="AQ754" s="217" t="str">
        <f t="shared" si="218"/>
        <v>NO</v>
      </c>
      <c r="AR754" s="217" t="str">
        <f t="shared" si="227"/>
        <v>NO</v>
      </c>
      <c r="AS754" s="216">
        <v>8</v>
      </c>
      <c r="AT754" s="221">
        <f t="shared" si="230"/>
        <v>43416</v>
      </c>
      <c r="AU754" s="217" t="str">
        <f t="shared" si="219"/>
        <v>PO+8W</v>
      </c>
    </row>
    <row r="755" spans="1:47" s="9" customFormat="1" hidden="1" x14ac:dyDescent="0.25">
      <c r="A755" s="218"/>
      <c r="B755" s="217" t="s">
        <v>2639</v>
      </c>
      <c r="C755" s="217">
        <v>400</v>
      </c>
      <c r="D755" s="225">
        <v>402</v>
      </c>
      <c r="E755" s="205" t="s">
        <v>2950</v>
      </c>
      <c r="F755" s="205" t="str">
        <f t="shared" si="220"/>
        <v>0000-FN-402</v>
      </c>
      <c r="G755" s="205" t="s">
        <v>2742</v>
      </c>
      <c r="H755" s="9" t="s">
        <v>2663</v>
      </c>
      <c r="I755" s="9" t="str">
        <f>VLOOKUP(J755,Auxiliary!B:C,2,0)</f>
        <v>FINN</v>
      </c>
      <c r="J755" s="217" t="s">
        <v>2555</v>
      </c>
      <c r="K755" s="217" t="s">
        <v>2654</v>
      </c>
      <c r="L755" s="217" t="s">
        <v>2654</v>
      </c>
      <c r="M755" s="217" t="s">
        <v>2654</v>
      </c>
      <c r="N755" s="217" t="s">
        <v>2654</v>
      </c>
      <c r="O755" s="217" t="s">
        <v>2654</v>
      </c>
      <c r="P755" s="217" t="s">
        <v>2654</v>
      </c>
      <c r="Q755" s="217" t="s">
        <v>2654</v>
      </c>
      <c r="R755" s="217" t="s">
        <v>2654</v>
      </c>
      <c r="S755" s="217" t="s">
        <v>2654</v>
      </c>
      <c r="T755" s="217" t="s">
        <v>2654</v>
      </c>
      <c r="U755" s="217" t="s">
        <v>2654</v>
      </c>
      <c r="V755" s="217" t="s">
        <v>2654</v>
      </c>
      <c r="W755" s="217" t="s">
        <v>2654</v>
      </c>
      <c r="X755" s="217" t="s">
        <v>2654</v>
      </c>
      <c r="Y755" s="217" t="s">
        <v>2654</v>
      </c>
      <c r="Z755" s="217" t="s">
        <v>2654</v>
      </c>
      <c r="AA755" s="217" t="s">
        <v>2654</v>
      </c>
      <c r="AB755" s="217" t="str">
        <f t="shared" si="221"/>
        <v>NO</v>
      </c>
      <c r="AC755" s="217" t="str">
        <f t="shared" si="222"/>
        <v>NO</v>
      </c>
      <c r="AD755" s="217" t="str">
        <f t="shared" si="223"/>
        <v>NO</v>
      </c>
      <c r="AE755" s="217" t="str">
        <f t="shared" si="224"/>
        <v>NO</v>
      </c>
      <c r="AF755" s="217" t="str">
        <f t="shared" si="225"/>
        <v>NO</v>
      </c>
      <c r="AG755" s="217" t="str">
        <f t="shared" si="226"/>
        <v>NO</v>
      </c>
      <c r="AH755" s="217" t="str">
        <f t="shared" si="228"/>
        <v>NO</v>
      </c>
      <c r="AI755" s="217" t="str">
        <f t="shared" si="229"/>
        <v>NO</v>
      </c>
      <c r="AJ755" s="217" t="str">
        <f t="shared" si="213"/>
        <v>NO</v>
      </c>
      <c r="AK755" s="217" t="str">
        <f t="shared" si="214"/>
        <v>NO</v>
      </c>
      <c r="AL755" s="217" t="str">
        <f t="shared" si="215"/>
        <v>NO</v>
      </c>
      <c r="AM755" s="217" t="str">
        <f t="shared" si="216"/>
        <v>NO</v>
      </c>
      <c r="AN755" s="217" t="str">
        <f t="shared" si="217"/>
        <v>NO</v>
      </c>
      <c r="AO755" s="217" t="str">
        <f t="shared" si="217"/>
        <v>NO</v>
      </c>
      <c r="AP755" s="217" t="str">
        <f>IF(AND(Inputs!$E$16=TRUE,K755="YES"),"YES","NO")</f>
        <v>NO</v>
      </c>
      <c r="AQ755" s="217" t="str">
        <f t="shared" si="218"/>
        <v>NO</v>
      </c>
      <c r="AR755" s="217" t="str">
        <f t="shared" si="227"/>
        <v>NO</v>
      </c>
      <c r="AS755" s="216">
        <v>8</v>
      </c>
      <c r="AT755" s="221">
        <f t="shared" si="230"/>
        <v>43416</v>
      </c>
      <c r="AU755" s="217" t="str">
        <f t="shared" si="219"/>
        <v>PO+8W</v>
      </c>
    </row>
    <row r="756" spans="1:47" s="9" customFormat="1" hidden="1" x14ac:dyDescent="0.25">
      <c r="A756" s="218"/>
      <c r="B756" s="217" t="s">
        <v>2639</v>
      </c>
      <c r="C756" s="217">
        <v>400</v>
      </c>
      <c r="D756" s="225">
        <v>403</v>
      </c>
      <c r="E756" s="205" t="s">
        <v>2950</v>
      </c>
      <c r="F756" s="205" t="str">
        <f t="shared" si="220"/>
        <v>0000-FN-403</v>
      </c>
      <c r="G756" s="205" t="s">
        <v>2742</v>
      </c>
      <c r="H756" s="9" t="s">
        <v>2663</v>
      </c>
      <c r="I756" s="9" t="str">
        <f>VLOOKUP(J756,Auxiliary!B:C,2,0)</f>
        <v>FINN</v>
      </c>
      <c r="J756" s="217" t="s">
        <v>2555</v>
      </c>
      <c r="K756" s="217" t="s">
        <v>2654</v>
      </c>
      <c r="L756" s="217" t="s">
        <v>2654</v>
      </c>
      <c r="M756" s="217" t="s">
        <v>2654</v>
      </c>
      <c r="N756" s="217" t="s">
        <v>2654</v>
      </c>
      <c r="O756" s="217" t="s">
        <v>2654</v>
      </c>
      <c r="P756" s="217" t="s">
        <v>2654</v>
      </c>
      <c r="Q756" s="217" t="s">
        <v>2654</v>
      </c>
      <c r="R756" s="217" t="s">
        <v>2654</v>
      </c>
      <c r="S756" s="217" t="s">
        <v>2654</v>
      </c>
      <c r="T756" s="217" t="s">
        <v>2654</v>
      </c>
      <c r="U756" s="217" t="s">
        <v>2654</v>
      </c>
      <c r="V756" s="217" t="s">
        <v>2654</v>
      </c>
      <c r="W756" s="217" t="s">
        <v>2654</v>
      </c>
      <c r="X756" s="217" t="s">
        <v>2654</v>
      </c>
      <c r="Y756" s="217" t="s">
        <v>2654</v>
      </c>
      <c r="Z756" s="217" t="s">
        <v>2654</v>
      </c>
      <c r="AA756" s="217" t="s">
        <v>2654</v>
      </c>
      <c r="AB756" s="217" t="str">
        <f t="shared" si="221"/>
        <v>NO</v>
      </c>
      <c r="AC756" s="217" t="str">
        <f t="shared" si="222"/>
        <v>NO</v>
      </c>
      <c r="AD756" s="217" t="str">
        <f t="shared" si="223"/>
        <v>NO</v>
      </c>
      <c r="AE756" s="217" t="str">
        <f t="shared" si="224"/>
        <v>NO</v>
      </c>
      <c r="AF756" s="217" t="str">
        <f t="shared" si="225"/>
        <v>NO</v>
      </c>
      <c r="AG756" s="217" t="str">
        <f t="shared" si="226"/>
        <v>NO</v>
      </c>
      <c r="AH756" s="217" t="str">
        <f t="shared" si="228"/>
        <v>NO</v>
      </c>
      <c r="AI756" s="217" t="str">
        <f t="shared" si="229"/>
        <v>NO</v>
      </c>
      <c r="AJ756" s="217" t="str">
        <f t="shared" si="213"/>
        <v>NO</v>
      </c>
      <c r="AK756" s="217" t="str">
        <f t="shared" si="214"/>
        <v>NO</v>
      </c>
      <c r="AL756" s="217" t="str">
        <f t="shared" si="215"/>
        <v>NO</v>
      </c>
      <c r="AM756" s="217" t="str">
        <f t="shared" si="216"/>
        <v>NO</v>
      </c>
      <c r="AN756" s="217" t="str">
        <f t="shared" si="217"/>
        <v>NO</v>
      </c>
      <c r="AO756" s="217" t="str">
        <f t="shared" si="217"/>
        <v>NO</v>
      </c>
      <c r="AP756" s="217" t="str">
        <f>IF(AND(Inputs!$E$16=TRUE,K756="YES"),"YES","NO")</f>
        <v>NO</v>
      </c>
      <c r="AQ756" s="217" t="str">
        <f t="shared" si="218"/>
        <v>NO</v>
      </c>
      <c r="AR756" s="217" t="str">
        <f t="shared" si="227"/>
        <v>NO</v>
      </c>
      <c r="AS756" s="216">
        <v>8</v>
      </c>
      <c r="AT756" s="221">
        <f t="shared" si="230"/>
        <v>43416</v>
      </c>
      <c r="AU756" s="217" t="str">
        <f t="shared" si="219"/>
        <v>PO+8W</v>
      </c>
    </row>
    <row r="757" spans="1:47" s="9" customFormat="1" hidden="1" x14ac:dyDescent="0.25">
      <c r="A757" s="218"/>
      <c r="B757" s="217" t="s">
        <v>2639</v>
      </c>
      <c r="C757" s="217">
        <v>400</v>
      </c>
      <c r="D757" s="225">
        <v>404</v>
      </c>
      <c r="E757" s="205" t="s">
        <v>2950</v>
      </c>
      <c r="F757" s="205" t="str">
        <f t="shared" si="220"/>
        <v>0000-FN-404</v>
      </c>
      <c r="G757" s="205" t="s">
        <v>2742</v>
      </c>
      <c r="H757" s="9" t="s">
        <v>2663</v>
      </c>
      <c r="I757" s="9" t="str">
        <f>VLOOKUP(J757,Auxiliary!B:C,2,0)</f>
        <v>FINN</v>
      </c>
      <c r="J757" s="217" t="s">
        <v>2555</v>
      </c>
      <c r="K757" s="217" t="s">
        <v>2654</v>
      </c>
      <c r="L757" s="217" t="s">
        <v>2654</v>
      </c>
      <c r="M757" s="217" t="s">
        <v>2654</v>
      </c>
      <c r="N757" s="217" t="s">
        <v>2654</v>
      </c>
      <c r="O757" s="217" t="s">
        <v>2654</v>
      </c>
      <c r="P757" s="217" t="s">
        <v>2654</v>
      </c>
      <c r="Q757" s="217" t="s">
        <v>2654</v>
      </c>
      <c r="R757" s="217" t="s">
        <v>2654</v>
      </c>
      <c r="S757" s="217" t="s">
        <v>2654</v>
      </c>
      <c r="T757" s="217" t="s">
        <v>2654</v>
      </c>
      <c r="U757" s="217" t="s">
        <v>2654</v>
      </c>
      <c r="V757" s="217" t="s">
        <v>2654</v>
      </c>
      <c r="W757" s="217" t="s">
        <v>2654</v>
      </c>
      <c r="X757" s="217" t="s">
        <v>2654</v>
      </c>
      <c r="Y757" s="217" t="s">
        <v>2654</v>
      </c>
      <c r="Z757" s="217" t="s">
        <v>2654</v>
      </c>
      <c r="AA757" s="217" t="s">
        <v>2654</v>
      </c>
      <c r="AB757" s="217" t="str">
        <f t="shared" si="221"/>
        <v>NO</v>
      </c>
      <c r="AC757" s="217" t="str">
        <f t="shared" si="222"/>
        <v>NO</v>
      </c>
      <c r="AD757" s="217" t="str">
        <f t="shared" si="223"/>
        <v>NO</v>
      </c>
      <c r="AE757" s="217" t="str">
        <f t="shared" si="224"/>
        <v>NO</v>
      </c>
      <c r="AF757" s="217" t="str">
        <f t="shared" si="225"/>
        <v>NO</v>
      </c>
      <c r="AG757" s="217" t="str">
        <f t="shared" si="226"/>
        <v>NO</v>
      </c>
      <c r="AH757" s="217" t="str">
        <f t="shared" si="228"/>
        <v>NO</v>
      </c>
      <c r="AI757" s="217" t="str">
        <f t="shared" si="229"/>
        <v>NO</v>
      </c>
      <c r="AJ757" s="217" t="str">
        <f t="shared" si="213"/>
        <v>NO</v>
      </c>
      <c r="AK757" s="217" t="str">
        <f t="shared" si="214"/>
        <v>NO</v>
      </c>
      <c r="AL757" s="217" t="str">
        <f t="shared" si="215"/>
        <v>NO</v>
      </c>
      <c r="AM757" s="217" t="str">
        <f t="shared" si="216"/>
        <v>NO</v>
      </c>
      <c r="AN757" s="217" t="str">
        <f t="shared" si="217"/>
        <v>NO</v>
      </c>
      <c r="AO757" s="217" t="str">
        <f t="shared" si="217"/>
        <v>NO</v>
      </c>
      <c r="AP757" s="217" t="str">
        <f>IF(AND(Inputs!$E$16=TRUE,K757="YES"),"YES","NO")</f>
        <v>NO</v>
      </c>
      <c r="AQ757" s="217" t="str">
        <f t="shared" si="218"/>
        <v>NO</v>
      </c>
      <c r="AR757" s="217" t="str">
        <f t="shared" si="227"/>
        <v>NO</v>
      </c>
      <c r="AS757" s="216">
        <v>8</v>
      </c>
      <c r="AT757" s="221">
        <f t="shared" si="230"/>
        <v>43416</v>
      </c>
      <c r="AU757" s="217" t="str">
        <f t="shared" si="219"/>
        <v>PO+8W</v>
      </c>
    </row>
    <row r="758" spans="1:47" s="9" customFormat="1" hidden="1" x14ac:dyDescent="0.25">
      <c r="A758" s="218"/>
      <c r="B758" s="217" t="s">
        <v>2639</v>
      </c>
      <c r="C758" s="217">
        <v>400</v>
      </c>
      <c r="D758" s="225">
        <v>410</v>
      </c>
      <c r="E758" s="205" t="s">
        <v>441</v>
      </c>
      <c r="F758" s="205" t="str">
        <f t="shared" si="220"/>
        <v>0000-FN-410</v>
      </c>
      <c r="G758" s="205" t="s">
        <v>2742</v>
      </c>
      <c r="H758" s="9" t="s">
        <v>2663</v>
      </c>
      <c r="I758" s="9" t="str">
        <f>VLOOKUP(J758,Auxiliary!B:C,2,0)</f>
        <v>SSUP</v>
      </c>
      <c r="J758" s="217" t="s">
        <v>441</v>
      </c>
      <c r="K758" s="217" t="s">
        <v>2654</v>
      </c>
      <c r="L758" s="217" t="s">
        <v>2654</v>
      </c>
      <c r="M758" s="217" t="s">
        <v>2654</v>
      </c>
      <c r="N758" s="217" t="s">
        <v>2654</v>
      </c>
      <c r="O758" s="217" t="s">
        <v>2654</v>
      </c>
      <c r="P758" s="217" t="s">
        <v>2654</v>
      </c>
      <c r="Q758" s="217" t="s">
        <v>2654</v>
      </c>
      <c r="R758" s="217" t="s">
        <v>2654</v>
      </c>
      <c r="S758" s="217" t="s">
        <v>2654</v>
      </c>
      <c r="T758" s="217" t="s">
        <v>2654</v>
      </c>
      <c r="U758" s="217" t="s">
        <v>2654</v>
      </c>
      <c r="V758" s="217" t="s">
        <v>2654</v>
      </c>
      <c r="W758" s="217" t="s">
        <v>2654</v>
      </c>
      <c r="X758" s="217" t="s">
        <v>2654</v>
      </c>
      <c r="Y758" s="217" t="s">
        <v>2653</v>
      </c>
      <c r="Z758" s="217" t="s">
        <v>2654</v>
      </c>
      <c r="AA758" s="217" t="s">
        <v>2654</v>
      </c>
      <c r="AB758" s="217" t="str">
        <f t="shared" si="221"/>
        <v>NO</v>
      </c>
      <c r="AC758" s="217" t="str">
        <f t="shared" si="222"/>
        <v>NO</v>
      </c>
      <c r="AD758" s="217" t="str">
        <f t="shared" si="223"/>
        <v>NO</v>
      </c>
      <c r="AE758" s="217" t="str">
        <f t="shared" si="224"/>
        <v>NO</v>
      </c>
      <c r="AF758" s="217" t="str">
        <f t="shared" si="225"/>
        <v>NO</v>
      </c>
      <c r="AG758" s="217" t="str">
        <f t="shared" si="226"/>
        <v>NO</v>
      </c>
      <c r="AH758" s="217" t="str">
        <f t="shared" si="228"/>
        <v>NO</v>
      </c>
      <c r="AI758" s="217" t="str">
        <f t="shared" si="229"/>
        <v>NO</v>
      </c>
      <c r="AJ758" s="217" t="str">
        <f t="shared" si="213"/>
        <v>NO</v>
      </c>
      <c r="AK758" s="217" t="str">
        <f t="shared" si="214"/>
        <v>NO</v>
      </c>
      <c r="AL758" s="217" t="str">
        <f t="shared" si="215"/>
        <v>NO</v>
      </c>
      <c r="AM758" s="217" t="str">
        <f t="shared" si="216"/>
        <v>NO</v>
      </c>
      <c r="AN758" s="217" t="str">
        <f t="shared" si="217"/>
        <v>NO</v>
      </c>
      <c r="AO758" s="217" t="str">
        <f t="shared" si="217"/>
        <v>NO</v>
      </c>
      <c r="AP758" s="217" t="str">
        <f>IF(AND(Inputs!$E$16=TRUE,K758="YES"),"YES","NO")</f>
        <v>NO</v>
      </c>
      <c r="AQ758" s="217" t="str">
        <f t="shared" si="218"/>
        <v>NO</v>
      </c>
      <c r="AR758" s="217" t="str">
        <f t="shared" si="227"/>
        <v>NO</v>
      </c>
      <c r="AS758" s="216">
        <v>8</v>
      </c>
      <c r="AT758" s="221">
        <f t="shared" si="230"/>
        <v>43416</v>
      </c>
      <c r="AU758" s="217" t="str">
        <f t="shared" si="219"/>
        <v>PO+8W</v>
      </c>
    </row>
    <row r="759" spans="1:47" s="9" customFormat="1" hidden="1" x14ac:dyDescent="0.25">
      <c r="A759" s="218"/>
      <c r="B759" s="217" t="s">
        <v>2639</v>
      </c>
      <c r="C759" s="217">
        <v>600</v>
      </c>
      <c r="D759" s="225">
        <v>601</v>
      </c>
      <c r="E759" s="205" t="s">
        <v>180</v>
      </c>
      <c r="F759" s="205" t="str">
        <f t="shared" si="220"/>
        <v>0000-FN-601</v>
      </c>
      <c r="G759" s="205" t="s">
        <v>2742</v>
      </c>
      <c r="H759" s="9" t="s">
        <v>2663</v>
      </c>
      <c r="I759" s="9" t="str">
        <f>VLOOKUP(J759,Auxiliary!B:C,2,0)</f>
        <v>TSHE</v>
      </c>
      <c r="J759" s="217" t="s">
        <v>2556</v>
      </c>
      <c r="K759" s="217" t="s">
        <v>2654</v>
      </c>
      <c r="L759" s="217" t="s">
        <v>2654</v>
      </c>
      <c r="M759" s="217" t="s">
        <v>2654</v>
      </c>
      <c r="N759" s="217" t="s">
        <v>2654</v>
      </c>
      <c r="O759" s="217" t="s">
        <v>2654</v>
      </c>
      <c r="P759" s="217" t="s">
        <v>2654</v>
      </c>
      <c r="Q759" s="217" t="s">
        <v>2654</v>
      </c>
      <c r="R759" s="217" t="s">
        <v>2654</v>
      </c>
      <c r="S759" s="217" t="s">
        <v>2654</v>
      </c>
      <c r="T759" s="217" t="s">
        <v>2654</v>
      </c>
      <c r="U759" s="217" t="s">
        <v>2653</v>
      </c>
      <c r="V759" s="217" t="s">
        <v>2654</v>
      </c>
      <c r="W759" s="217" t="s">
        <v>2654</v>
      </c>
      <c r="X759" s="217" t="s">
        <v>2654</v>
      </c>
      <c r="Y759" s="217" t="s">
        <v>2654</v>
      </c>
      <c r="Z759" s="217" t="s">
        <v>2654</v>
      </c>
      <c r="AA759" s="217" t="s">
        <v>2654</v>
      </c>
      <c r="AB759" s="217" t="str">
        <f t="shared" si="221"/>
        <v>NO</v>
      </c>
      <c r="AC759" s="217" t="str">
        <f t="shared" si="222"/>
        <v>NO</v>
      </c>
      <c r="AD759" s="217" t="str">
        <f t="shared" si="223"/>
        <v>NO</v>
      </c>
      <c r="AE759" s="217" t="str">
        <f t="shared" si="224"/>
        <v>NO</v>
      </c>
      <c r="AF759" s="217" t="str">
        <f t="shared" si="225"/>
        <v>NO</v>
      </c>
      <c r="AG759" s="217" t="str">
        <f t="shared" si="226"/>
        <v>NO</v>
      </c>
      <c r="AH759" s="217" t="str">
        <f t="shared" si="228"/>
        <v>NO</v>
      </c>
      <c r="AI759" s="217" t="str">
        <f t="shared" si="229"/>
        <v>NO</v>
      </c>
      <c r="AJ759" s="217" t="str">
        <f t="shared" si="213"/>
        <v>NO</v>
      </c>
      <c r="AK759" s="217" t="str">
        <f t="shared" si="214"/>
        <v>NO</v>
      </c>
      <c r="AL759" s="217" t="str">
        <f t="shared" si="215"/>
        <v>NO</v>
      </c>
      <c r="AM759" s="217" t="str">
        <f t="shared" si="216"/>
        <v>NO</v>
      </c>
      <c r="AN759" s="217" t="str">
        <f t="shared" si="217"/>
        <v>NO</v>
      </c>
      <c r="AO759" s="217" t="str">
        <f t="shared" si="217"/>
        <v>NO</v>
      </c>
      <c r="AP759" s="217" t="str">
        <f>IF(AND(Inputs!$E$16=TRUE,K759="YES"),"YES","NO")</f>
        <v>NO</v>
      </c>
      <c r="AQ759" s="217" t="str">
        <f t="shared" si="218"/>
        <v>NO</v>
      </c>
      <c r="AR759" s="217" t="str">
        <f t="shared" si="227"/>
        <v>NO</v>
      </c>
      <c r="AS759" s="216">
        <v>8</v>
      </c>
      <c r="AT759" s="221">
        <f t="shared" si="230"/>
        <v>43416</v>
      </c>
      <c r="AU759" s="217" t="str">
        <f t="shared" si="219"/>
        <v>PO+8W</v>
      </c>
    </row>
    <row r="760" spans="1:47" s="9" customFormat="1" hidden="1" x14ac:dyDescent="0.25">
      <c r="A760" s="218"/>
      <c r="B760" s="217" t="s">
        <v>2639</v>
      </c>
      <c r="C760" s="217">
        <v>600</v>
      </c>
      <c r="D760" s="225">
        <v>602</v>
      </c>
      <c r="E760" s="210" t="s">
        <v>2727</v>
      </c>
      <c r="F760" s="205" t="str">
        <f t="shared" si="220"/>
        <v>0000-FN-602</v>
      </c>
      <c r="G760" s="205" t="s">
        <v>2742</v>
      </c>
      <c r="H760" s="9" t="s">
        <v>2663</v>
      </c>
      <c r="I760" s="9" t="str">
        <f>VLOOKUP(J760,Auxiliary!B:C,2,0)</f>
        <v>TSHE</v>
      </c>
      <c r="J760" s="217" t="s">
        <v>2556</v>
      </c>
      <c r="K760" s="217" t="s">
        <v>2654</v>
      </c>
      <c r="L760" s="217" t="s">
        <v>2654</v>
      </c>
      <c r="M760" s="217" t="s">
        <v>2654</v>
      </c>
      <c r="N760" s="217" t="s">
        <v>2654</v>
      </c>
      <c r="O760" s="217" t="s">
        <v>2654</v>
      </c>
      <c r="P760" s="217" t="s">
        <v>2654</v>
      </c>
      <c r="Q760" s="217" t="s">
        <v>2654</v>
      </c>
      <c r="R760" s="217" t="s">
        <v>2654</v>
      </c>
      <c r="S760" s="217" t="s">
        <v>2654</v>
      </c>
      <c r="T760" s="217" t="s">
        <v>2654</v>
      </c>
      <c r="U760" s="217" t="s">
        <v>2653</v>
      </c>
      <c r="V760" s="217" t="s">
        <v>2654</v>
      </c>
      <c r="W760" s="217" t="s">
        <v>2654</v>
      </c>
      <c r="X760" s="217" t="s">
        <v>2654</v>
      </c>
      <c r="Y760" s="217" t="s">
        <v>2654</v>
      </c>
      <c r="Z760" s="217" t="s">
        <v>2654</v>
      </c>
      <c r="AA760" s="217" t="s">
        <v>2654</v>
      </c>
      <c r="AB760" s="217" t="str">
        <f t="shared" si="221"/>
        <v>NO</v>
      </c>
      <c r="AC760" s="217" t="str">
        <f t="shared" si="222"/>
        <v>NO</v>
      </c>
      <c r="AD760" s="217" t="str">
        <f t="shared" si="223"/>
        <v>NO</v>
      </c>
      <c r="AE760" s="217" t="str">
        <f t="shared" si="224"/>
        <v>NO</v>
      </c>
      <c r="AF760" s="217" t="str">
        <f t="shared" si="225"/>
        <v>NO</v>
      </c>
      <c r="AG760" s="217" t="str">
        <f t="shared" si="226"/>
        <v>NO</v>
      </c>
      <c r="AH760" s="217" t="str">
        <f t="shared" si="228"/>
        <v>NO</v>
      </c>
      <c r="AI760" s="217" t="str">
        <f t="shared" si="229"/>
        <v>NO</v>
      </c>
      <c r="AJ760" s="217" t="str">
        <f t="shared" si="213"/>
        <v>NO</v>
      </c>
      <c r="AK760" s="217" t="str">
        <f t="shared" si="214"/>
        <v>NO</v>
      </c>
      <c r="AL760" s="217" t="str">
        <f t="shared" si="215"/>
        <v>NO</v>
      </c>
      <c r="AM760" s="217" t="str">
        <f t="shared" si="216"/>
        <v>NO</v>
      </c>
      <c r="AN760" s="217" t="str">
        <f t="shared" si="217"/>
        <v>NO</v>
      </c>
      <c r="AO760" s="217" t="str">
        <f t="shared" si="217"/>
        <v>NO</v>
      </c>
      <c r="AP760" s="217" t="str">
        <f>IF(AND(Inputs!$E$16=TRUE,K760="YES"),"YES","NO")</f>
        <v>NO</v>
      </c>
      <c r="AQ760" s="217" t="str">
        <f t="shared" si="218"/>
        <v>NO</v>
      </c>
      <c r="AR760" s="217" t="str">
        <f t="shared" si="227"/>
        <v>NO</v>
      </c>
      <c r="AS760" s="216">
        <v>8</v>
      </c>
      <c r="AT760" s="221">
        <f t="shared" si="230"/>
        <v>43416</v>
      </c>
      <c r="AU760" s="217" t="str">
        <f t="shared" si="219"/>
        <v>PO+8W</v>
      </c>
    </row>
    <row r="761" spans="1:47" s="9" customFormat="1" hidden="1" x14ac:dyDescent="0.25">
      <c r="A761" s="218"/>
      <c r="B761" s="217" t="s">
        <v>2639</v>
      </c>
      <c r="C761" s="217">
        <v>600</v>
      </c>
      <c r="D761" s="225">
        <v>603</v>
      </c>
      <c r="E761" s="210" t="s">
        <v>2728</v>
      </c>
      <c r="F761" s="205" t="str">
        <f t="shared" si="220"/>
        <v>0000-FN-603</v>
      </c>
      <c r="G761" s="205" t="s">
        <v>2742</v>
      </c>
      <c r="H761" s="9" t="s">
        <v>2663</v>
      </c>
      <c r="I761" s="9" t="str">
        <f>VLOOKUP(J761,Auxiliary!B:C,2,0)</f>
        <v>TSHE</v>
      </c>
      <c r="J761" s="217" t="s">
        <v>2556</v>
      </c>
      <c r="K761" s="217" t="s">
        <v>2654</v>
      </c>
      <c r="L761" s="217" t="s">
        <v>2654</v>
      </c>
      <c r="M761" s="217" t="s">
        <v>2654</v>
      </c>
      <c r="N761" s="217" t="s">
        <v>2654</v>
      </c>
      <c r="O761" s="217" t="s">
        <v>2654</v>
      </c>
      <c r="P761" s="217" t="s">
        <v>2654</v>
      </c>
      <c r="Q761" s="217" t="s">
        <v>2654</v>
      </c>
      <c r="R761" s="217" t="s">
        <v>2654</v>
      </c>
      <c r="S761" s="217" t="s">
        <v>2654</v>
      </c>
      <c r="T761" s="217" t="s">
        <v>2654</v>
      </c>
      <c r="U761" s="217" t="s">
        <v>2654</v>
      </c>
      <c r="V761" s="217" t="s">
        <v>2654</v>
      </c>
      <c r="W761" s="217" t="s">
        <v>2654</v>
      </c>
      <c r="X761" s="217" t="s">
        <v>2654</v>
      </c>
      <c r="Y761" s="217" t="s">
        <v>2654</v>
      </c>
      <c r="Z761" s="217" t="s">
        <v>2654</v>
      </c>
      <c r="AA761" s="217" t="s">
        <v>2654</v>
      </c>
      <c r="AB761" s="217" t="str">
        <f t="shared" si="221"/>
        <v>NO</v>
      </c>
      <c r="AC761" s="217" t="str">
        <f t="shared" si="222"/>
        <v>NO</v>
      </c>
      <c r="AD761" s="217" t="str">
        <f t="shared" si="223"/>
        <v>NO</v>
      </c>
      <c r="AE761" s="217" t="str">
        <f t="shared" si="224"/>
        <v>NO</v>
      </c>
      <c r="AF761" s="217" t="str">
        <f t="shared" si="225"/>
        <v>NO</v>
      </c>
      <c r="AG761" s="217" t="str">
        <f t="shared" si="226"/>
        <v>NO</v>
      </c>
      <c r="AH761" s="217" t="str">
        <f t="shared" si="228"/>
        <v>NO</v>
      </c>
      <c r="AI761" s="217" t="str">
        <f t="shared" si="229"/>
        <v>NO</v>
      </c>
      <c r="AJ761" s="217" t="str">
        <f t="shared" si="213"/>
        <v>NO</v>
      </c>
      <c r="AK761" s="217" t="str">
        <f t="shared" si="214"/>
        <v>NO</v>
      </c>
      <c r="AL761" s="217" t="str">
        <f t="shared" si="215"/>
        <v>NO</v>
      </c>
      <c r="AM761" s="217" t="str">
        <f t="shared" si="216"/>
        <v>NO</v>
      </c>
      <c r="AN761" s="217" t="str">
        <f t="shared" si="217"/>
        <v>NO</v>
      </c>
      <c r="AO761" s="217" t="str">
        <f t="shared" si="217"/>
        <v>NO</v>
      </c>
      <c r="AP761" s="217" t="str">
        <f>IF(AND(Inputs!$E$16=TRUE,K761="YES"),"YES","NO")</f>
        <v>NO</v>
      </c>
      <c r="AQ761" s="217" t="str">
        <f t="shared" si="218"/>
        <v>NO</v>
      </c>
      <c r="AR761" s="217" t="str">
        <f t="shared" si="227"/>
        <v>NO</v>
      </c>
      <c r="AS761" s="216">
        <v>8</v>
      </c>
      <c r="AT761" s="221">
        <f t="shared" si="230"/>
        <v>43416</v>
      </c>
      <c r="AU761" s="217" t="str">
        <f t="shared" si="219"/>
        <v>PO+8W</v>
      </c>
    </row>
    <row r="762" spans="1:47" s="9" customFormat="1" hidden="1" x14ac:dyDescent="0.25">
      <c r="A762" s="218"/>
      <c r="B762" s="217" t="s">
        <v>2639</v>
      </c>
      <c r="C762" s="217">
        <v>600</v>
      </c>
      <c r="D762" s="225">
        <v>605</v>
      </c>
      <c r="E762" s="205" t="s">
        <v>2729</v>
      </c>
      <c r="F762" s="205" t="str">
        <f t="shared" si="220"/>
        <v>0000-FN-605</v>
      </c>
      <c r="G762" s="205" t="s">
        <v>2742</v>
      </c>
      <c r="H762" s="9" t="s">
        <v>2663</v>
      </c>
      <c r="I762" s="9" t="str">
        <f>VLOOKUP(J762,Auxiliary!B:C,2,0)</f>
        <v>TSHE</v>
      </c>
      <c r="J762" s="217" t="s">
        <v>2556</v>
      </c>
      <c r="K762" s="217" t="s">
        <v>2654</v>
      </c>
      <c r="L762" s="217" t="s">
        <v>2654</v>
      </c>
      <c r="M762" s="217" t="s">
        <v>2654</v>
      </c>
      <c r="N762" s="217" t="s">
        <v>2654</v>
      </c>
      <c r="O762" s="217" t="s">
        <v>2654</v>
      </c>
      <c r="P762" s="217" t="s">
        <v>2654</v>
      </c>
      <c r="Q762" s="217" t="s">
        <v>2654</v>
      </c>
      <c r="R762" s="217" t="s">
        <v>2654</v>
      </c>
      <c r="S762" s="217" t="s">
        <v>2654</v>
      </c>
      <c r="T762" s="217" t="s">
        <v>2654</v>
      </c>
      <c r="U762" s="217" t="s">
        <v>2653</v>
      </c>
      <c r="V762" s="217" t="s">
        <v>2654</v>
      </c>
      <c r="W762" s="217" t="s">
        <v>2654</v>
      </c>
      <c r="X762" s="217" t="s">
        <v>2654</v>
      </c>
      <c r="Y762" s="217" t="s">
        <v>2654</v>
      </c>
      <c r="Z762" s="217" t="s">
        <v>2654</v>
      </c>
      <c r="AA762" s="217" t="s">
        <v>2654</v>
      </c>
      <c r="AB762" s="217" t="str">
        <f t="shared" si="221"/>
        <v>NO</v>
      </c>
      <c r="AC762" s="217" t="str">
        <f t="shared" si="222"/>
        <v>NO</v>
      </c>
      <c r="AD762" s="217" t="str">
        <f t="shared" si="223"/>
        <v>NO</v>
      </c>
      <c r="AE762" s="217" t="str">
        <f t="shared" si="224"/>
        <v>NO</v>
      </c>
      <c r="AF762" s="217" t="str">
        <f t="shared" si="225"/>
        <v>NO</v>
      </c>
      <c r="AG762" s="217" t="str">
        <f t="shared" si="226"/>
        <v>NO</v>
      </c>
      <c r="AH762" s="217" t="str">
        <f t="shared" si="228"/>
        <v>NO</v>
      </c>
      <c r="AI762" s="217" t="str">
        <f t="shared" si="229"/>
        <v>NO</v>
      </c>
      <c r="AJ762" s="217" t="str">
        <f t="shared" si="213"/>
        <v>NO</v>
      </c>
      <c r="AK762" s="217" t="str">
        <f t="shared" si="214"/>
        <v>NO</v>
      </c>
      <c r="AL762" s="217" t="str">
        <f t="shared" si="215"/>
        <v>NO</v>
      </c>
      <c r="AM762" s="217" t="str">
        <f t="shared" si="216"/>
        <v>NO</v>
      </c>
      <c r="AN762" s="217" t="str">
        <f t="shared" si="217"/>
        <v>NO</v>
      </c>
      <c r="AO762" s="217" t="str">
        <f t="shared" si="217"/>
        <v>NO</v>
      </c>
      <c r="AP762" s="217" t="str">
        <f>IF(AND(Inputs!$E$16=TRUE,K762="YES"),"YES","NO")</f>
        <v>NO</v>
      </c>
      <c r="AQ762" s="217" t="str">
        <f t="shared" si="218"/>
        <v>NO</v>
      </c>
      <c r="AR762" s="217" t="str">
        <f t="shared" si="227"/>
        <v>NO</v>
      </c>
      <c r="AS762" s="216">
        <v>8</v>
      </c>
      <c r="AT762" s="221">
        <f t="shared" si="230"/>
        <v>43416</v>
      </c>
      <c r="AU762" s="217" t="str">
        <f t="shared" si="219"/>
        <v>PO+8W</v>
      </c>
    </row>
    <row r="763" spans="1:47" s="9" customFormat="1" hidden="1" x14ac:dyDescent="0.25">
      <c r="A763" s="218"/>
      <c r="B763" s="217" t="s">
        <v>2639</v>
      </c>
      <c r="C763" s="217">
        <v>600</v>
      </c>
      <c r="D763" s="225">
        <v>606</v>
      </c>
      <c r="E763" s="215" t="s">
        <v>442</v>
      </c>
      <c r="F763" s="205" t="str">
        <f t="shared" si="220"/>
        <v>0000-FN-606</v>
      </c>
      <c r="G763" s="205" t="s">
        <v>2742</v>
      </c>
      <c r="H763" s="9" t="s">
        <v>2663</v>
      </c>
      <c r="I763" s="9" t="str">
        <f>VLOOKUP(J763,Auxiliary!B:C,2,0)</f>
        <v>STRU</v>
      </c>
      <c r="J763" s="217" t="s">
        <v>2569</v>
      </c>
      <c r="K763" s="217" t="s">
        <v>2654</v>
      </c>
      <c r="L763" s="217" t="s">
        <v>2654</v>
      </c>
      <c r="M763" s="217" t="s">
        <v>2654</v>
      </c>
      <c r="N763" s="217" t="s">
        <v>2654</v>
      </c>
      <c r="O763" s="217" t="s">
        <v>2654</v>
      </c>
      <c r="P763" s="217" t="s">
        <v>2654</v>
      </c>
      <c r="Q763" s="217" t="s">
        <v>2654</v>
      </c>
      <c r="R763" s="217" t="s">
        <v>2654</v>
      </c>
      <c r="S763" s="217" t="s">
        <v>2654</v>
      </c>
      <c r="T763" s="217" t="s">
        <v>2654</v>
      </c>
      <c r="U763" s="217" t="s">
        <v>2654</v>
      </c>
      <c r="V763" s="217" t="s">
        <v>2654</v>
      </c>
      <c r="W763" s="217" t="s">
        <v>2654</v>
      </c>
      <c r="X763" s="217" t="s">
        <v>2654</v>
      </c>
      <c r="Y763" s="217" t="s">
        <v>2654</v>
      </c>
      <c r="Z763" s="217" t="s">
        <v>2654</v>
      </c>
      <c r="AA763" s="217" t="s">
        <v>2654</v>
      </c>
      <c r="AB763" s="217" t="str">
        <f t="shared" si="221"/>
        <v>NO</v>
      </c>
      <c r="AC763" s="217" t="str">
        <f t="shared" si="222"/>
        <v>NO</v>
      </c>
      <c r="AD763" s="217" t="str">
        <f t="shared" si="223"/>
        <v>NO</v>
      </c>
      <c r="AE763" s="217" t="str">
        <f t="shared" si="224"/>
        <v>NO</v>
      </c>
      <c r="AF763" s="217" t="str">
        <f t="shared" si="225"/>
        <v>NO</v>
      </c>
      <c r="AG763" s="217" t="str">
        <f t="shared" si="226"/>
        <v>NO</v>
      </c>
      <c r="AH763" s="217" t="str">
        <f t="shared" si="228"/>
        <v>NO</v>
      </c>
      <c r="AI763" s="217" t="str">
        <f t="shared" si="229"/>
        <v>NO</v>
      </c>
      <c r="AJ763" s="217" t="str">
        <f t="shared" si="213"/>
        <v>NO</v>
      </c>
      <c r="AK763" s="217" t="str">
        <f t="shared" si="214"/>
        <v>NO</v>
      </c>
      <c r="AL763" s="217" t="str">
        <f t="shared" si="215"/>
        <v>NO</v>
      </c>
      <c r="AM763" s="217" t="str">
        <f t="shared" si="216"/>
        <v>NO</v>
      </c>
      <c r="AN763" s="217" t="str">
        <f t="shared" si="217"/>
        <v>NO</v>
      </c>
      <c r="AO763" s="217" t="str">
        <f t="shared" si="217"/>
        <v>NO</v>
      </c>
      <c r="AP763" s="217" t="str">
        <f>IF(AND(Inputs!$E$16=TRUE,K763="YES"),"YES","NO")</f>
        <v>NO</v>
      </c>
      <c r="AQ763" s="217" t="str">
        <f t="shared" si="218"/>
        <v>NO</v>
      </c>
      <c r="AR763" s="217" t="str">
        <f t="shared" si="227"/>
        <v>NO</v>
      </c>
      <c r="AS763" s="216">
        <v>8</v>
      </c>
      <c r="AT763" s="221">
        <f t="shared" si="230"/>
        <v>43416</v>
      </c>
      <c r="AU763" s="217" t="str">
        <f t="shared" si="219"/>
        <v>PO+8W</v>
      </c>
    </row>
    <row r="764" spans="1:47" s="9" customFormat="1" hidden="1" x14ac:dyDescent="0.25">
      <c r="A764" s="218"/>
      <c r="B764" s="217" t="s">
        <v>2639</v>
      </c>
      <c r="C764" s="217">
        <v>800</v>
      </c>
      <c r="D764" s="225">
        <v>891</v>
      </c>
      <c r="E764" s="215" t="s">
        <v>2951</v>
      </c>
      <c r="F764" s="205" t="str">
        <f t="shared" ref="F764:F826" si="231">"0000-"&amp;B764&amp;"-"&amp;TEXT(D764,"00#")</f>
        <v>0000-FN-891</v>
      </c>
      <c r="G764" s="205" t="s">
        <v>2742</v>
      </c>
      <c r="H764" s="9" t="s">
        <v>2667</v>
      </c>
      <c r="I764" s="9" t="str">
        <f>VLOOKUP(J764,Auxiliary!B:C,2,0)</f>
        <v>SKIN</v>
      </c>
      <c r="J764" s="217" t="s">
        <v>2544</v>
      </c>
      <c r="K764" s="217" t="s">
        <v>2654</v>
      </c>
      <c r="L764" s="217" t="s">
        <v>2654</v>
      </c>
      <c r="M764" s="217" t="s">
        <v>2654</v>
      </c>
      <c r="N764" s="217" t="s">
        <v>2654</v>
      </c>
      <c r="O764" s="217" t="s">
        <v>2654</v>
      </c>
      <c r="P764" s="217" t="s">
        <v>2654</v>
      </c>
      <c r="Q764" s="217" t="s">
        <v>2653</v>
      </c>
      <c r="R764" s="217" t="s">
        <v>2653</v>
      </c>
      <c r="S764" s="217" t="str">
        <f>IF(AND(M$6="X",M764="YES"),"YES","NO")</f>
        <v>NO</v>
      </c>
      <c r="T764" s="217" t="s">
        <v>2654</v>
      </c>
      <c r="U764" s="217" t="s">
        <v>2654</v>
      </c>
      <c r="V764" s="217" t="s">
        <v>2654</v>
      </c>
      <c r="W764" s="217" t="s">
        <v>2654</v>
      </c>
      <c r="X764" s="217" t="s">
        <v>2654</v>
      </c>
      <c r="Y764" s="217" t="s">
        <v>2654</v>
      </c>
      <c r="Z764" s="217" t="s">
        <v>2654</v>
      </c>
      <c r="AA764" s="217" t="s">
        <v>2654</v>
      </c>
      <c r="AB764" s="217" t="str">
        <f t="shared" ref="AB764:AB826" si="232">IF(AND(N$6="X",N764="YES"),"YES","NO")</f>
        <v>NO</v>
      </c>
      <c r="AC764" s="217" t="str">
        <f t="shared" ref="AC764:AC826" si="233">IF(AND(O$6="X",O764="YES"),"YES","NO")</f>
        <v>NO</v>
      </c>
      <c r="AD764" s="217" t="str">
        <f t="shared" ref="AD764:AD826" si="234">IF(AND(P$6="X",P764="YES"),"YES","NO")</f>
        <v>NO</v>
      </c>
      <c r="AE764" s="217" t="str">
        <f t="shared" ref="AE764:AE826" si="235">IF(AND(Q$6="X",Q764="YES"),"YES","NO")</f>
        <v>YES</v>
      </c>
      <c r="AF764" s="217" t="str">
        <f t="shared" ref="AF764:AF826" si="236">IF(AND(R$6="X",R764="YES"),"YES","NO")</f>
        <v>NO</v>
      </c>
      <c r="AG764" s="217" t="str">
        <f t="shared" ref="AG764:AG826" si="237">IF(AND(S$6="X",S764="YES"),"YES","NO")</f>
        <v>NO</v>
      </c>
      <c r="AH764" s="217" t="str">
        <f t="shared" si="228"/>
        <v>NO</v>
      </c>
      <c r="AI764" s="217" t="str">
        <f t="shared" si="229"/>
        <v>NO</v>
      </c>
      <c r="AJ764" s="217" t="str">
        <f t="shared" si="213"/>
        <v>NO</v>
      </c>
      <c r="AK764" s="217" t="str">
        <f t="shared" si="214"/>
        <v>NO</v>
      </c>
      <c r="AL764" s="217" t="str">
        <f t="shared" si="215"/>
        <v>NO</v>
      </c>
      <c r="AM764" s="217" t="str">
        <f t="shared" si="216"/>
        <v>NO</v>
      </c>
      <c r="AN764" s="217" t="str">
        <f t="shared" si="217"/>
        <v>NO</v>
      </c>
      <c r="AO764" s="217" t="str">
        <f t="shared" si="217"/>
        <v>NO</v>
      </c>
      <c r="AP764" s="217" t="str">
        <f>IF(AND(Inputs!$E$16=TRUE,K764="YES"),"YES","NO")</f>
        <v>NO</v>
      </c>
      <c r="AQ764" s="217" t="str">
        <f t="shared" si="218"/>
        <v>YES</v>
      </c>
      <c r="AR764" s="217" t="str">
        <f t="shared" si="227"/>
        <v>YES</v>
      </c>
      <c r="AS764" s="216">
        <v>8</v>
      </c>
      <c r="AT764" s="221">
        <f t="shared" si="230"/>
        <v>43416</v>
      </c>
      <c r="AU764" s="217" t="str">
        <f t="shared" si="219"/>
        <v>PO+8W</v>
      </c>
    </row>
    <row r="765" spans="1:47" s="9" customFormat="1" hidden="1" x14ac:dyDescent="0.25">
      <c r="A765" s="218"/>
      <c r="B765" s="217" t="s">
        <v>2639</v>
      </c>
      <c r="C765" s="217">
        <v>4400</v>
      </c>
      <c r="D765" s="225">
        <v>4400</v>
      </c>
      <c r="E765" s="205" t="s">
        <v>159</v>
      </c>
      <c r="F765" s="205" t="str">
        <f t="shared" si="231"/>
        <v>0000-FN-4400</v>
      </c>
      <c r="G765" s="205" t="s">
        <v>2742</v>
      </c>
      <c r="H765" s="9" t="s">
        <v>2656</v>
      </c>
      <c r="I765" s="9" t="str">
        <f>VLOOKUP(J765,Auxiliary!B:C,2,0)</f>
        <v>PIPI</v>
      </c>
      <c r="J765" s="217" t="s">
        <v>2476</v>
      </c>
      <c r="K765" s="217" t="s">
        <v>2654</v>
      </c>
      <c r="L765" s="217" t="s">
        <v>2654</v>
      </c>
      <c r="M765" s="217" t="s">
        <v>2654</v>
      </c>
      <c r="N765" s="217" t="s">
        <v>2654</v>
      </c>
      <c r="O765" s="217" t="s">
        <v>2654</v>
      </c>
      <c r="P765" s="217" t="s">
        <v>2654</v>
      </c>
      <c r="Q765" s="217" t="s">
        <v>2654</v>
      </c>
      <c r="R765" s="217" t="s">
        <v>2654</v>
      </c>
      <c r="S765" s="217" t="s">
        <v>2653</v>
      </c>
      <c r="T765" s="217" t="s">
        <v>2654</v>
      </c>
      <c r="U765" s="217" t="s">
        <v>2654</v>
      </c>
      <c r="V765" s="217" t="s">
        <v>2654</v>
      </c>
      <c r="W765" s="217" t="s">
        <v>2654</v>
      </c>
      <c r="X765" s="217" t="s">
        <v>2654</v>
      </c>
      <c r="Y765" s="217" t="s">
        <v>2654</v>
      </c>
      <c r="Z765" s="217" t="s">
        <v>2654</v>
      </c>
      <c r="AA765" s="217" t="s">
        <v>2654</v>
      </c>
      <c r="AB765" s="217" t="str">
        <f t="shared" si="232"/>
        <v>NO</v>
      </c>
      <c r="AC765" s="217" t="str">
        <f t="shared" si="233"/>
        <v>NO</v>
      </c>
      <c r="AD765" s="217" t="str">
        <f t="shared" si="234"/>
        <v>NO</v>
      </c>
      <c r="AE765" s="217" t="str">
        <f t="shared" si="235"/>
        <v>NO</v>
      </c>
      <c r="AF765" s="217" t="str">
        <f t="shared" si="236"/>
        <v>NO</v>
      </c>
      <c r="AG765" s="217" t="str">
        <f t="shared" si="237"/>
        <v>YES</v>
      </c>
      <c r="AH765" s="217" t="str">
        <f t="shared" si="228"/>
        <v>NO</v>
      </c>
      <c r="AI765" s="217" t="str">
        <f t="shared" si="229"/>
        <v>NO</v>
      </c>
      <c r="AJ765" s="217" t="str">
        <f t="shared" si="213"/>
        <v>NO</v>
      </c>
      <c r="AK765" s="217" t="str">
        <f t="shared" si="214"/>
        <v>NO</v>
      </c>
      <c r="AL765" s="217" t="str">
        <f t="shared" si="215"/>
        <v>NO</v>
      </c>
      <c r="AM765" s="217" t="str">
        <f t="shared" si="216"/>
        <v>NO</v>
      </c>
      <c r="AN765" s="217" t="str">
        <f t="shared" si="217"/>
        <v>NO</v>
      </c>
      <c r="AO765" s="217" t="str">
        <f t="shared" si="217"/>
        <v>NO</v>
      </c>
      <c r="AP765" s="217" t="str">
        <f>IF(AND(Inputs!$E$16=TRUE,K765="YES"),"YES","NO")</f>
        <v>NO</v>
      </c>
      <c r="AQ765" s="217" t="str">
        <f t="shared" si="218"/>
        <v>YES</v>
      </c>
      <c r="AR765" s="217" t="str">
        <f t="shared" si="227"/>
        <v>YES</v>
      </c>
      <c r="AS765" s="216">
        <v>8</v>
      </c>
      <c r="AT765" s="221">
        <f t="shared" si="230"/>
        <v>43416</v>
      </c>
      <c r="AU765" s="217" t="str">
        <f t="shared" si="219"/>
        <v>PO+8W</v>
      </c>
    </row>
    <row r="766" spans="1:47" s="9" customFormat="1" hidden="1" x14ac:dyDescent="0.25">
      <c r="A766" s="218"/>
      <c r="B766" s="217" t="s">
        <v>2639</v>
      </c>
      <c r="C766" s="217">
        <v>4400</v>
      </c>
      <c r="D766" s="225">
        <v>4401</v>
      </c>
      <c r="E766" s="205" t="s">
        <v>160</v>
      </c>
      <c r="F766" s="205" t="str">
        <f t="shared" si="231"/>
        <v>0000-FN-4401</v>
      </c>
      <c r="G766" s="205" t="s">
        <v>2742</v>
      </c>
      <c r="H766" s="9" t="s">
        <v>2656</v>
      </c>
      <c r="I766" s="9" t="str">
        <f>VLOOKUP(J766,Auxiliary!B:C,2,0)</f>
        <v>PIPI</v>
      </c>
      <c r="J766" s="217" t="s">
        <v>2558</v>
      </c>
      <c r="K766" s="217" t="s">
        <v>2654</v>
      </c>
      <c r="L766" s="217" t="s">
        <v>2654</v>
      </c>
      <c r="M766" s="217" t="s">
        <v>2654</v>
      </c>
      <c r="N766" s="217" t="s">
        <v>2654</v>
      </c>
      <c r="O766" s="217" t="s">
        <v>2654</v>
      </c>
      <c r="P766" s="217" t="s">
        <v>2654</v>
      </c>
      <c r="Q766" s="217" t="s">
        <v>2654</v>
      </c>
      <c r="R766" s="217" t="s">
        <v>2654</v>
      </c>
      <c r="S766" s="217" t="s">
        <v>2653</v>
      </c>
      <c r="T766" s="217" t="s">
        <v>2654</v>
      </c>
      <c r="U766" s="217" t="s">
        <v>2654</v>
      </c>
      <c r="V766" s="217" t="s">
        <v>2654</v>
      </c>
      <c r="W766" s="217" t="s">
        <v>2654</v>
      </c>
      <c r="X766" s="217" t="s">
        <v>2654</v>
      </c>
      <c r="Y766" s="217" t="s">
        <v>2654</v>
      </c>
      <c r="Z766" s="217" t="s">
        <v>2654</v>
      </c>
      <c r="AA766" s="217" t="s">
        <v>2654</v>
      </c>
      <c r="AB766" s="217" t="str">
        <f t="shared" si="232"/>
        <v>NO</v>
      </c>
      <c r="AC766" s="217" t="str">
        <f t="shared" si="233"/>
        <v>NO</v>
      </c>
      <c r="AD766" s="217" t="str">
        <f t="shared" si="234"/>
        <v>NO</v>
      </c>
      <c r="AE766" s="217" t="str">
        <f t="shared" si="235"/>
        <v>NO</v>
      </c>
      <c r="AF766" s="217" t="str">
        <f t="shared" si="236"/>
        <v>NO</v>
      </c>
      <c r="AG766" s="217" t="str">
        <f t="shared" si="237"/>
        <v>YES</v>
      </c>
      <c r="AH766" s="217" t="str">
        <f t="shared" si="228"/>
        <v>NO</v>
      </c>
      <c r="AI766" s="217" t="str">
        <f t="shared" si="229"/>
        <v>NO</v>
      </c>
      <c r="AJ766" s="217" t="str">
        <f t="shared" si="213"/>
        <v>NO</v>
      </c>
      <c r="AK766" s="217" t="str">
        <f t="shared" si="214"/>
        <v>NO</v>
      </c>
      <c r="AL766" s="217" t="str">
        <f t="shared" si="215"/>
        <v>NO</v>
      </c>
      <c r="AM766" s="217" t="str">
        <f t="shared" si="216"/>
        <v>NO</v>
      </c>
      <c r="AN766" s="217" t="str">
        <f t="shared" si="217"/>
        <v>NO</v>
      </c>
      <c r="AO766" s="217" t="str">
        <f t="shared" si="217"/>
        <v>NO</v>
      </c>
      <c r="AP766" s="217" t="str">
        <f>IF(AND(Inputs!$E$16=TRUE,K766="YES"),"YES","NO")</f>
        <v>NO</v>
      </c>
      <c r="AQ766" s="217" t="str">
        <f t="shared" si="218"/>
        <v>YES</v>
      </c>
      <c r="AR766" s="217" t="str">
        <f t="shared" si="227"/>
        <v>YES</v>
      </c>
      <c r="AS766" s="216">
        <v>8</v>
      </c>
      <c r="AT766" s="221">
        <f t="shared" si="230"/>
        <v>43416</v>
      </c>
      <c r="AU766" s="217" t="str">
        <f t="shared" si="219"/>
        <v>PO+8W</v>
      </c>
    </row>
    <row r="767" spans="1:47" s="9" customFormat="1" hidden="1" x14ac:dyDescent="0.25">
      <c r="A767" s="218"/>
      <c r="B767" s="217" t="s">
        <v>2639</v>
      </c>
      <c r="C767" s="217">
        <v>4400</v>
      </c>
      <c r="D767" s="225">
        <v>4402</v>
      </c>
      <c r="E767" s="205" t="s">
        <v>2952</v>
      </c>
      <c r="F767" s="205" t="str">
        <f t="shared" si="231"/>
        <v>0000-FN-4402</v>
      </c>
      <c r="G767" s="205" t="s">
        <v>2742</v>
      </c>
      <c r="H767" s="9" t="s">
        <v>2656</v>
      </c>
      <c r="I767" s="9" t="str">
        <f>VLOOKUP(J767,Auxiliary!B:C,2,0)</f>
        <v>PIPI</v>
      </c>
      <c r="J767" s="217" t="s">
        <v>2558</v>
      </c>
      <c r="K767" s="217" t="s">
        <v>2654</v>
      </c>
      <c r="L767" s="217" t="s">
        <v>2654</v>
      </c>
      <c r="M767" s="217" t="s">
        <v>2654</v>
      </c>
      <c r="N767" s="217" t="s">
        <v>2654</v>
      </c>
      <c r="O767" s="217" t="s">
        <v>2654</v>
      </c>
      <c r="P767" s="217" t="s">
        <v>2654</v>
      </c>
      <c r="Q767" s="217" t="s">
        <v>2654</v>
      </c>
      <c r="R767" s="217" t="s">
        <v>2654</v>
      </c>
      <c r="S767" s="217" t="s">
        <v>2653</v>
      </c>
      <c r="T767" s="217" t="s">
        <v>2654</v>
      </c>
      <c r="U767" s="217" t="s">
        <v>2654</v>
      </c>
      <c r="V767" s="217" t="s">
        <v>2654</v>
      </c>
      <c r="W767" s="217" t="s">
        <v>2654</v>
      </c>
      <c r="X767" s="217" t="s">
        <v>2654</v>
      </c>
      <c r="Y767" s="217" t="s">
        <v>2654</v>
      </c>
      <c r="Z767" s="217" t="s">
        <v>2654</v>
      </c>
      <c r="AA767" s="217" t="s">
        <v>2654</v>
      </c>
      <c r="AB767" s="217" t="str">
        <f t="shared" si="232"/>
        <v>NO</v>
      </c>
      <c r="AC767" s="217" t="str">
        <f t="shared" si="233"/>
        <v>NO</v>
      </c>
      <c r="AD767" s="217" t="str">
        <f t="shared" si="234"/>
        <v>NO</v>
      </c>
      <c r="AE767" s="217" t="str">
        <f t="shared" si="235"/>
        <v>NO</v>
      </c>
      <c r="AF767" s="217" t="str">
        <f t="shared" si="236"/>
        <v>NO</v>
      </c>
      <c r="AG767" s="217" t="str">
        <f t="shared" si="237"/>
        <v>YES</v>
      </c>
      <c r="AH767" s="217" t="str">
        <f t="shared" si="228"/>
        <v>NO</v>
      </c>
      <c r="AI767" s="217" t="str">
        <f t="shared" si="229"/>
        <v>NO</v>
      </c>
      <c r="AJ767" s="217" t="str">
        <f t="shared" si="213"/>
        <v>NO</v>
      </c>
      <c r="AK767" s="217" t="str">
        <f t="shared" si="214"/>
        <v>NO</v>
      </c>
      <c r="AL767" s="217" t="str">
        <f t="shared" si="215"/>
        <v>NO</v>
      </c>
      <c r="AM767" s="217" t="str">
        <f t="shared" si="216"/>
        <v>NO</v>
      </c>
      <c r="AN767" s="217" t="str">
        <f t="shared" si="217"/>
        <v>NO</v>
      </c>
      <c r="AO767" s="217" t="str">
        <f t="shared" si="217"/>
        <v>NO</v>
      </c>
      <c r="AP767" s="217" t="str">
        <f>IF(AND(Inputs!$E$16=TRUE,K767="YES"),"YES","NO")</f>
        <v>NO</v>
      </c>
      <c r="AQ767" s="217" t="str">
        <f t="shared" si="218"/>
        <v>YES</v>
      </c>
      <c r="AR767" s="217" t="str">
        <f t="shared" si="227"/>
        <v>YES</v>
      </c>
      <c r="AS767" s="216">
        <v>8</v>
      </c>
      <c r="AT767" s="221">
        <f t="shared" si="230"/>
        <v>43416</v>
      </c>
      <c r="AU767" s="217" t="str">
        <f t="shared" si="219"/>
        <v>PO+8W</v>
      </c>
    </row>
    <row r="768" spans="1:47" s="9" customFormat="1" hidden="1" x14ac:dyDescent="0.25">
      <c r="A768" s="218"/>
      <c r="B768" s="217" t="s">
        <v>2639</v>
      </c>
      <c r="C768" s="217">
        <v>4400</v>
      </c>
      <c r="D768" s="225">
        <v>4403</v>
      </c>
      <c r="E768" s="205" t="s">
        <v>162</v>
      </c>
      <c r="F768" s="205" t="str">
        <f t="shared" si="231"/>
        <v>0000-FN-4403</v>
      </c>
      <c r="G768" s="205" t="s">
        <v>2742</v>
      </c>
      <c r="H768" s="9" t="s">
        <v>2656</v>
      </c>
      <c r="I768" s="9" t="str">
        <f>VLOOKUP(J768,Auxiliary!B:C,2,0)</f>
        <v>PIPI</v>
      </c>
      <c r="J768" s="217" t="s">
        <v>2558</v>
      </c>
      <c r="K768" s="217" t="s">
        <v>2654</v>
      </c>
      <c r="L768" s="217" t="s">
        <v>2654</v>
      </c>
      <c r="M768" s="217" t="s">
        <v>2654</v>
      </c>
      <c r="N768" s="217" t="s">
        <v>2654</v>
      </c>
      <c r="O768" s="217" t="s">
        <v>2654</v>
      </c>
      <c r="P768" s="217" t="s">
        <v>2654</v>
      </c>
      <c r="Q768" s="217" t="s">
        <v>2654</v>
      </c>
      <c r="R768" s="217" t="s">
        <v>2654</v>
      </c>
      <c r="S768" s="217" t="s">
        <v>2653</v>
      </c>
      <c r="T768" s="217" t="s">
        <v>2654</v>
      </c>
      <c r="U768" s="217" t="s">
        <v>2654</v>
      </c>
      <c r="V768" s="217" t="s">
        <v>2654</v>
      </c>
      <c r="W768" s="217" t="s">
        <v>2654</v>
      </c>
      <c r="X768" s="217" t="s">
        <v>2654</v>
      </c>
      <c r="Y768" s="217" t="s">
        <v>2654</v>
      </c>
      <c r="Z768" s="217" t="s">
        <v>2654</v>
      </c>
      <c r="AA768" s="217" t="s">
        <v>2654</v>
      </c>
      <c r="AB768" s="217" t="str">
        <f t="shared" si="232"/>
        <v>NO</v>
      </c>
      <c r="AC768" s="217" t="str">
        <f t="shared" si="233"/>
        <v>NO</v>
      </c>
      <c r="AD768" s="217" t="str">
        <f t="shared" si="234"/>
        <v>NO</v>
      </c>
      <c r="AE768" s="217" t="str">
        <f t="shared" si="235"/>
        <v>NO</v>
      </c>
      <c r="AF768" s="217" t="str">
        <f t="shared" si="236"/>
        <v>NO</v>
      </c>
      <c r="AG768" s="217" t="str">
        <f t="shared" si="237"/>
        <v>YES</v>
      </c>
      <c r="AH768" s="217" t="str">
        <f t="shared" si="228"/>
        <v>NO</v>
      </c>
      <c r="AI768" s="217" t="str">
        <f t="shared" si="229"/>
        <v>NO</v>
      </c>
      <c r="AJ768" s="217" t="str">
        <f t="shared" si="213"/>
        <v>NO</v>
      </c>
      <c r="AK768" s="217" t="str">
        <f t="shared" si="214"/>
        <v>NO</v>
      </c>
      <c r="AL768" s="217" t="str">
        <f t="shared" si="215"/>
        <v>NO</v>
      </c>
      <c r="AM768" s="217" t="str">
        <f t="shared" si="216"/>
        <v>NO</v>
      </c>
      <c r="AN768" s="217" t="str">
        <f t="shared" si="217"/>
        <v>NO</v>
      </c>
      <c r="AO768" s="217" t="str">
        <f t="shared" si="217"/>
        <v>NO</v>
      </c>
      <c r="AP768" s="217" t="str">
        <f>IF(AND(Inputs!$E$16=TRUE,K768="YES"),"YES","NO")</f>
        <v>NO</v>
      </c>
      <c r="AQ768" s="217" t="str">
        <f t="shared" si="218"/>
        <v>YES</v>
      </c>
      <c r="AR768" s="217" t="str">
        <f t="shared" si="227"/>
        <v>YES</v>
      </c>
      <c r="AS768" s="216">
        <v>8</v>
      </c>
      <c r="AT768" s="221">
        <f t="shared" si="230"/>
        <v>43416</v>
      </c>
      <c r="AU768" s="217" t="str">
        <f t="shared" si="219"/>
        <v>PO+8W</v>
      </c>
    </row>
    <row r="769" spans="1:47" s="9" customFormat="1" hidden="1" x14ac:dyDescent="0.25">
      <c r="A769" s="218"/>
      <c r="B769" s="217" t="s">
        <v>2639</v>
      </c>
      <c r="C769" s="217">
        <v>4400</v>
      </c>
      <c r="D769" s="225">
        <v>4404</v>
      </c>
      <c r="E769" s="205" t="s">
        <v>163</v>
      </c>
      <c r="F769" s="205" t="str">
        <f t="shared" si="231"/>
        <v>0000-FN-4404</v>
      </c>
      <c r="G769" s="205" t="s">
        <v>2742</v>
      </c>
      <c r="H769" s="9" t="s">
        <v>2656</v>
      </c>
      <c r="I769" s="9" t="str">
        <f>VLOOKUP(J769,Auxiliary!B:C,2,0)</f>
        <v>PIPI</v>
      </c>
      <c r="J769" s="217" t="s">
        <v>2558</v>
      </c>
      <c r="K769" s="217" t="s">
        <v>2654</v>
      </c>
      <c r="L769" s="217" t="s">
        <v>2654</v>
      </c>
      <c r="M769" s="217" t="s">
        <v>2654</v>
      </c>
      <c r="N769" s="217" t="s">
        <v>2654</v>
      </c>
      <c r="O769" s="217" t="s">
        <v>2654</v>
      </c>
      <c r="P769" s="217" t="s">
        <v>2654</v>
      </c>
      <c r="Q769" s="217" t="s">
        <v>2654</v>
      </c>
      <c r="R769" s="217" t="s">
        <v>2654</v>
      </c>
      <c r="S769" s="217" t="s">
        <v>2653</v>
      </c>
      <c r="T769" s="217" t="s">
        <v>2654</v>
      </c>
      <c r="U769" s="217" t="s">
        <v>2654</v>
      </c>
      <c r="V769" s="217" t="s">
        <v>2654</v>
      </c>
      <c r="W769" s="217" t="s">
        <v>2654</v>
      </c>
      <c r="X769" s="217" t="s">
        <v>2654</v>
      </c>
      <c r="Y769" s="217" t="s">
        <v>2654</v>
      </c>
      <c r="Z769" s="217" t="s">
        <v>2654</v>
      </c>
      <c r="AA769" s="217" t="s">
        <v>2654</v>
      </c>
      <c r="AB769" s="217" t="str">
        <f t="shared" si="232"/>
        <v>NO</v>
      </c>
      <c r="AC769" s="217" t="str">
        <f t="shared" si="233"/>
        <v>NO</v>
      </c>
      <c r="AD769" s="217" t="str">
        <f t="shared" si="234"/>
        <v>NO</v>
      </c>
      <c r="AE769" s="217" t="str">
        <f t="shared" si="235"/>
        <v>NO</v>
      </c>
      <c r="AF769" s="217" t="str">
        <f t="shared" si="236"/>
        <v>NO</v>
      </c>
      <c r="AG769" s="217" t="str">
        <f t="shared" si="237"/>
        <v>YES</v>
      </c>
      <c r="AH769" s="217" t="str">
        <f t="shared" si="228"/>
        <v>NO</v>
      </c>
      <c r="AI769" s="217" t="str">
        <f t="shared" si="229"/>
        <v>NO</v>
      </c>
      <c r="AJ769" s="217" t="str">
        <f t="shared" si="213"/>
        <v>NO</v>
      </c>
      <c r="AK769" s="217" t="str">
        <f t="shared" si="214"/>
        <v>NO</v>
      </c>
      <c r="AL769" s="217" t="str">
        <f t="shared" si="215"/>
        <v>NO</v>
      </c>
      <c r="AM769" s="217" t="str">
        <f t="shared" si="216"/>
        <v>NO</v>
      </c>
      <c r="AN769" s="217" t="str">
        <f t="shared" si="217"/>
        <v>NO</v>
      </c>
      <c r="AO769" s="217" t="str">
        <f t="shared" si="217"/>
        <v>NO</v>
      </c>
      <c r="AP769" s="217" t="str">
        <f>IF(AND(Inputs!$E$16=TRUE,K769="YES"),"YES","NO")</f>
        <v>NO</v>
      </c>
      <c r="AQ769" s="217" t="str">
        <f t="shared" si="218"/>
        <v>YES</v>
      </c>
      <c r="AR769" s="217" t="str">
        <f t="shared" si="227"/>
        <v>YES</v>
      </c>
      <c r="AS769" s="216">
        <v>8</v>
      </c>
      <c r="AT769" s="221">
        <f t="shared" si="230"/>
        <v>43416</v>
      </c>
      <c r="AU769" s="217" t="str">
        <f t="shared" si="219"/>
        <v>PO+8W</v>
      </c>
    </row>
    <row r="770" spans="1:47" s="9" customFormat="1" hidden="1" x14ac:dyDescent="0.25">
      <c r="A770" s="218"/>
      <c r="B770" s="217" t="s">
        <v>2639</v>
      </c>
      <c r="C770" s="217">
        <v>4400</v>
      </c>
      <c r="D770" s="225">
        <v>4405</v>
      </c>
      <c r="E770" s="205" t="s">
        <v>164</v>
      </c>
      <c r="F770" s="205" t="str">
        <f t="shared" si="231"/>
        <v>0000-FN-4405</v>
      </c>
      <c r="G770" s="205" t="s">
        <v>2742</v>
      </c>
      <c r="H770" s="9" t="s">
        <v>2656</v>
      </c>
      <c r="I770" s="9" t="str">
        <f>VLOOKUP(J770,Auxiliary!B:C,2,0)</f>
        <v>PIPI</v>
      </c>
      <c r="J770" s="217" t="s">
        <v>2558</v>
      </c>
      <c r="K770" s="217" t="s">
        <v>2654</v>
      </c>
      <c r="L770" s="217" t="s">
        <v>2654</v>
      </c>
      <c r="M770" s="217" t="s">
        <v>2654</v>
      </c>
      <c r="N770" s="217" t="s">
        <v>2654</v>
      </c>
      <c r="O770" s="217" t="s">
        <v>2654</v>
      </c>
      <c r="P770" s="217" t="s">
        <v>2654</v>
      </c>
      <c r="Q770" s="217" t="s">
        <v>2654</v>
      </c>
      <c r="R770" s="217" t="s">
        <v>2654</v>
      </c>
      <c r="S770" s="217" t="s">
        <v>2653</v>
      </c>
      <c r="T770" s="217" t="s">
        <v>2654</v>
      </c>
      <c r="U770" s="217" t="s">
        <v>2654</v>
      </c>
      <c r="V770" s="217" t="s">
        <v>2654</v>
      </c>
      <c r="W770" s="217" t="s">
        <v>2654</v>
      </c>
      <c r="X770" s="217" t="s">
        <v>2654</v>
      </c>
      <c r="Y770" s="217" t="s">
        <v>2654</v>
      </c>
      <c r="Z770" s="217" t="s">
        <v>2654</v>
      </c>
      <c r="AA770" s="217" t="s">
        <v>2654</v>
      </c>
      <c r="AB770" s="217" t="str">
        <f t="shared" si="232"/>
        <v>NO</v>
      </c>
      <c r="AC770" s="217" t="str">
        <f t="shared" si="233"/>
        <v>NO</v>
      </c>
      <c r="AD770" s="217" t="str">
        <f t="shared" si="234"/>
        <v>NO</v>
      </c>
      <c r="AE770" s="217" t="str">
        <f t="shared" si="235"/>
        <v>NO</v>
      </c>
      <c r="AF770" s="217" t="str">
        <f t="shared" si="236"/>
        <v>NO</v>
      </c>
      <c r="AG770" s="217" t="str">
        <f t="shared" si="237"/>
        <v>YES</v>
      </c>
      <c r="AH770" s="217" t="str">
        <f t="shared" si="228"/>
        <v>NO</v>
      </c>
      <c r="AI770" s="217" t="str">
        <f t="shared" si="229"/>
        <v>NO</v>
      </c>
      <c r="AJ770" s="217" t="str">
        <f t="shared" si="213"/>
        <v>NO</v>
      </c>
      <c r="AK770" s="217" t="str">
        <f t="shared" si="214"/>
        <v>NO</v>
      </c>
      <c r="AL770" s="217" t="str">
        <f t="shared" si="215"/>
        <v>NO</v>
      </c>
      <c r="AM770" s="217" t="str">
        <f t="shared" si="216"/>
        <v>NO</v>
      </c>
      <c r="AN770" s="217" t="str">
        <f t="shared" si="217"/>
        <v>NO</v>
      </c>
      <c r="AO770" s="217" t="str">
        <f t="shared" si="217"/>
        <v>NO</v>
      </c>
      <c r="AP770" s="217" t="str">
        <f>IF(AND(Inputs!$E$16=TRUE,K770="YES"),"YES","NO")</f>
        <v>NO</v>
      </c>
      <c r="AQ770" s="217" t="str">
        <f t="shared" si="218"/>
        <v>YES</v>
      </c>
      <c r="AR770" s="217" t="str">
        <f t="shared" si="227"/>
        <v>YES</v>
      </c>
      <c r="AS770" s="216">
        <v>8</v>
      </c>
      <c r="AT770" s="221">
        <f t="shared" si="230"/>
        <v>43416</v>
      </c>
      <c r="AU770" s="217" t="str">
        <f t="shared" si="219"/>
        <v>PO+8W</v>
      </c>
    </row>
    <row r="771" spans="1:47" s="9" customFormat="1" hidden="1" x14ac:dyDescent="0.25">
      <c r="A771" s="218"/>
      <c r="B771" s="217" t="s">
        <v>2639</v>
      </c>
      <c r="C771" s="217">
        <v>4400</v>
      </c>
      <c r="D771" s="225">
        <v>4406</v>
      </c>
      <c r="E771" s="205" t="s">
        <v>165</v>
      </c>
      <c r="F771" s="205" t="str">
        <f t="shared" si="231"/>
        <v>0000-FN-4406</v>
      </c>
      <c r="G771" s="205" t="s">
        <v>2742</v>
      </c>
      <c r="H771" s="9" t="s">
        <v>2656</v>
      </c>
      <c r="I771" s="9" t="str">
        <f>VLOOKUP(J771,Auxiliary!B:C,2,0)</f>
        <v>PIPI</v>
      </c>
      <c r="J771" s="217" t="s">
        <v>2558</v>
      </c>
      <c r="K771" s="217" t="s">
        <v>2654</v>
      </c>
      <c r="L771" s="217" t="s">
        <v>2654</v>
      </c>
      <c r="M771" s="217" t="s">
        <v>2654</v>
      </c>
      <c r="N771" s="217" t="s">
        <v>2654</v>
      </c>
      <c r="O771" s="217" t="s">
        <v>2654</v>
      </c>
      <c r="P771" s="217" t="s">
        <v>2654</v>
      </c>
      <c r="Q771" s="217" t="s">
        <v>2654</v>
      </c>
      <c r="R771" s="217" t="s">
        <v>2654</v>
      </c>
      <c r="S771" s="217" t="s">
        <v>2653</v>
      </c>
      <c r="T771" s="217" t="s">
        <v>2654</v>
      </c>
      <c r="U771" s="217" t="s">
        <v>2654</v>
      </c>
      <c r="V771" s="217" t="s">
        <v>2654</v>
      </c>
      <c r="W771" s="217" t="s">
        <v>2654</v>
      </c>
      <c r="X771" s="217" t="s">
        <v>2654</v>
      </c>
      <c r="Y771" s="217" t="s">
        <v>2654</v>
      </c>
      <c r="Z771" s="217" t="s">
        <v>2654</v>
      </c>
      <c r="AA771" s="217" t="s">
        <v>2654</v>
      </c>
      <c r="AB771" s="217" t="str">
        <f t="shared" si="232"/>
        <v>NO</v>
      </c>
      <c r="AC771" s="217" t="str">
        <f t="shared" si="233"/>
        <v>NO</v>
      </c>
      <c r="AD771" s="217" t="str">
        <f t="shared" si="234"/>
        <v>NO</v>
      </c>
      <c r="AE771" s="217" t="str">
        <f t="shared" si="235"/>
        <v>NO</v>
      </c>
      <c r="AF771" s="217" t="str">
        <f t="shared" si="236"/>
        <v>NO</v>
      </c>
      <c r="AG771" s="217" t="str">
        <f t="shared" si="237"/>
        <v>YES</v>
      </c>
      <c r="AH771" s="217" t="str">
        <f t="shared" si="228"/>
        <v>NO</v>
      </c>
      <c r="AI771" s="217" t="str">
        <f t="shared" si="229"/>
        <v>NO</v>
      </c>
      <c r="AJ771" s="217" t="str">
        <f t="shared" si="213"/>
        <v>NO</v>
      </c>
      <c r="AK771" s="217" t="str">
        <f t="shared" si="214"/>
        <v>NO</v>
      </c>
      <c r="AL771" s="217" t="str">
        <f t="shared" si="215"/>
        <v>NO</v>
      </c>
      <c r="AM771" s="217" t="str">
        <f t="shared" si="216"/>
        <v>NO</v>
      </c>
      <c r="AN771" s="217" t="str">
        <f t="shared" si="217"/>
        <v>NO</v>
      </c>
      <c r="AO771" s="217" t="str">
        <f t="shared" si="217"/>
        <v>NO</v>
      </c>
      <c r="AP771" s="217" t="str">
        <f>IF(AND(Inputs!$E$16=TRUE,K771="YES"),"YES","NO")</f>
        <v>NO</v>
      </c>
      <c r="AQ771" s="217" t="str">
        <f t="shared" si="218"/>
        <v>YES</v>
      </c>
      <c r="AR771" s="217" t="str">
        <f t="shared" si="227"/>
        <v>YES</v>
      </c>
      <c r="AS771" s="216">
        <v>8</v>
      </c>
      <c r="AT771" s="221">
        <f t="shared" si="230"/>
        <v>43416</v>
      </c>
      <c r="AU771" s="217" t="str">
        <f t="shared" si="219"/>
        <v>PO+8W</v>
      </c>
    </row>
    <row r="772" spans="1:47" s="9" customFormat="1" hidden="1" x14ac:dyDescent="0.25">
      <c r="A772" s="218"/>
      <c r="B772" s="217" t="s">
        <v>2639</v>
      </c>
      <c r="C772" s="217">
        <v>4400</v>
      </c>
      <c r="D772" s="225">
        <v>4407</v>
      </c>
      <c r="E772" s="205" t="s">
        <v>166</v>
      </c>
      <c r="F772" s="205" t="str">
        <f t="shared" si="231"/>
        <v>0000-FN-4407</v>
      </c>
      <c r="G772" s="205" t="s">
        <v>2742</v>
      </c>
      <c r="H772" s="9" t="s">
        <v>2656</v>
      </c>
      <c r="I772" s="9" t="str">
        <f>VLOOKUP(J772,Auxiliary!B:C,2,0)</f>
        <v>PIPI</v>
      </c>
      <c r="J772" s="217" t="s">
        <v>2558</v>
      </c>
      <c r="K772" s="217" t="s">
        <v>2654</v>
      </c>
      <c r="L772" s="217" t="s">
        <v>2654</v>
      </c>
      <c r="M772" s="217" t="s">
        <v>2654</v>
      </c>
      <c r="N772" s="217" t="s">
        <v>2654</v>
      </c>
      <c r="O772" s="217" t="s">
        <v>2654</v>
      </c>
      <c r="P772" s="217" t="s">
        <v>2654</v>
      </c>
      <c r="Q772" s="217" t="s">
        <v>2654</v>
      </c>
      <c r="R772" s="217" t="s">
        <v>2654</v>
      </c>
      <c r="S772" s="217" t="s">
        <v>2653</v>
      </c>
      <c r="T772" s="217" t="s">
        <v>2654</v>
      </c>
      <c r="U772" s="217" t="s">
        <v>2654</v>
      </c>
      <c r="V772" s="217" t="s">
        <v>2654</v>
      </c>
      <c r="W772" s="217" t="s">
        <v>2654</v>
      </c>
      <c r="X772" s="217" t="s">
        <v>2654</v>
      </c>
      <c r="Y772" s="217" t="s">
        <v>2654</v>
      </c>
      <c r="Z772" s="217" t="s">
        <v>2654</v>
      </c>
      <c r="AA772" s="217" t="s">
        <v>2654</v>
      </c>
      <c r="AB772" s="217" t="str">
        <f t="shared" si="232"/>
        <v>NO</v>
      </c>
      <c r="AC772" s="217" t="str">
        <f t="shared" si="233"/>
        <v>NO</v>
      </c>
      <c r="AD772" s="217" t="str">
        <f t="shared" si="234"/>
        <v>NO</v>
      </c>
      <c r="AE772" s="217" t="str">
        <f t="shared" si="235"/>
        <v>NO</v>
      </c>
      <c r="AF772" s="217" t="str">
        <f t="shared" si="236"/>
        <v>NO</v>
      </c>
      <c r="AG772" s="217" t="str">
        <f t="shared" si="237"/>
        <v>YES</v>
      </c>
      <c r="AH772" s="217" t="str">
        <f t="shared" si="228"/>
        <v>NO</v>
      </c>
      <c r="AI772" s="217" t="str">
        <f t="shared" si="229"/>
        <v>NO</v>
      </c>
      <c r="AJ772" s="217" t="str">
        <f t="shared" si="213"/>
        <v>NO</v>
      </c>
      <c r="AK772" s="217" t="str">
        <f t="shared" si="214"/>
        <v>NO</v>
      </c>
      <c r="AL772" s="217" t="str">
        <f t="shared" si="215"/>
        <v>NO</v>
      </c>
      <c r="AM772" s="217" t="str">
        <f t="shared" si="216"/>
        <v>NO</v>
      </c>
      <c r="AN772" s="217" t="str">
        <f t="shared" si="217"/>
        <v>NO</v>
      </c>
      <c r="AO772" s="217" t="str">
        <f t="shared" si="217"/>
        <v>NO</v>
      </c>
      <c r="AP772" s="217" t="str">
        <f>IF(AND(Inputs!$E$16=TRUE,K772="YES"),"YES","NO")</f>
        <v>NO</v>
      </c>
      <c r="AQ772" s="217" t="str">
        <f t="shared" si="218"/>
        <v>YES</v>
      </c>
      <c r="AR772" s="217" t="str">
        <f t="shared" si="227"/>
        <v>YES</v>
      </c>
      <c r="AS772" s="216">
        <v>8</v>
      </c>
      <c r="AT772" s="221">
        <f t="shared" si="230"/>
        <v>43416</v>
      </c>
      <c r="AU772" s="217" t="str">
        <f t="shared" si="219"/>
        <v>PO+8W</v>
      </c>
    </row>
    <row r="773" spans="1:47" s="9" customFormat="1" hidden="1" x14ac:dyDescent="0.25">
      <c r="A773" s="218"/>
      <c r="B773" s="217" t="s">
        <v>2639</v>
      </c>
      <c r="C773" s="217">
        <v>4400</v>
      </c>
      <c r="D773" s="225">
        <v>4408</v>
      </c>
      <c r="E773" s="205" t="s">
        <v>167</v>
      </c>
      <c r="F773" s="205" t="str">
        <f t="shared" si="231"/>
        <v>0000-FN-4408</v>
      </c>
      <c r="G773" s="205" t="s">
        <v>2742</v>
      </c>
      <c r="H773" s="9" t="s">
        <v>2656</v>
      </c>
      <c r="I773" s="9" t="str">
        <f>VLOOKUP(J773,Auxiliary!B:C,2,0)</f>
        <v>PIPI</v>
      </c>
      <c r="J773" s="217" t="s">
        <v>2558</v>
      </c>
      <c r="K773" s="217" t="s">
        <v>2654</v>
      </c>
      <c r="L773" s="217" t="s">
        <v>2654</v>
      </c>
      <c r="M773" s="217" t="s">
        <v>2654</v>
      </c>
      <c r="N773" s="217" t="s">
        <v>2654</v>
      </c>
      <c r="O773" s="217" t="s">
        <v>2654</v>
      </c>
      <c r="P773" s="217" t="s">
        <v>2654</v>
      </c>
      <c r="Q773" s="217" t="s">
        <v>2654</v>
      </c>
      <c r="R773" s="217" t="s">
        <v>2654</v>
      </c>
      <c r="S773" s="217" t="s">
        <v>2653</v>
      </c>
      <c r="T773" s="217" t="s">
        <v>2654</v>
      </c>
      <c r="U773" s="217" t="s">
        <v>2654</v>
      </c>
      <c r="V773" s="217" t="s">
        <v>2654</v>
      </c>
      <c r="W773" s="217" t="s">
        <v>2654</v>
      </c>
      <c r="X773" s="217" t="s">
        <v>2654</v>
      </c>
      <c r="Y773" s="217" t="s">
        <v>2654</v>
      </c>
      <c r="Z773" s="217" t="s">
        <v>2654</v>
      </c>
      <c r="AA773" s="217" t="s">
        <v>2654</v>
      </c>
      <c r="AB773" s="217" t="str">
        <f t="shared" si="232"/>
        <v>NO</v>
      </c>
      <c r="AC773" s="217" t="str">
        <f t="shared" si="233"/>
        <v>NO</v>
      </c>
      <c r="AD773" s="217" t="str">
        <f t="shared" si="234"/>
        <v>NO</v>
      </c>
      <c r="AE773" s="217" t="str">
        <f t="shared" si="235"/>
        <v>NO</v>
      </c>
      <c r="AF773" s="217" t="str">
        <f t="shared" si="236"/>
        <v>NO</v>
      </c>
      <c r="AG773" s="217" t="str">
        <f t="shared" si="237"/>
        <v>YES</v>
      </c>
      <c r="AH773" s="217" t="str">
        <f t="shared" si="228"/>
        <v>NO</v>
      </c>
      <c r="AI773" s="217" t="str">
        <f t="shared" si="229"/>
        <v>NO</v>
      </c>
      <c r="AJ773" s="217" t="str">
        <f t="shared" si="213"/>
        <v>NO</v>
      </c>
      <c r="AK773" s="217" t="str">
        <f t="shared" si="214"/>
        <v>NO</v>
      </c>
      <c r="AL773" s="217" t="str">
        <f t="shared" si="215"/>
        <v>NO</v>
      </c>
      <c r="AM773" s="217" t="str">
        <f t="shared" si="216"/>
        <v>NO</v>
      </c>
      <c r="AN773" s="217" t="str">
        <f t="shared" si="217"/>
        <v>NO</v>
      </c>
      <c r="AO773" s="217" t="str">
        <f t="shared" si="217"/>
        <v>NO</v>
      </c>
      <c r="AP773" s="217" t="str">
        <f>IF(AND(Inputs!$E$16=TRUE,K773="YES"),"YES","NO")</f>
        <v>NO</v>
      </c>
      <c r="AQ773" s="217" t="str">
        <f t="shared" si="218"/>
        <v>YES</v>
      </c>
      <c r="AR773" s="217" t="str">
        <f t="shared" si="227"/>
        <v>YES</v>
      </c>
      <c r="AS773" s="216">
        <v>8</v>
      </c>
      <c r="AT773" s="221">
        <f t="shared" si="230"/>
        <v>43416</v>
      </c>
      <c r="AU773" s="217" t="str">
        <f t="shared" si="219"/>
        <v>PO+8W</v>
      </c>
    </row>
    <row r="774" spans="1:47" s="9" customFormat="1" hidden="1" x14ac:dyDescent="0.25">
      <c r="A774" s="218"/>
      <c r="B774" s="217" t="s">
        <v>2639</v>
      </c>
      <c r="C774" s="217">
        <v>4400</v>
      </c>
      <c r="D774" s="225">
        <v>4410</v>
      </c>
      <c r="E774" s="205" t="s">
        <v>203</v>
      </c>
      <c r="F774" s="205" t="str">
        <f t="shared" si="231"/>
        <v>0000-FN-4410</v>
      </c>
      <c r="G774" s="205" t="s">
        <v>2742</v>
      </c>
      <c r="H774" s="9" t="s">
        <v>2656</v>
      </c>
      <c r="I774" s="9" t="str">
        <f>VLOOKUP(J774,Auxiliary!B:C,2,0)</f>
        <v>PIPI</v>
      </c>
      <c r="J774" s="217" t="s">
        <v>2476</v>
      </c>
      <c r="K774" s="217" t="s">
        <v>2654</v>
      </c>
      <c r="L774" s="217" t="s">
        <v>2654</v>
      </c>
      <c r="M774" s="217" t="s">
        <v>2654</v>
      </c>
      <c r="N774" s="217" t="s">
        <v>2654</v>
      </c>
      <c r="O774" s="217" t="s">
        <v>2654</v>
      </c>
      <c r="P774" s="217" t="s">
        <v>2654</v>
      </c>
      <c r="Q774" s="217" t="s">
        <v>2654</v>
      </c>
      <c r="R774" s="217" t="s">
        <v>2654</v>
      </c>
      <c r="S774" s="217" t="s">
        <v>2653</v>
      </c>
      <c r="T774" s="217" t="s">
        <v>2654</v>
      </c>
      <c r="U774" s="217" t="s">
        <v>2654</v>
      </c>
      <c r="V774" s="217" t="s">
        <v>2654</v>
      </c>
      <c r="W774" s="217" t="s">
        <v>2654</v>
      </c>
      <c r="X774" s="217" t="s">
        <v>2654</v>
      </c>
      <c r="Y774" s="217" t="s">
        <v>2654</v>
      </c>
      <c r="Z774" s="217" t="s">
        <v>2654</v>
      </c>
      <c r="AA774" s="217" t="s">
        <v>2654</v>
      </c>
      <c r="AB774" s="217" t="str">
        <f t="shared" si="232"/>
        <v>NO</v>
      </c>
      <c r="AC774" s="217" t="str">
        <f t="shared" si="233"/>
        <v>NO</v>
      </c>
      <c r="AD774" s="217" t="str">
        <f t="shared" si="234"/>
        <v>NO</v>
      </c>
      <c r="AE774" s="217" t="str">
        <f t="shared" si="235"/>
        <v>NO</v>
      </c>
      <c r="AF774" s="217" t="str">
        <f t="shared" si="236"/>
        <v>NO</v>
      </c>
      <c r="AG774" s="217" t="str">
        <f t="shared" si="237"/>
        <v>YES</v>
      </c>
      <c r="AH774" s="217" t="str">
        <f t="shared" si="228"/>
        <v>NO</v>
      </c>
      <c r="AI774" s="217" t="str">
        <f t="shared" si="229"/>
        <v>NO</v>
      </c>
      <c r="AJ774" s="217" t="str">
        <f t="shared" si="213"/>
        <v>NO</v>
      </c>
      <c r="AK774" s="217" t="str">
        <f t="shared" si="214"/>
        <v>NO</v>
      </c>
      <c r="AL774" s="217" t="str">
        <f t="shared" si="215"/>
        <v>NO</v>
      </c>
      <c r="AM774" s="217" t="str">
        <f t="shared" si="216"/>
        <v>NO</v>
      </c>
      <c r="AN774" s="217" t="str">
        <f t="shared" si="217"/>
        <v>NO</v>
      </c>
      <c r="AO774" s="217" t="str">
        <f t="shared" si="217"/>
        <v>NO</v>
      </c>
      <c r="AP774" s="217" t="str">
        <f>IF(AND(Inputs!$E$16=TRUE,K774="YES"),"YES","NO")</f>
        <v>NO</v>
      </c>
      <c r="AQ774" s="217" t="str">
        <f t="shared" si="218"/>
        <v>YES</v>
      </c>
      <c r="AR774" s="217" t="str">
        <f t="shared" si="227"/>
        <v>YES</v>
      </c>
      <c r="AS774" s="216">
        <v>8</v>
      </c>
      <c r="AT774" s="221">
        <f t="shared" si="230"/>
        <v>43416</v>
      </c>
      <c r="AU774" s="217" t="str">
        <f t="shared" si="219"/>
        <v>PO+8W</v>
      </c>
    </row>
    <row r="775" spans="1:47" s="9" customFormat="1" hidden="1" x14ac:dyDescent="0.25">
      <c r="A775" s="218"/>
      <c r="B775" s="217" t="s">
        <v>2639</v>
      </c>
      <c r="C775" s="217">
        <v>4400</v>
      </c>
      <c r="D775" s="225">
        <v>4411</v>
      </c>
      <c r="E775" s="205" t="s">
        <v>204</v>
      </c>
      <c r="F775" s="205" t="str">
        <f t="shared" si="231"/>
        <v>0000-FN-4411</v>
      </c>
      <c r="G775" s="205" t="s">
        <v>2742</v>
      </c>
      <c r="H775" s="9" t="s">
        <v>2656</v>
      </c>
      <c r="I775" s="9" t="str">
        <f>VLOOKUP(J775,Auxiliary!B:C,2,0)</f>
        <v>PIPI</v>
      </c>
      <c r="J775" s="217" t="s">
        <v>2558</v>
      </c>
      <c r="K775" s="217" t="s">
        <v>2654</v>
      </c>
      <c r="L775" s="217" t="s">
        <v>2654</v>
      </c>
      <c r="M775" s="217" t="s">
        <v>2654</v>
      </c>
      <c r="N775" s="217" t="s">
        <v>2654</v>
      </c>
      <c r="O775" s="217" t="s">
        <v>2654</v>
      </c>
      <c r="P775" s="217" t="s">
        <v>2654</v>
      </c>
      <c r="Q775" s="217" t="s">
        <v>2654</v>
      </c>
      <c r="R775" s="217" t="s">
        <v>2654</v>
      </c>
      <c r="S775" s="217" t="s">
        <v>2653</v>
      </c>
      <c r="T775" s="217" t="s">
        <v>2654</v>
      </c>
      <c r="U775" s="217" t="s">
        <v>2654</v>
      </c>
      <c r="V775" s="217" t="s">
        <v>2654</v>
      </c>
      <c r="W775" s="217" t="s">
        <v>2654</v>
      </c>
      <c r="X775" s="217" t="s">
        <v>2654</v>
      </c>
      <c r="Y775" s="217" t="s">
        <v>2654</v>
      </c>
      <c r="Z775" s="217" t="s">
        <v>2654</v>
      </c>
      <c r="AA775" s="217" t="s">
        <v>2654</v>
      </c>
      <c r="AB775" s="217" t="str">
        <f t="shared" si="232"/>
        <v>NO</v>
      </c>
      <c r="AC775" s="217" t="str">
        <f t="shared" si="233"/>
        <v>NO</v>
      </c>
      <c r="AD775" s="217" t="str">
        <f t="shared" si="234"/>
        <v>NO</v>
      </c>
      <c r="AE775" s="217" t="str">
        <f t="shared" si="235"/>
        <v>NO</v>
      </c>
      <c r="AF775" s="217" t="str">
        <f t="shared" si="236"/>
        <v>NO</v>
      </c>
      <c r="AG775" s="217" t="str">
        <f t="shared" si="237"/>
        <v>YES</v>
      </c>
      <c r="AH775" s="217" t="str">
        <f t="shared" si="228"/>
        <v>NO</v>
      </c>
      <c r="AI775" s="217" t="str">
        <f t="shared" si="229"/>
        <v>NO</v>
      </c>
      <c r="AJ775" s="217" t="str">
        <f t="shared" si="213"/>
        <v>NO</v>
      </c>
      <c r="AK775" s="217" t="str">
        <f t="shared" si="214"/>
        <v>NO</v>
      </c>
      <c r="AL775" s="217" t="str">
        <f t="shared" si="215"/>
        <v>NO</v>
      </c>
      <c r="AM775" s="217" t="str">
        <f t="shared" si="216"/>
        <v>NO</v>
      </c>
      <c r="AN775" s="217" t="str">
        <f t="shared" si="217"/>
        <v>NO</v>
      </c>
      <c r="AO775" s="217" t="str">
        <f t="shared" si="217"/>
        <v>NO</v>
      </c>
      <c r="AP775" s="217" t="str">
        <f>IF(AND(Inputs!$E$16=TRUE,K775="YES"),"YES","NO")</f>
        <v>NO</v>
      </c>
      <c r="AQ775" s="217" t="str">
        <f t="shared" si="218"/>
        <v>YES</v>
      </c>
      <c r="AR775" s="217" t="str">
        <f t="shared" si="227"/>
        <v>YES</v>
      </c>
      <c r="AS775" s="216">
        <v>8</v>
      </c>
      <c r="AT775" s="221">
        <f t="shared" si="230"/>
        <v>43416</v>
      </c>
      <c r="AU775" s="217" t="str">
        <f t="shared" si="219"/>
        <v>PO+8W</v>
      </c>
    </row>
    <row r="776" spans="1:47" s="9" customFormat="1" hidden="1" x14ac:dyDescent="0.25">
      <c r="A776" s="218"/>
      <c r="B776" s="217" t="s">
        <v>2639</v>
      </c>
      <c r="C776" s="217">
        <v>4400</v>
      </c>
      <c r="D776" s="225">
        <v>4412</v>
      </c>
      <c r="E776" s="205" t="s">
        <v>205</v>
      </c>
      <c r="F776" s="205" t="str">
        <f t="shared" si="231"/>
        <v>0000-FN-4412</v>
      </c>
      <c r="G776" s="205" t="s">
        <v>2742</v>
      </c>
      <c r="H776" s="9" t="s">
        <v>2656</v>
      </c>
      <c r="I776" s="9" t="str">
        <f>VLOOKUP(J776,Auxiliary!B:C,2,0)</f>
        <v>PIPI</v>
      </c>
      <c r="J776" s="217" t="s">
        <v>2558</v>
      </c>
      <c r="K776" s="217" t="s">
        <v>2654</v>
      </c>
      <c r="L776" s="217" t="s">
        <v>2654</v>
      </c>
      <c r="M776" s="217" t="s">
        <v>2654</v>
      </c>
      <c r="N776" s="217" t="s">
        <v>2654</v>
      </c>
      <c r="O776" s="217" t="s">
        <v>2654</v>
      </c>
      <c r="P776" s="217" t="s">
        <v>2654</v>
      </c>
      <c r="Q776" s="217" t="s">
        <v>2654</v>
      </c>
      <c r="R776" s="217" t="s">
        <v>2654</v>
      </c>
      <c r="S776" s="217" t="s">
        <v>2653</v>
      </c>
      <c r="T776" s="217" t="s">
        <v>2654</v>
      </c>
      <c r="U776" s="217" t="s">
        <v>2654</v>
      </c>
      <c r="V776" s="217" t="s">
        <v>2654</v>
      </c>
      <c r="W776" s="217" t="s">
        <v>2654</v>
      </c>
      <c r="X776" s="217" t="s">
        <v>2654</v>
      </c>
      <c r="Y776" s="217" t="s">
        <v>2654</v>
      </c>
      <c r="Z776" s="217" t="s">
        <v>2654</v>
      </c>
      <c r="AA776" s="217" t="s">
        <v>2654</v>
      </c>
      <c r="AB776" s="217" t="str">
        <f t="shared" si="232"/>
        <v>NO</v>
      </c>
      <c r="AC776" s="217" t="str">
        <f t="shared" si="233"/>
        <v>NO</v>
      </c>
      <c r="AD776" s="217" t="str">
        <f t="shared" si="234"/>
        <v>NO</v>
      </c>
      <c r="AE776" s="217" t="str">
        <f t="shared" si="235"/>
        <v>NO</v>
      </c>
      <c r="AF776" s="217" t="str">
        <f t="shared" si="236"/>
        <v>NO</v>
      </c>
      <c r="AG776" s="217" t="str">
        <f t="shared" si="237"/>
        <v>YES</v>
      </c>
      <c r="AH776" s="217" t="str">
        <f t="shared" si="228"/>
        <v>NO</v>
      </c>
      <c r="AI776" s="217" t="str">
        <f>IF(AND(U$6="X",U776="YES"),"YES","NO")</f>
        <v>NO</v>
      </c>
      <c r="AJ776" s="217" t="str">
        <f t="shared" si="213"/>
        <v>NO</v>
      </c>
      <c r="AK776" s="217" t="str">
        <f t="shared" si="214"/>
        <v>NO</v>
      </c>
      <c r="AL776" s="217" t="str">
        <f t="shared" si="215"/>
        <v>NO</v>
      </c>
      <c r="AM776" s="217" t="str">
        <f t="shared" si="216"/>
        <v>NO</v>
      </c>
      <c r="AN776" s="217" t="str">
        <f t="shared" si="217"/>
        <v>NO</v>
      </c>
      <c r="AO776" s="217" t="str">
        <f t="shared" si="217"/>
        <v>NO</v>
      </c>
      <c r="AP776" s="217" t="str">
        <f>IF(AND(Inputs!$E$16=TRUE,K776="YES"),"YES","NO")</f>
        <v>NO</v>
      </c>
      <c r="AQ776" s="217" t="str">
        <f t="shared" si="218"/>
        <v>YES</v>
      </c>
      <c r="AR776" s="217" t="str">
        <f t="shared" si="227"/>
        <v>YES</v>
      </c>
      <c r="AS776" s="216">
        <v>8</v>
      </c>
      <c r="AT776" s="221">
        <f t="shared" si="230"/>
        <v>43416</v>
      </c>
      <c r="AU776" s="217" t="str">
        <f t="shared" si="219"/>
        <v>PO+8W</v>
      </c>
    </row>
    <row r="777" spans="1:47" s="9" customFormat="1" hidden="1" x14ac:dyDescent="0.25">
      <c r="A777" s="218"/>
      <c r="B777" s="217" t="s">
        <v>2639</v>
      </c>
      <c r="C777" s="217">
        <v>4400</v>
      </c>
      <c r="D777" s="225">
        <v>4413</v>
      </c>
      <c r="E777" s="205" t="s">
        <v>206</v>
      </c>
      <c r="F777" s="205" t="str">
        <f t="shared" si="231"/>
        <v>0000-FN-4413</v>
      </c>
      <c r="G777" s="205" t="s">
        <v>2742</v>
      </c>
      <c r="H777" s="9" t="s">
        <v>2656</v>
      </c>
      <c r="I777" s="9" t="str">
        <f>VLOOKUP(J777,Auxiliary!B:C,2,0)</f>
        <v>PIPI</v>
      </c>
      <c r="J777" s="217" t="s">
        <v>2558</v>
      </c>
      <c r="K777" s="217" t="s">
        <v>2654</v>
      </c>
      <c r="L777" s="217" t="s">
        <v>2654</v>
      </c>
      <c r="M777" s="217" t="s">
        <v>2654</v>
      </c>
      <c r="N777" s="217" t="s">
        <v>2654</v>
      </c>
      <c r="O777" s="217" t="s">
        <v>2654</v>
      </c>
      <c r="P777" s="217" t="s">
        <v>2654</v>
      </c>
      <c r="Q777" s="217" t="s">
        <v>2654</v>
      </c>
      <c r="R777" s="217" t="s">
        <v>2654</v>
      </c>
      <c r="S777" s="217" t="s">
        <v>2653</v>
      </c>
      <c r="T777" s="217" t="s">
        <v>2654</v>
      </c>
      <c r="U777" s="217" t="s">
        <v>2654</v>
      </c>
      <c r="V777" s="217" t="s">
        <v>2654</v>
      </c>
      <c r="W777" s="217" t="s">
        <v>2654</v>
      </c>
      <c r="X777" s="217" t="s">
        <v>2654</v>
      </c>
      <c r="Y777" s="217" t="s">
        <v>2654</v>
      </c>
      <c r="Z777" s="217" t="s">
        <v>2654</v>
      </c>
      <c r="AA777" s="217" t="s">
        <v>2654</v>
      </c>
      <c r="AB777" s="217" t="str">
        <f t="shared" si="232"/>
        <v>NO</v>
      </c>
      <c r="AC777" s="217" t="str">
        <f t="shared" si="233"/>
        <v>NO</v>
      </c>
      <c r="AD777" s="217" t="str">
        <f t="shared" si="234"/>
        <v>NO</v>
      </c>
      <c r="AE777" s="217" t="str">
        <f t="shared" si="235"/>
        <v>NO</v>
      </c>
      <c r="AF777" s="217" t="str">
        <f t="shared" si="236"/>
        <v>NO</v>
      </c>
      <c r="AG777" s="217" t="str">
        <f t="shared" si="237"/>
        <v>YES</v>
      </c>
      <c r="AH777" s="217" t="str">
        <f t="shared" si="228"/>
        <v>NO</v>
      </c>
      <c r="AI777" s="217" t="str">
        <f t="shared" si="229"/>
        <v>NO</v>
      </c>
      <c r="AJ777" s="217" t="str">
        <f t="shared" ref="AJ777:AJ840" si="238">IF(AND(V$6="X",V777="YES"),"YES","NO")</f>
        <v>NO</v>
      </c>
      <c r="AK777" s="217" t="str">
        <f t="shared" ref="AK777:AK840" si="239">IF(AND(W$6="X",W777="YES"),"YES","NO")</f>
        <v>NO</v>
      </c>
      <c r="AL777" s="217" t="str">
        <f t="shared" ref="AL777:AL840" si="240">IF(AND(X$6="X",X777="YES"),"YES","NO")</f>
        <v>NO</v>
      </c>
      <c r="AM777" s="217" t="str">
        <f t="shared" ref="AM777:AM840" si="241">IF(AND(Y$6="X",Y777="YES"),"YES","NO")</f>
        <v>NO</v>
      </c>
      <c r="AN777" s="217" t="str">
        <f t="shared" ref="AN777:AO840" si="242">IF(AND(Z$6="X",Z777="YES"),"YES","NO")</f>
        <v>NO</v>
      </c>
      <c r="AO777" s="217" t="str">
        <f t="shared" si="242"/>
        <v>NO</v>
      </c>
      <c r="AP777" s="217" t="str">
        <f>IF(AND(Inputs!$E$16=TRUE,K777="YES"),"YES","NO")</f>
        <v>NO</v>
      </c>
      <c r="AQ777" s="217" t="str">
        <f t="shared" ref="AQ777:AQ840" si="243">IF(OR(M777="YES",AB777="YES",AC777="YES",AD777="YES",AE777="YES",AF777="YES",AG777="YES",AH777="YES",AI777="YES",AJ777="YES",AK777="YES",AL777="YES",AM777="YES",AN777="YES",AO777="YES"),"YES","NO")</f>
        <v>YES</v>
      </c>
      <c r="AR777" s="217" t="str">
        <f t="shared" si="227"/>
        <v>YES</v>
      </c>
      <c r="AS777" s="216">
        <v>8</v>
      </c>
      <c r="AT777" s="221">
        <f t="shared" si="230"/>
        <v>43416</v>
      </c>
      <c r="AU777" s="217" t="str">
        <f t="shared" ref="AU777:AU840" si="244">"PO+"&amp;AS777&amp;"W"</f>
        <v>PO+8W</v>
      </c>
    </row>
    <row r="778" spans="1:47" s="9" customFormat="1" hidden="1" x14ac:dyDescent="0.25">
      <c r="A778" s="218"/>
      <c r="B778" s="217" t="s">
        <v>2639</v>
      </c>
      <c r="C778" s="217">
        <v>4400</v>
      </c>
      <c r="D778" s="225">
        <v>4414</v>
      </c>
      <c r="E778" s="205" t="s">
        <v>207</v>
      </c>
      <c r="F778" s="205" t="str">
        <f t="shared" si="231"/>
        <v>0000-FN-4414</v>
      </c>
      <c r="G778" s="205" t="s">
        <v>2742</v>
      </c>
      <c r="H778" s="9" t="s">
        <v>2656</v>
      </c>
      <c r="I778" s="9" t="str">
        <f>VLOOKUP(J778,Auxiliary!B:C,2,0)</f>
        <v>PIPI</v>
      </c>
      <c r="J778" s="217" t="s">
        <v>2558</v>
      </c>
      <c r="K778" s="217" t="s">
        <v>2654</v>
      </c>
      <c r="L778" s="217" t="s">
        <v>2654</v>
      </c>
      <c r="M778" s="217" t="s">
        <v>2654</v>
      </c>
      <c r="N778" s="217" t="s">
        <v>2654</v>
      </c>
      <c r="O778" s="217" t="s">
        <v>2654</v>
      </c>
      <c r="P778" s="217" t="s">
        <v>2654</v>
      </c>
      <c r="Q778" s="217" t="s">
        <v>2654</v>
      </c>
      <c r="R778" s="217" t="s">
        <v>2654</v>
      </c>
      <c r="S778" s="217" t="s">
        <v>2653</v>
      </c>
      <c r="T778" s="217" t="s">
        <v>2654</v>
      </c>
      <c r="U778" s="217" t="s">
        <v>2654</v>
      </c>
      <c r="V778" s="217" t="s">
        <v>2654</v>
      </c>
      <c r="W778" s="217" t="s">
        <v>2654</v>
      </c>
      <c r="X778" s="217" t="s">
        <v>2654</v>
      </c>
      <c r="Y778" s="217" t="s">
        <v>2654</v>
      </c>
      <c r="Z778" s="217" t="s">
        <v>2654</v>
      </c>
      <c r="AA778" s="217" t="s">
        <v>2654</v>
      </c>
      <c r="AB778" s="217" t="str">
        <f t="shared" si="232"/>
        <v>NO</v>
      </c>
      <c r="AC778" s="217" t="str">
        <f t="shared" si="233"/>
        <v>NO</v>
      </c>
      <c r="AD778" s="217" t="str">
        <f t="shared" si="234"/>
        <v>NO</v>
      </c>
      <c r="AE778" s="217" t="str">
        <f t="shared" si="235"/>
        <v>NO</v>
      </c>
      <c r="AF778" s="217" t="str">
        <f t="shared" si="236"/>
        <v>NO</v>
      </c>
      <c r="AG778" s="217" t="str">
        <f t="shared" si="237"/>
        <v>YES</v>
      </c>
      <c r="AH778" s="217" t="str">
        <f t="shared" si="228"/>
        <v>NO</v>
      </c>
      <c r="AI778" s="217" t="str">
        <f t="shared" si="229"/>
        <v>NO</v>
      </c>
      <c r="AJ778" s="217" t="str">
        <f t="shared" si="238"/>
        <v>NO</v>
      </c>
      <c r="AK778" s="217" t="str">
        <f t="shared" si="239"/>
        <v>NO</v>
      </c>
      <c r="AL778" s="217" t="str">
        <f t="shared" si="240"/>
        <v>NO</v>
      </c>
      <c r="AM778" s="217" t="str">
        <f t="shared" si="241"/>
        <v>NO</v>
      </c>
      <c r="AN778" s="217" t="str">
        <f t="shared" si="242"/>
        <v>NO</v>
      </c>
      <c r="AO778" s="217" t="str">
        <f t="shared" si="242"/>
        <v>NO</v>
      </c>
      <c r="AP778" s="217" t="str">
        <f>IF(AND(Inputs!$E$16=TRUE,K778="YES"),"YES","NO")</f>
        <v>NO</v>
      </c>
      <c r="AQ778" s="217" t="str">
        <f t="shared" si="243"/>
        <v>YES</v>
      </c>
      <c r="AR778" s="217" t="str">
        <f t="shared" si="227"/>
        <v>YES</v>
      </c>
      <c r="AS778" s="216">
        <v>8</v>
      </c>
      <c r="AT778" s="221">
        <f t="shared" si="230"/>
        <v>43416</v>
      </c>
      <c r="AU778" s="217" t="str">
        <f t="shared" si="244"/>
        <v>PO+8W</v>
      </c>
    </row>
    <row r="779" spans="1:47" s="9" customFormat="1" hidden="1" x14ac:dyDescent="0.25">
      <c r="A779" s="218"/>
      <c r="B779" s="217" t="s">
        <v>2639</v>
      </c>
      <c r="C779" s="217">
        <v>4400</v>
      </c>
      <c r="D779" s="225">
        <v>4415</v>
      </c>
      <c r="E779" s="205" t="s">
        <v>208</v>
      </c>
      <c r="F779" s="205" t="str">
        <f t="shared" si="231"/>
        <v>0000-FN-4415</v>
      </c>
      <c r="G779" s="205" t="s">
        <v>2742</v>
      </c>
      <c r="H779" s="9" t="s">
        <v>2656</v>
      </c>
      <c r="I779" s="9" t="str">
        <f>VLOOKUP(J779,Auxiliary!B:C,2,0)</f>
        <v>PIPI</v>
      </c>
      <c r="J779" s="217" t="s">
        <v>2558</v>
      </c>
      <c r="K779" s="217" t="s">
        <v>2654</v>
      </c>
      <c r="L779" s="217" t="s">
        <v>2654</v>
      </c>
      <c r="M779" s="217" t="s">
        <v>2654</v>
      </c>
      <c r="N779" s="217" t="s">
        <v>2654</v>
      </c>
      <c r="O779" s="217" t="s">
        <v>2654</v>
      </c>
      <c r="P779" s="217" t="s">
        <v>2654</v>
      </c>
      <c r="Q779" s="217" t="s">
        <v>2654</v>
      </c>
      <c r="R779" s="217" t="s">
        <v>2654</v>
      </c>
      <c r="S779" s="217" t="s">
        <v>2653</v>
      </c>
      <c r="T779" s="217" t="s">
        <v>2654</v>
      </c>
      <c r="U779" s="217" t="s">
        <v>2654</v>
      </c>
      <c r="V779" s="217" t="s">
        <v>2654</v>
      </c>
      <c r="W779" s="217" t="s">
        <v>2654</v>
      </c>
      <c r="X779" s="217" t="s">
        <v>2654</v>
      </c>
      <c r="Y779" s="217" t="s">
        <v>2654</v>
      </c>
      <c r="Z779" s="217" t="s">
        <v>2654</v>
      </c>
      <c r="AA779" s="217" t="s">
        <v>2654</v>
      </c>
      <c r="AB779" s="217" t="str">
        <f t="shared" si="232"/>
        <v>NO</v>
      </c>
      <c r="AC779" s="217" t="str">
        <f t="shared" si="233"/>
        <v>NO</v>
      </c>
      <c r="AD779" s="217" t="str">
        <f t="shared" si="234"/>
        <v>NO</v>
      </c>
      <c r="AE779" s="217" t="str">
        <f t="shared" si="235"/>
        <v>NO</v>
      </c>
      <c r="AF779" s="217" t="str">
        <f t="shared" si="236"/>
        <v>NO</v>
      </c>
      <c r="AG779" s="217" t="str">
        <f t="shared" si="237"/>
        <v>YES</v>
      </c>
      <c r="AH779" s="217" t="str">
        <f t="shared" si="228"/>
        <v>NO</v>
      </c>
      <c r="AI779" s="217" t="str">
        <f t="shared" si="229"/>
        <v>NO</v>
      </c>
      <c r="AJ779" s="217" t="str">
        <f t="shared" si="238"/>
        <v>NO</v>
      </c>
      <c r="AK779" s="217" t="str">
        <f t="shared" si="239"/>
        <v>NO</v>
      </c>
      <c r="AL779" s="217" t="str">
        <f t="shared" si="240"/>
        <v>NO</v>
      </c>
      <c r="AM779" s="217" t="str">
        <f t="shared" si="241"/>
        <v>NO</v>
      </c>
      <c r="AN779" s="217" t="str">
        <f t="shared" si="242"/>
        <v>NO</v>
      </c>
      <c r="AO779" s="217" t="str">
        <f t="shared" si="242"/>
        <v>NO</v>
      </c>
      <c r="AP779" s="217" t="str">
        <f>IF(AND(Inputs!$E$16=TRUE,K779="YES"),"YES","NO")</f>
        <v>NO</v>
      </c>
      <c r="AQ779" s="217" t="str">
        <f t="shared" si="243"/>
        <v>YES</v>
      </c>
      <c r="AR779" s="217" t="str">
        <f t="shared" si="227"/>
        <v>YES</v>
      </c>
      <c r="AS779" s="216">
        <v>8</v>
      </c>
      <c r="AT779" s="221">
        <f t="shared" si="230"/>
        <v>43416</v>
      </c>
      <c r="AU779" s="217" t="str">
        <f t="shared" si="244"/>
        <v>PO+8W</v>
      </c>
    </row>
    <row r="780" spans="1:47" s="9" customFormat="1" hidden="1" x14ac:dyDescent="0.25">
      <c r="A780" s="218"/>
      <c r="B780" s="217" t="s">
        <v>2639</v>
      </c>
      <c r="C780" s="217">
        <v>4400</v>
      </c>
      <c r="D780" s="225">
        <v>4416</v>
      </c>
      <c r="E780" s="205" t="s">
        <v>202</v>
      </c>
      <c r="F780" s="205" t="str">
        <f t="shared" si="231"/>
        <v>0000-FN-4416</v>
      </c>
      <c r="G780" s="205" t="s">
        <v>2742</v>
      </c>
      <c r="H780" s="9" t="s">
        <v>2656</v>
      </c>
      <c r="I780" s="9" t="str">
        <f>VLOOKUP(J780,Auxiliary!B:C,2,0)</f>
        <v>PIPI</v>
      </c>
      <c r="J780" s="217" t="s">
        <v>2558</v>
      </c>
      <c r="K780" s="217" t="s">
        <v>2654</v>
      </c>
      <c r="L780" s="217" t="s">
        <v>2654</v>
      </c>
      <c r="M780" s="217" t="s">
        <v>2654</v>
      </c>
      <c r="N780" s="217" t="s">
        <v>2654</v>
      </c>
      <c r="O780" s="217" t="s">
        <v>2654</v>
      </c>
      <c r="P780" s="217" t="s">
        <v>2654</v>
      </c>
      <c r="Q780" s="217" t="s">
        <v>2654</v>
      </c>
      <c r="R780" s="217" t="s">
        <v>2654</v>
      </c>
      <c r="S780" s="217" t="s">
        <v>2653</v>
      </c>
      <c r="T780" s="217" t="s">
        <v>2654</v>
      </c>
      <c r="U780" s="217" t="s">
        <v>2654</v>
      </c>
      <c r="V780" s="217" t="s">
        <v>2654</v>
      </c>
      <c r="W780" s="217" t="s">
        <v>2654</v>
      </c>
      <c r="X780" s="217" t="s">
        <v>2654</v>
      </c>
      <c r="Y780" s="217" t="s">
        <v>2654</v>
      </c>
      <c r="Z780" s="217" t="s">
        <v>2654</v>
      </c>
      <c r="AA780" s="217" t="s">
        <v>2654</v>
      </c>
      <c r="AB780" s="217" t="str">
        <f t="shared" si="232"/>
        <v>NO</v>
      </c>
      <c r="AC780" s="217" t="str">
        <f t="shared" si="233"/>
        <v>NO</v>
      </c>
      <c r="AD780" s="217" t="str">
        <f t="shared" si="234"/>
        <v>NO</v>
      </c>
      <c r="AE780" s="217" t="str">
        <f t="shared" si="235"/>
        <v>NO</v>
      </c>
      <c r="AF780" s="217" t="str">
        <f t="shared" si="236"/>
        <v>NO</v>
      </c>
      <c r="AG780" s="217" t="str">
        <f t="shared" si="237"/>
        <v>YES</v>
      </c>
      <c r="AH780" s="217" t="str">
        <f t="shared" si="228"/>
        <v>NO</v>
      </c>
      <c r="AI780" s="217" t="str">
        <f t="shared" si="229"/>
        <v>NO</v>
      </c>
      <c r="AJ780" s="217" t="str">
        <f t="shared" si="238"/>
        <v>NO</v>
      </c>
      <c r="AK780" s="217" t="str">
        <f t="shared" si="239"/>
        <v>NO</v>
      </c>
      <c r="AL780" s="217" t="str">
        <f t="shared" si="240"/>
        <v>NO</v>
      </c>
      <c r="AM780" s="217" t="str">
        <f t="shared" si="241"/>
        <v>NO</v>
      </c>
      <c r="AN780" s="217" t="str">
        <f t="shared" si="242"/>
        <v>NO</v>
      </c>
      <c r="AO780" s="217" t="str">
        <f t="shared" si="242"/>
        <v>NO</v>
      </c>
      <c r="AP780" s="217" t="str">
        <f>IF(AND(Inputs!$E$16=TRUE,K780="YES"),"YES","NO")</f>
        <v>NO</v>
      </c>
      <c r="AQ780" s="217" t="str">
        <f t="shared" si="243"/>
        <v>YES</v>
      </c>
      <c r="AR780" s="217" t="str">
        <f t="shared" si="227"/>
        <v>YES</v>
      </c>
      <c r="AS780" s="216">
        <v>8</v>
      </c>
      <c r="AT780" s="221">
        <f t="shared" si="230"/>
        <v>43416</v>
      </c>
      <c r="AU780" s="217" t="str">
        <f t="shared" si="244"/>
        <v>PO+8W</v>
      </c>
    </row>
    <row r="781" spans="1:47" s="9" customFormat="1" hidden="1" x14ac:dyDescent="0.25">
      <c r="A781" s="218"/>
      <c r="B781" s="217" t="s">
        <v>2639</v>
      </c>
      <c r="C781" s="217">
        <v>4400</v>
      </c>
      <c r="D781" s="225">
        <v>4440</v>
      </c>
      <c r="E781" s="205" t="s">
        <v>2483</v>
      </c>
      <c r="F781" s="205" t="str">
        <f t="shared" si="231"/>
        <v>0000-FN-4440</v>
      </c>
      <c r="G781" s="205" t="s">
        <v>2742</v>
      </c>
      <c r="H781" s="9" t="s">
        <v>2656</v>
      </c>
      <c r="I781" s="9" t="str">
        <f>VLOOKUP(J781,Auxiliary!B:C,2,0)</f>
        <v>PIPI</v>
      </c>
      <c r="J781" s="217" t="s">
        <v>2559</v>
      </c>
      <c r="K781" s="217" t="s">
        <v>2654</v>
      </c>
      <c r="L781" s="217" t="s">
        <v>2654</v>
      </c>
      <c r="M781" s="217" t="s">
        <v>2654</v>
      </c>
      <c r="N781" s="217" t="s">
        <v>2654</v>
      </c>
      <c r="O781" s="217" t="s">
        <v>2654</v>
      </c>
      <c r="P781" s="217" t="s">
        <v>2654</v>
      </c>
      <c r="Q781" s="217" t="s">
        <v>2654</v>
      </c>
      <c r="R781" s="217" t="s">
        <v>2654</v>
      </c>
      <c r="S781" s="217" t="s">
        <v>2653</v>
      </c>
      <c r="T781" s="217" t="s">
        <v>2654</v>
      </c>
      <c r="U781" s="217" t="s">
        <v>2654</v>
      </c>
      <c r="V781" s="217" t="s">
        <v>2654</v>
      </c>
      <c r="W781" s="217" t="s">
        <v>2654</v>
      </c>
      <c r="X781" s="217" t="s">
        <v>2654</v>
      </c>
      <c r="Y781" s="217" t="s">
        <v>2653</v>
      </c>
      <c r="Z781" s="217" t="s">
        <v>2654</v>
      </c>
      <c r="AA781" s="217" t="s">
        <v>2654</v>
      </c>
      <c r="AB781" s="217" t="str">
        <f t="shared" si="232"/>
        <v>NO</v>
      </c>
      <c r="AC781" s="217" t="str">
        <f t="shared" si="233"/>
        <v>NO</v>
      </c>
      <c r="AD781" s="217" t="str">
        <f t="shared" si="234"/>
        <v>NO</v>
      </c>
      <c r="AE781" s="217" t="str">
        <f t="shared" si="235"/>
        <v>NO</v>
      </c>
      <c r="AF781" s="217" t="str">
        <f t="shared" si="236"/>
        <v>NO</v>
      </c>
      <c r="AG781" s="217" t="str">
        <f t="shared" si="237"/>
        <v>YES</v>
      </c>
      <c r="AH781" s="217" t="str">
        <f t="shared" si="228"/>
        <v>NO</v>
      </c>
      <c r="AI781" s="217" t="str">
        <f t="shared" si="229"/>
        <v>NO</v>
      </c>
      <c r="AJ781" s="217" t="str">
        <f t="shared" si="238"/>
        <v>NO</v>
      </c>
      <c r="AK781" s="217" t="str">
        <f t="shared" si="239"/>
        <v>NO</v>
      </c>
      <c r="AL781" s="217" t="str">
        <f t="shared" si="240"/>
        <v>NO</v>
      </c>
      <c r="AM781" s="217" t="str">
        <f t="shared" si="241"/>
        <v>NO</v>
      </c>
      <c r="AN781" s="217" t="str">
        <f t="shared" si="242"/>
        <v>NO</v>
      </c>
      <c r="AO781" s="217" t="str">
        <f t="shared" si="242"/>
        <v>NO</v>
      </c>
      <c r="AP781" s="217" t="str">
        <f>IF(AND(Inputs!$E$16=TRUE,K781="YES"),"YES","NO")</f>
        <v>NO</v>
      </c>
      <c r="AQ781" s="217" t="str">
        <f t="shared" si="243"/>
        <v>YES</v>
      </c>
      <c r="AR781" s="217" t="str">
        <f t="shared" si="227"/>
        <v>YES</v>
      </c>
      <c r="AS781" s="216">
        <v>8</v>
      </c>
      <c r="AT781" s="221">
        <f t="shared" si="230"/>
        <v>43416</v>
      </c>
      <c r="AU781" s="217" t="str">
        <f t="shared" si="244"/>
        <v>PO+8W</v>
      </c>
    </row>
    <row r="782" spans="1:47" s="9" customFormat="1" hidden="1" x14ac:dyDescent="0.25">
      <c r="A782" s="218"/>
      <c r="B782" s="217" t="s">
        <v>2640</v>
      </c>
      <c r="C782" s="217">
        <v>0</v>
      </c>
      <c r="D782" s="225">
        <v>1</v>
      </c>
      <c r="E782" s="222" t="s">
        <v>2032</v>
      </c>
      <c r="F782" s="205" t="str">
        <f t="shared" si="231"/>
        <v>0000-FQ-001</v>
      </c>
      <c r="G782" s="205" t="s">
        <v>2641</v>
      </c>
      <c r="H782" s="9" t="s">
        <v>2655</v>
      </c>
      <c r="I782" s="9" t="str">
        <f>VLOOKUP(J782,Auxiliary!B:C,2,0)</f>
        <v>INSP</v>
      </c>
      <c r="J782" s="217" t="s">
        <v>2560</v>
      </c>
      <c r="K782" s="217" t="s">
        <v>2654</v>
      </c>
      <c r="L782" s="217" t="s">
        <v>2654</v>
      </c>
      <c r="M782" s="217" t="s">
        <v>2653</v>
      </c>
      <c r="N782" s="217" t="s">
        <v>2653</v>
      </c>
      <c r="O782" s="217" t="s">
        <v>2653</v>
      </c>
      <c r="P782" s="217" t="s">
        <v>2653</v>
      </c>
      <c r="Q782" s="217" t="s">
        <v>2653</v>
      </c>
      <c r="R782" s="217" t="s">
        <v>2653</v>
      </c>
      <c r="S782" s="217" t="s">
        <v>2653</v>
      </c>
      <c r="T782" s="217" t="s">
        <v>2653</v>
      </c>
      <c r="U782" s="217" t="s">
        <v>2653</v>
      </c>
      <c r="V782" s="217" t="s">
        <v>2653</v>
      </c>
      <c r="W782" s="217" t="s">
        <v>2653</v>
      </c>
      <c r="X782" s="217" t="s">
        <v>2653</v>
      </c>
      <c r="Y782" s="217" t="s">
        <v>2653</v>
      </c>
      <c r="Z782" s="217" t="s">
        <v>2653</v>
      </c>
      <c r="AA782" s="217" t="s">
        <v>2653</v>
      </c>
      <c r="AB782" s="217" t="str">
        <f t="shared" si="232"/>
        <v>NO</v>
      </c>
      <c r="AC782" s="217" t="str">
        <f t="shared" si="233"/>
        <v>NO</v>
      </c>
      <c r="AD782" s="217" t="str">
        <f t="shared" si="234"/>
        <v>YES</v>
      </c>
      <c r="AE782" s="217" t="str">
        <f t="shared" si="235"/>
        <v>YES</v>
      </c>
      <c r="AF782" s="217" t="str">
        <f t="shared" si="236"/>
        <v>NO</v>
      </c>
      <c r="AG782" s="217" t="str">
        <f t="shared" si="237"/>
        <v>YES</v>
      </c>
      <c r="AH782" s="217" t="str">
        <f t="shared" si="228"/>
        <v>NO</v>
      </c>
      <c r="AI782" s="217" t="str">
        <f t="shared" si="229"/>
        <v>NO</v>
      </c>
      <c r="AJ782" s="217" t="str">
        <f t="shared" si="238"/>
        <v>YES</v>
      </c>
      <c r="AK782" s="217" t="str">
        <f t="shared" si="239"/>
        <v>NO</v>
      </c>
      <c r="AL782" s="217" t="str">
        <f t="shared" si="240"/>
        <v>NO</v>
      </c>
      <c r="AM782" s="217" t="str">
        <f t="shared" si="241"/>
        <v>NO</v>
      </c>
      <c r="AN782" s="217" t="str">
        <f t="shared" si="242"/>
        <v>NO</v>
      </c>
      <c r="AO782" s="217" t="str">
        <f t="shared" si="242"/>
        <v>YES</v>
      </c>
      <c r="AP782" s="217" t="str">
        <f>IF(AND(Inputs!$E$16=TRUE,K782="YES"),"YES","NO")</f>
        <v>NO</v>
      </c>
      <c r="AQ782" s="217" t="str">
        <f t="shared" si="243"/>
        <v>YES</v>
      </c>
      <c r="AR782" s="217" t="str">
        <f t="shared" si="227"/>
        <v>YES</v>
      </c>
      <c r="AS782" s="216">
        <v>12</v>
      </c>
      <c r="AT782" s="221">
        <f t="shared" si="230"/>
        <v>43444</v>
      </c>
      <c r="AU782" s="217" t="str">
        <f t="shared" si="244"/>
        <v>PO+12W</v>
      </c>
    </row>
    <row r="783" spans="1:47" s="9" customFormat="1" hidden="1" x14ac:dyDescent="0.25">
      <c r="A783" s="218"/>
      <c r="B783" s="217" t="s">
        <v>2640</v>
      </c>
      <c r="C783" s="217">
        <v>0</v>
      </c>
      <c r="D783" s="225">
        <v>2</v>
      </c>
      <c r="E783" s="222" t="s">
        <v>2484</v>
      </c>
      <c r="F783" s="205" t="str">
        <f t="shared" si="231"/>
        <v>0000-FQ-002</v>
      </c>
      <c r="G783" s="205" t="s">
        <v>2641</v>
      </c>
      <c r="H783" s="9" t="s">
        <v>2666</v>
      </c>
      <c r="I783" s="9" t="str">
        <f>VLOOKUP(J783,Auxiliary!B:C,2,0)</f>
        <v>QUAL</v>
      </c>
      <c r="J783" s="217" t="s">
        <v>2561</v>
      </c>
      <c r="K783" s="217" t="s">
        <v>2654</v>
      </c>
      <c r="L783" s="217" t="s">
        <v>2654</v>
      </c>
      <c r="M783" s="217" t="s">
        <v>2653</v>
      </c>
      <c r="N783" s="217" t="s">
        <v>2653</v>
      </c>
      <c r="O783" s="217" t="s">
        <v>2653</v>
      </c>
      <c r="P783" s="217" t="s">
        <v>2653</v>
      </c>
      <c r="Q783" s="217" t="s">
        <v>2653</v>
      </c>
      <c r="R783" s="217" t="s">
        <v>2653</v>
      </c>
      <c r="S783" s="217" t="s">
        <v>2653</v>
      </c>
      <c r="T783" s="217" t="s">
        <v>2653</v>
      </c>
      <c r="U783" s="217" t="s">
        <v>2653</v>
      </c>
      <c r="V783" s="217" t="s">
        <v>2653</v>
      </c>
      <c r="W783" s="217" t="s">
        <v>2653</v>
      </c>
      <c r="X783" s="217" t="s">
        <v>2653</v>
      </c>
      <c r="Y783" s="217" t="s">
        <v>2653</v>
      </c>
      <c r="Z783" s="217" t="s">
        <v>2653</v>
      </c>
      <c r="AA783" s="217" t="s">
        <v>2653</v>
      </c>
      <c r="AB783" s="217" t="str">
        <f t="shared" si="232"/>
        <v>NO</v>
      </c>
      <c r="AC783" s="217" t="str">
        <f t="shared" si="233"/>
        <v>NO</v>
      </c>
      <c r="AD783" s="217" t="str">
        <f t="shared" si="234"/>
        <v>YES</v>
      </c>
      <c r="AE783" s="217" t="str">
        <f t="shared" si="235"/>
        <v>YES</v>
      </c>
      <c r="AF783" s="217" t="str">
        <f t="shared" si="236"/>
        <v>NO</v>
      </c>
      <c r="AG783" s="217" t="str">
        <f t="shared" si="237"/>
        <v>YES</v>
      </c>
      <c r="AH783" s="217" t="str">
        <f t="shared" si="228"/>
        <v>NO</v>
      </c>
      <c r="AI783" s="217" t="str">
        <f t="shared" si="229"/>
        <v>NO</v>
      </c>
      <c r="AJ783" s="217" t="str">
        <f t="shared" si="238"/>
        <v>YES</v>
      </c>
      <c r="AK783" s="217" t="str">
        <f t="shared" si="239"/>
        <v>NO</v>
      </c>
      <c r="AL783" s="217" t="str">
        <f t="shared" si="240"/>
        <v>NO</v>
      </c>
      <c r="AM783" s="217" t="str">
        <f t="shared" si="241"/>
        <v>NO</v>
      </c>
      <c r="AN783" s="217" t="str">
        <f t="shared" si="242"/>
        <v>NO</v>
      </c>
      <c r="AO783" s="217" t="str">
        <f t="shared" si="242"/>
        <v>YES</v>
      </c>
      <c r="AP783" s="217" t="str">
        <f>IF(AND(Inputs!$E$16=TRUE,K783="YES"),"YES","NO")</f>
        <v>NO</v>
      </c>
      <c r="AQ783" s="217" t="str">
        <f t="shared" si="243"/>
        <v>YES</v>
      </c>
      <c r="AR783" s="217" t="str">
        <f t="shared" si="227"/>
        <v>YES</v>
      </c>
      <c r="AS783" s="216">
        <v>24</v>
      </c>
      <c r="AT783" s="221">
        <f t="shared" si="230"/>
        <v>43528</v>
      </c>
      <c r="AU783" s="217" t="str">
        <f t="shared" si="244"/>
        <v>PO+24W</v>
      </c>
    </row>
    <row r="784" spans="1:47" s="9" customFormat="1" hidden="1" x14ac:dyDescent="0.25">
      <c r="A784" s="218"/>
      <c r="B784" s="217" t="s">
        <v>2640</v>
      </c>
      <c r="C784" s="217">
        <v>0</v>
      </c>
      <c r="D784" s="225">
        <v>3</v>
      </c>
      <c r="E784" s="222" t="s">
        <v>2033</v>
      </c>
      <c r="F784" s="205" t="str">
        <f t="shared" si="231"/>
        <v>0000-FQ-003</v>
      </c>
      <c r="G784" s="205" t="s">
        <v>2641</v>
      </c>
      <c r="H784" s="9" t="s">
        <v>2665</v>
      </c>
      <c r="I784" s="9" t="str">
        <f>VLOOKUP(J784,Auxiliary!B:C,2,0)</f>
        <v>MADB</v>
      </c>
      <c r="J784" s="217" t="s">
        <v>2564</v>
      </c>
      <c r="K784" s="217" t="s">
        <v>2654</v>
      </c>
      <c r="L784" s="217" t="s">
        <v>2654</v>
      </c>
      <c r="M784" s="217" t="s">
        <v>2653</v>
      </c>
      <c r="N784" s="217" t="s">
        <v>2653</v>
      </c>
      <c r="O784" s="217" t="s">
        <v>2653</v>
      </c>
      <c r="P784" s="217" t="s">
        <v>2653</v>
      </c>
      <c r="Q784" s="217" t="s">
        <v>2653</v>
      </c>
      <c r="R784" s="217" t="s">
        <v>2653</v>
      </c>
      <c r="S784" s="217" t="s">
        <v>2653</v>
      </c>
      <c r="T784" s="217" t="s">
        <v>2653</v>
      </c>
      <c r="U784" s="217" t="s">
        <v>2653</v>
      </c>
      <c r="V784" s="217" t="s">
        <v>2653</v>
      </c>
      <c r="W784" s="217" t="s">
        <v>2653</v>
      </c>
      <c r="X784" s="217" t="s">
        <v>2653</v>
      </c>
      <c r="Y784" s="217" t="s">
        <v>2653</v>
      </c>
      <c r="Z784" s="217" t="s">
        <v>2653</v>
      </c>
      <c r="AA784" s="217" t="s">
        <v>2653</v>
      </c>
      <c r="AB784" s="217" t="str">
        <f t="shared" si="232"/>
        <v>NO</v>
      </c>
      <c r="AC784" s="217" t="str">
        <f t="shared" si="233"/>
        <v>NO</v>
      </c>
      <c r="AD784" s="217" t="str">
        <f t="shared" si="234"/>
        <v>YES</v>
      </c>
      <c r="AE784" s="217" t="str">
        <f t="shared" si="235"/>
        <v>YES</v>
      </c>
      <c r="AF784" s="217" t="str">
        <f t="shared" si="236"/>
        <v>NO</v>
      </c>
      <c r="AG784" s="217" t="str">
        <f t="shared" si="237"/>
        <v>YES</v>
      </c>
      <c r="AH784" s="217" t="str">
        <f t="shared" si="228"/>
        <v>NO</v>
      </c>
      <c r="AI784" s="217" t="str">
        <f t="shared" si="229"/>
        <v>NO</v>
      </c>
      <c r="AJ784" s="217" t="str">
        <f t="shared" si="238"/>
        <v>YES</v>
      </c>
      <c r="AK784" s="217" t="str">
        <f t="shared" si="239"/>
        <v>NO</v>
      </c>
      <c r="AL784" s="217" t="str">
        <f t="shared" si="240"/>
        <v>NO</v>
      </c>
      <c r="AM784" s="217" t="str">
        <f t="shared" si="241"/>
        <v>NO</v>
      </c>
      <c r="AN784" s="217" t="str">
        <f t="shared" si="242"/>
        <v>NO</v>
      </c>
      <c r="AO784" s="217" t="str">
        <f t="shared" si="242"/>
        <v>YES</v>
      </c>
      <c r="AP784" s="217" t="str">
        <f>IF(AND(Inputs!$E$16=TRUE,K784="YES"),"YES","NO")</f>
        <v>NO</v>
      </c>
      <c r="AQ784" s="217" t="str">
        <f t="shared" si="243"/>
        <v>YES</v>
      </c>
      <c r="AR784" s="217" t="str">
        <f t="shared" si="227"/>
        <v>YES</v>
      </c>
      <c r="AS784" s="263">
        <f t="shared" ref="AS784:AS790" si="245">DURATIONM*4+2*4</f>
        <v>16</v>
      </c>
      <c r="AT784" s="221">
        <f t="shared" si="230"/>
        <v>43472</v>
      </c>
      <c r="AU784" s="217" t="str">
        <f t="shared" si="244"/>
        <v>PO+16W</v>
      </c>
    </row>
    <row r="785" spans="1:47" s="9" customFormat="1" hidden="1" x14ac:dyDescent="0.25">
      <c r="A785" s="218"/>
      <c r="B785" s="217" t="s">
        <v>2640</v>
      </c>
      <c r="C785" s="217">
        <v>0</v>
      </c>
      <c r="D785" s="225">
        <v>4</v>
      </c>
      <c r="E785" s="222" t="s">
        <v>2034</v>
      </c>
      <c r="F785" s="205" t="str">
        <f t="shared" si="231"/>
        <v>0000-FQ-004</v>
      </c>
      <c r="G785" s="205" t="s">
        <v>2641</v>
      </c>
      <c r="H785" s="9" t="s">
        <v>2665</v>
      </c>
      <c r="I785" s="9" t="str">
        <f>VLOOKUP(J785,Auxiliary!B:C,2,0)</f>
        <v>MADB</v>
      </c>
      <c r="J785" s="217" t="s">
        <v>2564</v>
      </c>
      <c r="K785" s="217" t="s">
        <v>2654</v>
      </c>
      <c r="L785" s="217" t="s">
        <v>2654</v>
      </c>
      <c r="M785" s="217" t="s">
        <v>2653</v>
      </c>
      <c r="N785" s="217" t="s">
        <v>2653</v>
      </c>
      <c r="O785" s="217" t="s">
        <v>2653</v>
      </c>
      <c r="P785" s="217" t="s">
        <v>2653</v>
      </c>
      <c r="Q785" s="217" t="s">
        <v>2653</v>
      </c>
      <c r="R785" s="217" t="s">
        <v>2653</v>
      </c>
      <c r="S785" s="217" t="s">
        <v>2653</v>
      </c>
      <c r="T785" s="217" t="s">
        <v>2653</v>
      </c>
      <c r="U785" s="217" t="s">
        <v>2653</v>
      </c>
      <c r="V785" s="217" t="s">
        <v>2653</v>
      </c>
      <c r="W785" s="217" t="s">
        <v>2653</v>
      </c>
      <c r="X785" s="217" t="s">
        <v>2653</v>
      </c>
      <c r="Y785" s="217" t="s">
        <v>2653</v>
      </c>
      <c r="Z785" s="217" t="s">
        <v>2653</v>
      </c>
      <c r="AA785" s="217" t="s">
        <v>2653</v>
      </c>
      <c r="AB785" s="217" t="str">
        <f t="shared" si="232"/>
        <v>NO</v>
      </c>
      <c r="AC785" s="217" t="str">
        <f t="shared" si="233"/>
        <v>NO</v>
      </c>
      <c r="AD785" s="217" t="str">
        <f t="shared" si="234"/>
        <v>YES</v>
      </c>
      <c r="AE785" s="217" t="str">
        <f t="shared" si="235"/>
        <v>YES</v>
      </c>
      <c r="AF785" s="217" t="str">
        <f t="shared" si="236"/>
        <v>NO</v>
      </c>
      <c r="AG785" s="217" t="str">
        <f t="shared" si="237"/>
        <v>YES</v>
      </c>
      <c r="AH785" s="217" t="str">
        <f t="shared" si="228"/>
        <v>NO</v>
      </c>
      <c r="AI785" s="217" t="str">
        <f t="shared" si="229"/>
        <v>NO</v>
      </c>
      <c r="AJ785" s="217" t="str">
        <f t="shared" si="238"/>
        <v>YES</v>
      </c>
      <c r="AK785" s="217" t="str">
        <f t="shared" si="239"/>
        <v>NO</v>
      </c>
      <c r="AL785" s="217" t="str">
        <f t="shared" si="240"/>
        <v>NO</v>
      </c>
      <c r="AM785" s="217" t="str">
        <f t="shared" si="241"/>
        <v>NO</v>
      </c>
      <c r="AN785" s="217" t="str">
        <f t="shared" si="242"/>
        <v>NO</v>
      </c>
      <c r="AO785" s="217" t="str">
        <f t="shared" si="242"/>
        <v>YES</v>
      </c>
      <c r="AP785" s="217" t="str">
        <f>IF(AND(Inputs!$E$16=TRUE,K785="YES"),"YES","NO")</f>
        <v>NO</v>
      </c>
      <c r="AQ785" s="217" t="str">
        <f t="shared" si="243"/>
        <v>YES</v>
      </c>
      <c r="AR785" s="217" t="str">
        <f t="shared" si="227"/>
        <v>YES</v>
      </c>
      <c r="AS785" s="263">
        <f t="shared" si="245"/>
        <v>16</v>
      </c>
      <c r="AT785" s="221">
        <f t="shared" si="230"/>
        <v>43472</v>
      </c>
      <c r="AU785" s="217" t="str">
        <f t="shared" si="244"/>
        <v>PO+16W</v>
      </c>
    </row>
    <row r="786" spans="1:47" s="9" customFormat="1" hidden="1" x14ac:dyDescent="0.25">
      <c r="A786" s="218"/>
      <c r="B786" s="217" t="s">
        <v>2640</v>
      </c>
      <c r="C786" s="217">
        <v>0</v>
      </c>
      <c r="D786" s="225">
        <v>5</v>
      </c>
      <c r="E786" s="222" t="s">
        <v>2036</v>
      </c>
      <c r="F786" s="205" t="str">
        <f t="shared" si="231"/>
        <v>0000-FQ-005</v>
      </c>
      <c r="G786" s="205" t="s">
        <v>2641</v>
      </c>
      <c r="H786" s="9" t="s">
        <v>2665</v>
      </c>
      <c r="I786" s="9" t="str">
        <f>VLOOKUP(J786,Auxiliary!B:C,2,0)</f>
        <v>MEDB</v>
      </c>
      <c r="J786" s="217" t="s">
        <v>2565</v>
      </c>
      <c r="K786" s="217" t="s">
        <v>2654</v>
      </c>
      <c r="L786" s="217" t="s">
        <v>2654</v>
      </c>
      <c r="M786" s="217" t="s">
        <v>2653</v>
      </c>
      <c r="N786" s="217" t="s">
        <v>2653</v>
      </c>
      <c r="O786" s="217" t="s">
        <v>2653</v>
      </c>
      <c r="P786" s="217" t="s">
        <v>2653</v>
      </c>
      <c r="Q786" s="217" t="s">
        <v>2653</v>
      </c>
      <c r="R786" s="217" t="s">
        <v>2653</v>
      </c>
      <c r="S786" s="217" t="s">
        <v>2653</v>
      </c>
      <c r="T786" s="217" t="s">
        <v>2653</v>
      </c>
      <c r="U786" s="217" t="s">
        <v>2653</v>
      </c>
      <c r="V786" s="217" t="s">
        <v>2653</v>
      </c>
      <c r="W786" s="217" t="s">
        <v>2653</v>
      </c>
      <c r="X786" s="217" t="s">
        <v>2653</v>
      </c>
      <c r="Y786" s="217" t="s">
        <v>2653</v>
      </c>
      <c r="Z786" s="217" t="s">
        <v>2653</v>
      </c>
      <c r="AA786" s="217" t="s">
        <v>2653</v>
      </c>
      <c r="AB786" s="217" t="str">
        <f t="shared" si="232"/>
        <v>NO</v>
      </c>
      <c r="AC786" s="217" t="str">
        <f t="shared" si="233"/>
        <v>NO</v>
      </c>
      <c r="AD786" s="217" t="str">
        <f t="shared" si="234"/>
        <v>YES</v>
      </c>
      <c r="AE786" s="217" t="str">
        <f t="shared" si="235"/>
        <v>YES</v>
      </c>
      <c r="AF786" s="217" t="str">
        <f t="shared" si="236"/>
        <v>NO</v>
      </c>
      <c r="AG786" s="217" t="str">
        <f t="shared" si="237"/>
        <v>YES</v>
      </c>
      <c r="AH786" s="217" t="str">
        <f t="shared" si="228"/>
        <v>NO</v>
      </c>
      <c r="AI786" s="217" t="str">
        <f t="shared" si="229"/>
        <v>NO</v>
      </c>
      <c r="AJ786" s="217" t="str">
        <f t="shared" si="238"/>
        <v>YES</v>
      </c>
      <c r="AK786" s="217" t="str">
        <f t="shared" si="239"/>
        <v>NO</v>
      </c>
      <c r="AL786" s="217" t="str">
        <f t="shared" si="240"/>
        <v>NO</v>
      </c>
      <c r="AM786" s="217" t="str">
        <f t="shared" si="241"/>
        <v>NO</v>
      </c>
      <c r="AN786" s="217" t="str">
        <f t="shared" si="242"/>
        <v>NO</v>
      </c>
      <c r="AO786" s="217" t="str">
        <f t="shared" si="242"/>
        <v>YES</v>
      </c>
      <c r="AP786" s="217" t="str">
        <f>IF(AND(Inputs!$E$16=TRUE,K786="YES"),"YES","NO")</f>
        <v>NO</v>
      </c>
      <c r="AQ786" s="217" t="str">
        <f t="shared" si="243"/>
        <v>YES</v>
      </c>
      <c r="AR786" s="217" t="str">
        <f t="shared" si="227"/>
        <v>YES</v>
      </c>
      <c r="AS786" s="263">
        <f t="shared" si="245"/>
        <v>16</v>
      </c>
      <c r="AT786" s="221">
        <f t="shared" si="230"/>
        <v>43472</v>
      </c>
      <c r="AU786" s="217" t="str">
        <f t="shared" si="244"/>
        <v>PO+16W</v>
      </c>
    </row>
    <row r="787" spans="1:47" s="9" customFormat="1" hidden="1" x14ac:dyDescent="0.25">
      <c r="A787" s="218"/>
      <c r="B787" s="217" t="s">
        <v>2640</v>
      </c>
      <c r="C787" s="217">
        <v>0</v>
      </c>
      <c r="D787" s="225">
        <v>6</v>
      </c>
      <c r="E787" s="222" t="s">
        <v>2037</v>
      </c>
      <c r="F787" s="205" t="str">
        <f t="shared" si="231"/>
        <v>0000-FQ-006</v>
      </c>
      <c r="G787" s="205" t="s">
        <v>2641</v>
      </c>
      <c r="H787" s="9" t="s">
        <v>2665</v>
      </c>
      <c r="I787" s="9" t="str">
        <f>VLOOKUP(J787,Auxiliary!B:C,2,0)</f>
        <v>MEDB</v>
      </c>
      <c r="J787" s="217" t="s">
        <v>2565</v>
      </c>
      <c r="K787" s="217" t="s">
        <v>2654</v>
      </c>
      <c r="L787" s="217" t="s">
        <v>2654</v>
      </c>
      <c r="M787" s="217" t="s">
        <v>2653</v>
      </c>
      <c r="N787" s="217" t="s">
        <v>2653</v>
      </c>
      <c r="O787" s="217" t="s">
        <v>2653</v>
      </c>
      <c r="P787" s="217" t="s">
        <v>2653</v>
      </c>
      <c r="Q787" s="217" t="s">
        <v>2653</v>
      </c>
      <c r="R787" s="217" t="s">
        <v>2653</v>
      </c>
      <c r="S787" s="217" t="s">
        <v>2653</v>
      </c>
      <c r="T787" s="217" t="s">
        <v>2653</v>
      </c>
      <c r="U787" s="217" t="s">
        <v>2653</v>
      </c>
      <c r="V787" s="217" t="s">
        <v>2653</v>
      </c>
      <c r="W787" s="217" t="s">
        <v>2653</v>
      </c>
      <c r="X787" s="217" t="s">
        <v>2653</v>
      </c>
      <c r="Y787" s="217" t="s">
        <v>2653</v>
      </c>
      <c r="Z787" s="217" t="s">
        <v>2653</v>
      </c>
      <c r="AA787" s="217" t="s">
        <v>2653</v>
      </c>
      <c r="AB787" s="217" t="str">
        <f t="shared" si="232"/>
        <v>NO</v>
      </c>
      <c r="AC787" s="217" t="str">
        <f t="shared" si="233"/>
        <v>NO</v>
      </c>
      <c r="AD787" s="217" t="str">
        <f t="shared" si="234"/>
        <v>YES</v>
      </c>
      <c r="AE787" s="217" t="str">
        <f t="shared" si="235"/>
        <v>YES</v>
      </c>
      <c r="AF787" s="217" t="str">
        <f t="shared" si="236"/>
        <v>NO</v>
      </c>
      <c r="AG787" s="217" t="str">
        <f t="shared" si="237"/>
        <v>YES</v>
      </c>
      <c r="AH787" s="217" t="str">
        <f t="shared" si="228"/>
        <v>NO</v>
      </c>
      <c r="AI787" s="217" t="str">
        <f t="shared" si="229"/>
        <v>NO</v>
      </c>
      <c r="AJ787" s="217" t="str">
        <f t="shared" si="238"/>
        <v>YES</v>
      </c>
      <c r="AK787" s="217" t="str">
        <f t="shared" si="239"/>
        <v>NO</v>
      </c>
      <c r="AL787" s="217" t="str">
        <f t="shared" si="240"/>
        <v>NO</v>
      </c>
      <c r="AM787" s="217" t="str">
        <f t="shared" si="241"/>
        <v>NO</v>
      </c>
      <c r="AN787" s="217" t="str">
        <f t="shared" si="242"/>
        <v>NO</v>
      </c>
      <c r="AO787" s="217" t="str">
        <f t="shared" si="242"/>
        <v>YES</v>
      </c>
      <c r="AP787" s="217" t="str">
        <f>IF(AND(Inputs!$E$16=TRUE,K787="YES"),"YES","NO")</f>
        <v>NO</v>
      </c>
      <c r="AQ787" s="217" t="str">
        <f t="shared" si="243"/>
        <v>YES</v>
      </c>
      <c r="AR787" s="217" t="str">
        <f t="shared" ref="AR787:AR850" si="246">IF(K787="NO",AQ787,IF(AND(K787="YES",AQ787="YES",AP787="YES"),"YES",IF(AND(K787="YES",AQ787="NO",AP787="NO"),"NO",IF(AND(K787="YES",AP787="YES",AQ787="NO"),"NO","NO"))))</f>
        <v>YES</v>
      </c>
      <c r="AS787" s="263">
        <f t="shared" si="245"/>
        <v>16</v>
      </c>
      <c r="AT787" s="221">
        <f t="shared" si="230"/>
        <v>43472</v>
      </c>
      <c r="AU787" s="217" t="str">
        <f t="shared" si="244"/>
        <v>PO+16W</v>
      </c>
    </row>
    <row r="788" spans="1:47" s="9" customFormat="1" hidden="1" x14ac:dyDescent="0.25">
      <c r="A788" s="218"/>
      <c r="B788" s="217" t="s">
        <v>2640</v>
      </c>
      <c r="C788" s="217">
        <v>0</v>
      </c>
      <c r="D788" s="225">
        <v>7</v>
      </c>
      <c r="E788" s="205" t="s">
        <v>2485</v>
      </c>
      <c r="F788" s="205" t="str">
        <f t="shared" si="231"/>
        <v>0000-FQ-007</v>
      </c>
      <c r="G788" s="205" t="s">
        <v>2641</v>
      </c>
      <c r="H788" s="9" t="s">
        <v>2665</v>
      </c>
      <c r="I788" s="9" t="str">
        <f>VLOOKUP(J788,Auxiliary!B:C,2,0)</f>
        <v>ERDB</v>
      </c>
      <c r="J788" s="217" t="s">
        <v>2563</v>
      </c>
      <c r="K788" s="217" t="s">
        <v>2654</v>
      </c>
      <c r="L788" s="217" t="s">
        <v>2654</v>
      </c>
      <c r="M788" s="217" t="s">
        <v>2654</v>
      </c>
      <c r="N788" s="217" t="s">
        <v>2654</v>
      </c>
      <c r="O788" s="217" t="s">
        <v>2654</v>
      </c>
      <c r="P788" s="217" t="s">
        <v>2654</v>
      </c>
      <c r="Q788" s="217" t="s">
        <v>2654</v>
      </c>
      <c r="R788" s="217" t="s">
        <v>2654</v>
      </c>
      <c r="S788" s="217" t="s">
        <v>2654</v>
      </c>
      <c r="T788" s="217" t="s">
        <v>2654</v>
      </c>
      <c r="U788" s="217" t="s">
        <v>2654</v>
      </c>
      <c r="V788" s="217" t="s">
        <v>2654</v>
      </c>
      <c r="W788" s="217" t="s">
        <v>2654</v>
      </c>
      <c r="X788" s="217" t="s">
        <v>2654</v>
      </c>
      <c r="Y788" s="217" t="s">
        <v>2654</v>
      </c>
      <c r="Z788" s="217" t="s">
        <v>2654</v>
      </c>
      <c r="AA788" s="217" t="s">
        <v>2653</v>
      </c>
      <c r="AB788" s="217" t="str">
        <f t="shared" si="232"/>
        <v>NO</v>
      </c>
      <c r="AC788" s="217" t="str">
        <f t="shared" si="233"/>
        <v>NO</v>
      </c>
      <c r="AD788" s="217" t="str">
        <f t="shared" si="234"/>
        <v>NO</v>
      </c>
      <c r="AE788" s="217" t="str">
        <f t="shared" si="235"/>
        <v>NO</v>
      </c>
      <c r="AF788" s="217" t="str">
        <f t="shared" si="236"/>
        <v>NO</v>
      </c>
      <c r="AG788" s="217" t="str">
        <f t="shared" si="237"/>
        <v>NO</v>
      </c>
      <c r="AH788" s="217" t="str">
        <f t="shared" si="228"/>
        <v>NO</v>
      </c>
      <c r="AI788" s="217" t="str">
        <f t="shared" si="229"/>
        <v>NO</v>
      </c>
      <c r="AJ788" s="217" t="str">
        <f t="shared" si="238"/>
        <v>NO</v>
      </c>
      <c r="AK788" s="217" t="str">
        <f t="shared" si="239"/>
        <v>NO</v>
      </c>
      <c r="AL788" s="217" t="str">
        <f t="shared" si="240"/>
        <v>NO</v>
      </c>
      <c r="AM788" s="217" t="str">
        <f t="shared" si="241"/>
        <v>NO</v>
      </c>
      <c r="AN788" s="217" t="str">
        <f t="shared" si="242"/>
        <v>NO</v>
      </c>
      <c r="AO788" s="217" t="str">
        <f t="shared" si="242"/>
        <v>YES</v>
      </c>
      <c r="AP788" s="217" t="str">
        <f>IF(AND(Inputs!$E$16=TRUE,K788="YES"),"YES","NO")</f>
        <v>NO</v>
      </c>
      <c r="AQ788" s="217" t="str">
        <f t="shared" si="243"/>
        <v>YES</v>
      </c>
      <c r="AR788" s="217" t="str">
        <f t="shared" si="246"/>
        <v>YES</v>
      </c>
      <c r="AS788" s="263">
        <f t="shared" si="245"/>
        <v>16</v>
      </c>
      <c r="AT788" s="221">
        <f t="shared" si="230"/>
        <v>43472</v>
      </c>
      <c r="AU788" s="217" t="str">
        <f t="shared" si="244"/>
        <v>PO+16W</v>
      </c>
    </row>
    <row r="789" spans="1:47" s="9" customFormat="1" hidden="1" x14ac:dyDescent="0.25">
      <c r="A789" s="218"/>
      <c r="B789" s="217" t="s">
        <v>2640</v>
      </c>
      <c r="C789" s="217">
        <v>0</v>
      </c>
      <c r="D789" s="225">
        <v>8</v>
      </c>
      <c r="E789" s="205" t="s">
        <v>2486</v>
      </c>
      <c r="F789" s="205" t="str">
        <f t="shared" si="231"/>
        <v>0000-FQ-008</v>
      </c>
      <c r="G789" s="205" t="s">
        <v>2641</v>
      </c>
      <c r="H789" s="9" t="s">
        <v>2665</v>
      </c>
      <c r="I789" s="9" t="str">
        <f>VLOOKUP(J789,Auxiliary!B:C,2,0)</f>
        <v>ERDB</v>
      </c>
      <c r="J789" s="217" t="s">
        <v>2563</v>
      </c>
      <c r="K789" s="217" t="s">
        <v>2654</v>
      </c>
      <c r="L789" s="217" t="s">
        <v>2654</v>
      </c>
      <c r="M789" s="217" t="s">
        <v>2654</v>
      </c>
      <c r="N789" s="217" t="s">
        <v>2654</v>
      </c>
      <c r="O789" s="217" t="s">
        <v>2654</v>
      </c>
      <c r="P789" s="217" t="s">
        <v>2654</v>
      </c>
      <c r="Q789" s="217" t="s">
        <v>2654</v>
      </c>
      <c r="R789" s="217" t="s">
        <v>2654</v>
      </c>
      <c r="S789" s="217" t="s">
        <v>2654</v>
      </c>
      <c r="T789" s="217" t="s">
        <v>2654</v>
      </c>
      <c r="U789" s="217" t="s">
        <v>2654</v>
      </c>
      <c r="V789" s="217" t="s">
        <v>2654</v>
      </c>
      <c r="W789" s="217" t="s">
        <v>2654</v>
      </c>
      <c r="X789" s="217" t="s">
        <v>2654</v>
      </c>
      <c r="Y789" s="217" t="s">
        <v>2654</v>
      </c>
      <c r="Z789" s="217" t="s">
        <v>2654</v>
      </c>
      <c r="AA789" s="217" t="s">
        <v>2653</v>
      </c>
      <c r="AB789" s="217" t="str">
        <f t="shared" si="232"/>
        <v>NO</v>
      </c>
      <c r="AC789" s="217" t="str">
        <f t="shared" si="233"/>
        <v>NO</v>
      </c>
      <c r="AD789" s="217" t="str">
        <f t="shared" si="234"/>
        <v>NO</v>
      </c>
      <c r="AE789" s="217" t="str">
        <f t="shared" si="235"/>
        <v>NO</v>
      </c>
      <c r="AF789" s="217" t="str">
        <f t="shared" si="236"/>
        <v>NO</v>
      </c>
      <c r="AG789" s="217" t="str">
        <f t="shared" si="237"/>
        <v>NO</v>
      </c>
      <c r="AH789" s="217" t="str">
        <f t="shared" si="228"/>
        <v>NO</v>
      </c>
      <c r="AI789" s="217" t="str">
        <f t="shared" si="229"/>
        <v>NO</v>
      </c>
      <c r="AJ789" s="217" t="str">
        <f t="shared" si="238"/>
        <v>NO</v>
      </c>
      <c r="AK789" s="217" t="str">
        <f t="shared" si="239"/>
        <v>NO</v>
      </c>
      <c r="AL789" s="217" t="str">
        <f t="shared" si="240"/>
        <v>NO</v>
      </c>
      <c r="AM789" s="217" t="str">
        <f t="shared" si="241"/>
        <v>NO</v>
      </c>
      <c r="AN789" s="217" t="str">
        <f t="shared" si="242"/>
        <v>NO</v>
      </c>
      <c r="AO789" s="217" t="str">
        <f t="shared" si="242"/>
        <v>YES</v>
      </c>
      <c r="AP789" s="217" t="str">
        <f>IF(AND(Inputs!$E$16=TRUE,K789="YES"),"YES","NO")</f>
        <v>NO</v>
      </c>
      <c r="AQ789" s="217" t="str">
        <f t="shared" si="243"/>
        <v>YES</v>
      </c>
      <c r="AR789" s="217" t="str">
        <f t="shared" si="246"/>
        <v>YES</v>
      </c>
      <c r="AS789" s="263">
        <f t="shared" si="245"/>
        <v>16</v>
      </c>
      <c r="AT789" s="221">
        <f t="shared" si="230"/>
        <v>43472</v>
      </c>
      <c r="AU789" s="217" t="str">
        <f t="shared" si="244"/>
        <v>PO+16W</v>
      </c>
    </row>
    <row r="790" spans="1:47" s="9" customFormat="1" hidden="1" x14ac:dyDescent="0.25">
      <c r="A790" s="218"/>
      <c r="B790" s="217" t="s">
        <v>2640</v>
      </c>
      <c r="C790" s="217">
        <v>0</v>
      </c>
      <c r="D790" s="225">
        <v>9</v>
      </c>
      <c r="E790" s="222" t="s">
        <v>2710</v>
      </c>
      <c r="F790" s="205" t="str">
        <f t="shared" si="231"/>
        <v>0000-FQ-009</v>
      </c>
      <c r="G790" s="205" t="s">
        <v>2641</v>
      </c>
      <c r="H790" s="9" t="s">
        <v>2657</v>
      </c>
      <c r="I790" s="9" t="str">
        <f>VLOOKUP(J790,Auxiliary!B:C,2,0)</f>
        <v>IMAN</v>
      </c>
      <c r="J790" s="217" t="s">
        <v>2562</v>
      </c>
      <c r="K790" s="217" t="s">
        <v>2654</v>
      </c>
      <c r="L790" s="217" t="s">
        <v>2654</v>
      </c>
      <c r="M790" s="217" t="s">
        <v>2653</v>
      </c>
      <c r="N790" s="217" t="s">
        <v>2653</v>
      </c>
      <c r="O790" s="217" t="s">
        <v>2653</v>
      </c>
      <c r="P790" s="217" t="s">
        <v>2653</v>
      </c>
      <c r="Q790" s="217" t="s">
        <v>2653</v>
      </c>
      <c r="R790" s="217" t="s">
        <v>2653</v>
      </c>
      <c r="S790" s="217" t="s">
        <v>2653</v>
      </c>
      <c r="T790" s="217" t="s">
        <v>2653</v>
      </c>
      <c r="U790" s="217" t="s">
        <v>2653</v>
      </c>
      <c r="V790" s="217" t="s">
        <v>2653</v>
      </c>
      <c r="W790" s="217" t="s">
        <v>2653</v>
      </c>
      <c r="X790" s="217" t="s">
        <v>2653</v>
      </c>
      <c r="Y790" s="217" t="s">
        <v>2653</v>
      </c>
      <c r="Z790" s="217" t="s">
        <v>2653</v>
      </c>
      <c r="AA790" s="217" t="s">
        <v>2653</v>
      </c>
      <c r="AB790" s="217" t="str">
        <f t="shared" si="232"/>
        <v>NO</v>
      </c>
      <c r="AC790" s="217" t="str">
        <f t="shared" si="233"/>
        <v>NO</v>
      </c>
      <c r="AD790" s="217" t="str">
        <f t="shared" si="234"/>
        <v>YES</v>
      </c>
      <c r="AE790" s="217" t="str">
        <f t="shared" si="235"/>
        <v>YES</v>
      </c>
      <c r="AF790" s="217" t="str">
        <f t="shared" si="236"/>
        <v>NO</v>
      </c>
      <c r="AG790" s="217" t="str">
        <f t="shared" si="237"/>
        <v>YES</v>
      </c>
      <c r="AH790" s="217" t="str">
        <f t="shared" si="228"/>
        <v>NO</v>
      </c>
      <c r="AI790" s="217" t="str">
        <f t="shared" si="229"/>
        <v>NO</v>
      </c>
      <c r="AJ790" s="217" t="str">
        <f t="shared" si="238"/>
        <v>YES</v>
      </c>
      <c r="AK790" s="217" t="str">
        <f t="shared" si="239"/>
        <v>NO</v>
      </c>
      <c r="AL790" s="217" t="str">
        <f t="shared" si="240"/>
        <v>NO</v>
      </c>
      <c r="AM790" s="217" t="str">
        <f t="shared" si="241"/>
        <v>NO</v>
      </c>
      <c r="AN790" s="217" t="str">
        <f t="shared" si="242"/>
        <v>NO</v>
      </c>
      <c r="AO790" s="217" t="str">
        <f t="shared" si="242"/>
        <v>YES</v>
      </c>
      <c r="AP790" s="217" t="str">
        <f>IF(AND(Inputs!$E$16=TRUE,K790="YES"),"YES","NO")</f>
        <v>NO</v>
      </c>
      <c r="AQ790" s="217" t="str">
        <f t="shared" si="243"/>
        <v>YES</v>
      </c>
      <c r="AR790" s="217" t="str">
        <f t="shared" si="246"/>
        <v>YES</v>
      </c>
      <c r="AS790" s="263">
        <f t="shared" si="245"/>
        <v>16</v>
      </c>
      <c r="AT790" s="221">
        <f t="shared" si="230"/>
        <v>43472</v>
      </c>
      <c r="AU790" s="217" t="str">
        <f t="shared" si="244"/>
        <v>PO+16W</v>
      </c>
    </row>
    <row r="791" spans="1:47" s="9" customFormat="1" hidden="1" x14ac:dyDescent="0.25">
      <c r="A791" s="218"/>
      <c r="B791" s="217" t="s">
        <v>2640</v>
      </c>
      <c r="C791" s="217">
        <v>0</v>
      </c>
      <c r="D791" s="225">
        <v>10</v>
      </c>
      <c r="E791" s="205" t="s">
        <v>2510</v>
      </c>
      <c r="F791" s="205" t="str">
        <f t="shared" si="231"/>
        <v>0000-FQ-010</v>
      </c>
      <c r="G791" s="205" t="s">
        <v>2641</v>
      </c>
      <c r="H791" s="9" t="s">
        <v>2655</v>
      </c>
      <c r="I791" s="9" t="str">
        <f>VLOOKUP(J791,Auxiliary!B:C,2,0)</f>
        <v>INSP</v>
      </c>
      <c r="J791" s="217" t="s">
        <v>2560</v>
      </c>
      <c r="K791" s="217" t="s">
        <v>2654</v>
      </c>
      <c r="L791" s="217" t="s">
        <v>2654</v>
      </c>
      <c r="M791" s="217" t="s">
        <v>2654</v>
      </c>
      <c r="N791" s="217" t="s">
        <v>2654</v>
      </c>
      <c r="O791" s="217" t="s">
        <v>2654</v>
      </c>
      <c r="P791" s="217" t="s">
        <v>2654</v>
      </c>
      <c r="Q791" s="217" t="s">
        <v>2654</v>
      </c>
      <c r="R791" s="217" t="s">
        <v>2654</v>
      </c>
      <c r="S791" s="217" t="s">
        <v>2654</v>
      </c>
      <c r="T791" s="217" t="s">
        <v>2654</v>
      </c>
      <c r="U791" s="217" t="s">
        <v>2654</v>
      </c>
      <c r="V791" s="217" t="s">
        <v>2654</v>
      </c>
      <c r="W791" s="217" t="s">
        <v>2654</v>
      </c>
      <c r="X791" s="217" t="s">
        <v>2654</v>
      </c>
      <c r="Y791" s="217" t="s">
        <v>2654</v>
      </c>
      <c r="Z791" s="217" t="s">
        <v>2654</v>
      </c>
      <c r="AA791" s="217" t="s">
        <v>2654</v>
      </c>
      <c r="AB791" s="217" t="str">
        <f t="shared" si="232"/>
        <v>NO</v>
      </c>
      <c r="AC791" s="217" t="str">
        <f t="shared" si="233"/>
        <v>NO</v>
      </c>
      <c r="AD791" s="217" t="str">
        <f t="shared" si="234"/>
        <v>NO</v>
      </c>
      <c r="AE791" s="217" t="str">
        <f t="shared" si="235"/>
        <v>NO</v>
      </c>
      <c r="AF791" s="217" t="str">
        <f t="shared" si="236"/>
        <v>NO</v>
      </c>
      <c r="AG791" s="217" t="str">
        <f t="shared" si="237"/>
        <v>NO</v>
      </c>
      <c r="AH791" s="217" t="str">
        <f t="shared" si="228"/>
        <v>NO</v>
      </c>
      <c r="AI791" s="217" t="str">
        <f t="shared" si="229"/>
        <v>NO</v>
      </c>
      <c r="AJ791" s="217" t="str">
        <f t="shared" si="238"/>
        <v>NO</v>
      </c>
      <c r="AK791" s="217" t="str">
        <f t="shared" si="239"/>
        <v>NO</v>
      </c>
      <c r="AL791" s="217" t="str">
        <f t="shared" si="240"/>
        <v>NO</v>
      </c>
      <c r="AM791" s="217" t="str">
        <f t="shared" si="241"/>
        <v>NO</v>
      </c>
      <c r="AN791" s="217" t="str">
        <f t="shared" si="242"/>
        <v>NO</v>
      </c>
      <c r="AO791" s="217" t="str">
        <f t="shared" si="242"/>
        <v>NO</v>
      </c>
      <c r="AP791" s="217" t="str">
        <f>IF(AND(Inputs!$E$16=TRUE,K791="YES"),"YES","NO")</f>
        <v>NO</v>
      </c>
      <c r="AQ791" s="217" t="str">
        <f t="shared" si="243"/>
        <v>NO</v>
      </c>
      <c r="AR791" s="217" t="str">
        <f t="shared" si="246"/>
        <v>NO</v>
      </c>
      <c r="AS791" s="216">
        <v>20</v>
      </c>
      <c r="AT791" s="221">
        <f t="shared" si="230"/>
        <v>43500</v>
      </c>
      <c r="AU791" s="217" t="str">
        <f t="shared" si="244"/>
        <v>PO+20W</v>
      </c>
    </row>
    <row r="792" spans="1:47" s="9" customFormat="1" hidden="1" x14ac:dyDescent="0.25">
      <c r="A792" s="218"/>
      <c r="B792" s="217" t="s">
        <v>2641</v>
      </c>
      <c r="C792" s="217">
        <v>0</v>
      </c>
      <c r="D792" s="225">
        <v>1</v>
      </c>
      <c r="E792" s="222" t="s">
        <v>2035</v>
      </c>
      <c r="F792" s="205" t="str">
        <f t="shared" si="231"/>
        <v>0000-FR-001</v>
      </c>
      <c r="G792" s="205" t="s">
        <v>2641</v>
      </c>
      <c r="H792" s="9" t="s">
        <v>2668</v>
      </c>
      <c r="I792" s="9" t="str">
        <f>VLOOKUP(J792,Auxiliary!B:C,2,0)</f>
        <v>TRAN</v>
      </c>
      <c r="J792" s="217" t="s">
        <v>66</v>
      </c>
      <c r="K792" s="217" t="s">
        <v>2654</v>
      </c>
      <c r="L792" s="217" t="s">
        <v>2654</v>
      </c>
      <c r="M792" s="217" t="s">
        <v>2653</v>
      </c>
      <c r="N792" s="217" t="s">
        <v>2653</v>
      </c>
      <c r="O792" s="217" t="s">
        <v>2653</v>
      </c>
      <c r="P792" s="217" t="s">
        <v>2653</v>
      </c>
      <c r="Q792" s="217" t="s">
        <v>2653</v>
      </c>
      <c r="R792" s="217" t="s">
        <v>2653</v>
      </c>
      <c r="S792" s="217" t="s">
        <v>2653</v>
      </c>
      <c r="T792" s="217" t="s">
        <v>2653</v>
      </c>
      <c r="U792" s="217" t="s">
        <v>2653</v>
      </c>
      <c r="V792" s="217" t="s">
        <v>2653</v>
      </c>
      <c r="W792" s="217" t="s">
        <v>2653</v>
      </c>
      <c r="X792" s="217" t="s">
        <v>2653</v>
      </c>
      <c r="Y792" s="217" t="s">
        <v>2653</v>
      </c>
      <c r="Z792" s="217" t="s">
        <v>2653</v>
      </c>
      <c r="AA792" s="217" t="s">
        <v>2653</v>
      </c>
      <c r="AB792" s="217" t="str">
        <f t="shared" si="232"/>
        <v>NO</v>
      </c>
      <c r="AC792" s="217" t="str">
        <f t="shared" si="233"/>
        <v>NO</v>
      </c>
      <c r="AD792" s="217" t="str">
        <f t="shared" si="234"/>
        <v>YES</v>
      </c>
      <c r="AE792" s="217" t="str">
        <f t="shared" si="235"/>
        <v>YES</v>
      </c>
      <c r="AF792" s="217" t="str">
        <f t="shared" si="236"/>
        <v>NO</v>
      </c>
      <c r="AG792" s="217" t="str">
        <f t="shared" si="237"/>
        <v>YES</v>
      </c>
      <c r="AH792" s="217" t="str">
        <f t="shared" si="228"/>
        <v>NO</v>
      </c>
      <c r="AI792" s="217" t="str">
        <f t="shared" si="229"/>
        <v>NO</v>
      </c>
      <c r="AJ792" s="217" t="str">
        <f t="shared" si="238"/>
        <v>YES</v>
      </c>
      <c r="AK792" s="217" t="str">
        <f t="shared" si="239"/>
        <v>NO</v>
      </c>
      <c r="AL792" s="217" t="str">
        <f t="shared" si="240"/>
        <v>NO</v>
      </c>
      <c r="AM792" s="217" t="str">
        <f t="shared" si="241"/>
        <v>NO</v>
      </c>
      <c r="AN792" s="217" t="str">
        <f t="shared" si="242"/>
        <v>NO</v>
      </c>
      <c r="AO792" s="217" t="str">
        <f t="shared" si="242"/>
        <v>YES</v>
      </c>
      <c r="AP792" s="217" t="str">
        <f>IF(AND(Inputs!$E$16=TRUE,K792="YES"),"YES","NO")</f>
        <v>NO</v>
      </c>
      <c r="AQ792" s="217" t="str">
        <f t="shared" si="243"/>
        <v>YES</v>
      </c>
      <c r="AR792" s="217" t="str">
        <f t="shared" si="246"/>
        <v>YES</v>
      </c>
      <c r="AS792" s="216">
        <v>30</v>
      </c>
      <c r="AT792" s="221">
        <f t="shared" si="230"/>
        <v>43570</v>
      </c>
      <c r="AU792" s="217" t="str">
        <f t="shared" si="244"/>
        <v>PO+30W</v>
      </c>
    </row>
    <row r="793" spans="1:47" s="9" customFormat="1" hidden="1" x14ac:dyDescent="0.25">
      <c r="A793" s="218"/>
      <c r="B793" s="217" t="s">
        <v>2642</v>
      </c>
      <c r="C793" s="217">
        <v>200</v>
      </c>
      <c r="D793" s="225">
        <v>200</v>
      </c>
      <c r="E793" s="205" t="s">
        <v>2487</v>
      </c>
      <c r="F793" s="205" t="str">
        <f t="shared" si="231"/>
        <v>0000-FS-200</v>
      </c>
      <c r="G793" s="205" t="s">
        <v>2742</v>
      </c>
      <c r="H793" s="211" t="s">
        <v>2657</v>
      </c>
      <c r="I793" s="9" t="str">
        <f>VLOOKUP(J793,Auxiliary!B:C,2,0)</f>
        <v>BURN</v>
      </c>
      <c r="J793" s="218" t="s">
        <v>647</v>
      </c>
      <c r="K793" s="217" t="s">
        <v>2654</v>
      </c>
      <c r="L793" s="217" t="s">
        <v>2654</v>
      </c>
      <c r="M793" s="217" t="s">
        <v>2654</v>
      </c>
      <c r="N793" s="217" t="s">
        <v>2654</v>
      </c>
      <c r="O793" s="217" t="s">
        <v>2654</v>
      </c>
      <c r="P793" s="217" t="s">
        <v>2654</v>
      </c>
      <c r="Q793" s="217" t="s">
        <v>2654</v>
      </c>
      <c r="R793" s="217" t="s">
        <v>2654</v>
      </c>
      <c r="S793" s="217" t="s">
        <v>2654</v>
      </c>
      <c r="T793" s="217" t="s">
        <v>2654</v>
      </c>
      <c r="U793" s="217" t="s">
        <v>2654</v>
      </c>
      <c r="V793" s="217" t="s">
        <v>2654</v>
      </c>
      <c r="W793" s="217" t="s">
        <v>2654</v>
      </c>
      <c r="X793" s="217" t="s">
        <v>2654</v>
      </c>
      <c r="Y793" s="217" t="s">
        <v>2654</v>
      </c>
      <c r="Z793" s="217" t="s">
        <v>2654</v>
      </c>
      <c r="AA793" s="217" t="s">
        <v>2654</v>
      </c>
      <c r="AB793" s="217" t="str">
        <f t="shared" si="232"/>
        <v>NO</v>
      </c>
      <c r="AC793" s="217" t="str">
        <f t="shared" si="233"/>
        <v>NO</v>
      </c>
      <c r="AD793" s="217" t="str">
        <f t="shared" si="234"/>
        <v>NO</v>
      </c>
      <c r="AE793" s="217" t="str">
        <f t="shared" si="235"/>
        <v>NO</v>
      </c>
      <c r="AF793" s="217" t="str">
        <f t="shared" si="236"/>
        <v>NO</v>
      </c>
      <c r="AG793" s="217" t="str">
        <f t="shared" si="237"/>
        <v>NO</v>
      </c>
      <c r="AH793" s="217" t="str">
        <f t="shared" si="228"/>
        <v>NO</v>
      </c>
      <c r="AI793" s="217" t="str">
        <f t="shared" si="229"/>
        <v>NO</v>
      </c>
      <c r="AJ793" s="217" t="str">
        <f t="shared" si="238"/>
        <v>NO</v>
      </c>
      <c r="AK793" s="217" t="str">
        <f t="shared" si="239"/>
        <v>NO</v>
      </c>
      <c r="AL793" s="217" t="str">
        <f t="shared" si="240"/>
        <v>NO</v>
      </c>
      <c r="AM793" s="217" t="str">
        <f t="shared" si="241"/>
        <v>NO</v>
      </c>
      <c r="AN793" s="217" t="str">
        <f t="shared" si="242"/>
        <v>NO</v>
      </c>
      <c r="AO793" s="217" t="str">
        <f t="shared" si="242"/>
        <v>NO</v>
      </c>
      <c r="AP793" s="217" t="str">
        <f>IF(AND(Inputs!$E$16=TRUE,K793="YES"),"YES","NO")</f>
        <v>NO</v>
      </c>
      <c r="AQ793" s="217" t="str">
        <f t="shared" si="243"/>
        <v>NO</v>
      </c>
      <c r="AR793" s="217" t="str">
        <f t="shared" si="246"/>
        <v>NO</v>
      </c>
      <c r="AS793" s="216">
        <v>6</v>
      </c>
      <c r="AT793" s="221">
        <f t="shared" si="230"/>
        <v>43402</v>
      </c>
      <c r="AU793" s="217" t="str">
        <f t="shared" si="244"/>
        <v>PO+6W</v>
      </c>
    </row>
    <row r="794" spans="1:47" s="9" customFormat="1" x14ac:dyDescent="0.25">
      <c r="A794" s="218"/>
      <c r="B794" s="217" t="s">
        <v>2642</v>
      </c>
      <c r="C794" s="217">
        <v>300</v>
      </c>
      <c r="D794" s="225">
        <v>300</v>
      </c>
      <c r="E794" s="205" t="s">
        <v>2488</v>
      </c>
      <c r="F794" s="205" t="str">
        <f t="shared" si="231"/>
        <v>0000-FS-300</v>
      </c>
      <c r="G794" s="205" t="s">
        <v>2742</v>
      </c>
      <c r="H794" s="9" t="s">
        <v>2663</v>
      </c>
      <c r="I794" s="9" t="str">
        <f>VLOOKUP(J794,Auxiliary!B:C,2,0)</f>
        <v>PREF</v>
      </c>
      <c r="J794" s="217" t="s">
        <v>2524</v>
      </c>
      <c r="K794" s="217" t="s">
        <v>2654</v>
      </c>
      <c r="L794" s="217" t="s">
        <v>2654</v>
      </c>
      <c r="M794" s="217" t="s">
        <v>2654</v>
      </c>
      <c r="N794" s="217" t="s">
        <v>2654</v>
      </c>
      <c r="O794" s="217" t="s">
        <v>2654</v>
      </c>
      <c r="P794" s="217" t="s">
        <v>2654</v>
      </c>
      <c r="Q794" s="217" t="s">
        <v>2654</v>
      </c>
      <c r="R794" s="217" t="s">
        <v>2654</v>
      </c>
      <c r="S794" s="217" t="s">
        <v>2654</v>
      </c>
      <c r="T794" s="217" t="s">
        <v>2654</v>
      </c>
      <c r="U794" s="217" t="s">
        <v>2654</v>
      </c>
      <c r="V794" s="217" t="s">
        <v>2654</v>
      </c>
      <c r="W794" s="217" t="s">
        <v>2654</v>
      </c>
      <c r="X794" s="217" t="s">
        <v>2654</v>
      </c>
      <c r="Y794" s="217" t="s">
        <v>2654</v>
      </c>
      <c r="Z794" s="217" t="s">
        <v>2654</v>
      </c>
      <c r="AA794" s="217" t="s">
        <v>2654</v>
      </c>
      <c r="AB794" s="217" t="str">
        <f t="shared" si="232"/>
        <v>NO</v>
      </c>
      <c r="AC794" s="217" t="str">
        <f t="shared" si="233"/>
        <v>NO</v>
      </c>
      <c r="AD794" s="217" t="str">
        <f t="shared" si="234"/>
        <v>NO</v>
      </c>
      <c r="AE794" s="217" t="str">
        <f t="shared" si="235"/>
        <v>NO</v>
      </c>
      <c r="AF794" s="217" t="str">
        <f t="shared" si="236"/>
        <v>NO</v>
      </c>
      <c r="AG794" s="217" t="str">
        <f t="shared" si="237"/>
        <v>NO</v>
      </c>
      <c r="AH794" s="217" t="str">
        <f t="shared" ref="AH794:AH852" si="247">IF(AND(T$6="X",T794="YES"),"YES","NO")</f>
        <v>NO</v>
      </c>
      <c r="AI794" s="217" t="str">
        <f t="shared" ref="AI794:AI852" si="248">IF(AND(U$6="X",U794="YES"),"YES","NO")</f>
        <v>NO</v>
      </c>
      <c r="AJ794" s="217" t="str">
        <f t="shared" si="238"/>
        <v>NO</v>
      </c>
      <c r="AK794" s="217" t="str">
        <f t="shared" si="239"/>
        <v>NO</v>
      </c>
      <c r="AL794" s="217" t="str">
        <f t="shared" si="240"/>
        <v>NO</v>
      </c>
      <c r="AM794" s="217" t="str">
        <f t="shared" si="241"/>
        <v>NO</v>
      </c>
      <c r="AN794" s="217" t="str">
        <f t="shared" si="242"/>
        <v>NO</v>
      </c>
      <c r="AO794" s="217" t="str">
        <f t="shared" si="242"/>
        <v>NO</v>
      </c>
      <c r="AP794" s="217" t="str">
        <f>IF(AND(Inputs!$E$16=TRUE,K794="YES"),"YES","NO")</f>
        <v>NO</v>
      </c>
      <c r="AQ794" s="217" t="str">
        <f t="shared" si="243"/>
        <v>NO</v>
      </c>
      <c r="AR794" s="217" t="str">
        <f t="shared" si="246"/>
        <v>NO</v>
      </c>
      <c r="AS794" s="216">
        <v>6</v>
      </c>
      <c r="AT794" s="221">
        <f t="shared" si="230"/>
        <v>43402</v>
      </c>
      <c r="AU794" s="217" t="str">
        <f t="shared" si="244"/>
        <v>PO+6W</v>
      </c>
    </row>
    <row r="795" spans="1:47" s="9" customFormat="1" hidden="1" x14ac:dyDescent="0.25">
      <c r="A795" s="218"/>
      <c r="B795" s="217" t="s">
        <v>2642</v>
      </c>
      <c r="C795" s="217">
        <v>400</v>
      </c>
      <c r="D795" s="225">
        <v>400</v>
      </c>
      <c r="E795" s="205" t="s">
        <v>2706</v>
      </c>
      <c r="F795" s="205" t="str">
        <f t="shared" si="231"/>
        <v>0000-FS-400</v>
      </c>
      <c r="G795" s="205" t="s">
        <v>2742</v>
      </c>
      <c r="H795" s="9" t="s">
        <v>2663</v>
      </c>
      <c r="I795" s="9" t="str">
        <f>VLOOKUP(J795,Auxiliary!B:C,2,0)</f>
        <v>PREF</v>
      </c>
      <c r="J795" s="217" t="s">
        <v>2524</v>
      </c>
      <c r="K795" s="217" t="s">
        <v>2654</v>
      </c>
      <c r="L795" s="217" t="s">
        <v>2654</v>
      </c>
      <c r="M795" s="217" t="s">
        <v>2654</v>
      </c>
      <c r="N795" s="217" t="s">
        <v>2654</v>
      </c>
      <c r="O795" s="217" t="s">
        <v>2654</v>
      </c>
      <c r="P795" s="217" t="s">
        <v>2654</v>
      </c>
      <c r="Q795" s="217" t="s">
        <v>2654</v>
      </c>
      <c r="R795" s="217" t="s">
        <v>2654</v>
      </c>
      <c r="S795" s="217" t="s">
        <v>2654</v>
      </c>
      <c r="T795" s="217" t="s">
        <v>2654</v>
      </c>
      <c r="U795" s="217" t="s">
        <v>2654</v>
      </c>
      <c r="V795" s="217" t="s">
        <v>2654</v>
      </c>
      <c r="W795" s="217" t="s">
        <v>2654</v>
      </c>
      <c r="X795" s="217" t="s">
        <v>2654</v>
      </c>
      <c r="Y795" s="217" t="s">
        <v>2654</v>
      </c>
      <c r="Z795" s="217" t="s">
        <v>2654</v>
      </c>
      <c r="AA795" s="217" t="s">
        <v>2654</v>
      </c>
      <c r="AB795" s="217" t="str">
        <f t="shared" si="232"/>
        <v>NO</v>
      </c>
      <c r="AC795" s="217" t="str">
        <f t="shared" si="233"/>
        <v>NO</v>
      </c>
      <c r="AD795" s="217" t="str">
        <f t="shared" si="234"/>
        <v>NO</v>
      </c>
      <c r="AE795" s="217" t="str">
        <f t="shared" si="235"/>
        <v>NO</v>
      </c>
      <c r="AF795" s="217" t="str">
        <f t="shared" si="236"/>
        <v>NO</v>
      </c>
      <c r="AG795" s="217" t="str">
        <f t="shared" si="237"/>
        <v>NO</v>
      </c>
      <c r="AH795" s="217" t="str">
        <f t="shared" si="247"/>
        <v>NO</v>
      </c>
      <c r="AI795" s="217" t="str">
        <f t="shared" si="248"/>
        <v>NO</v>
      </c>
      <c r="AJ795" s="217" t="str">
        <f t="shared" si="238"/>
        <v>NO</v>
      </c>
      <c r="AK795" s="217" t="str">
        <f t="shared" si="239"/>
        <v>NO</v>
      </c>
      <c r="AL795" s="217" t="str">
        <f t="shared" si="240"/>
        <v>NO</v>
      </c>
      <c r="AM795" s="217" t="str">
        <f t="shared" si="241"/>
        <v>NO</v>
      </c>
      <c r="AN795" s="217" t="str">
        <f t="shared" si="242"/>
        <v>NO</v>
      </c>
      <c r="AO795" s="217" t="str">
        <f t="shared" si="242"/>
        <v>NO</v>
      </c>
      <c r="AP795" s="217" t="str">
        <f>IF(AND(Inputs!$E$16=TRUE,K795="YES"),"YES","NO")</f>
        <v>NO</v>
      </c>
      <c r="AQ795" s="217" t="str">
        <f t="shared" si="243"/>
        <v>NO</v>
      </c>
      <c r="AR795" s="217" t="str">
        <f t="shared" si="246"/>
        <v>NO</v>
      </c>
      <c r="AS795" s="216">
        <v>6</v>
      </c>
      <c r="AT795" s="221">
        <f t="shared" si="230"/>
        <v>43402</v>
      </c>
      <c r="AU795" s="217" t="str">
        <f t="shared" si="244"/>
        <v>PO+6W</v>
      </c>
    </row>
    <row r="796" spans="1:47" s="9" customFormat="1" hidden="1" x14ac:dyDescent="0.25">
      <c r="A796" s="218"/>
      <c r="B796" s="217" t="s">
        <v>2642</v>
      </c>
      <c r="C796" s="217">
        <v>400</v>
      </c>
      <c r="D796" s="225">
        <v>450</v>
      </c>
      <c r="E796" s="205" t="s">
        <v>2511</v>
      </c>
      <c r="F796" s="205" t="str">
        <f t="shared" si="231"/>
        <v>0000-FS-450</v>
      </c>
      <c r="G796" s="205" t="s">
        <v>2742</v>
      </c>
      <c r="H796" s="9" t="s">
        <v>2656</v>
      </c>
      <c r="I796" s="9" t="str">
        <f>VLOOKUP(J796,Auxiliary!B:C,2,0)</f>
        <v>PIPI</v>
      </c>
      <c r="J796" s="217" t="s">
        <v>2476</v>
      </c>
      <c r="K796" s="217" t="s">
        <v>2654</v>
      </c>
      <c r="L796" s="217" t="s">
        <v>2654</v>
      </c>
      <c r="M796" s="217" t="s">
        <v>2654</v>
      </c>
      <c r="N796" s="217" t="s">
        <v>2654</v>
      </c>
      <c r="O796" s="217" t="s">
        <v>2654</v>
      </c>
      <c r="P796" s="217" t="s">
        <v>2654</v>
      </c>
      <c r="Q796" s="217" t="s">
        <v>2654</v>
      </c>
      <c r="R796" s="217" t="s">
        <v>2654</v>
      </c>
      <c r="S796" s="217" t="s">
        <v>2653</v>
      </c>
      <c r="T796" s="217" t="s">
        <v>2654</v>
      </c>
      <c r="U796" s="217" t="s">
        <v>2654</v>
      </c>
      <c r="V796" s="217" t="s">
        <v>2654</v>
      </c>
      <c r="W796" s="217" t="s">
        <v>2654</v>
      </c>
      <c r="X796" s="217" t="s">
        <v>2654</v>
      </c>
      <c r="Y796" s="217" t="s">
        <v>2654</v>
      </c>
      <c r="Z796" s="217" t="s">
        <v>2654</v>
      </c>
      <c r="AA796" s="217" t="s">
        <v>2654</v>
      </c>
      <c r="AB796" s="217" t="str">
        <f t="shared" si="232"/>
        <v>NO</v>
      </c>
      <c r="AC796" s="217" t="str">
        <f t="shared" si="233"/>
        <v>NO</v>
      </c>
      <c r="AD796" s="217" t="str">
        <f t="shared" si="234"/>
        <v>NO</v>
      </c>
      <c r="AE796" s="217" t="str">
        <f t="shared" si="235"/>
        <v>NO</v>
      </c>
      <c r="AF796" s="217" t="str">
        <f t="shared" si="236"/>
        <v>NO</v>
      </c>
      <c r="AG796" s="217" t="str">
        <f t="shared" si="237"/>
        <v>YES</v>
      </c>
      <c r="AH796" s="217" t="str">
        <f t="shared" si="247"/>
        <v>NO</v>
      </c>
      <c r="AI796" s="217" t="str">
        <f t="shared" si="248"/>
        <v>NO</v>
      </c>
      <c r="AJ796" s="217" t="str">
        <f t="shared" si="238"/>
        <v>NO</v>
      </c>
      <c r="AK796" s="217" t="str">
        <f t="shared" si="239"/>
        <v>NO</v>
      </c>
      <c r="AL796" s="217" t="str">
        <f t="shared" si="240"/>
        <v>NO</v>
      </c>
      <c r="AM796" s="217" t="str">
        <f t="shared" si="241"/>
        <v>NO</v>
      </c>
      <c r="AN796" s="217" t="str">
        <f t="shared" si="242"/>
        <v>NO</v>
      </c>
      <c r="AO796" s="217" t="str">
        <f t="shared" si="242"/>
        <v>NO</v>
      </c>
      <c r="AP796" s="217" t="str">
        <f>IF(AND(Inputs!$E$16=TRUE,K796="YES"),"YES","NO")</f>
        <v>NO</v>
      </c>
      <c r="AQ796" s="217" t="str">
        <f t="shared" si="243"/>
        <v>YES</v>
      </c>
      <c r="AR796" s="217" t="str">
        <f t="shared" si="246"/>
        <v>YES</v>
      </c>
      <c r="AS796" s="216">
        <v>6</v>
      </c>
      <c r="AT796" s="221">
        <f t="shared" si="230"/>
        <v>43402</v>
      </c>
      <c r="AU796" s="217" t="str">
        <f t="shared" si="244"/>
        <v>PO+6W</v>
      </c>
    </row>
    <row r="797" spans="1:47" s="9" customFormat="1" hidden="1" x14ac:dyDescent="0.25">
      <c r="A797" s="218"/>
      <c r="B797" s="217" t="s">
        <v>2642</v>
      </c>
      <c r="C797" s="217">
        <v>500</v>
      </c>
      <c r="D797" s="225">
        <v>500</v>
      </c>
      <c r="E797" s="205" t="s">
        <v>2489</v>
      </c>
      <c r="F797" s="205" t="str">
        <f t="shared" si="231"/>
        <v>0000-FS-500</v>
      </c>
      <c r="G797" s="205" t="s">
        <v>2742</v>
      </c>
      <c r="H797" s="211" t="s">
        <v>2663</v>
      </c>
      <c r="I797" s="9" t="str">
        <f>VLOOKUP(J797,Auxiliary!B:C,2,0)</f>
        <v>PREF</v>
      </c>
      <c r="J797" s="218" t="s">
        <v>2524</v>
      </c>
      <c r="K797" s="217" t="s">
        <v>2654</v>
      </c>
      <c r="L797" s="217" t="s">
        <v>2654</v>
      </c>
      <c r="M797" s="218" t="s">
        <v>2654</v>
      </c>
      <c r="N797" s="217" t="s">
        <v>2654</v>
      </c>
      <c r="O797" s="217" t="s">
        <v>2654</v>
      </c>
      <c r="P797" s="217" t="s">
        <v>2654</v>
      </c>
      <c r="Q797" s="217" t="s">
        <v>2654</v>
      </c>
      <c r="R797" s="217" t="s">
        <v>2654</v>
      </c>
      <c r="S797" s="217" t="s">
        <v>2654</v>
      </c>
      <c r="T797" s="217" t="s">
        <v>2654</v>
      </c>
      <c r="U797" s="217" t="s">
        <v>2654</v>
      </c>
      <c r="V797" s="217" t="s">
        <v>2654</v>
      </c>
      <c r="W797" s="217" t="s">
        <v>2654</v>
      </c>
      <c r="X797" s="217" t="s">
        <v>2654</v>
      </c>
      <c r="Y797" s="217" t="s">
        <v>2654</v>
      </c>
      <c r="Z797" s="217" t="s">
        <v>2654</v>
      </c>
      <c r="AA797" s="217" t="s">
        <v>2654</v>
      </c>
      <c r="AB797" s="217" t="str">
        <f t="shared" si="232"/>
        <v>NO</v>
      </c>
      <c r="AC797" s="217" t="str">
        <f t="shared" si="233"/>
        <v>NO</v>
      </c>
      <c r="AD797" s="217" t="str">
        <f t="shared" si="234"/>
        <v>NO</v>
      </c>
      <c r="AE797" s="217" t="str">
        <f t="shared" si="235"/>
        <v>NO</v>
      </c>
      <c r="AF797" s="217" t="str">
        <f t="shared" si="236"/>
        <v>NO</v>
      </c>
      <c r="AG797" s="217" t="str">
        <f t="shared" si="237"/>
        <v>NO</v>
      </c>
      <c r="AH797" s="217" t="str">
        <f t="shared" si="247"/>
        <v>NO</v>
      </c>
      <c r="AI797" s="217" t="str">
        <f t="shared" si="248"/>
        <v>NO</v>
      </c>
      <c r="AJ797" s="217" t="str">
        <f t="shared" si="238"/>
        <v>NO</v>
      </c>
      <c r="AK797" s="217" t="str">
        <f t="shared" si="239"/>
        <v>NO</v>
      </c>
      <c r="AL797" s="217" t="str">
        <f t="shared" si="240"/>
        <v>NO</v>
      </c>
      <c r="AM797" s="217" t="str">
        <f t="shared" si="241"/>
        <v>NO</v>
      </c>
      <c r="AN797" s="217" t="str">
        <f t="shared" si="242"/>
        <v>NO</v>
      </c>
      <c r="AO797" s="217" t="str">
        <f t="shared" si="242"/>
        <v>NO</v>
      </c>
      <c r="AP797" s="217" t="str">
        <f>IF(AND(Inputs!$E$16=TRUE,K797="YES"),"YES","NO")</f>
        <v>NO</v>
      </c>
      <c r="AQ797" s="217" t="str">
        <f t="shared" si="243"/>
        <v>NO</v>
      </c>
      <c r="AR797" s="217" t="str">
        <f t="shared" si="246"/>
        <v>NO</v>
      </c>
      <c r="AS797" s="216">
        <v>6</v>
      </c>
      <c r="AT797" s="221">
        <f t="shared" si="230"/>
        <v>43402</v>
      </c>
      <c r="AU797" s="217" t="str">
        <f t="shared" si="244"/>
        <v>PO+6W</v>
      </c>
    </row>
    <row r="798" spans="1:47" s="9" customFormat="1" hidden="1" x14ac:dyDescent="0.25">
      <c r="A798" s="218"/>
      <c r="B798" s="217" t="s">
        <v>2642</v>
      </c>
      <c r="C798" s="217">
        <v>600</v>
      </c>
      <c r="D798" s="225">
        <v>600</v>
      </c>
      <c r="E798" s="205" t="s">
        <v>448</v>
      </c>
      <c r="F798" s="205" t="str">
        <f t="shared" si="231"/>
        <v>0000-FS-600</v>
      </c>
      <c r="G798" s="205" t="s">
        <v>2742</v>
      </c>
      <c r="H798" s="9" t="s">
        <v>2663</v>
      </c>
      <c r="I798" s="9" t="str">
        <f>VLOOKUP(J798,Auxiliary!B:C,2,0)</f>
        <v>CAST</v>
      </c>
      <c r="J798" s="217" t="s">
        <v>448</v>
      </c>
      <c r="K798" s="217" t="s">
        <v>2654</v>
      </c>
      <c r="L798" s="217" t="s">
        <v>2654</v>
      </c>
      <c r="M798" s="218" t="s">
        <v>2654</v>
      </c>
      <c r="N798" s="217" t="s">
        <v>2654</v>
      </c>
      <c r="O798" s="217" t="s">
        <v>2654</v>
      </c>
      <c r="P798" s="217" t="s">
        <v>2654</v>
      </c>
      <c r="Q798" s="217" t="s">
        <v>2654</v>
      </c>
      <c r="R798" s="217" t="s">
        <v>2654</v>
      </c>
      <c r="S798" s="217" t="s">
        <v>2654</v>
      </c>
      <c r="T798" s="217" t="s">
        <v>2654</v>
      </c>
      <c r="U798" s="217" t="s">
        <v>2654</v>
      </c>
      <c r="V798" s="217" t="s">
        <v>2654</v>
      </c>
      <c r="W798" s="217" t="s">
        <v>2654</v>
      </c>
      <c r="X798" s="217" t="s">
        <v>2654</v>
      </c>
      <c r="Y798" s="217" t="s">
        <v>2654</v>
      </c>
      <c r="Z798" s="217" t="s">
        <v>2654</v>
      </c>
      <c r="AA798" s="217" t="s">
        <v>2654</v>
      </c>
      <c r="AB798" s="217" t="str">
        <f t="shared" si="232"/>
        <v>NO</v>
      </c>
      <c r="AC798" s="217" t="str">
        <f t="shared" si="233"/>
        <v>NO</v>
      </c>
      <c r="AD798" s="217" t="str">
        <f t="shared" si="234"/>
        <v>NO</v>
      </c>
      <c r="AE798" s="217" t="str">
        <f t="shared" si="235"/>
        <v>NO</v>
      </c>
      <c r="AF798" s="217" t="str">
        <f t="shared" si="236"/>
        <v>NO</v>
      </c>
      <c r="AG798" s="217" t="str">
        <f t="shared" si="237"/>
        <v>NO</v>
      </c>
      <c r="AH798" s="217" t="str">
        <f t="shared" si="247"/>
        <v>NO</v>
      </c>
      <c r="AI798" s="217" t="str">
        <f t="shared" si="248"/>
        <v>NO</v>
      </c>
      <c r="AJ798" s="217" t="str">
        <f t="shared" si="238"/>
        <v>NO</v>
      </c>
      <c r="AK798" s="217" t="str">
        <f t="shared" si="239"/>
        <v>NO</v>
      </c>
      <c r="AL798" s="217" t="str">
        <f t="shared" si="240"/>
        <v>NO</v>
      </c>
      <c r="AM798" s="217" t="str">
        <f t="shared" si="241"/>
        <v>NO</v>
      </c>
      <c r="AN798" s="217" t="str">
        <f t="shared" si="242"/>
        <v>NO</v>
      </c>
      <c r="AO798" s="217" t="str">
        <f t="shared" si="242"/>
        <v>NO</v>
      </c>
      <c r="AP798" s="217" t="str">
        <f>IF(AND(Inputs!$E$16=TRUE,K798="YES"),"YES","NO")</f>
        <v>NO</v>
      </c>
      <c r="AQ798" s="217" t="str">
        <f t="shared" si="243"/>
        <v>NO</v>
      </c>
      <c r="AR798" s="217" t="str">
        <f t="shared" si="246"/>
        <v>NO</v>
      </c>
      <c r="AS798" s="216">
        <v>6</v>
      </c>
      <c r="AT798" s="221">
        <f t="shared" si="230"/>
        <v>43402</v>
      </c>
      <c r="AU798" s="217" t="str">
        <f t="shared" si="244"/>
        <v>PO+6W</v>
      </c>
    </row>
    <row r="799" spans="1:47" s="9" customFormat="1" hidden="1" x14ac:dyDescent="0.25">
      <c r="A799" s="218"/>
      <c r="B799" s="217" t="s">
        <v>2642</v>
      </c>
      <c r="C799" s="217">
        <v>700</v>
      </c>
      <c r="D799" s="225">
        <v>700</v>
      </c>
      <c r="E799" s="205" t="s">
        <v>2707</v>
      </c>
      <c r="F799" s="205" t="str">
        <f t="shared" si="231"/>
        <v>0000-FS-700</v>
      </c>
      <c r="G799" s="205" t="s">
        <v>2742</v>
      </c>
      <c r="H799" s="211" t="s">
        <v>2663</v>
      </c>
      <c r="I799" s="9" t="str">
        <f>VLOOKUP(J799,Auxiliary!B:C,2,0)</f>
        <v>GENE</v>
      </c>
      <c r="J799" s="218" t="s">
        <v>2051</v>
      </c>
      <c r="K799" s="217" t="s">
        <v>2654</v>
      </c>
      <c r="L799" s="217" t="s">
        <v>2654</v>
      </c>
      <c r="M799" s="218" t="s">
        <v>2654</v>
      </c>
      <c r="N799" s="217" t="s">
        <v>2654</v>
      </c>
      <c r="O799" s="217" t="s">
        <v>2654</v>
      </c>
      <c r="P799" s="217" t="s">
        <v>2654</v>
      </c>
      <c r="Q799" s="217" t="s">
        <v>2654</v>
      </c>
      <c r="R799" s="217" t="s">
        <v>2654</v>
      </c>
      <c r="S799" s="217" t="s">
        <v>2654</v>
      </c>
      <c r="T799" s="217" t="s">
        <v>2654</v>
      </c>
      <c r="U799" s="217" t="s">
        <v>2653</v>
      </c>
      <c r="V799" s="217" t="s">
        <v>2654</v>
      </c>
      <c r="W799" s="217" t="s">
        <v>2654</v>
      </c>
      <c r="X799" s="217" t="s">
        <v>2654</v>
      </c>
      <c r="Y799" s="217" t="s">
        <v>2654</v>
      </c>
      <c r="Z799" s="217" t="s">
        <v>2654</v>
      </c>
      <c r="AA799" s="217" t="s">
        <v>2654</v>
      </c>
      <c r="AB799" s="217" t="str">
        <f t="shared" si="232"/>
        <v>NO</v>
      </c>
      <c r="AC799" s="217" t="str">
        <f t="shared" si="233"/>
        <v>NO</v>
      </c>
      <c r="AD799" s="217" t="str">
        <f t="shared" si="234"/>
        <v>NO</v>
      </c>
      <c r="AE799" s="217" t="str">
        <f t="shared" si="235"/>
        <v>NO</v>
      </c>
      <c r="AF799" s="217" t="str">
        <f t="shared" si="236"/>
        <v>NO</v>
      </c>
      <c r="AG799" s="217" t="str">
        <f t="shared" si="237"/>
        <v>NO</v>
      </c>
      <c r="AH799" s="217" t="str">
        <f t="shared" si="247"/>
        <v>NO</v>
      </c>
      <c r="AI799" s="217" t="str">
        <f t="shared" si="248"/>
        <v>NO</v>
      </c>
      <c r="AJ799" s="217" t="str">
        <f t="shared" si="238"/>
        <v>NO</v>
      </c>
      <c r="AK799" s="217" t="str">
        <f t="shared" si="239"/>
        <v>NO</v>
      </c>
      <c r="AL799" s="217" t="str">
        <f t="shared" si="240"/>
        <v>NO</v>
      </c>
      <c r="AM799" s="217" t="str">
        <f t="shared" si="241"/>
        <v>NO</v>
      </c>
      <c r="AN799" s="217" t="str">
        <f t="shared" si="242"/>
        <v>NO</v>
      </c>
      <c r="AO799" s="217" t="str">
        <f t="shared" si="242"/>
        <v>NO</v>
      </c>
      <c r="AP799" s="217" t="str">
        <f>IF(AND(Inputs!$E$16=TRUE,K799="YES"),"YES","NO")</f>
        <v>NO</v>
      </c>
      <c r="AQ799" s="217" t="str">
        <f t="shared" si="243"/>
        <v>NO</v>
      </c>
      <c r="AR799" s="217" t="str">
        <f t="shared" si="246"/>
        <v>NO</v>
      </c>
      <c r="AS799" s="216">
        <v>8</v>
      </c>
      <c r="AT799" s="221">
        <f t="shared" si="230"/>
        <v>43416</v>
      </c>
      <c r="AU799" s="217" t="str">
        <f t="shared" si="244"/>
        <v>PO+8W</v>
      </c>
    </row>
    <row r="800" spans="1:47" s="9" customFormat="1" hidden="1" x14ac:dyDescent="0.25">
      <c r="A800" s="218"/>
      <c r="B800" s="217" t="s">
        <v>2642</v>
      </c>
      <c r="C800" s="217">
        <v>700</v>
      </c>
      <c r="D800" s="225">
        <v>761</v>
      </c>
      <c r="E800" s="205" t="s">
        <v>201</v>
      </c>
      <c r="F800" s="205" t="str">
        <f t="shared" si="231"/>
        <v>0000-FS-761</v>
      </c>
      <c r="G800" s="205" t="s">
        <v>2742</v>
      </c>
      <c r="H800" s="9" t="s">
        <v>2663</v>
      </c>
      <c r="I800" s="9" t="str">
        <f>VLOOKUP(J800,Auxiliary!B:C,2,0)</f>
        <v>PUMP</v>
      </c>
      <c r="J800" s="217" t="s">
        <v>2530</v>
      </c>
      <c r="K800" s="217" t="s">
        <v>2654</v>
      </c>
      <c r="L800" s="217" t="s">
        <v>2654</v>
      </c>
      <c r="M800" s="217" t="s">
        <v>2654</v>
      </c>
      <c r="N800" s="217" t="s">
        <v>2654</v>
      </c>
      <c r="O800" s="217" t="s">
        <v>2654</v>
      </c>
      <c r="P800" s="217" t="s">
        <v>2654</v>
      </c>
      <c r="Q800" s="217" t="s">
        <v>2654</v>
      </c>
      <c r="R800" s="217" t="s">
        <v>2654</v>
      </c>
      <c r="S800" s="217" t="s">
        <v>2654</v>
      </c>
      <c r="T800" s="217" t="s">
        <v>2653</v>
      </c>
      <c r="U800" s="217" t="s">
        <v>2654</v>
      </c>
      <c r="V800" s="217" t="s">
        <v>2654</v>
      </c>
      <c r="W800" s="217" t="s">
        <v>2654</v>
      </c>
      <c r="X800" s="217" t="s">
        <v>2654</v>
      </c>
      <c r="Y800" s="217" t="s">
        <v>2654</v>
      </c>
      <c r="Z800" s="217" t="s">
        <v>2654</v>
      </c>
      <c r="AA800" s="217" t="s">
        <v>2654</v>
      </c>
      <c r="AB800" s="217" t="str">
        <f t="shared" si="232"/>
        <v>NO</v>
      </c>
      <c r="AC800" s="217" t="str">
        <f t="shared" si="233"/>
        <v>NO</v>
      </c>
      <c r="AD800" s="217" t="str">
        <f t="shared" si="234"/>
        <v>NO</v>
      </c>
      <c r="AE800" s="217" t="str">
        <f t="shared" si="235"/>
        <v>NO</v>
      </c>
      <c r="AF800" s="217" t="str">
        <f t="shared" si="236"/>
        <v>NO</v>
      </c>
      <c r="AG800" s="217" t="str">
        <f t="shared" si="237"/>
        <v>NO</v>
      </c>
      <c r="AH800" s="217" t="str">
        <f t="shared" si="247"/>
        <v>NO</v>
      </c>
      <c r="AI800" s="217" t="str">
        <f t="shared" si="248"/>
        <v>NO</v>
      </c>
      <c r="AJ800" s="217" t="str">
        <f t="shared" si="238"/>
        <v>NO</v>
      </c>
      <c r="AK800" s="217" t="str">
        <f t="shared" si="239"/>
        <v>NO</v>
      </c>
      <c r="AL800" s="217" t="str">
        <f t="shared" si="240"/>
        <v>NO</v>
      </c>
      <c r="AM800" s="217" t="str">
        <f t="shared" si="241"/>
        <v>NO</v>
      </c>
      <c r="AN800" s="217" t="str">
        <f t="shared" si="242"/>
        <v>NO</v>
      </c>
      <c r="AO800" s="217" t="str">
        <f t="shared" si="242"/>
        <v>NO</v>
      </c>
      <c r="AP800" s="217" t="str">
        <f>IF(AND(Inputs!$E$16=TRUE,K800="YES"),"YES","NO")</f>
        <v>NO</v>
      </c>
      <c r="AQ800" s="217" t="str">
        <f t="shared" si="243"/>
        <v>NO</v>
      </c>
      <c r="AR800" s="217" t="str">
        <f t="shared" si="246"/>
        <v>NO</v>
      </c>
      <c r="AS800" s="216">
        <v>8</v>
      </c>
      <c r="AT800" s="221">
        <f t="shared" si="230"/>
        <v>43416</v>
      </c>
      <c r="AU800" s="217" t="str">
        <f t="shared" si="244"/>
        <v>PO+8W</v>
      </c>
    </row>
    <row r="801" spans="1:47" s="9" customFormat="1" hidden="1" x14ac:dyDescent="0.25">
      <c r="A801" s="218"/>
      <c r="B801" s="217" t="s">
        <v>2642</v>
      </c>
      <c r="C801" s="217">
        <v>700</v>
      </c>
      <c r="D801" s="225">
        <v>781</v>
      </c>
      <c r="E801" s="205" t="s">
        <v>2708</v>
      </c>
      <c r="F801" s="205" t="str">
        <f t="shared" si="231"/>
        <v>0000-FS-781</v>
      </c>
      <c r="G801" s="205" t="s">
        <v>2742</v>
      </c>
      <c r="H801" s="9" t="s">
        <v>2657</v>
      </c>
      <c r="I801" s="9" t="str">
        <f>VLOOKUP(J801,Auxiliary!B:C,2,0)</f>
        <v>DRUM</v>
      </c>
      <c r="J801" s="217" t="s">
        <v>2567</v>
      </c>
      <c r="K801" s="217" t="s">
        <v>2654</v>
      </c>
      <c r="L801" s="217" t="s">
        <v>2654</v>
      </c>
      <c r="M801" s="217" t="s">
        <v>2654</v>
      </c>
      <c r="N801" s="217" t="s">
        <v>2654</v>
      </c>
      <c r="O801" s="217" t="s">
        <v>2654</v>
      </c>
      <c r="P801" s="217" t="s">
        <v>2654</v>
      </c>
      <c r="Q801" s="217" t="s">
        <v>2654</v>
      </c>
      <c r="R801" s="217" t="s">
        <v>2654</v>
      </c>
      <c r="S801" s="217" t="s">
        <v>2654</v>
      </c>
      <c r="T801" s="217" t="s">
        <v>2654</v>
      </c>
      <c r="U801" s="217" t="s">
        <v>2654</v>
      </c>
      <c r="V801" s="217" t="s">
        <v>2654</v>
      </c>
      <c r="W801" s="217" t="s">
        <v>2654</v>
      </c>
      <c r="X801" s="217" t="s">
        <v>2654</v>
      </c>
      <c r="Y801" s="217" t="s">
        <v>2654</v>
      </c>
      <c r="Z801" s="217" t="s">
        <v>2654</v>
      </c>
      <c r="AA801" s="217" t="s">
        <v>2654</v>
      </c>
      <c r="AB801" s="217" t="str">
        <f t="shared" si="232"/>
        <v>NO</v>
      </c>
      <c r="AC801" s="217" t="str">
        <f t="shared" si="233"/>
        <v>NO</v>
      </c>
      <c r="AD801" s="217" t="str">
        <f t="shared" si="234"/>
        <v>NO</v>
      </c>
      <c r="AE801" s="217" t="str">
        <f t="shared" si="235"/>
        <v>NO</v>
      </c>
      <c r="AF801" s="217" t="str">
        <f t="shared" si="236"/>
        <v>NO</v>
      </c>
      <c r="AG801" s="217" t="str">
        <f t="shared" si="237"/>
        <v>NO</v>
      </c>
      <c r="AH801" s="217" t="str">
        <f t="shared" si="247"/>
        <v>NO</v>
      </c>
      <c r="AI801" s="217" t="str">
        <f t="shared" si="248"/>
        <v>NO</v>
      </c>
      <c r="AJ801" s="217" t="str">
        <f t="shared" si="238"/>
        <v>NO</v>
      </c>
      <c r="AK801" s="217" t="str">
        <f t="shared" si="239"/>
        <v>NO</v>
      </c>
      <c r="AL801" s="217" t="str">
        <f t="shared" si="240"/>
        <v>NO</v>
      </c>
      <c r="AM801" s="217" t="str">
        <f t="shared" si="241"/>
        <v>NO</v>
      </c>
      <c r="AN801" s="217" t="str">
        <f t="shared" si="242"/>
        <v>NO</v>
      </c>
      <c r="AO801" s="217" t="str">
        <f t="shared" si="242"/>
        <v>NO</v>
      </c>
      <c r="AP801" s="217" t="str">
        <f>IF(AND(Inputs!$E$16=TRUE,K801="YES"),"YES","NO")</f>
        <v>NO</v>
      </c>
      <c r="AQ801" s="217" t="str">
        <f t="shared" si="243"/>
        <v>NO</v>
      </c>
      <c r="AR801" s="217" t="str">
        <f t="shared" si="246"/>
        <v>NO</v>
      </c>
      <c r="AS801" s="216">
        <v>12</v>
      </c>
      <c r="AT801" s="221">
        <f t="shared" si="230"/>
        <v>43444</v>
      </c>
      <c r="AU801" s="217" t="str">
        <f t="shared" si="244"/>
        <v>PO+12W</v>
      </c>
    </row>
    <row r="802" spans="1:47" s="9" customFormat="1" hidden="1" x14ac:dyDescent="0.25">
      <c r="A802" s="218"/>
      <c r="B802" s="217" t="s">
        <v>2642</v>
      </c>
      <c r="C802" s="217">
        <v>700</v>
      </c>
      <c r="D802" s="225">
        <v>782</v>
      </c>
      <c r="E802" s="205" t="s">
        <v>2709</v>
      </c>
      <c r="F802" s="205" t="str">
        <f t="shared" si="231"/>
        <v>0000-FS-782</v>
      </c>
      <c r="G802" s="205" t="s">
        <v>2742</v>
      </c>
      <c r="H802" s="9" t="s">
        <v>2663</v>
      </c>
      <c r="I802" s="9" t="s">
        <v>2567</v>
      </c>
      <c r="J802" s="217" t="s">
        <v>2567</v>
      </c>
      <c r="K802" s="217" t="s">
        <v>2654</v>
      </c>
      <c r="L802" s="217" t="s">
        <v>2654</v>
      </c>
      <c r="M802" s="217" t="s">
        <v>2654</v>
      </c>
      <c r="N802" s="217" t="s">
        <v>2654</v>
      </c>
      <c r="O802" s="217" t="s">
        <v>2654</v>
      </c>
      <c r="P802" s="217" t="s">
        <v>2654</v>
      </c>
      <c r="Q802" s="217" t="s">
        <v>2654</v>
      </c>
      <c r="R802" s="217" t="s">
        <v>2654</v>
      </c>
      <c r="S802" s="217" t="s">
        <v>2654</v>
      </c>
      <c r="T802" s="217" t="s">
        <v>2654</v>
      </c>
      <c r="U802" s="217" t="s">
        <v>2654</v>
      </c>
      <c r="V802" s="217" t="s">
        <v>2654</v>
      </c>
      <c r="W802" s="217" t="s">
        <v>2654</v>
      </c>
      <c r="X802" s="217" t="s">
        <v>2654</v>
      </c>
      <c r="Y802" s="217" t="s">
        <v>2654</v>
      </c>
      <c r="Z802" s="217" t="s">
        <v>2654</v>
      </c>
      <c r="AA802" s="217" t="s">
        <v>2654</v>
      </c>
      <c r="AB802" s="217" t="str">
        <f t="shared" si="232"/>
        <v>NO</v>
      </c>
      <c r="AC802" s="217" t="str">
        <f t="shared" si="233"/>
        <v>NO</v>
      </c>
      <c r="AD802" s="217" t="str">
        <f t="shared" si="234"/>
        <v>NO</v>
      </c>
      <c r="AE802" s="217" t="str">
        <f t="shared" si="235"/>
        <v>NO</v>
      </c>
      <c r="AF802" s="217" t="str">
        <f t="shared" si="236"/>
        <v>NO</v>
      </c>
      <c r="AG802" s="217" t="str">
        <f t="shared" si="237"/>
        <v>NO</v>
      </c>
      <c r="AH802" s="217" t="str">
        <f t="shared" si="247"/>
        <v>NO</v>
      </c>
      <c r="AI802" s="217" t="str">
        <f t="shared" si="248"/>
        <v>NO</v>
      </c>
      <c r="AJ802" s="217" t="str">
        <f t="shared" si="238"/>
        <v>NO</v>
      </c>
      <c r="AK802" s="217" t="str">
        <f t="shared" si="239"/>
        <v>NO</v>
      </c>
      <c r="AL802" s="217" t="str">
        <f t="shared" si="240"/>
        <v>NO</v>
      </c>
      <c r="AM802" s="217" t="str">
        <f t="shared" si="241"/>
        <v>NO</v>
      </c>
      <c r="AN802" s="217" t="str">
        <f t="shared" si="242"/>
        <v>NO</v>
      </c>
      <c r="AO802" s="217" t="str">
        <f t="shared" si="242"/>
        <v>NO</v>
      </c>
      <c r="AP802" s="217" t="str">
        <f>IF(AND(Inputs!$E$16=TRUE,K802="YES"),"YES","NO")</f>
        <v>NO</v>
      </c>
      <c r="AQ802" s="217" t="str">
        <f t="shared" si="243"/>
        <v>NO</v>
      </c>
      <c r="AR802" s="217" t="str">
        <f t="shared" si="246"/>
        <v>NO</v>
      </c>
      <c r="AS802" s="216">
        <v>12</v>
      </c>
      <c r="AT802" s="221">
        <f t="shared" ref="AT802:AT852" si="249">IF(AS802=0,"",IF(WEEKDAY(IF(AS802=0,"",SDATE+AS802*7),1)=1,IF(AS802=0,"",SDATE+AS802*7)+1,IF(WEEKDAY(IF(AS802=0,"",SDATE+AS802*7),1)=7,IF(AS802=0,"",SDATE+AS802*7)+2,IF(AS802=0,"",SDATE+AS802*7))))</f>
        <v>43444</v>
      </c>
      <c r="AU802" s="217" t="str">
        <f t="shared" si="244"/>
        <v>PO+12W</v>
      </c>
    </row>
    <row r="803" spans="1:47" s="9" customFormat="1" hidden="1" x14ac:dyDescent="0.25">
      <c r="A803" s="218"/>
      <c r="B803" s="217" t="s">
        <v>2642</v>
      </c>
      <c r="C803" s="217">
        <v>800</v>
      </c>
      <c r="D803" s="225">
        <v>801</v>
      </c>
      <c r="E803" s="205" t="s">
        <v>258</v>
      </c>
      <c r="F803" s="205" t="str">
        <f t="shared" si="231"/>
        <v>0000-FS-801</v>
      </c>
      <c r="G803" s="205" t="s">
        <v>2742</v>
      </c>
      <c r="H803" s="9" t="s">
        <v>2667</v>
      </c>
      <c r="I803" s="9" t="str">
        <f>VLOOKUP(J803,Auxiliary!B:C,2,0)</f>
        <v>CV00</v>
      </c>
      <c r="J803" s="217" t="s">
        <v>2531</v>
      </c>
      <c r="K803" s="217" t="s">
        <v>2654</v>
      </c>
      <c r="L803" s="217" t="s">
        <v>2654</v>
      </c>
      <c r="M803" s="217" t="s">
        <v>2654</v>
      </c>
      <c r="N803" s="217" t="s">
        <v>2654</v>
      </c>
      <c r="O803" s="217" t="s">
        <v>2654</v>
      </c>
      <c r="P803" s="217" t="s">
        <v>2654</v>
      </c>
      <c r="Q803" s="217" t="s">
        <v>2654</v>
      </c>
      <c r="R803" s="217" t="s">
        <v>2653</v>
      </c>
      <c r="S803" s="217" t="str">
        <f>IF(AND(M$6="X",M803="YES"),"YES","NO")</f>
        <v>NO</v>
      </c>
      <c r="T803" s="217" t="s">
        <v>2654</v>
      </c>
      <c r="U803" s="217" t="s">
        <v>2654</v>
      </c>
      <c r="V803" s="217" t="s">
        <v>2654</v>
      </c>
      <c r="W803" s="217" t="s">
        <v>2654</v>
      </c>
      <c r="X803" s="217" t="s">
        <v>2654</v>
      </c>
      <c r="Y803" s="217" t="s">
        <v>2654</v>
      </c>
      <c r="Z803" s="217" t="s">
        <v>2654</v>
      </c>
      <c r="AA803" s="217" t="s">
        <v>2654</v>
      </c>
      <c r="AB803" s="217" t="str">
        <f t="shared" si="232"/>
        <v>NO</v>
      </c>
      <c r="AC803" s="217" t="str">
        <f t="shared" si="233"/>
        <v>NO</v>
      </c>
      <c r="AD803" s="217" t="str">
        <f t="shared" si="234"/>
        <v>NO</v>
      </c>
      <c r="AE803" s="217" t="str">
        <f t="shared" si="235"/>
        <v>NO</v>
      </c>
      <c r="AF803" s="217" t="str">
        <f t="shared" si="236"/>
        <v>NO</v>
      </c>
      <c r="AG803" s="217" t="str">
        <f t="shared" si="237"/>
        <v>NO</v>
      </c>
      <c r="AH803" s="217" t="str">
        <f t="shared" si="247"/>
        <v>NO</v>
      </c>
      <c r="AI803" s="217" t="str">
        <f t="shared" si="248"/>
        <v>NO</v>
      </c>
      <c r="AJ803" s="217" t="str">
        <f t="shared" si="238"/>
        <v>NO</v>
      </c>
      <c r="AK803" s="217" t="str">
        <f t="shared" si="239"/>
        <v>NO</v>
      </c>
      <c r="AL803" s="217" t="str">
        <f t="shared" si="240"/>
        <v>NO</v>
      </c>
      <c r="AM803" s="217" t="str">
        <f t="shared" si="241"/>
        <v>NO</v>
      </c>
      <c r="AN803" s="217" t="str">
        <f t="shared" si="242"/>
        <v>NO</v>
      </c>
      <c r="AO803" s="217" t="str">
        <f t="shared" si="242"/>
        <v>NO</v>
      </c>
      <c r="AP803" s="217" t="str">
        <f>IF(AND(Inputs!$E$16=TRUE,K803="YES"),"YES","NO")</f>
        <v>NO</v>
      </c>
      <c r="AQ803" s="217" t="str">
        <f t="shared" si="243"/>
        <v>NO</v>
      </c>
      <c r="AR803" s="217" t="str">
        <f t="shared" si="246"/>
        <v>NO</v>
      </c>
      <c r="AS803" s="216">
        <v>12</v>
      </c>
      <c r="AT803" s="221">
        <f t="shared" si="249"/>
        <v>43444</v>
      </c>
      <c r="AU803" s="217" t="str">
        <f t="shared" si="244"/>
        <v>PO+12W</v>
      </c>
    </row>
    <row r="804" spans="1:47" s="9" customFormat="1" hidden="1" x14ac:dyDescent="0.25">
      <c r="A804" s="218"/>
      <c r="B804" s="217" t="s">
        <v>2642</v>
      </c>
      <c r="C804" s="217">
        <v>800</v>
      </c>
      <c r="D804" s="225">
        <v>802</v>
      </c>
      <c r="E804" s="205" t="s">
        <v>259</v>
      </c>
      <c r="F804" s="205" t="str">
        <f t="shared" si="231"/>
        <v>0000-FS-802</v>
      </c>
      <c r="G804" s="205" t="s">
        <v>2742</v>
      </c>
      <c r="H804" s="9" t="s">
        <v>2667</v>
      </c>
      <c r="I804" s="9" t="str">
        <f>VLOOKUP(J804,Auxiliary!B:C,2,0)</f>
        <v>ONOF</v>
      </c>
      <c r="J804" s="217" t="s">
        <v>2532</v>
      </c>
      <c r="K804" s="217" t="s">
        <v>2654</v>
      </c>
      <c r="L804" s="217" t="s">
        <v>2654</v>
      </c>
      <c r="M804" s="217" t="s">
        <v>2654</v>
      </c>
      <c r="N804" s="217" t="s">
        <v>2654</v>
      </c>
      <c r="O804" s="217" t="s">
        <v>2654</v>
      </c>
      <c r="P804" s="217" t="s">
        <v>2654</v>
      </c>
      <c r="Q804" s="217" t="s">
        <v>2654</v>
      </c>
      <c r="R804" s="217" t="s">
        <v>2653</v>
      </c>
      <c r="S804" s="217" t="str">
        <f>IF(AND(M$6="X",M804="YES"),"YES","NO")</f>
        <v>NO</v>
      </c>
      <c r="T804" s="217" t="s">
        <v>2654</v>
      </c>
      <c r="U804" s="217" t="s">
        <v>2654</v>
      </c>
      <c r="V804" s="217" t="s">
        <v>2654</v>
      </c>
      <c r="W804" s="217" t="s">
        <v>2654</v>
      </c>
      <c r="X804" s="217" t="s">
        <v>2654</v>
      </c>
      <c r="Y804" s="217" t="s">
        <v>2654</v>
      </c>
      <c r="Z804" s="217" t="s">
        <v>2654</v>
      </c>
      <c r="AA804" s="217" t="s">
        <v>2654</v>
      </c>
      <c r="AB804" s="217" t="str">
        <f t="shared" si="232"/>
        <v>NO</v>
      </c>
      <c r="AC804" s="217" t="str">
        <f t="shared" si="233"/>
        <v>NO</v>
      </c>
      <c r="AD804" s="217" t="str">
        <f t="shared" si="234"/>
        <v>NO</v>
      </c>
      <c r="AE804" s="217" t="str">
        <f t="shared" si="235"/>
        <v>NO</v>
      </c>
      <c r="AF804" s="217" t="str">
        <f t="shared" si="236"/>
        <v>NO</v>
      </c>
      <c r="AG804" s="217" t="str">
        <f t="shared" si="237"/>
        <v>NO</v>
      </c>
      <c r="AH804" s="217" t="str">
        <f t="shared" si="247"/>
        <v>NO</v>
      </c>
      <c r="AI804" s="217" t="str">
        <f t="shared" si="248"/>
        <v>NO</v>
      </c>
      <c r="AJ804" s="217" t="str">
        <f t="shared" si="238"/>
        <v>NO</v>
      </c>
      <c r="AK804" s="217" t="str">
        <f t="shared" si="239"/>
        <v>NO</v>
      </c>
      <c r="AL804" s="217" t="str">
        <f t="shared" si="240"/>
        <v>NO</v>
      </c>
      <c r="AM804" s="217" t="str">
        <f t="shared" si="241"/>
        <v>NO</v>
      </c>
      <c r="AN804" s="217" t="str">
        <f t="shared" si="242"/>
        <v>NO</v>
      </c>
      <c r="AO804" s="217" t="str">
        <f t="shared" si="242"/>
        <v>NO</v>
      </c>
      <c r="AP804" s="217" t="str">
        <f>IF(AND(Inputs!$E$16=TRUE,K804="YES"),"YES","NO")</f>
        <v>NO</v>
      </c>
      <c r="AQ804" s="217" t="str">
        <f t="shared" si="243"/>
        <v>NO</v>
      </c>
      <c r="AR804" s="217" t="str">
        <f t="shared" si="246"/>
        <v>NO</v>
      </c>
      <c r="AS804" s="216">
        <v>12</v>
      </c>
      <c r="AT804" s="221">
        <f t="shared" si="249"/>
        <v>43444</v>
      </c>
      <c r="AU804" s="217" t="str">
        <f t="shared" si="244"/>
        <v>PO+12W</v>
      </c>
    </row>
    <row r="805" spans="1:47" s="9" customFormat="1" hidden="1" x14ac:dyDescent="0.25">
      <c r="A805" s="218"/>
      <c r="B805" s="217" t="s">
        <v>2642</v>
      </c>
      <c r="C805" s="217">
        <v>800</v>
      </c>
      <c r="D805" s="225">
        <v>803</v>
      </c>
      <c r="E805" s="205" t="s">
        <v>260</v>
      </c>
      <c r="F805" s="205" t="str">
        <f t="shared" si="231"/>
        <v>0000-FS-803</v>
      </c>
      <c r="G805" s="205" t="s">
        <v>2742</v>
      </c>
      <c r="H805" s="9" t="s">
        <v>2667</v>
      </c>
      <c r="I805" s="9" t="str">
        <f>VLOOKUP(J805,Auxiliary!B:C,2,0)</f>
        <v>PSV0</v>
      </c>
      <c r="J805" s="217" t="s">
        <v>2533</v>
      </c>
      <c r="K805" s="217" t="s">
        <v>2654</v>
      </c>
      <c r="L805" s="217" t="s">
        <v>2654</v>
      </c>
      <c r="M805" s="217" t="s">
        <v>2654</v>
      </c>
      <c r="N805" s="217" t="s">
        <v>2654</v>
      </c>
      <c r="O805" s="217" t="s">
        <v>2654</v>
      </c>
      <c r="P805" s="217" t="s">
        <v>2654</v>
      </c>
      <c r="Q805" s="217" t="s">
        <v>2654</v>
      </c>
      <c r="R805" s="217" t="s">
        <v>2653</v>
      </c>
      <c r="S805" s="217" t="str">
        <f>IF(AND(M$6="X",M805="YES"),"YES","NO")</f>
        <v>NO</v>
      </c>
      <c r="T805" s="217" t="s">
        <v>2654</v>
      </c>
      <c r="U805" s="217" t="s">
        <v>2654</v>
      </c>
      <c r="V805" s="217" t="s">
        <v>2654</v>
      </c>
      <c r="W805" s="217" t="s">
        <v>2654</v>
      </c>
      <c r="X805" s="217" t="s">
        <v>2654</v>
      </c>
      <c r="Y805" s="217" t="s">
        <v>2654</v>
      </c>
      <c r="Z805" s="217" t="s">
        <v>2654</v>
      </c>
      <c r="AA805" s="217" t="s">
        <v>2654</v>
      </c>
      <c r="AB805" s="217" t="str">
        <f t="shared" si="232"/>
        <v>NO</v>
      </c>
      <c r="AC805" s="217" t="str">
        <f t="shared" si="233"/>
        <v>NO</v>
      </c>
      <c r="AD805" s="217" t="str">
        <f t="shared" si="234"/>
        <v>NO</v>
      </c>
      <c r="AE805" s="217" t="str">
        <f t="shared" si="235"/>
        <v>NO</v>
      </c>
      <c r="AF805" s="217" t="str">
        <f t="shared" si="236"/>
        <v>NO</v>
      </c>
      <c r="AG805" s="217" t="str">
        <f t="shared" si="237"/>
        <v>NO</v>
      </c>
      <c r="AH805" s="217" t="str">
        <f t="shared" si="247"/>
        <v>NO</v>
      </c>
      <c r="AI805" s="217" t="str">
        <f t="shared" si="248"/>
        <v>NO</v>
      </c>
      <c r="AJ805" s="217" t="str">
        <f t="shared" si="238"/>
        <v>NO</v>
      </c>
      <c r="AK805" s="217" t="str">
        <f t="shared" si="239"/>
        <v>NO</v>
      </c>
      <c r="AL805" s="217" t="str">
        <f t="shared" si="240"/>
        <v>NO</v>
      </c>
      <c r="AM805" s="217" t="str">
        <f t="shared" si="241"/>
        <v>NO</v>
      </c>
      <c r="AN805" s="217" t="str">
        <f t="shared" si="242"/>
        <v>NO</v>
      </c>
      <c r="AO805" s="217" t="str">
        <f t="shared" si="242"/>
        <v>NO</v>
      </c>
      <c r="AP805" s="217" t="str">
        <f>IF(AND(Inputs!$E$16=TRUE,K805="YES"),"YES","NO")</f>
        <v>NO</v>
      </c>
      <c r="AQ805" s="217" t="str">
        <f t="shared" si="243"/>
        <v>NO</v>
      </c>
      <c r="AR805" s="217" t="str">
        <f t="shared" si="246"/>
        <v>NO</v>
      </c>
      <c r="AS805" s="216">
        <v>12</v>
      </c>
      <c r="AT805" s="221">
        <f t="shared" si="249"/>
        <v>43444</v>
      </c>
      <c r="AU805" s="217" t="str">
        <f t="shared" si="244"/>
        <v>PO+12W</v>
      </c>
    </row>
    <row r="806" spans="1:47" s="9" customFormat="1" hidden="1" x14ac:dyDescent="0.25">
      <c r="A806" s="218"/>
      <c r="B806" s="217" t="s">
        <v>2642</v>
      </c>
      <c r="C806" s="217">
        <v>800</v>
      </c>
      <c r="D806" s="225">
        <v>804</v>
      </c>
      <c r="E806" s="205" t="s">
        <v>169</v>
      </c>
      <c r="F806" s="205" t="str">
        <f t="shared" si="231"/>
        <v>0000-FS-804</v>
      </c>
      <c r="G806" s="205" t="s">
        <v>2742</v>
      </c>
      <c r="H806" s="9" t="s">
        <v>2667</v>
      </c>
      <c r="I806" s="9" t="str">
        <f>VLOOKUP(J806,Auxiliary!B:C,2,0)</f>
        <v>BURN</v>
      </c>
      <c r="J806" s="217" t="s">
        <v>647</v>
      </c>
      <c r="K806" s="217" t="s">
        <v>2654</v>
      </c>
      <c r="L806" s="217" t="s">
        <v>2654</v>
      </c>
      <c r="M806" s="217" t="s">
        <v>2654</v>
      </c>
      <c r="N806" s="217" t="s">
        <v>2654</v>
      </c>
      <c r="O806" s="217" t="s">
        <v>2654</v>
      </c>
      <c r="P806" s="217" t="s">
        <v>2654</v>
      </c>
      <c r="Q806" s="217" t="s">
        <v>2653</v>
      </c>
      <c r="R806" s="217" t="s">
        <v>2653</v>
      </c>
      <c r="S806" s="217" t="s">
        <v>2654</v>
      </c>
      <c r="T806" s="217" t="s">
        <v>2654</v>
      </c>
      <c r="U806" s="217" t="s">
        <v>2654</v>
      </c>
      <c r="V806" s="217" t="s">
        <v>2654</v>
      </c>
      <c r="W806" s="217" t="s">
        <v>2654</v>
      </c>
      <c r="X806" s="217" t="s">
        <v>2654</v>
      </c>
      <c r="Y806" s="217" t="s">
        <v>2654</v>
      </c>
      <c r="Z806" s="217" t="s">
        <v>2654</v>
      </c>
      <c r="AA806" s="217" t="s">
        <v>2654</v>
      </c>
      <c r="AB806" s="217" t="str">
        <f t="shared" si="232"/>
        <v>NO</v>
      </c>
      <c r="AC806" s="217" t="str">
        <f t="shared" si="233"/>
        <v>NO</v>
      </c>
      <c r="AD806" s="217" t="str">
        <f t="shared" si="234"/>
        <v>NO</v>
      </c>
      <c r="AE806" s="217" t="str">
        <f t="shared" si="235"/>
        <v>YES</v>
      </c>
      <c r="AF806" s="217" t="str">
        <f t="shared" si="236"/>
        <v>NO</v>
      </c>
      <c r="AG806" s="217" t="str">
        <f t="shared" si="237"/>
        <v>NO</v>
      </c>
      <c r="AH806" s="217" t="str">
        <f t="shared" si="247"/>
        <v>NO</v>
      </c>
      <c r="AI806" s="217" t="str">
        <f t="shared" si="248"/>
        <v>NO</v>
      </c>
      <c r="AJ806" s="217" t="str">
        <f t="shared" si="238"/>
        <v>NO</v>
      </c>
      <c r="AK806" s="217" t="str">
        <f t="shared" si="239"/>
        <v>NO</v>
      </c>
      <c r="AL806" s="217" t="str">
        <f t="shared" si="240"/>
        <v>NO</v>
      </c>
      <c r="AM806" s="217" t="str">
        <f t="shared" si="241"/>
        <v>NO</v>
      </c>
      <c r="AN806" s="217" t="str">
        <f t="shared" si="242"/>
        <v>NO</v>
      </c>
      <c r="AO806" s="217" t="str">
        <f t="shared" si="242"/>
        <v>NO</v>
      </c>
      <c r="AP806" s="217" t="str">
        <f>IF(AND(Inputs!$E$16=TRUE,K806="YES"),"YES","NO")</f>
        <v>NO</v>
      </c>
      <c r="AQ806" s="217" t="str">
        <f t="shared" si="243"/>
        <v>YES</v>
      </c>
      <c r="AR806" s="217" t="str">
        <f t="shared" si="246"/>
        <v>YES</v>
      </c>
      <c r="AS806" s="216">
        <v>12</v>
      </c>
      <c r="AT806" s="221">
        <f t="shared" si="249"/>
        <v>43444</v>
      </c>
      <c r="AU806" s="217" t="str">
        <f t="shared" si="244"/>
        <v>PO+12W</v>
      </c>
    </row>
    <row r="807" spans="1:47" s="9" customFormat="1" hidden="1" x14ac:dyDescent="0.25">
      <c r="A807" s="218"/>
      <c r="B807" s="217" t="s">
        <v>2642</v>
      </c>
      <c r="C807" s="217">
        <v>800</v>
      </c>
      <c r="D807" s="225">
        <v>805</v>
      </c>
      <c r="E807" s="205" t="s">
        <v>261</v>
      </c>
      <c r="F807" s="205" t="str">
        <f t="shared" si="231"/>
        <v>0000-FS-805</v>
      </c>
      <c r="G807" s="205" t="s">
        <v>2742</v>
      </c>
      <c r="H807" s="9" t="s">
        <v>2667</v>
      </c>
      <c r="I807" s="9" t="str">
        <f>VLOOKUP(J807,Auxiliary!B:C,2,0)</f>
        <v>ACTU</v>
      </c>
      <c r="J807" s="217" t="s">
        <v>2534</v>
      </c>
      <c r="K807" s="217" t="s">
        <v>2654</v>
      </c>
      <c r="L807" s="217" t="s">
        <v>2654</v>
      </c>
      <c r="M807" s="217" t="s">
        <v>2654</v>
      </c>
      <c r="N807" s="217" t="s">
        <v>2654</v>
      </c>
      <c r="O807" s="217" t="s">
        <v>2654</v>
      </c>
      <c r="P807" s="217" t="s">
        <v>2654</v>
      </c>
      <c r="Q807" s="217" t="s">
        <v>2653</v>
      </c>
      <c r="R807" s="217" t="s">
        <v>2653</v>
      </c>
      <c r="S807" s="217" t="str">
        <f>IF(AND(M$6="X",M807="YES"),"YES","NO")</f>
        <v>NO</v>
      </c>
      <c r="T807" s="217" t="s">
        <v>2654</v>
      </c>
      <c r="U807" s="217" t="s">
        <v>2654</v>
      </c>
      <c r="V807" s="217" t="s">
        <v>2654</v>
      </c>
      <c r="W807" s="217" t="s">
        <v>2654</v>
      </c>
      <c r="X807" s="217" t="s">
        <v>2654</v>
      </c>
      <c r="Y807" s="217" t="s">
        <v>2654</v>
      </c>
      <c r="Z807" s="217" t="s">
        <v>2654</v>
      </c>
      <c r="AA807" s="217" t="s">
        <v>2654</v>
      </c>
      <c r="AB807" s="217" t="str">
        <f t="shared" si="232"/>
        <v>NO</v>
      </c>
      <c r="AC807" s="217" t="str">
        <f t="shared" si="233"/>
        <v>NO</v>
      </c>
      <c r="AD807" s="217" t="str">
        <f t="shared" si="234"/>
        <v>NO</v>
      </c>
      <c r="AE807" s="217" t="str">
        <f t="shared" si="235"/>
        <v>YES</v>
      </c>
      <c r="AF807" s="217" t="str">
        <f t="shared" si="236"/>
        <v>NO</v>
      </c>
      <c r="AG807" s="217" t="str">
        <f t="shared" si="237"/>
        <v>NO</v>
      </c>
      <c r="AH807" s="217" t="str">
        <f t="shared" si="247"/>
        <v>NO</v>
      </c>
      <c r="AI807" s="217" t="str">
        <f t="shared" si="248"/>
        <v>NO</v>
      </c>
      <c r="AJ807" s="217" t="str">
        <f t="shared" si="238"/>
        <v>NO</v>
      </c>
      <c r="AK807" s="217" t="str">
        <f t="shared" si="239"/>
        <v>NO</v>
      </c>
      <c r="AL807" s="217" t="str">
        <f t="shared" si="240"/>
        <v>NO</v>
      </c>
      <c r="AM807" s="217" t="str">
        <f t="shared" si="241"/>
        <v>NO</v>
      </c>
      <c r="AN807" s="217" t="str">
        <f t="shared" si="242"/>
        <v>NO</v>
      </c>
      <c r="AO807" s="217" t="str">
        <f t="shared" si="242"/>
        <v>NO</v>
      </c>
      <c r="AP807" s="217" t="str">
        <f>IF(AND(Inputs!$E$16=TRUE,K807="YES"),"YES","NO")</f>
        <v>NO</v>
      </c>
      <c r="AQ807" s="217" t="str">
        <f t="shared" si="243"/>
        <v>YES</v>
      </c>
      <c r="AR807" s="217" t="str">
        <f t="shared" si="246"/>
        <v>YES</v>
      </c>
      <c r="AS807" s="216">
        <v>12</v>
      </c>
      <c r="AT807" s="221">
        <f t="shared" si="249"/>
        <v>43444</v>
      </c>
      <c r="AU807" s="217" t="str">
        <f t="shared" si="244"/>
        <v>PO+12W</v>
      </c>
    </row>
    <row r="808" spans="1:47" s="9" customFormat="1" hidden="1" x14ac:dyDescent="0.25">
      <c r="A808" s="218"/>
      <c r="B808" s="217" t="s">
        <v>2642</v>
      </c>
      <c r="C808" s="217">
        <v>800</v>
      </c>
      <c r="D808" s="225">
        <v>810</v>
      </c>
      <c r="E808" s="205" t="s">
        <v>2038</v>
      </c>
      <c r="F808" s="205" t="str">
        <f t="shared" si="231"/>
        <v>0000-FS-810</v>
      </c>
      <c r="G808" s="205" t="s">
        <v>2742</v>
      </c>
      <c r="H808" s="9" t="s">
        <v>2667</v>
      </c>
      <c r="I808" s="9" t="str">
        <f>VLOOKUP(J808,Auxiliary!B:C,2,0)</f>
        <v>ANAL</v>
      </c>
      <c r="J808" s="217" t="s">
        <v>2535</v>
      </c>
      <c r="K808" s="217" t="s">
        <v>2654</v>
      </c>
      <c r="L808" s="217" t="s">
        <v>2654</v>
      </c>
      <c r="M808" s="217" t="s">
        <v>2654</v>
      </c>
      <c r="N808" s="217" t="s">
        <v>2654</v>
      </c>
      <c r="O808" s="217" t="s">
        <v>2654</v>
      </c>
      <c r="P808" s="217" t="s">
        <v>2654</v>
      </c>
      <c r="Q808" s="217" t="s">
        <v>2653</v>
      </c>
      <c r="R808" s="217" t="s">
        <v>2653</v>
      </c>
      <c r="S808" s="217" t="str">
        <f>IF(AND(M$6="X",M808="YES"),"YES","NO")</f>
        <v>NO</v>
      </c>
      <c r="T808" s="217" t="s">
        <v>2654</v>
      </c>
      <c r="U808" s="217" t="s">
        <v>2654</v>
      </c>
      <c r="V808" s="217" t="s">
        <v>2654</v>
      </c>
      <c r="W808" s="217" t="s">
        <v>2654</v>
      </c>
      <c r="X808" s="217" t="s">
        <v>2654</v>
      </c>
      <c r="Y808" s="217" t="s">
        <v>2654</v>
      </c>
      <c r="Z808" s="217" t="s">
        <v>2654</v>
      </c>
      <c r="AA808" s="217" t="s">
        <v>2654</v>
      </c>
      <c r="AB808" s="217" t="str">
        <f t="shared" si="232"/>
        <v>NO</v>
      </c>
      <c r="AC808" s="217" t="str">
        <f t="shared" si="233"/>
        <v>NO</v>
      </c>
      <c r="AD808" s="217" t="str">
        <f t="shared" si="234"/>
        <v>NO</v>
      </c>
      <c r="AE808" s="217" t="str">
        <f t="shared" si="235"/>
        <v>YES</v>
      </c>
      <c r="AF808" s="217" t="str">
        <f t="shared" si="236"/>
        <v>NO</v>
      </c>
      <c r="AG808" s="217" t="str">
        <f t="shared" si="237"/>
        <v>NO</v>
      </c>
      <c r="AH808" s="217" t="str">
        <f t="shared" si="247"/>
        <v>NO</v>
      </c>
      <c r="AI808" s="217" t="str">
        <f t="shared" si="248"/>
        <v>NO</v>
      </c>
      <c r="AJ808" s="217" t="str">
        <f t="shared" si="238"/>
        <v>NO</v>
      </c>
      <c r="AK808" s="217" t="str">
        <f t="shared" si="239"/>
        <v>NO</v>
      </c>
      <c r="AL808" s="217" t="str">
        <f t="shared" si="240"/>
        <v>NO</v>
      </c>
      <c r="AM808" s="217" t="str">
        <f t="shared" si="241"/>
        <v>NO</v>
      </c>
      <c r="AN808" s="217" t="str">
        <f t="shared" si="242"/>
        <v>NO</v>
      </c>
      <c r="AO808" s="217" t="str">
        <f t="shared" si="242"/>
        <v>NO</v>
      </c>
      <c r="AP808" s="217" t="str">
        <f>IF(AND(Inputs!$E$16=TRUE,K808="YES"),"YES","NO")</f>
        <v>NO</v>
      </c>
      <c r="AQ808" s="217" t="str">
        <f t="shared" si="243"/>
        <v>YES</v>
      </c>
      <c r="AR808" s="217" t="str">
        <f t="shared" si="246"/>
        <v>YES</v>
      </c>
      <c r="AS808" s="216">
        <v>12</v>
      </c>
      <c r="AT808" s="221">
        <f t="shared" si="249"/>
        <v>43444</v>
      </c>
      <c r="AU808" s="217" t="str">
        <f t="shared" si="244"/>
        <v>PO+12W</v>
      </c>
    </row>
    <row r="809" spans="1:47" s="9" customFormat="1" hidden="1" x14ac:dyDescent="0.25">
      <c r="A809" s="218"/>
      <c r="B809" s="217" t="s">
        <v>2642</v>
      </c>
      <c r="C809" s="217">
        <v>800</v>
      </c>
      <c r="D809" s="225">
        <v>811</v>
      </c>
      <c r="E809" s="205" t="s">
        <v>263</v>
      </c>
      <c r="F809" s="205" t="str">
        <f t="shared" si="231"/>
        <v>0000-FS-811</v>
      </c>
      <c r="G809" s="205" t="s">
        <v>2742</v>
      </c>
      <c r="H809" s="9" t="s">
        <v>2667</v>
      </c>
      <c r="I809" s="9" t="str">
        <f>VLOOKUP(J809,Auxiliary!B:C,2,0)</f>
        <v>DENS</v>
      </c>
      <c r="J809" s="217" t="s">
        <v>2536</v>
      </c>
      <c r="K809" s="217" t="s">
        <v>2654</v>
      </c>
      <c r="L809" s="217" t="s">
        <v>2654</v>
      </c>
      <c r="M809" s="217" t="s">
        <v>2654</v>
      </c>
      <c r="N809" s="217" t="s">
        <v>2654</v>
      </c>
      <c r="O809" s="217" t="s">
        <v>2654</v>
      </c>
      <c r="P809" s="217" t="s">
        <v>2654</v>
      </c>
      <c r="Q809" s="217" t="s">
        <v>2654</v>
      </c>
      <c r="R809" s="217" t="s">
        <v>2653</v>
      </c>
      <c r="S809" s="217" t="s">
        <v>2654</v>
      </c>
      <c r="T809" s="217" t="s">
        <v>2654</v>
      </c>
      <c r="U809" s="217" t="s">
        <v>2654</v>
      </c>
      <c r="V809" s="217" t="s">
        <v>2654</v>
      </c>
      <c r="W809" s="217" t="s">
        <v>2654</v>
      </c>
      <c r="X809" s="217" t="s">
        <v>2654</v>
      </c>
      <c r="Y809" s="217" t="s">
        <v>2654</v>
      </c>
      <c r="Z809" s="217" t="s">
        <v>2654</v>
      </c>
      <c r="AA809" s="217" t="s">
        <v>2654</v>
      </c>
      <c r="AB809" s="217" t="str">
        <f t="shared" si="232"/>
        <v>NO</v>
      </c>
      <c r="AC809" s="217" t="str">
        <f t="shared" si="233"/>
        <v>NO</v>
      </c>
      <c r="AD809" s="217" t="str">
        <f t="shared" si="234"/>
        <v>NO</v>
      </c>
      <c r="AE809" s="217" t="str">
        <f t="shared" si="235"/>
        <v>NO</v>
      </c>
      <c r="AF809" s="217" t="str">
        <f t="shared" si="236"/>
        <v>NO</v>
      </c>
      <c r="AG809" s="217" t="str">
        <f t="shared" si="237"/>
        <v>NO</v>
      </c>
      <c r="AH809" s="217" t="str">
        <f t="shared" si="247"/>
        <v>NO</v>
      </c>
      <c r="AI809" s="217" t="str">
        <f t="shared" si="248"/>
        <v>NO</v>
      </c>
      <c r="AJ809" s="217" t="str">
        <f t="shared" si="238"/>
        <v>NO</v>
      </c>
      <c r="AK809" s="217" t="str">
        <f t="shared" si="239"/>
        <v>NO</v>
      </c>
      <c r="AL809" s="217" t="str">
        <f t="shared" si="240"/>
        <v>NO</v>
      </c>
      <c r="AM809" s="217" t="str">
        <f t="shared" si="241"/>
        <v>NO</v>
      </c>
      <c r="AN809" s="217" t="str">
        <f t="shared" si="242"/>
        <v>NO</v>
      </c>
      <c r="AO809" s="217" t="str">
        <f t="shared" si="242"/>
        <v>NO</v>
      </c>
      <c r="AP809" s="217" t="str">
        <f>IF(AND(Inputs!$E$16=TRUE,K809="YES"),"YES","NO")</f>
        <v>NO</v>
      </c>
      <c r="AQ809" s="217" t="str">
        <f t="shared" si="243"/>
        <v>NO</v>
      </c>
      <c r="AR809" s="217" t="str">
        <f t="shared" si="246"/>
        <v>NO</v>
      </c>
      <c r="AS809" s="216">
        <v>12</v>
      </c>
      <c r="AT809" s="221">
        <f t="shared" si="249"/>
        <v>43444</v>
      </c>
      <c r="AU809" s="217" t="str">
        <f t="shared" si="244"/>
        <v>PO+12W</v>
      </c>
    </row>
    <row r="810" spans="1:47" s="9" customFormat="1" hidden="1" x14ac:dyDescent="0.25">
      <c r="A810" s="218"/>
      <c r="B810" s="217" t="s">
        <v>2642</v>
      </c>
      <c r="C810" s="217">
        <v>800</v>
      </c>
      <c r="D810" s="225">
        <v>820</v>
      </c>
      <c r="E810" s="205" t="s">
        <v>264</v>
      </c>
      <c r="F810" s="205" t="str">
        <f t="shared" si="231"/>
        <v>0000-FS-820</v>
      </c>
      <c r="G810" s="205" t="s">
        <v>2742</v>
      </c>
      <c r="H810" s="9" t="s">
        <v>2667</v>
      </c>
      <c r="I810" s="9" t="str">
        <f>VLOOKUP(J810,Auxiliary!B:C,2,0)</f>
        <v>ORIF</v>
      </c>
      <c r="J810" s="217" t="s">
        <v>2537</v>
      </c>
      <c r="K810" s="217" t="s">
        <v>2654</v>
      </c>
      <c r="L810" s="217" t="s">
        <v>2654</v>
      </c>
      <c r="M810" s="217" t="s">
        <v>2654</v>
      </c>
      <c r="N810" s="217" t="s">
        <v>2654</v>
      </c>
      <c r="O810" s="217" t="s">
        <v>2654</v>
      </c>
      <c r="P810" s="217" t="s">
        <v>2654</v>
      </c>
      <c r="Q810" s="217" t="s">
        <v>2654</v>
      </c>
      <c r="R810" s="217" t="s">
        <v>2653</v>
      </c>
      <c r="S810" s="217" t="str">
        <f>IF(AND(M$6="X",M810="YES"),"YES","NO")</f>
        <v>NO</v>
      </c>
      <c r="T810" s="217" t="s">
        <v>2654</v>
      </c>
      <c r="U810" s="217" t="s">
        <v>2654</v>
      </c>
      <c r="V810" s="217" t="s">
        <v>2654</v>
      </c>
      <c r="W810" s="217" t="s">
        <v>2654</v>
      </c>
      <c r="X810" s="217" t="s">
        <v>2654</v>
      </c>
      <c r="Y810" s="217" t="s">
        <v>2654</v>
      </c>
      <c r="Z810" s="217" t="s">
        <v>2654</v>
      </c>
      <c r="AA810" s="217" t="s">
        <v>2654</v>
      </c>
      <c r="AB810" s="217" t="str">
        <f t="shared" si="232"/>
        <v>NO</v>
      </c>
      <c r="AC810" s="217" t="str">
        <f t="shared" si="233"/>
        <v>NO</v>
      </c>
      <c r="AD810" s="217" t="str">
        <f t="shared" si="234"/>
        <v>NO</v>
      </c>
      <c r="AE810" s="217" t="str">
        <f t="shared" si="235"/>
        <v>NO</v>
      </c>
      <c r="AF810" s="217" t="str">
        <f t="shared" si="236"/>
        <v>NO</v>
      </c>
      <c r="AG810" s="217" t="str">
        <f t="shared" si="237"/>
        <v>NO</v>
      </c>
      <c r="AH810" s="217" t="str">
        <f t="shared" si="247"/>
        <v>NO</v>
      </c>
      <c r="AI810" s="217" t="str">
        <f t="shared" si="248"/>
        <v>NO</v>
      </c>
      <c r="AJ810" s="217" t="str">
        <f t="shared" si="238"/>
        <v>NO</v>
      </c>
      <c r="AK810" s="217" t="str">
        <f t="shared" si="239"/>
        <v>NO</v>
      </c>
      <c r="AL810" s="217" t="str">
        <f t="shared" si="240"/>
        <v>NO</v>
      </c>
      <c r="AM810" s="217" t="str">
        <f t="shared" si="241"/>
        <v>NO</v>
      </c>
      <c r="AN810" s="217" t="str">
        <f t="shared" si="242"/>
        <v>NO</v>
      </c>
      <c r="AO810" s="217" t="str">
        <f t="shared" si="242"/>
        <v>NO</v>
      </c>
      <c r="AP810" s="217" t="str">
        <f>IF(AND(Inputs!$E$16=TRUE,K810="YES"),"YES","NO")</f>
        <v>NO</v>
      </c>
      <c r="AQ810" s="217" t="str">
        <f t="shared" si="243"/>
        <v>NO</v>
      </c>
      <c r="AR810" s="217" t="str">
        <f t="shared" si="246"/>
        <v>NO</v>
      </c>
      <c r="AS810" s="216">
        <v>12</v>
      </c>
      <c r="AT810" s="221">
        <f t="shared" si="249"/>
        <v>43444</v>
      </c>
      <c r="AU810" s="217" t="str">
        <f t="shared" si="244"/>
        <v>PO+12W</v>
      </c>
    </row>
    <row r="811" spans="1:47" s="9" customFormat="1" hidden="1" x14ac:dyDescent="0.25">
      <c r="A811" s="218"/>
      <c r="B811" s="217" t="s">
        <v>2642</v>
      </c>
      <c r="C811" s="217">
        <v>800</v>
      </c>
      <c r="D811" s="225">
        <v>830</v>
      </c>
      <c r="E811" s="205" t="s">
        <v>265</v>
      </c>
      <c r="F811" s="205" t="str">
        <f t="shared" si="231"/>
        <v>0000-FS-830</v>
      </c>
      <c r="G811" s="205" t="s">
        <v>2742</v>
      </c>
      <c r="H811" s="9" t="s">
        <v>2667</v>
      </c>
      <c r="I811" s="9" t="str">
        <f>VLOOKUP(J811,Auxiliary!B:C,2,0)</f>
        <v>LEVE</v>
      </c>
      <c r="J811" s="217" t="s">
        <v>2538</v>
      </c>
      <c r="K811" s="217" t="s">
        <v>2654</v>
      </c>
      <c r="L811" s="217" t="s">
        <v>2654</v>
      </c>
      <c r="M811" s="217" t="s">
        <v>2654</v>
      </c>
      <c r="N811" s="217" t="s">
        <v>2654</v>
      </c>
      <c r="O811" s="217" t="s">
        <v>2654</v>
      </c>
      <c r="P811" s="217" t="s">
        <v>2654</v>
      </c>
      <c r="Q811" s="217" t="s">
        <v>2654</v>
      </c>
      <c r="R811" s="217" t="s">
        <v>2653</v>
      </c>
      <c r="S811" s="217" t="s">
        <v>2654</v>
      </c>
      <c r="T811" s="217" t="s">
        <v>2654</v>
      </c>
      <c r="U811" s="217" t="s">
        <v>2654</v>
      </c>
      <c r="V811" s="217" t="s">
        <v>2654</v>
      </c>
      <c r="W811" s="217" t="s">
        <v>2654</v>
      </c>
      <c r="X811" s="217" t="s">
        <v>2654</v>
      </c>
      <c r="Y811" s="217" t="s">
        <v>2654</v>
      </c>
      <c r="Z811" s="217" t="s">
        <v>2654</v>
      </c>
      <c r="AA811" s="217" t="s">
        <v>2654</v>
      </c>
      <c r="AB811" s="217" t="str">
        <f t="shared" si="232"/>
        <v>NO</v>
      </c>
      <c r="AC811" s="217" t="str">
        <f t="shared" si="233"/>
        <v>NO</v>
      </c>
      <c r="AD811" s="217" t="str">
        <f t="shared" si="234"/>
        <v>NO</v>
      </c>
      <c r="AE811" s="217" t="str">
        <f t="shared" si="235"/>
        <v>NO</v>
      </c>
      <c r="AF811" s="217" t="str">
        <f t="shared" si="236"/>
        <v>NO</v>
      </c>
      <c r="AG811" s="217" t="str">
        <f t="shared" si="237"/>
        <v>NO</v>
      </c>
      <c r="AH811" s="217" t="str">
        <f t="shared" si="247"/>
        <v>NO</v>
      </c>
      <c r="AI811" s="217" t="str">
        <f t="shared" si="248"/>
        <v>NO</v>
      </c>
      <c r="AJ811" s="217" t="str">
        <f t="shared" si="238"/>
        <v>NO</v>
      </c>
      <c r="AK811" s="217" t="str">
        <f t="shared" si="239"/>
        <v>NO</v>
      </c>
      <c r="AL811" s="217" t="str">
        <f t="shared" si="240"/>
        <v>NO</v>
      </c>
      <c r="AM811" s="217" t="str">
        <f t="shared" si="241"/>
        <v>NO</v>
      </c>
      <c r="AN811" s="217" t="str">
        <f t="shared" si="242"/>
        <v>NO</v>
      </c>
      <c r="AO811" s="217" t="str">
        <f t="shared" si="242"/>
        <v>NO</v>
      </c>
      <c r="AP811" s="217" t="str">
        <f>IF(AND(Inputs!$E$16=TRUE,K811="YES"),"YES","NO")</f>
        <v>NO</v>
      </c>
      <c r="AQ811" s="217" t="str">
        <f t="shared" si="243"/>
        <v>NO</v>
      </c>
      <c r="AR811" s="217" t="str">
        <f t="shared" si="246"/>
        <v>NO</v>
      </c>
      <c r="AS811" s="216">
        <v>12</v>
      </c>
      <c r="AT811" s="221">
        <f t="shared" si="249"/>
        <v>43444</v>
      </c>
      <c r="AU811" s="217" t="str">
        <f t="shared" si="244"/>
        <v>PO+12W</v>
      </c>
    </row>
    <row r="812" spans="1:47" s="9" customFormat="1" hidden="1" x14ac:dyDescent="0.25">
      <c r="A812" s="218"/>
      <c r="B812" s="217" t="s">
        <v>2642</v>
      </c>
      <c r="C812" s="217">
        <v>800</v>
      </c>
      <c r="D812" s="225">
        <v>831</v>
      </c>
      <c r="E812" s="205" t="s">
        <v>266</v>
      </c>
      <c r="F812" s="205" t="str">
        <f t="shared" si="231"/>
        <v>0000-FS-831</v>
      </c>
      <c r="G812" s="205" t="s">
        <v>2742</v>
      </c>
      <c r="H812" s="9" t="s">
        <v>2667</v>
      </c>
      <c r="I812" s="9" t="str">
        <f>VLOOKUP(J812,Auxiliary!B:C,2,0)</f>
        <v>LEVE</v>
      </c>
      <c r="J812" s="217" t="s">
        <v>2539</v>
      </c>
      <c r="K812" s="217" t="s">
        <v>2654</v>
      </c>
      <c r="L812" s="217" t="s">
        <v>2654</v>
      </c>
      <c r="M812" s="217" t="s">
        <v>2654</v>
      </c>
      <c r="N812" s="217" t="s">
        <v>2654</v>
      </c>
      <c r="O812" s="217" t="s">
        <v>2654</v>
      </c>
      <c r="P812" s="217" t="s">
        <v>2654</v>
      </c>
      <c r="Q812" s="217" t="s">
        <v>2654</v>
      </c>
      <c r="R812" s="217" t="s">
        <v>2653</v>
      </c>
      <c r="S812" s="217" t="s">
        <v>2654</v>
      </c>
      <c r="T812" s="217" t="s">
        <v>2654</v>
      </c>
      <c r="U812" s="217" t="s">
        <v>2654</v>
      </c>
      <c r="V812" s="217" t="s">
        <v>2654</v>
      </c>
      <c r="W812" s="217" t="s">
        <v>2654</v>
      </c>
      <c r="X812" s="217" t="s">
        <v>2654</v>
      </c>
      <c r="Y812" s="217" t="s">
        <v>2654</v>
      </c>
      <c r="Z812" s="217" t="s">
        <v>2654</v>
      </c>
      <c r="AA812" s="217" t="s">
        <v>2654</v>
      </c>
      <c r="AB812" s="217" t="str">
        <f t="shared" si="232"/>
        <v>NO</v>
      </c>
      <c r="AC812" s="217" t="str">
        <f t="shared" si="233"/>
        <v>NO</v>
      </c>
      <c r="AD812" s="217" t="str">
        <f t="shared" si="234"/>
        <v>NO</v>
      </c>
      <c r="AE812" s="217" t="str">
        <f t="shared" si="235"/>
        <v>NO</v>
      </c>
      <c r="AF812" s="217" t="str">
        <f t="shared" si="236"/>
        <v>NO</v>
      </c>
      <c r="AG812" s="217" t="str">
        <f t="shared" si="237"/>
        <v>NO</v>
      </c>
      <c r="AH812" s="217" t="str">
        <f t="shared" si="247"/>
        <v>NO</v>
      </c>
      <c r="AI812" s="217" t="str">
        <f t="shared" si="248"/>
        <v>NO</v>
      </c>
      <c r="AJ812" s="217" t="str">
        <f t="shared" si="238"/>
        <v>NO</v>
      </c>
      <c r="AK812" s="217" t="str">
        <f t="shared" si="239"/>
        <v>NO</v>
      </c>
      <c r="AL812" s="217" t="str">
        <f t="shared" si="240"/>
        <v>NO</v>
      </c>
      <c r="AM812" s="217" t="str">
        <f t="shared" si="241"/>
        <v>NO</v>
      </c>
      <c r="AN812" s="217" t="str">
        <f t="shared" si="242"/>
        <v>NO</v>
      </c>
      <c r="AO812" s="217" t="str">
        <f t="shared" si="242"/>
        <v>NO</v>
      </c>
      <c r="AP812" s="217" t="str">
        <f>IF(AND(Inputs!$E$16=TRUE,K812="YES"),"YES","NO")</f>
        <v>NO</v>
      </c>
      <c r="AQ812" s="217" t="str">
        <f t="shared" si="243"/>
        <v>NO</v>
      </c>
      <c r="AR812" s="217" t="str">
        <f t="shared" si="246"/>
        <v>NO</v>
      </c>
      <c r="AS812" s="216">
        <v>12</v>
      </c>
      <c r="AT812" s="221">
        <f t="shared" si="249"/>
        <v>43444</v>
      </c>
      <c r="AU812" s="217" t="str">
        <f t="shared" si="244"/>
        <v>PO+12W</v>
      </c>
    </row>
    <row r="813" spans="1:47" s="9" customFormat="1" hidden="1" x14ac:dyDescent="0.25">
      <c r="A813" s="218"/>
      <c r="B813" s="217" t="s">
        <v>2642</v>
      </c>
      <c r="C813" s="217">
        <v>800</v>
      </c>
      <c r="D813" s="225">
        <v>840</v>
      </c>
      <c r="E813" s="205" t="s">
        <v>267</v>
      </c>
      <c r="F813" s="205" t="str">
        <f t="shared" si="231"/>
        <v>0000-FS-840</v>
      </c>
      <c r="G813" s="205" t="s">
        <v>2742</v>
      </c>
      <c r="H813" s="9" t="s">
        <v>2667</v>
      </c>
      <c r="I813" s="9" t="str">
        <f>VLOOKUP(J813,Auxiliary!B:C,2,0)</f>
        <v>FLOW</v>
      </c>
      <c r="J813" s="217" t="s">
        <v>2540</v>
      </c>
      <c r="K813" s="217" t="s">
        <v>2654</v>
      </c>
      <c r="L813" s="217" t="s">
        <v>2654</v>
      </c>
      <c r="M813" s="217" t="s">
        <v>2654</v>
      </c>
      <c r="N813" s="217" t="s">
        <v>2654</v>
      </c>
      <c r="O813" s="217" t="s">
        <v>2654</v>
      </c>
      <c r="P813" s="217" t="s">
        <v>2654</v>
      </c>
      <c r="Q813" s="217" t="s">
        <v>2654</v>
      </c>
      <c r="R813" s="217" t="s">
        <v>2653</v>
      </c>
      <c r="S813" s="217" t="str">
        <f t="shared" ref="S813:S822" si="250">IF(AND(M$6="X",M813="YES"),"YES","NO")</f>
        <v>NO</v>
      </c>
      <c r="T813" s="217" t="s">
        <v>2654</v>
      </c>
      <c r="U813" s="217" t="s">
        <v>2654</v>
      </c>
      <c r="V813" s="217" t="s">
        <v>2654</v>
      </c>
      <c r="W813" s="217" t="s">
        <v>2654</v>
      </c>
      <c r="X813" s="217" t="s">
        <v>2654</v>
      </c>
      <c r="Y813" s="217" t="s">
        <v>2654</v>
      </c>
      <c r="Z813" s="217" t="s">
        <v>2654</v>
      </c>
      <c r="AA813" s="217" t="s">
        <v>2654</v>
      </c>
      <c r="AB813" s="217" t="str">
        <f t="shared" si="232"/>
        <v>NO</v>
      </c>
      <c r="AC813" s="217" t="str">
        <f t="shared" si="233"/>
        <v>NO</v>
      </c>
      <c r="AD813" s="217" t="str">
        <f t="shared" si="234"/>
        <v>NO</v>
      </c>
      <c r="AE813" s="217" t="str">
        <f t="shared" si="235"/>
        <v>NO</v>
      </c>
      <c r="AF813" s="217" t="str">
        <f t="shared" si="236"/>
        <v>NO</v>
      </c>
      <c r="AG813" s="217" t="str">
        <f t="shared" si="237"/>
        <v>NO</v>
      </c>
      <c r="AH813" s="217" t="str">
        <f t="shared" si="247"/>
        <v>NO</v>
      </c>
      <c r="AI813" s="217" t="str">
        <f t="shared" si="248"/>
        <v>NO</v>
      </c>
      <c r="AJ813" s="217" t="str">
        <f t="shared" si="238"/>
        <v>NO</v>
      </c>
      <c r="AK813" s="217" t="str">
        <f t="shared" si="239"/>
        <v>NO</v>
      </c>
      <c r="AL813" s="217" t="str">
        <f t="shared" si="240"/>
        <v>NO</v>
      </c>
      <c r="AM813" s="217" t="str">
        <f t="shared" si="241"/>
        <v>NO</v>
      </c>
      <c r="AN813" s="217" t="str">
        <f t="shared" si="242"/>
        <v>NO</v>
      </c>
      <c r="AO813" s="217" t="str">
        <f t="shared" si="242"/>
        <v>NO</v>
      </c>
      <c r="AP813" s="217" t="str">
        <f>IF(AND(Inputs!$E$16=TRUE,K813="YES"),"YES","NO")</f>
        <v>NO</v>
      </c>
      <c r="AQ813" s="217" t="str">
        <f t="shared" si="243"/>
        <v>NO</v>
      </c>
      <c r="AR813" s="217" t="str">
        <f t="shared" si="246"/>
        <v>NO</v>
      </c>
      <c r="AS813" s="216">
        <v>12</v>
      </c>
      <c r="AT813" s="221">
        <f t="shared" si="249"/>
        <v>43444</v>
      </c>
      <c r="AU813" s="217" t="str">
        <f t="shared" si="244"/>
        <v>PO+12W</v>
      </c>
    </row>
    <row r="814" spans="1:47" s="9" customFormat="1" hidden="1" x14ac:dyDescent="0.25">
      <c r="A814" s="218"/>
      <c r="B814" s="217" t="s">
        <v>2642</v>
      </c>
      <c r="C814" s="217">
        <v>800</v>
      </c>
      <c r="D814" s="225">
        <v>841</v>
      </c>
      <c r="E814" s="205" t="s">
        <v>268</v>
      </c>
      <c r="F814" s="205" t="str">
        <f t="shared" si="231"/>
        <v>0000-FS-841</v>
      </c>
      <c r="G814" s="205" t="s">
        <v>2742</v>
      </c>
      <c r="H814" s="9" t="s">
        <v>2667</v>
      </c>
      <c r="I814" s="9" t="str">
        <f>VLOOKUP(J814,Auxiliary!B:C,2,0)</f>
        <v>PRES</v>
      </c>
      <c r="J814" s="217" t="s">
        <v>2541</v>
      </c>
      <c r="K814" s="217" t="s">
        <v>2654</v>
      </c>
      <c r="L814" s="217" t="s">
        <v>2654</v>
      </c>
      <c r="M814" s="217" t="s">
        <v>2654</v>
      </c>
      <c r="N814" s="217" t="s">
        <v>2654</v>
      </c>
      <c r="O814" s="217" t="s">
        <v>2654</v>
      </c>
      <c r="P814" s="217" t="s">
        <v>2654</v>
      </c>
      <c r="Q814" s="217" t="s">
        <v>2653</v>
      </c>
      <c r="R814" s="217" t="s">
        <v>2653</v>
      </c>
      <c r="S814" s="217" t="str">
        <f t="shared" si="250"/>
        <v>NO</v>
      </c>
      <c r="T814" s="217" t="s">
        <v>2654</v>
      </c>
      <c r="U814" s="217" t="s">
        <v>2654</v>
      </c>
      <c r="V814" s="217" t="s">
        <v>2654</v>
      </c>
      <c r="W814" s="217" t="s">
        <v>2654</v>
      </c>
      <c r="X814" s="217" t="s">
        <v>2654</v>
      </c>
      <c r="Y814" s="217" t="s">
        <v>2654</v>
      </c>
      <c r="Z814" s="217" t="s">
        <v>2654</v>
      </c>
      <c r="AA814" s="217" t="s">
        <v>2654</v>
      </c>
      <c r="AB814" s="217" t="str">
        <f t="shared" si="232"/>
        <v>NO</v>
      </c>
      <c r="AC814" s="217" t="str">
        <f t="shared" si="233"/>
        <v>NO</v>
      </c>
      <c r="AD814" s="217" t="str">
        <f t="shared" si="234"/>
        <v>NO</v>
      </c>
      <c r="AE814" s="217" t="str">
        <f t="shared" si="235"/>
        <v>YES</v>
      </c>
      <c r="AF814" s="217" t="str">
        <f t="shared" si="236"/>
        <v>NO</v>
      </c>
      <c r="AG814" s="217" t="str">
        <f t="shared" si="237"/>
        <v>NO</v>
      </c>
      <c r="AH814" s="217" t="str">
        <f t="shared" si="247"/>
        <v>NO</v>
      </c>
      <c r="AI814" s="217" t="str">
        <f t="shared" si="248"/>
        <v>NO</v>
      </c>
      <c r="AJ814" s="217" t="str">
        <f t="shared" si="238"/>
        <v>NO</v>
      </c>
      <c r="AK814" s="217" t="str">
        <f t="shared" si="239"/>
        <v>NO</v>
      </c>
      <c r="AL814" s="217" t="str">
        <f t="shared" si="240"/>
        <v>NO</v>
      </c>
      <c r="AM814" s="217" t="str">
        <f t="shared" si="241"/>
        <v>NO</v>
      </c>
      <c r="AN814" s="217" t="str">
        <f t="shared" si="242"/>
        <v>NO</v>
      </c>
      <c r="AO814" s="217" t="str">
        <f t="shared" si="242"/>
        <v>NO</v>
      </c>
      <c r="AP814" s="217" t="str">
        <f>IF(AND(Inputs!$E$16=TRUE,K814="YES"),"YES","NO")</f>
        <v>NO</v>
      </c>
      <c r="AQ814" s="217" t="str">
        <f t="shared" si="243"/>
        <v>YES</v>
      </c>
      <c r="AR814" s="217" t="str">
        <f t="shared" si="246"/>
        <v>YES</v>
      </c>
      <c r="AS814" s="216">
        <v>12</v>
      </c>
      <c r="AT814" s="221">
        <f t="shared" si="249"/>
        <v>43444</v>
      </c>
      <c r="AU814" s="217" t="str">
        <f t="shared" si="244"/>
        <v>PO+12W</v>
      </c>
    </row>
    <row r="815" spans="1:47" s="9" customFormat="1" hidden="1" x14ac:dyDescent="0.25">
      <c r="A815" s="218"/>
      <c r="B815" s="217" t="s">
        <v>2642</v>
      </c>
      <c r="C815" s="217">
        <v>800</v>
      </c>
      <c r="D815" s="225">
        <v>842</v>
      </c>
      <c r="E815" s="205" t="s">
        <v>269</v>
      </c>
      <c r="F815" s="205" t="str">
        <f t="shared" si="231"/>
        <v>0000-FS-842</v>
      </c>
      <c r="G815" s="205" t="s">
        <v>2742</v>
      </c>
      <c r="H815" s="9" t="s">
        <v>2667</v>
      </c>
      <c r="I815" s="9" t="str">
        <f>VLOOKUP(J815,Auxiliary!B:C,2,0)</f>
        <v>DRAF</v>
      </c>
      <c r="J815" s="217" t="s">
        <v>2542</v>
      </c>
      <c r="K815" s="217" t="s">
        <v>2654</v>
      </c>
      <c r="L815" s="217" t="s">
        <v>2654</v>
      </c>
      <c r="M815" s="217" t="s">
        <v>2654</v>
      </c>
      <c r="N815" s="217" t="s">
        <v>2654</v>
      </c>
      <c r="O815" s="217" t="s">
        <v>2654</v>
      </c>
      <c r="P815" s="217" t="s">
        <v>2654</v>
      </c>
      <c r="Q815" s="217" t="s">
        <v>2653</v>
      </c>
      <c r="R815" s="217" t="s">
        <v>2653</v>
      </c>
      <c r="S815" s="217" t="str">
        <f t="shared" si="250"/>
        <v>NO</v>
      </c>
      <c r="T815" s="217" t="s">
        <v>2654</v>
      </c>
      <c r="U815" s="217" t="s">
        <v>2654</v>
      </c>
      <c r="V815" s="217" t="s">
        <v>2654</v>
      </c>
      <c r="W815" s="217" t="s">
        <v>2654</v>
      </c>
      <c r="X815" s="217" t="s">
        <v>2654</v>
      </c>
      <c r="Y815" s="217" t="s">
        <v>2654</v>
      </c>
      <c r="Z815" s="217" t="s">
        <v>2654</v>
      </c>
      <c r="AA815" s="217" t="s">
        <v>2654</v>
      </c>
      <c r="AB815" s="217" t="str">
        <f t="shared" si="232"/>
        <v>NO</v>
      </c>
      <c r="AC815" s="217" t="str">
        <f t="shared" si="233"/>
        <v>NO</v>
      </c>
      <c r="AD815" s="217" t="str">
        <f t="shared" si="234"/>
        <v>NO</v>
      </c>
      <c r="AE815" s="217" t="str">
        <f t="shared" si="235"/>
        <v>YES</v>
      </c>
      <c r="AF815" s="217" t="str">
        <f t="shared" si="236"/>
        <v>NO</v>
      </c>
      <c r="AG815" s="217" t="str">
        <f t="shared" si="237"/>
        <v>NO</v>
      </c>
      <c r="AH815" s="217" t="str">
        <f t="shared" si="247"/>
        <v>NO</v>
      </c>
      <c r="AI815" s="217" t="str">
        <f t="shared" si="248"/>
        <v>NO</v>
      </c>
      <c r="AJ815" s="217" t="str">
        <f t="shared" si="238"/>
        <v>NO</v>
      </c>
      <c r="AK815" s="217" t="str">
        <f t="shared" si="239"/>
        <v>NO</v>
      </c>
      <c r="AL815" s="217" t="str">
        <f t="shared" si="240"/>
        <v>NO</v>
      </c>
      <c r="AM815" s="217" t="str">
        <f t="shared" si="241"/>
        <v>NO</v>
      </c>
      <c r="AN815" s="217" t="str">
        <f t="shared" si="242"/>
        <v>NO</v>
      </c>
      <c r="AO815" s="217" t="str">
        <f t="shared" si="242"/>
        <v>NO</v>
      </c>
      <c r="AP815" s="217" t="str">
        <f>IF(AND(Inputs!$E$16=TRUE,K815="YES"),"YES","NO")</f>
        <v>NO</v>
      </c>
      <c r="AQ815" s="217" t="str">
        <f t="shared" si="243"/>
        <v>YES</v>
      </c>
      <c r="AR815" s="217" t="str">
        <f t="shared" si="246"/>
        <v>YES</v>
      </c>
      <c r="AS815" s="216">
        <v>12</v>
      </c>
      <c r="AT815" s="221">
        <f t="shared" si="249"/>
        <v>43444</v>
      </c>
      <c r="AU815" s="217" t="str">
        <f t="shared" si="244"/>
        <v>PO+12W</v>
      </c>
    </row>
    <row r="816" spans="1:47" s="209" customFormat="1" hidden="1" x14ac:dyDescent="0.25">
      <c r="A816" s="218"/>
      <c r="B816" s="217" t="s">
        <v>2642</v>
      </c>
      <c r="C816" s="217">
        <v>800</v>
      </c>
      <c r="D816" s="225">
        <v>850</v>
      </c>
      <c r="E816" s="205" t="s">
        <v>270</v>
      </c>
      <c r="F816" s="205" t="str">
        <f t="shared" si="231"/>
        <v>0000-FS-850</v>
      </c>
      <c r="G816" s="205" t="s">
        <v>2742</v>
      </c>
      <c r="H816" s="9" t="s">
        <v>2667</v>
      </c>
      <c r="I816" s="9" t="str">
        <f>VLOOKUP(J816,Auxiliary!B:C,2,0)</f>
        <v>TEMP</v>
      </c>
      <c r="J816" s="217" t="s">
        <v>2543</v>
      </c>
      <c r="K816" s="217" t="s">
        <v>2654</v>
      </c>
      <c r="L816" s="217" t="s">
        <v>2654</v>
      </c>
      <c r="M816" s="217" t="s">
        <v>2654</v>
      </c>
      <c r="N816" s="217" t="s">
        <v>2654</v>
      </c>
      <c r="O816" s="217" t="s">
        <v>2654</v>
      </c>
      <c r="P816" s="217" t="s">
        <v>2654</v>
      </c>
      <c r="Q816" s="217" t="s">
        <v>2653</v>
      </c>
      <c r="R816" s="217" t="s">
        <v>2653</v>
      </c>
      <c r="S816" s="217" t="str">
        <f t="shared" si="250"/>
        <v>NO</v>
      </c>
      <c r="T816" s="217" t="s">
        <v>2654</v>
      </c>
      <c r="U816" s="217" t="s">
        <v>2654</v>
      </c>
      <c r="V816" s="217" t="s">
        <v>2654</v>
      </c>
      <c r="W816" s="217" t="s">
        <v>2654</v>
      </c>
      <c r="X816" s="217" t="s">
        <v>2654</v>
      </c>
      <c r="Y816" s="217" t="s">
        <v>2654</v>
      </c>
      <c r="Z816" s="217" t="s">
        <v>2654</v>
      </c>
      <c r="AA816" s="217" t="s">
        <v>2654</v>
      </c>
      <c r="AB816" s="217" t="str">
        <f t="shared" si="232"/>
        <v>NO</v>
      </c>
      <c r="AC816" s="217" t="str">
        <f t="shared" si="233"/>
        <v>NO</v>
      </c>
      <c r="AD816" s="217" t="str">
        <f t="shared" si="234"/>
        <v>NO</v>
      </c>
      <c r="AE816" s="217" t="str">
        <f t="shared" si="235"/>
        <v>YES</v>
      </c>
      <c r="AF816" s="217" t="str">
        <f t="shared" si="236"/>
        <v>NO</v>
      </c>
      <c r="AG816" s="217" t="str">
        <f t="shared" si="237"/>
        <v>NO</v>
      </c>
      <c r="AH816" s="217" t="str">
        <f t="shared" si="247"/>
        <v>NO</v>
      </c>
      <c r="AI816" s="217" t="str">
        <f t="shared" si="248"/>
        <v>NO</v>
      </c>
      <c r="AJ816" s="217" t="str">
        <f t="shared" si="238"/>
        <v>NO</v>
      </c>
      <c r="AK816" s="217" t="str">
        <f t="shared" si="239"/>
        <v>NO</v>
      </c>
      <c r="AL816" s="217" t="str">
        <f t="shared" si="240"/>
        <v>NO</v>
      </c>
      <c r="AM816" s="217" t="str">
        <f t="shared" si="241"/>
        <v>NO</v>
      </c>
      <c r="AN816" s="217" t="str">
        <f t="shared" si="242"/>
        <v>NO</v>
      </c>
      <c r="AO816" s="217" t="str">
        <f t="shared" si="242"/>
        <v>NO</v>
      </c>
      <c r="AP816" s="217" t="str">
        <f>IF(AND(Inputs!$E$16=TRUE,K816="YES"),"YES","NO")</f>
        <v>NO</v>
      </c>
      <c r="AQ816" s="217" t="str">
        <f t="shared" si="243"/>
        <v>YES</v>
      </c>
      <c r="AR816" s="217" t="str">
        <f t="shared" si="246"/>
        <v>YES</v>
      </c>
      <c r="AS816" s="216">
        <v>12</v>
      </c>
      <c r="AT816" s="221">
        <f t="shared" si="249"/>
        <v>43444</v>
      </c>
      <c r="AU816" s="217" t="str">
        <f t="shared" si="244"/>
        <v>PO+12W</v>
      </c>
    </row>
    <row r="817" spans="1:47" s="9" customFormat="1" hidden="1" x14ac:dyDescent="0.25">
      <c r="A817" s="218"/>
      <c r="B817" s="217" t="s">
        <v>2642</v>
      </c>
      <c r="C817" s="217">
        <v>800</v>
      </c>
      <c r="D817" s="225">
        <v>851</v>
      </c>
      <c r="E817" s="205" t="s">
        <v>271</v>
      </c>
      <c r="F817" s="205" t="str">
        <f t="shared" si="231"/>
        <v>0000-FS-851</v>
      </c>
      <c r="G817" s="205" t="s">
        <v>2742</v>
      </c>
      <c r="H817" s="9" t="s">
        <v>2667</v>
      </c>
      <c r="I817" s="9" t="str">
        <f>VLOOKUP(J817,Auxiliary!B:C,2,0)</f>
        <v>SKIN</v>
      </c>
      <c r="J817" s="217" t="s">
        <v>2544</v>
      </c>
      <c r="K817" s="217" t="s">
        <v>2654</v>
      </c>
      <c r="L817" s="217" t="s">
        <v>2654</v>
      </c>
      <c r="M817" s="217" t="s">
        <v>2654</v>
      </c>
      <c r="N817" s="217" t="s">
        <v>2654</v>
      </c>
      <c r="O817" s="217" t="s">
        <v>2654</v>
      </c>
      <c r="P817" s="217" t="s">
        <v>2654</v>
      </c>
      <c r="Q817" s="217" t="s">
        <v>2653</v>
      </c>
      <c r="R817" s="217" t="s">
        <v>2653</v>
      </c>
      <c r="S817" s="217" t="str">
        <f t="shared" si="250"/>
        <v>NO</v>
      </c>
      <c r="T817" s="217" t="s">
        <v>2654</v>
      </c>
      <c r="U817" s="217" t="s">
        <v>2654</v>
      </c>
      <c r="V817" s="217" t="s">
        <v>2654</v>
      </c>
      <c r="W817" s="217" t="s">
        <v>2654</v>
      </c>
      <c r="X817" s="217" t="s">
        <v>2654</v>
      </c>
      <c r="Y817" s="217" t="s">
        <v>2654</v>
      </c>
      <c r="Z817" s="217" t="s">
        <v>2654</v>
      </c>
      <c r="AA817" s="217" t="s">
        <v>2654</v>
      </c>
      <c r="AB817" s="217" t="str">
        <f t="shared" si="232"/>
        <v>NO</v>
      </c>
      <c r="AC817" s="217" t="str">
        <f t="shared" si="233"/>
        <v>NO</v>
      </c>
      <c r="AD817" s="217" t="str">
        <f t="shared" si="234"/>
        <v>NO</v>
      </c>
      <c r="AE817" s="217" t="str">
        <f t="shared" si="235"/>
        <v>YES</v>
      </c>
      <c r="AF817" s="217" t="str">
        <f t="shared" si="236"/>
        <v>NO</v>
      </c>
      <c r="AG817" s="217" t="str">
        <f t="shared" si="237"/>
        <v>NO</v>
      </c>
      <c r="AH817" s="217" t="str">
        <f t="shared" si="247"/>
        <v>NO</v>
      </c>
      <c r="AI817" s="217" t="str">
        <f t="shared" si="248"/>
        <v>NO</v>
      </c>
      <c r="AJ817" s="217" t="str">
        <f t="shared" si="238"/>
        <v>NO</v>
      </c>
      <c r="AK817" s="217" t="str">
        <f t="shared" si="239"/>
        <v>NO</v>
      </c>
      <c r="AL817" s="217" t="str">
        <f t="shared" si="240"/>
        <v>NO</v>
      </c>
      <c r="AM817" s="217" t="str">
        <f t="shared" si="241"/>
        <v>NO</v>
      </c>
      <c r="AN817" s="217" t="str">
        <f t="shared" si="242"/>
        <v>NO</v>
      </c>
      <c r="AO817" s="217" t="str">
        <f t="shared" si="242"/>
        <v>NO</v>
      </c>
      <c r="AP817" s="217" t="str">
        <f>IF(AND(Inputs!$E$16=TRUE,K817="YES"),"YES","NO")</f>
        <v>NO</v>
      </c>
      <c r="AQ817" s="217" t="str">
        <f t="shared" si="243"/>
        <v>YES</v>
      </c>
      <c r="AR817" s="217" t="str">
        <f t="shared" si="246"/>
        <v>YES</v>
      </c>
      <c r="AS817" s="216">
        <v>12</v>
      </c>
      <c r="AT817" s="221">
        <f t="shared" si="249"/>
        <v>43444</v>
      </c>
      <c r="AU817" s="217" t="str">
        <f t="shared" si="244"/>
        <v>PO+12W</v>
      </c>
    </row>
    <row r="818" spans="1:47" s="9" customFormat="1" hidden="1" x14ac:dyDescent="0.25">
      <c r="A818" s="218"/>
      <c r="B818" s="217" t="s">
        <v>2642</v>
      </c>
      <c r="C818" s="217">
        <v>800</v>
      </c>
      <c r="D818" s="225">
        <v>852</v>
      </c>
      <c r="E818" s="205" t="s">
        <v>272</v>
      </c>
      <c r="F818" s="205" t="str">
        <f t="shared" si="231"/>
        <v>0000-FS-852</v>
      </c>
      <c r="G818" s="205" t="s">
        <v>2742</v>
      </c>
      <c r="H818" s="9" t="s">
        <v>2667</v>
      </c>
      <c r="I818" s="9" t="str">
        <f>VLOOKUP(J818,Auxiliary!B:C,2,0)</f>
        <v>TT00</v>
      </c>
      <c r="J818" s="217" t="s">
        <v>2545</v>
      </c>
      <c r="K818" s="217" t="s">
        <v>2654</v>
      </c>
      <c r="L818" s="217" t="s">
        <v>2654</v>
      </c>
      <c r="M818" s="217" t="s">
        <v>2654</v>
      </c>
      <c r="N818" s="217" t="s">
        <v>2654</v>
      </c>
      <c r="O818" s="217" t="s">
        <v>2654</v>
      </c>
      <c r="P818" s="217" t="s">
        <v>2654</v>
      </c>
      <c r="Q818" s="217" t="s">
        <v>2653</v>
      </c>
      <c r="R818" s="217" t="s">
        <v>2653</v>
      </c>
      <c r="S818" s="217" t="str">
        <f t="shared" si="250"/>
        <v>NO</v>
      </c>
      <c r="T818" s="217" t="s">
        <v>2654</v>
      </c>
      <c r="U818" s="217" t="s">
        <v>2654</v>
      </c>
      <c r="V818" s="217" t="s">
        <v>2654</v>
      </c>
      <c r="W818" s="217" t="s">
        <v>2654</v>
      </c>
      <c r="X818" s="217" t="s">
        <v>2654</v>
      </c>
      <c r="Y818" s="217" t="s">
        <v>2654</v>
      </c>
      <c r="Z818" s="217" t="s">
        <v>2654</v>
      </c>
      <c r="AA818" s="217" t="s">
        <v>2654</v>
      </c>
      <c r="AB818" s="217" t="str">
        <f t="shared" si="232"/>
        <v>NO</v>
      </c>
      <c r="AC818" s="217" t="str">
        <f t="shared" si="233"/>
        <v>NO</v>
      </c>
      <c r="AD818" s="217" t="str">
        <f t="shared" si="234"/>
        <v>NO</v>
      </c>
      <c r="AE818" s="217" t="str">
        <f t="shared" si="235"/>
        <v>YES</v>
      </c>
      <c r="AF818" s="217" t="str">
        <f t="shared" si="236"/>
        <v>NO</v>
      </c>
      <c r="AG818" s="217" t="str">
        <f t="shared" si="237"/>
        <v>NO</v>
      </c>
      <c r="AH818" s="217" t="str">
        <f t="shared" si="247"/>
        <v>NO</v>
      </c>
      <c r="AI818" s="217" t="str">
        <f t="shared" si="248"/>
        <v>NO</v>
      </c>
      <c r="AJ818" s="217" t="str">
        <f t="shared" si="238"/>
        <v>NO</v>
      </c>
      <c r="AK818" s="217" t="str">
        <f t="shared" si="239"/>
        <v>NO</v>
      </c>
      <c r="AL818" s="217" t="str">
        <f t="shared" si="240"/>
        <v>NO</v>
      </c>
      <c r="AM818" s="217" t="str">
        <f t="shared" si="241"/>
        <v>NO</v>
      </c>
      <c r="AN818" s="217" t="str">
        <f t="shared" si="242"/>
        <v>NO</v>
      </c>
      <c r="AO818" s="217" t="str">
        <f t="shared" si="242"/>
        <v>NO</v>
      </c>
      <c r="AP818" s="217" t="str">
        <f>IF(AND(Inputs!$E$16=TRUE,K818="YES"),"YES","NO")</f>
        <v>NO</v>
      </c>
      <c r="AQ818" s="217" t="str">
        <f t="shared" si="243"/>
        <v>YES</v>
      </c>
      <c r="AR818" s="217" t="str">
        <f t="shared" si="246"/>
        <v>YES</v>
      </c>
      <c r="AS818" s="216">
        <v>12</v>
      </c>
      <c r="AT818" s="221">
        <f t="shared" si="249"/>
        <v>43444</v>
      </c>
      <c r="AU818" s="217" t="str">
        <f t="shared" si="244"/>
        <v>PO+12W</v>
      </c>
    </row>
    <row r="819" spans="1:47" s="9" customFormat="1" hidden="1" x14ac:dyDescent="0.25">
      <c r="A819" s="218"/>
      <c r="B819" s="217" t="s">
        <v>2642</v>
      </c>
      <c r="C819" s="217">
        <v>800</v>
      </c>
      <c r="D819" s="225">
        <v>860</v>
      </c>
      <c r="E819" s="205" t="s">
        <v>273</v>
      </c>
      <c r="F819" s="205" t="str">
        <f t="shared" si="231"/>
        <v>0000-FS-860</v>
      </c>
      <c r="G819" s="205" t="s">
        <v>2742</v>
      </c>
      <c r="H819" s="9" t="s">
        <v>2667</v>
      </c>
      <c r="I819" s="9" t="str">
        <f>VLOOKUP(J819,Auxiliary!B:C,2,0)</f>
        <v>PB00</v>
      </c>
      <c r="J819" s="217" t="s">
        <v>2549</v>
      </c>
      <c r="K819" s="217" t="s">
        <v>2654</v>
      </c>
      <c r="L819" s="217" t="s">
        <v>2654</v>
      </c>
      <c r="M819" s="217" t="s">
        <v>2654</v>
      </c>
      <c r="N819" s="217" t="s">
        <v>2654</v>
      </c>
      <c r="O819" s="217" t="s">
        <v>2654</v>
      </c>
      <c r="P819" s="217" t="s">
        <v>2654</v>
      </c>
      <c r="Q819" s="217" t="s">
        <v>2653</v>
      </c>
      <c r="R819" s="217" t="s">
        <v>2653</v>
      </c>
      <c r="S819" s="217" t="str">
        <f t="shared" si="250"/>
        <v>NO</v>
      </c>
      <c r="T819" s="217" t="s">
        <v>2654</v>
      </c>
      <c r="U819" s="217" t="s">
        <v>2654</v>
      </c>
      <c r="V819" s="217" t="s">
        <v>2654</v>
      </c>
      <c r="W819" s="217" t="s">
        <v>2654</v>
      </c>
      <c r="X819" s="217" t="s">
        <v>2654</v>
      </c>
      <c r="Y819" s="217" t="s">
        <v>2654</v>
      </c>
      <c r="Z819" s="217" t="s">
        <v>2654</v>
      </c>
      <c r="AA819" s="217" t="s">
        <v>2654</v>
      </c>
      <c r="AB819" s="217" t="str">
        <f t="shared" si="232"/>
        <v>NO</v>
      </c>
      <c r="AC819" s="217" t="str">
        <f t="shared" si="233"/>
        <v>NO</v>
      </c>
      <c r="AD819" s="217" t="str">
        <f t="shared" si="234"/>
        <v>NO</v>
      </c>
      <c r="AE819" s="217" t="str">
        <f t="shared" si="235"/>
        <v>YES</v>
      </c>
      <c r="AF819" s="217" t="str">
        <f t="shared" si="236"/>
        <v>NO</v>
      </c>
      <c r="AG819" s="217" t="str">
        <f t="shared" si="237"/>
        <v>NO</v>
      </c>
      <c r="AH819" s="217" t="str">
        <f t="shared" si="247"/>
        <v>NO</v>
      </c>
      <c r="AI819" s="217" t="str">
        <f t="shared" si="248"/>
        <v>NO</v>
      </c>
      <c r="AJ819" s="217" t="str">
        <f t="shared" si="238"/>
        <v>NO</v>
      </c>
      <c r="AK819" s="217" t="str">
        <f t="shared" si="239"/>
        <v>NO</v>
      </c>
      <c r="AL819" s="217" t="str">
        <f t="shared" si="240"/>
        <v>NO</v>
      </c>
      <c r="AM819" s="217" t="str">
        <f t="shared" si="241"/>
        <v>NO</v>
      </c>
      <c r="AN819" s="217" t="str">
        <f t="shared" si="242"/>
        <v>NO</v>
      </c>
      <c r="AO819" s="217" t="str">
        <f t="shared" si="242"/>
        <v>NO</v>
      </c>
      <c r="AP819" s="217" t="str">
        <f>IF(AND(Inputs!$E$16=TRUE,K819="YES"),"YES","NO")</f>
        <v>NO</v>
      </c>
      <c r="AQ819" s="217" t="str">
        <f t="shared" si="243"/>
        <v>YES</v>
      </c>
      <c r="AR819" s="217" t="str">
        <f t="shared" si="246"/>
        <v>YES</v>
      </c>
      <c r="AS819" s="216">
        <v>12</v>
      </c>
      <c r="AT819" s="221">
        <f t="shared" si="249"/>
        <v>43444</v>
      </c>
      <c r="AU819" s="217" t="str">
        <f t="shared" si="244"/>
        <v>PO+12W</v>
      </c>
    </row>
    <row r="820" spans="1:47" s="9" customFormat="1" hidden="1" x14ac:dyDescent="0.25">
      <c r="A820" s="218"/>
      <c r="B820" s="217" t="s">
        <v>2642</v>
      </c>
      <c r="C820" s="217">
        <v>800</v>
      </c>
      <c r="D820" s="225">
        <v>870</v>
      </c>
      <c r="E820" s="205" t="s">
        <v>274</v>
      </c>
      <c r="F820" s="205" t="str">
        <f t="shared" si="231"/>
        <v>0000-FS-870</v>
      </c>
      <c r="G820" s="205" t="s">
        <v>2742</v>
      </c>
      <c r="H820" s="9" t="s">
        <v>2667</v>
      </c>
      <c r="I820" s="9" t="str">
        <f>VLOOKUP(J820,Auxiliary!B:C,2,0)</f>
        <v>LP00</v>
      </c>
      <c r="J820" s="217" t="s">
        <v>2547</v>
      </c>
      <c r="K820" s="217" t="s">
        <v>2654</v>
      </c>
      <c r="L820" s="217" t="s">
        <v>2654</v>
      </c>
      <c r="M820" s="217" t="s">
        <v>2654</v>
      </c>
      <c r="N820" s="217" t="s">
        <v>2654</v>
      </c>
      <c r="O820" s="217" t="s">
        <v>2654</v>
      </c>
      <c r="P820" s="217" t="s">
        <v>2654</v>
      </c>
      <c r="Q820" s="217" t="s">
        <v>2654</v>
      </c>
      <c r="R820" s="217" t="s">
        <v>2653</v>
      </c>
      <c r="S820" s="217" t="str">
        <f t="shared" si="250"/>
        <v>NO</v>
      </c>
      <c r="T820" s="217" t="s">
        <v>2654</v>
      </c>
      <c r="U820" s="217" t="s">
        <v>2654</v>
      </c>
      <c r="V820" s="217" t="s">
        <v>2654</v>
      </c>
      <c r="W820" s="217" t="s">
        <v>2654</v>
      </c>
      <c r="X820" s="217" t="s">
        <v>2654</v>
      </c>
      <c r="Y820" s="217" t="s">
        <v>2654</v>
      </c>
      <c r="Z820" s="217" t="s">
        <v>2654</v>
      </c>
      <c r="AA820" s="217" t="s">
        <v>2654</v>
      </c>
      <c r="AB820" s="217" t="str">
        <f t="shared" si="232"/>
        <v>NO</v>
      </c>
      <c r="AC820" s="217" t="str">
        <f t="shared" si="233"/>
        <v>NO</v>
      </c>
      <c r="AD820" s="217" t="str">
        <f t="shared" si="234"/>
        <v>NO</v>
      </c>
      <c r="AE820" s="217" t="str">
        <f t="shared" si="235"/>
        <v>NO</v>
      </c>
      <c r="AF820" s="217" t="str">
        <f t="shared" si="236"/>
        <v>NO</v>
      </c>
      <c r="AG820" s="217" t="str">
        <f t="shared" si="237"/>
        <v>NO</v>
      </c>
      <c r="AH820" s="217" t="str">
        <f t="shared" si="247"/>
        <v>NO</v>
      </c>
      <c r="AI820" s="217" t="str">
        <f t="shared" si="248"/>
        <v>NO</v>
      </c>
      <c r="AJ820" s="217" t="str">
        <f t="shared" si="238"/>
        <v>NO</v>
      </c>
      <c r="AK820" s="217" t="str">
        <f t="shared" si="239"/>
        <v>NO</v>
      </c>
      <c r="AL820" s="217" t="str">
        <f t="shared" si="240"/>
        <v>NO</v>
      </c>
      <c r="AM820" s="217" t="str">
        <f t="shared" si="241"/>
        <v>NO</v>
      </c>
      <c r="AN820" s="217" t="str">
        <f t="shared" si="242"/>
        <v>NO</v>
      </c>
      <c r="AO820" s="217" t="str">
        <f t="shared" si="242"/>
        <v>NO</v>
      </c>
      <c r="AP820" s="217" t="str">
        <f>IF(AND(Inputs!$E$16=TRUE,K820="YES"),"YES","NO")</f>
        <v>NO</v>
      </c>
      <c r="AQ820" s="217" t="str">
        <f t="shared" si="243"/>
        <v>NO</v>
      </c>
      <c r="AR820" s="217" t="str">
        <f t="shared" si="246"/>
        <v>NO</v>
      </c>
      <c r="AS820" s="216">
        <v>12</v>
      </c>
      <c r="AT820" s="221">
        <f t="shared" si="249"/>
        <v>43444</v>
      </c>
      <c r="AU820" s="217" t="str">
        <f t="shared" si="244"/>
        <v>PO+12W</v>
      </c>
    </row>
    <row r="821" spans="1:47" s="9" customFormat="1" hidden="1" x14ac:dyDescent="0.25">
      <c r="A821" s="218"/>
      <c r="B821" s="217" t="s">
        <v>2642</v>
      </c>
      <c r="C821" s="217">
        <v>800</v>
      </c>
      <c r="D821" s="225">
        <v>871</v>
      </c>
      <c r="E821" s="205" t="s">
        <v>275</v>
      </c>
      <c r="F821" s="205" t="str">
        <f t="shared" si="231"/>
        <v>0000-FS-871</v>
      </c>
      <c r="G821" s="205" t="s">
        <v>2742</v>
      </c>
      <c r="H821" s="9" t="s">
        <v>2667</v>
      </c>
      <c r="I821" s="9" t="str">
        <f>VLOOKUP(J821,Auxiliary!B:C,2,0)</f>
        <v>JB00</v>
      </c>
      <c r="J821" s="217" t="s">
        <v>2546</v>
      </c>
      <c r="K821" s="217" t="s">
        <v>2654</v>
      </c>
      <c r="L821" s="217" t="s">
        <v>2654</v>
      </c>
      <c r="M821" s="217" t="s">
        <v>2654</v>
      </c>
      <c r="N821" s="217" t="s">
        <v>2654</v>
      </c>
      <c r="O821" s="217" t="s">
        <v>2654</v>
      </c>
      <c r="P821" s="217" t="s">
        <v>2654</v>
      </c>
      <c r="Q821" s="217" t="s">
        <v>2654</v>
      </c>
      <c r="R821" s="217" t="s">
        <v>2653</v>
      </c>
      <c r="S821" s="217" t="str">
        <f t="shared" si="250"/>
        <v>NO</v>
      </c>
      <c r="T821" s="217" t="s">
        <v>2654</v>
      </c>
      <c r="U821" s="217" t="s">
        <v>2654</v>
      </c>
      <c r="V821" s="217" t="s">
        <v>2654</v>
      </c>
      <c r="W821" s="217" t="s">
        <v>2654</v>
      </c>
      <c r="X821" s="217" t="s">
        <v>2654</v>
      </c>
      <c r="Y821" s="217" t="s">
        <v>2654</v>
      </c>
      <c r="Z821" s="217" t="s">
        <v>2654</v>
      </c>
      <c r="AA821" s="217" t="s">
        <v>2654</v>
      </c>
      <c r="AB821" s="217" t="str">
        <f t="shared" si="232"/>
        <v>NO</v>
      </c>
      <c r="AC821" s="217" t="str">
        <f t="shared" si="233"/>
        <v>NO</v>
      </c>
      <c r="AD821" s="217" t="str">
        <f t="shared" si="234"/>
        <v>NO</v>
      </c>
      <c r="AE821" s="217" t="str">
        <f t="shared" si="235"/>
        <v>NO</v>
      </c>
      <c r="AF821" s="217" t="str">
        <f t="shared" si="236"/>
        <v>NO</v>
      </c>
      <c r="AG821" s="217" t="str">
        <f t="shared" si="237"/>
        <v>NO</v>
      </c>
      <c r="AH821" s="217" t="str">
        <f t="shared" si="247"/>
        <v>NO</v>
      </c>
      <c r="AI821" s="217" t="str">
        <f t="shared" si="248"/>
        <v>NO</v>
      </c>
      <c r="AJ821" s="217" t="str">
        <f t="shared" si="238"/>
        <v>NO</v>
      </c>
      <c r="AK821" s="217" t="str">
        <f t="shared" si="239"/>
        <v>NO</v>
      </c>
      <c r="AL821" s="217" t="str">
        <f t="shared" si="240"/>
        <v>NO</v>
      </c>
      <c r="AM821" s="217" t="str">
        <f t="shared" si="241"/>
        <v>NO</v>
      </c>
      <c r="AN821" s="217" t="str">
        <f t="shared" si="242"/>
        <v>NO</v>
      </c>
      <c r="AO821" s="217" t="str">
        <f t="shared" si="242"/>
        <v>NO</v>
      </c>
      <c r="AP821" s="217" t="str">
        <f>IF(AND(Inputs!$E$16=TRUE,K821="YES"),"YES","NO")</f>
        <v>NO</v>
      </c>
      <c r="AQ821" s="217" t="str">
        <f t="shared" si="243"/>
        <v>NO</v>
      </c>
      <c r="AR821" s="217" t="str">
        <f t="shared" si="246"/>
        <v>NO</v>
      </c>
      <c r="AS821" s="216">
        <v>12</v>
      </c>
      <c r="AT821" s="221">
        <f t="shared" si="249"/>
        <v>43444</v>
      </c>
      <c r="AU821" s="217" t="str">
        <f t="shared" si="244"/>
        <v>PO+12W</v>
      </c>
    </row>
    <row r="822" spans="1:47" s="9" customFormat="1" hidden="1" x14ac:dyDescent="0.25">
      <c r="A822" s="218"/>
      <c r="B822" s="217" t="s">
        <v>2642</v>
      </c>
      <c r="C822" s="217">
        <v>800</v>
      </c>
      <c r="D822" s="225">
        <v>880</v>
      </c>
      <c r="E822" s="205" t="s">
        <v>276</v>
      </c>
      <c r="F822" s="205" t="str">
        <f t="shared" si="231"/>
        <v>0000-FS-880</v>
      </c>
      <c r="G822" s="205" t="s">
        <v>2742</v>
      </c>
      <c r="H822" s="9" t="s">
        <v>2667</v>
      </c>
      <c r="I822" s="9" t="str">
        <f>VLOOKUP(J822,Auxiliary!B:C,2,0)</f>
        <v>BULK</v>
      </c>
      <c r="J822" s="217" t="s">
        <v>2557</v>
      </c>
      <c r="K822" s="217" t="s">
        <v>2654</v>
      </c>
      <c r="L822" s="217" t="s">
        <v>2654</v>
      </c>
      <c r="M822" s="217" t="s">
        <v>2654</v>
      </c>
      <c r="N822" s="217" t="s">
        <v>2654</v>
      </c>
      <c r="O822" s="217" t="s">
        <v>2654</v>
      </c>
      <c r="P822" s="217" t="s">
        <v>2654</v>
      </c>
      <c r="Q822" s="217" t="s">
        <v>2654</v>
      </c>
      <c r="R822" s="217" t="s">
        <v>2653</v>
      </c>
      <c r="S822" s="217" t="str">
        <f t="shared" si="250"/>
        <v>NO</v>
      </c>
      <c r="T822" s="217" t="s">
        <v>2654</v>
      </c>
      <c r="U822" s="217" t="s">
        <v>2654</v>
      </c>
      <c r="V822" s="217" t="s">
        <v>2654</v>
      </c>
      <c r="W822" s="217" t="s">
        <v>2654</v>
      </c>
      <c r="X822" s="217" t="s">
        <v>2654</v>
      </c>
      <c r="Y822" s="217" t="s">
        <v>2654</v>
      </c>
      <c r="Z822" s="217" t="s">
        <v>2654</v>
      </c>
      <c r="AA822" s="217" t="s">
        <v>2654</v>
      </c>
      <c r="AB822" s="217" t="str">
        <f t="shared" si="232"/>
        <v>NO</v>
      </c>
      <c r="AC822" s="217" t="str">
        <f t="shared" si="233"/>
        <v>NO</v>
      </c>
      <c r="AD822" s="217" t="str">
        <f t="shared" si="234"/>
        <v>NO</v>
      </c>
      <c r="AE822" s="217" t="str">
        <f t="shared" si="235"/>
        <v>NO</v>
      </c>
      <c r="AF822" s="217" t="str">
        <f t="shared" si="236"/>
        <v>NO</v>
      </c>
      <c r="AG822" s="217" t="str">
        <f t="shared" si="237"/>
        <v>NO</v>
      </c>
      <c r="AH822" s="217" t="str">
        <f t="shared" si="247"/>
        <v>NO</v>
      </c>
      <c r="AI822" s="217" t="str">
        <f t="shared" si="248"/>
        <v>NO</v>
      </c>
      <c r="AJ822" s="217" t="str">
        <f t="shared" si="238"/>
        <v>NO</v>
      </c>
      <c r="AK822" s="217" t="str">
        <f t="shared" si="239"/>
        <v>NO</v>
      </c>
      <c r="AL822" s="217" t="str">
        <f t="shared" si="240"/>
        <v>NO</v>
      </c>
      <c r="AM822" s="217" t="str">
        <f t="shared" si="241"/>
        <v>NO</v>
      </c>
      <c r="AN822" s="217" t="str">
        <f t="shared" si="242"/>
        <v>NO</v>
      </c>
      <c r="AO822" s="217" t="str">
        <f t="shared" si="242"/>
        <v>NO</v>
      </c>
      <c r="AP822" s="217" t="str">
        <f>IF(AND(Inputs!$E$16=TRUE,K822="YES"),"YES","NO")</f>
        <v>NO</v>
      </c>
      <c r="AQ822" s="217" t="str">
        <f t="shared" si="243"/>
        <v>NO</v>
      </c>
      <c r="AR822" s="217" t="str">
        <f t="shared" si="246"/>
        <v>NO</v>
      </c>
      <c r="AS822" s="216">
        <v>12</v>
      </c>
      <c r="AT822" s="221">
        <f t="shared" si="249"/>
        <v>43444</v>
      </c>
      <c r="AU822" s="217" t="str">
        <f t="shared" si="244"/>
        <v>PO+12W</v>
      </c>
    </row>
    <row r="823" spans="1:47" s="9" customFormat="1" hidden="1" x14ac:dyDescent="0.25">
      <c r="A823" s="218"/>
      <c r="B823" s="217" t="s">
        <v>2642</v>
      </c>
      <c r="C823" s="217">
        <v>800</v>
      </c>
      <c r="D823" s="225">
        <v>890</v>
      </c>
      <c r="E823" s="205" t="s">
        <v>277</v>
      </c>
      <c r="F823" s="205" t="str">
        <f t="shared" si="231"/>
        <v>0000-FS-890</v>
      </c>
      <c r="G823" s="205" t="s">
        <v>2742</v>
      </c>
      <c r="H823" s="9" t="s">
        <v>2667</v>
      </c>
      <c r="I823" s="9" t="str">
        <f>VLOOKUP(J823,Auxiliary!B:C,2,0)</f>
        <v>AWL0</v>
      </c>
      <c r="J823" s="217" t="s">
        <v>2550</v>
      </c>
      <c r="K823" s="217" t="s">
        <v>2654</v>
      </c>
      <c r="L823" s="217" t="s">
        <v>2654</v>
      </c>
      <c r="M823" s="217" t="s">
        <v>2654</v>
      </c>
      <c r="N823" s="217" t="s">
        <v>2654</v>
      </c>
      <c r="O823" s="217" t="s">
        <v>2654</v>
      </c>
      <c r="P823" s="217" t="s">
        <v>2654</v>
      </c>
      <c r="Q823" s="217" t="s">
        <v>2654</v>
      </c>
      <c r="R823" s="217" t="s">
        <v>2654</v>
      </c>
      <c r="S823" s="217" t="s">
        <v>2654</v>
      </c>
      <c r="T823" s="217" t="s">
        <v>2654</v>
      </c>
      <c r="U823" s="217" t="s">
        <v>2654</v>
      </c>
      <c r="V823" s="217" t="s">
        <v>2654</v>
      </c>
      <c r="W823" s="217" t="s">
        <v>2654</v>
      </c>
      <c r="X823" s="217" t="s">
        <v>2653</v>
      </c>
      <c r="Y823" s="217" t="s">
        <v>2654</v>
      </c>
      <c r="Z823" s="217" t="s">
        <v>2654</v>
      </c>
      <c r="AA823" s="217" t="s">
        <v>2654</v>
      </c>
      <c r="AB823" s="217" t="str">
        <f t="shared" si="232"/>
        <v>NO</v>
      </c>
      <c r="AC823" s="217" t="str">
        <f t="shared" si="233"/>
        <v>NO</v>
      </c>
      <c r="AD823" s="217" t="str">
        <f t="shared" si="234"/>
        <v>NO</v>
      </c>
      <c r="AE823" s="217" t="str">
        <f t="shared" si="235"/>
        <v>NO</v>
      </c>
      <c r="AF823" s="217" t="str">
        <f t="shared" si="236"/>
        <v>NO</v>
      </c>
      <c r="AG823" s="217" t="str">
        <f t="shared" si="237"/>
        <v>NO</v>
      </c>
      <c r="AH823" s="217" t="str">
        <f t="shared" si="247"/>
        <v>NO</v>
      </c>
      <c r="AI823" s="217" t="str">
        <f t="shared" si="248"/>
        <v>NO</v>
      </c>
      <c r="AJ823" s="217" t="str">
        <f t="shared" si="238"/>
        <v>NO</v>
      </c>
      <c r="AK823" s="217" t="str">
        <f t="shared" si="239"/>
        <v>NO</v>
      </c>
      <c r="AL823" s="217" t="str">
        <f t="shared" si="240"/>
        <v>NO</v>
      </c>
      <c r="AM823" s="217" t="str">
        <f t="shared" si="241"/>
        <v>NO</v>
      </c>
      <c r="AN823" s="217" t="str">
        <f t="shared" si="242"/>
        <v>NO</v>
      </c>
      <c r="AO823" s="217" t="str">
        <f t="shared" si="242"/>
        <v>NO</v>
      </c>
      <c r="AP823" s="217" t="str">
        <f>IF(AND(Inputs!$E$16=TRUE,K823="YES"),"YES","NO")</f>
        <v>NO</v>
      </c>
      <c r="AQ823" s="217" t="str">
        <f t="shared" si="243"/>
        <v>NO</v>
      </c>
      <c r="AR823" s="217" t="str">
        <f t="shared" si="246"/>
        <v>NO</v>
      </c>
      <c r="AS823" s="216">
        <v>20</v>
      </c>
      <c r="AT823" s="221">
        <f t="shared" si="249"/>
        <v>43500</v>
      </c>
      <c r="AU823" s="217" t="str">
        <f t="shared" si="244"/>
        <v>PO+20W</v>
      </c>
    </row>
    <row r="824" spans="1:47" s="9" customFormat="1" hidden="1" x14ac:dyDescent="0.25">
      <c r="A824" s="218"/>
      <c r="B824" s="217" t="s">
        <v>2642</v>
      </c>
      <c r="C824" s="217">
        <v>900</v>
      </c>
      <c r="D824" s="225">
        <v>901</v>
      </c>
      <c r="E824" s="222" t="s">
        <v>2791</v>
      </c>
      <c r="F824" s="205" t="str">
        <f t="shared" si="231"/>
        <v>0000-FS-901</v>
      </c>
      <c r="G824" s="205" t="s">
        <v>2641</v>
      </c>
      <c r="H824" s="9" t="s">
        <v>2663</v>
      </c>
      <c r="I824" s="9" t="str">
        <f>VLOOKUP(J824,Auxiliary!B:C,2,0)</f>
        <v>SPAR</v>
      </c>
      <c r="J824" s="217" t="s">
        <v>2568</v>
      </c>
      <c r="K824" s="217" t="s">
        <v>2654</v>
      </c>
      <c r="L824" s="217" t="s">
        <v>2654</v>
      </c>
      <c r="M824" s="217" t="s">
        <v>2653</v>
      </c>
      <c r="N824" s="217" t="s">
        <v>2653</v>
      </c>
      <c r="O824" s="217" t="s">
        <v>2653</v>
      </c>
      <c r="P824" s="217" t="s">
        <v>2653</v>
      </c>
      <c r="Q824" s="217" t="s">
        <v>2653</v>
      </c>
      <c r="R824" s="217" t="s">
        <v>2653</v>
      </c>
      <c r="S824" s="217" t="s">
        <v>2653</v>
      </c>
      <c r="T824" s="217" t="s">
        <v>2653</v>
      </c>
      <c r="U824" s="217" t="s">
        <v>2653</v>
      </c>
      <c r="V824" s="217" t="s">
        <v>2653</v>
      </c>
      <c r="W824" s="217" t="s">
        <v>2653</v>
      </c>
      <c r="X824" s="217" t="s">
        <v>2653</v>
      </c>
      <c r="Y824" s="217" t="s">
        <v>2653</v>
      </c>
      <c r="Z824" s="217" t="s">
        <v>2653</v>
      </c>
      <c r="AA824" s="217" t="s">
        <v>2653</v>
      </c>
      <c r="AB824" s="217" t="str">
        <f t="shared" si="232"/>
        <v>NO</v>
      </c>
      <c r="AC824" s="217" t="str">
        <f t="shared" si="233"/>
        <v>NO</v>
      </c>
      <c r="AD824" s="217" t="str">
        <f t="shared" si="234"/>
        <v>YES</v>
      </c>
      <c r="AE824" s="217" t="str">
        <f t="shared" si="235"/>
        <v>YES</v>
      </c>
      <c r="AF824" s="217" t="str">
        <f t="shared" si="236"/>
        <v>NO</v>
      </c>
      <c r="AG824" s="217" t="str">
        <f t="shared" si="237"/>
        <v>YES</v>
      </c>
      <c r="AH824" s="217" t="str">
        <f t="shared" si="247"/>
        <v>NO</v>
      </c>
      <c r="AI824" s="217" t="str">
        <f t="shared" si="248"/>
        <v>NO</v>
      </c>
      <c r="AJ824" s="217" t="str">
        <f t="shared" si="238"/>
        <v>YES</v>
      </c>
      <c r="AK824" s="217" t="str">
        <f t="shared" si="239"/>
        <v>NO</v>
      </c>
      <c r="AL824" s="217" t="str">
        <f t="shared" si="240"/>
        <v>NO</v>
      </c>
      <c r="AM824" s="217" t="str">
        <f t="shared" si="241"/>
        <v>NO</v>
      </c>
      <c r="AN824" s="217" t="str">
        <f t="shared" si="242"/>
        <v>NO</v>
      </c>
      <c r="AO824" s="217" t="str">
        <f t="shared" si="242"/>
        <v>YES</v>
      </c>
      <c r="AP824" s="217" t="str">
        <f>IF(AND(Inputs!$E$16=TRUE,K824="YES"),"YES","NO")</f>
        <v>NO</v>
      </c>
      <c r="AQ824" s="217" t="str">
        <f t="shared" si="243"/>
        <v>YES</v>
      </c>
      <c r="AR824" s="217" t="str">
        <f t="shared" si="246"/>
        <v>YES</v>
      </c>
      <c r="AS824" s="216">
        <v>30</v>
      </c>
      <c r="AT824" s="221">
        <f t="shared" si="249"/>
        <v>43570</v>
      </c>
      <c r="AU824" s="217" t="str">
        <f t="shared" si="244"/>
        <v>PO+30W</v>
      </c>
    </row>
    <row r="825" spans="1:47" s="9" customFormat="1" hidden="1" x14ac:dyDescent="0.25">
      <c r="A825" s="218"/>
      <c r="B825" s="217" t="s">
        <v>2642</v>
      </c>
      <c r="C825" s="217">
        <v>900</v>
      </c>
      <c r="D825" s="225">
        <v>930</v>
      </c>
      <c r="E825" s="205" t="s">
        <v>1907</v>
      </c>
      <c r="F825" s="205" t="str">
        <f t="shared" si="231"/>
        <v>0000-FS-930</v>
      </c>
      <c r="G825" s="205" t="s">
        <v>2742</v>
      </c>
      <c r="H825" s="9" t="s">
        <v>2668</v>
      </c>
      <c r="I825" s="9" t="str">
        <f>VLOOKUP(J825,Auxiliary!B:C,2,0)</f>
        <v>EREC</v>
      </c>
      <c r="J825" s="217" t="s">
        <v>2491</v>
      </c>
      <c r="K825" s="217" t="s">
        <v>2654</v>
      </c>
      <c r="L825" s="217" t="s">
        <v>2654</v>
      </c>
      <c r="M825" s="217" t="s">
        <v>2654</v>
      </c>
      <c r="N825" s="217" t="s">
        <v>2654</v>
      </c>
      <c r="O825" s="217" t="s">
        <v>2654</v>
      </c>
      <c r="P825" s="217" t="s">
        <v>2654</v>
      </c>
      <c r="Q825" s="217" t="s">
        <v>2654</v>
      </c>
      <c r="R825" s="217" t="s">
        <v>2654</v>
      </c>
      <c r="S825" s="217" t="s">
        <v>2654</v>
      </c>
      <c r="T825" s="217" t="s">
        <v>2654</v>
      </c>
      <c r="U825" s="217" t="s">
        <v>2654</v>
      </c>
      <c r="V825" s="217" t="s">
        <v>2654</v>
      </c>
      <c r="W825" s="217" t="s">
        <v>2654</v>
      </c>
      <c r="X825" s="217" t="s">
        <v>2654</v>
      </c>
      <c r="Y825" s="217" t="s">
        <v>2654</v>
      </c>
      <c r="Z825" s="217" t="s">
        <v>2654</v>
      </c>
      <c r="AA825" s="217" t="s">
        <v>2653</v>
      </c>
      <c r="AB825" s="217" t="str">
        <f t="shared" si="232"/>
        <v>NO</v>
      </c>
      <c r="AC825" s="217" t="str">
        <f t="shared" si="233"/>
        <v>NO</v>
      </c>
      <c r="AD825" s="217" t="str">
        <f t="shared" si="234"/>
        <v>NO</v>
      </c>
      <c r="AE825" s="217" t="str">
        <f t="shared" si="235"/>
        <v>NO</v>
      </c>
      <c r="AF825" s="217" t="str">
        <f t="shared" si="236"/>
        <v>NO</v>
      </c>
      <c r="AG825" s="217" t="str">
        <f t="shared" si="237"/>
        <v>NO</v>
      </c>
      <c r="AH825" s="217" t="str">
        <f t="shared" si="247"/>
        <v>NO</v>
      </c>
      <c r="AI825" s="217" t="str">
        <f t="shared" si="248"/>
        <v>NO</v>
      </c>
      <c r="AJ825" s="217" t="str">
        <f t="shared" si="238"/>
        <v>NO</v>
      </c>
      <c r="AK825" s="217" t="str">
        <f t="shared" si="239"/>
        <v>NO</v>
      </c>
      <c r="AL825" s="217" t="str">
        <f t="shared" si="240"/>
        <v>NO</v>
      </c>
      <c r="AM825" s="217" t="str">
        <f t="shared" si="241"/>
        <v>NO</v>
      </c>
      <c r="AN825" s="217" t="str">
        <f t="shared" si="242"/>
        <v>NO</v>
      </c>
      <c r="AO825" s="217" t="str">
        <f t="shared" si="242"/>
        <v>YES</v>
      </c>
      <c r="AP825" s="217" t="str">
        <f>IF(AND(Inputs!$E$16=TRUE,K825="YES"),"YES","NO")</f>
        <v>NO</v>
      </c>
      <c r="AQ825" s="217" t="str">
        <f t="shared" si="243"/>
        <v>YES</v>
      </c>
      <c r="AR825" s="217" t="str">
        <f t="shared" si="246"/>
        <v>YES</v>
      </c>
      <c r="AS825" s="263">
        <f>DURATIONM*4-2*4</f>
        <v>0</v>
      </c>
      <c r="AT825" s="221" t="str">
        <f t="shared" si="249"/>
        <v/>
      </c>
      <c r="AU825" s="217" t="str">
        <f t="shared" si="244"/>
        <v>PO+0W</v>
      </c>
    </row>
    <row r="826" spans="1:47" s="9" customFormat="1" hidden="1" x14ac:dyDescent="0.25">
      <c r="A826" s="218"/>
      <c r="B826" s="217" t="s">
        <v>2642</v>
      </c>
      <c r="C826" s="217">
        <v>900</v>
      </c>
      <c r="D826" s="225">
        <v>930</v>
      </c>
      <c r="E826" s="205" t="s">
        <v>1908</v>
      </c>
      <c r="F826" s="205" t="str">
        <f t="shared" si="231"/>
        <v>0000-FS-930</v>
      </c>
      <c r="G826" s="205" t="s">
        <v>2742</v>
      </c>
      <c r="H826" s="9" t="s">
        <v>2668</v>
      </c>
      <c r="I826" s="9" t="str">
        <f>VLOOKUP(J826,Auxiliary!B:C,2,0)</f>
        <v>EREC</v>
      </c>
      <c r="J826" s="217" t="s">
        <v>2491</v>
      </c>
      <c r="K826" s="217" t="s">
        <v>2654</v>
      </c>
      <c r="L826" s="217" t="s">
        <v>2654</v>
      </c>
      <c r="M826" s="217" t="s">
        <v>2654</v>
      </c>
      <c r="N826" s="217" t="s">
        <v>2654</v>
      </c>
      <c r="O826" s="217" t="s">
        <v>2654</v>
      </c>
      <c r="P826" s="217" t="s">
        <v>2654</v>
      </c>
      <c r="Q826" s="217" t="s">
        <v>2654</v>
      </c>
      <c r="R826" s="217" t="s">
        <v>2654</v>
      </c>
      <c r="S826" s="217" t="s">
        <v>2654</v>
      </c>
      <c r="T826" s="217" t="s">
        <v>2654</v>
      </c>
      <c r="U826" s="217" t="s">
        <v>2654</v>
      </c>
      <c r="V826" s="217" t="s">
        <v>2654</v>
      </c>
      <c r="W826" s="217" t="s">
        <v>2654</v>
      </c>
      <c r="X826" s="217" t="s">
        <v>2654</v>
      </c>
      <c r="Y826" s="217" t="s">
        <v>2654</v>
      </c>
      <c r="Z826" s="217" t="s">
        <v>2654</v>
      </c>
      <c r="AA826" s="217" t="s">
        <v>2653</v>
      </c>
      <c r="AB826" s="217" t="str">
        <f t="shared" si="232"/>
        <v>NO</v>
      </c>
      <c r="AC826" s="217" t="str">
        <f t="shared" si="233"/>
        <v>NO</v>
      </c>
      <c r="AD826" s="217" t="str">
        <f t="shared" si="234"/>
        <v>NO</v>
      </c>
      <c r="AE826" s="217" t="str">
        <f t="shared" si="235"/>
        <v>NO</v>
      </c>
      <c r="AF826" s="217" t="str">
        <f t="shared" si="236"/>
        <v>NO</v>
      </c>
      <c r="AG826" s="217" t="str">
        <f t="shared" si="237"/>
        <v>NO</v>
      </c>
      <c r="AH826" s="217" t="str">
        <f t="shared" si="247"/>
        <v>NO</v>
      </c>
      <c r="AI826" s="217" t="str">
        <f t="shared" si="248"/>
        <v>NO</v>
      </c>
      <c r="AJ826" s="217" t="str">
        <f t="shared" si="238"/>
        <v>NO</v>
      </c>
      <c r="AK826" s="217" t="str">
        <f t="shared" si="239"/>
        <v>NO</v>
      </c>
      <c r="AL826" s="217" t="str">
        <f t="shared" si="240"/>
        <v>NO</v>
      </c>
      <c r="AM826" s="217" t="str">
        <f t="shared" si="241"/>
        <v>NO</v>
      </c>
      <c r="AN826" s="217" t="str">
        <f t="shared" si="242"/>
        <v>NO</v>
      </c>
      <c r="AO826" s="217" t="str">
        <f t="shared" si="242"/>
        <v>YES</v>
      </c>
      <c r="AP826" s="217" t="str">
        <f>IF(AND(Inputs!$E$16=TRUE,K826="YES"),"YES","NO")</f>
        <v>NO</v>
      </c>
      <c r="AQ826" s="217" t="str">
        <f t="shared" si="243"/>
        <v>YES</v>
      </c>
      <c r="AR826" s="217" t="str">
        <f t="shared" si="246"/>
        <v>YES</v>
      </c>
      <c r="AS826" s="263">
        <f>DURATIONM*4-2*4</f>
        <v>0</v>
      </c>
      <c r="AT826" s="221" t="str">
        <f t="shared" si="249"/>
        <v/>
      </c>
      <c r="AU826" s="217" t="str">
        <f t="shared" si="244"/>
        <v>PO+0W</v>
      </c>
    </row>
    <row r="827" spans="1:47" s="9" customFormat="1" hidden="1" x14ac:dyDescent="0.25">
      <c r="A827" s="218"/>
      <c r="B827" s="217" t="s">
        <v>2642</v>
      </c>
      <c r="C827" s="217">
        <v>900</v>
      </c>
      <c r="D827" s="225">
        <v>950</v>
      </c>
      <c r="E827" s="205" t="s">
        <v>2490</v>
      </c>
      <c r="F827" s="205" t="str">
        <f t="shared" ref="F827:F852" si="251">"0000-"&amp;B827&amp;"-"&amp;TEXT(D827,"00#")</f>
        <v>0000-FS-950</v>
      </c>
      <c r="G827" s="205" t="s">
        <v>2641</v>
      </c>
      <c r="H827" s="9" t="s">
        <v>2668</v>
      </c>
      <c r="I827" s="9" t="str">
        <f>VLOOKUP(J827,Auxiliary!B:C,2,0)</f>
        <v>PACK</v>
      </c>
      <c r="J827" s="217" t="s">
        <v>2646</v>
      </c>
      <c r="K827" s="217" t="s">
        <v>2654</v>
      </c>
      <c r="L827" s="217" t="s">
        <v>2654</v>
      </c>
      <c r="M827" s="217" t="s">
        <v>2654</v>
      </c>
      <c r="N827" s="217" t="s">
        <v>2654</v>
      </c>
      <c r="O827" s="217" t="s">
        <v>2654</v>
      </c>
      <c r="P827" s="217" t="s">
        <v>2654</v>
      </c>
      <c r="Q827" s="217" t="s">
        <v>2654</v>
      </c>
      <c r="R827" s="217" t="s">
        <v>2654</v>
      </c>
      <c r="S827" s="217" t="s">
        <v>2654</v>
      </c>
      <c r="T827" s="217" t="s">
        <v>2654</v>
      </c>
      <c r="U827" s="217" t="s">
        <v>2654</v>
      </c>
      <c r="V827" s="217" t="s">
        <v>2654</v>
      </c>
      <c r="W827" s="217" t="s">
        <v>2654</v>
      </c>
      <c r="X827" s="217" t="s">
        <v>2654</v>
      </c>
      <c r="Y827" s="217" t="s">
        <v>2654</v>
      </c>
      <c r="Z827" s="217" t="s">
        <v>2654</v>
      </c>
      <c r="AA827" s="217" t="s">
        <v>2654</v>
      </c>
      <c r="AB827" s="217" t="str">
        <f t="shared" ref="AB827:AB852" si="252">IF(AND(N$6="X",N827="YES"),"YES","NO")</f>
        <v>NO</v>
      </c>
      <c r="AC827" s="217" t="str">
        <f t="shared" ref="AC827:AC852" si="253">IF(AND(O$6="X",O827="YES"),"YES","NO")</f>
        <v>NO</v>
      </c>
      <c r="AD827" s="217" t="str">
        <f t="shared" ref="AD827:AD852" si="254">IF(AND(P$6="X",P827="YES"),"YES","NO")</f>
        <v>NO</v>
      </c>
      <c r="AE827" s="217" t="str">
        <f t="shared" ref="AE827:AE852" si="255">IF(AND(Q$6="X",Q827="YES"),"YES","NO")</f>
        <v>NO</v>
      </c>
      <c r="AF827" s="217" t="str">
        <f t="shared" ref="AF827:AF852" si="256">IF(AND(R$6="X",R827="YES"),"YES","NO")</f>
        <v>NO</v>
      </c>
      <c r="AG827" s="217" t="str">
        <f t="shared" ref="AG827:AG852" si="257">IF(AND(S$6="X",S827="YES"),"YES","NO")</f>
        <v>NO</v>
      </c>
      <c r="AH827" s="217" t="str">
        <f t="shared" si="247"/>
        <v>NO</v>
      </c>
      <c r="AI827" s="217" t="str">
        <f t="shared" si="248"/>
        <v>NO</v>
      </c>
      <c r="AJ827" s="217" t="str">
        <f t="shared" si="238"/>
        <v>NO</v>
      </c>
      <c r="AK827" s="217" t="str">
        <f t="shared" si="239"/>
        <v>NO</v>
      </c>
      <c r="AL827" s="217" t="str">
        <f t="shared" si="240"/>
        <v>NO</v>
      </c>
      <c r="AM827" s="217" t="str">
        <f t="shared" si="241"/>
        <v>NO</v>
      </c>
      <c r="AN827" s="217" t="str">
        <f t="shared" si="242"/>
        <v>NO</v>
      </c>
      <c r="AO827" s="217" t="str">
        <f t="shared" si="242"/>
        <v>NO</v>
      </c>
      <c r="AP827" s="217" t="str">
        <f>IF(AND(Inputs!$E$16=TRUE,K827="YES"),"YES","NO")</f>
        <v>NO</v>
      </c>
      <c r="AQ827" s="217" t="str">
        <f t="shared" si="243"/>
        <v>NO</v>
      </c>
      <c r="AR827" s="217" t="str">
        <f t="shared" si="246"/>
        <v>NO</v>
      </c>
      <c r="AS827" s="216">
        <v>20</v>
      </c>
      <c r="AT827" s="221">
        <f t="shared" si="249"/>
        <v>43500</v>
      </c>
      <c r="AU827" s="217" t="str">
        <f t="shared" si="244"/>
        <v>PO+20W</v>
      </c>
    </row>
    <row r="828" spans="1:47" s="9" customFormat="1" hidden="1" x14ac:dyDescent="0.25">
      <c r="A828" s="218"/>
      <c r="B828" s="217" t="s">
        <v>2642</v>
      </c>
      <c r="C828" s="217">
        <v>4000</v>
      </c>
      <c r="D828" s="225">
        <v>4000</v>
      </c>
      <c r="E828" s="210" t="s">
        <v>649</v>
      </c>
      <c r="F828" s="205" t="str">
        <f t="shared" si="251"/>
        <v>0000-FS-4000</v>
      </c>
      <c r="G828" s="205" t="s">
        <v>2641</v>
      </c>
      <c r="H828" s="211" t="s">
        <v>2656</v>
      </c>
      <c r="I828" s="9" t="str">
        <f>VLOOKUP(J828,Auxiliary!B:C,2,0)</f>
        <v>PIPI</v>
      </c>
      <c r="J828" s="218" t="s">
        <v>2476</v>
      </c>
      <c r="K828" s="217" t="s">
        <v>2654</v>
      </c>
      <c r="L828" s="217" t="s">
        <v>2654</v>
      </c>
      <c r="M828" s="218" t="s">
        <v>2654</v>
      </c>
      <c r="N828" s="217" t="s">
        <v>2654</v>
      </c>
      <c r="O828" s="217" t="s">
        <v>2654</v>
      </c>
      <c r="P828" s="217" t="s">
        <v>2654</v>
      </c>
      <c r="Q828" s="217" t="s">
        <v>2654</v>
      </c>
      <c r="R828" s="217" t="s">
        <v>2654</v>
      </c>
      <c r="S828" s="218" t="s">
        <v>2653</v>
      </c>
      <c r="T828" s="217" t="s">
        <v>2654</v>
      </c>
      <c r="U828" s="217" t="s">
        <v>2654</v>
      </c>
      <c r="V828" s="217" t="s">
        <v>2654</v>
      </c>
      <c r="W828" s="217" t="s">
        <v>2654</v>
      </c>
      <c r="X828" s="217" t="s">
        <v>2654</v>
      </c>
      <c r="Y828" s="217" t="s">
        <v>2654</v>
      </c>
      <c r="Z828" s="217" t="s">
        <v>2654</v>
      </c>
      <c r="AA828" s="217" t="s">
        <v>2654</v>
      </c>
      <c r="AB828" s="217" t="str">
        <f t="shared" si="252"/>
        <v>NO</v>
      </c>
      <c r="AC828" s="217" t="str">
        <f t="shared" si="253"/>
        <v>NO</v>
      </c>
      <c r="AD828" s="217" t="str">
        <f t="shared" si="254"/>
        <v>NO</v>
      </c>
      <c r="AE828" s="217" t="str">
        <f t="shared" si="255"/>
        <v>NO</v>
      </c>
      <c r="AF828" s="217" t="str">
        <f t="shared" si="256"/>
        <v>NO</v>
      </c>
      <c r="AG828" s="217" t="str">
        <f t="shared" si="257"/>
        <v>YES</v>
      </c>
      <c r="AH828" s="217" t="str">
        <f t="shared" si="247"/>
        <v>NO</v>
      </c>
      <c r="AI828" s="217" t="str">
        <f t="shared" si="248"/>
        <v>NO</v>
      </c>
      <c r="AJ828" s="217" t="str">
        <f t="shared" si="238"/>
        <v>NO</v>
      </c>
      <c r="AK828" s="217" t="str">
        <f t="shared" si="239"/>
        <v>NO</v>
      </c>
      <c r="AL828" s="217" t="str">
        <f t="shared" si="240"/>
        <v>NO</v>
      </c>
      <c r="AM828" s="217" t="str">
        <f t="shared" si="241"/>
        <v>NO</v>
      </c>
      <c r="AN828" s="217" t="str">
        <f t="shared" si="242"/>
        <v>NO</v>
      </c>
      <c r="AO828" s="217" t="str">
        <f t="shared" si="242"/>
        <v>NO</v>
      </c>
      <c r="AP828" s="217" t="str">
        <f>IF(AND(Inputs!$E$16=TRUE,K828="YES"),"YES","NO")</f>
        <v>NO</v>
      </c>
      <c r="AQ828" s="217" t="str">
        <f t="shared" si="243"/>
        <v>YES</v>
      </c>
      <c r="AR828" s="217" t="str">
        <f t="shared" si="246"/>
        <v>YES</v>
      </c>
      <c r="AS828" s="216">
        <v>16</v>
      </c>
      <c r="AT828" s="221">
        <f t="shared" si="249"/>
        <v>43472</v>
      </c>
      <c r="AU828" s="217" t="str">
        <f t="shared" si="244"/>
        <v>PO+16W</v>
      </c>
    </row>
    <row r="829" spans="1:47" s="9" customFormat="1" hidden="1" x14ac:dyDescent="0.25">
      <c r="A829" s="218"/>
      <c r="B829" s="217" t="s">
        <v>2642</v>
      </c>
      <c r="C829" s="217">
        <v>4000</v>
      </c>
      <c r="D829" s="225">
        <v>4001</v>
      </c>
      <c r="E829" s="210" t="s">
        <v>1873</v>
      </c>
      <c r="F829" s="205" t="str">
        <f t="shared" si="251"/>
        <v>0000-FS-4001</v>
      </c>
      <c r="G829" s="205" t="s">
        <v>2641</v>
      </c>
      <c r="H829" s="211" t="s">
        <v>2656</v>
      </c>
      <c r="I829" s="9" t="str">
        <f>VLOOKUP(J829,Auxiliary!B:C,2,0)</f>
        <v>PIPI</v>
      </c>
      <c r="J829" s="218" t="s">
        <v>2476</v>
      </c>
      <c r="K829" s="217" t="s">
        <v>2654</v>
      </c>
      <c r="L829" s="217" t="s">
        <v>2654</v>
      </c>
      <c r="M829" s="218" t="s">
        <v>2654</v>
      </c>
      <c r="N829" s="217" t="s">
        <v>2654</v>
      </c>
      <c r="O829" s="217" t="s">
        <v>2654</v>
      </c>
      <c r="P829" s="217" t="s">
        <v>2654</v>
      </c>
      <c r="Q829" s="217" t="s">
        <v>2654</v>
      </c>
      <c r="R829" s="217" t="s">
        <v>2654</v>
      </c>
      <c r="S829" s="218" t="s">
        <v>2653</v>
      </c>
      <c r="T829" s="217" t="s">
        <v>2654</v>
      </c>
      <c r="U829" s="217" t="s">
        <v>2654</v>
      </c>
      <c r="V829" s="217" t="s">
        <v>2654</v>
      </c>
      <c r="W829" s="217" t="s">
        <v>2654</v>
      </c>
      <c r="X829" s="217" t="s">
        <v>2654</v>
      </c>
      <c r="Y829" s="217" t="s">
        <v>2654</v>
      </c>
      <c r="Z829" s="217" t="s">
        <v>2654</v>
      </c>
      <c r="AA829" s="217" t="s">
        <v>2654</v>
      </c>
      <c r="AB829" s="217" t="str">
        <f t="shared" si="252"/>
        <v>NO</v>
      </c>
      <c r="AC829" s="217" t="str">
        <f t="shared" si="253"/>
        <v>NO</v>
      </c>
      <c r="AD829" s="217" t="str">
        <f t="shared" si="254"/>
        <v>NO</v>
      </c>
      <c r="AE829" s="217" t="str">
        <f t="shared" si="255"/>
        <v>NO</v>
      </c>
      <c r="AF829" s="217" t="str">
        <f t="shared" si="256"/>
        <v>NO</v>
      </c>
      <c r="AG829" s="217" t="str">
        <f t="shared" si="257"/>
        <v>YES</v>
      </c>
      <c r="AH829" s="217" t="str">
        <f t="shared" si="247"/>
        <v>NO</v>
      </c>
      <c r="AI829" s="217" t="str">
        <f t="shared" si="248"/>
        <v>NO</v>
      </c>
      <c r="AJ829" s="217" t="str">
        <f t="shared" si="238"/>
        <v>NO</v>
      </c>
      <c r="AK829" s="217" t="str">
        <f t="shared" si="239"/>
        <v>NO</v>
      </c>
      <c r="AL829" s="217" t="str">
        <f t="shared" si="240"/>
        <v>NO</v>
      </c>
      <c r="AM829" s="217" t="str">
        <f t="shared" si="241"/>
        <v>NO</v>
      </c>
      <c r="AN829" s="217" t="str">
        <f t="shared" si="242"/>
        <v>NO</v>
      </c>
      <c r="AO829" s="217" t="str">
        <f t="shared" si="242"/>
        <v>NO</v>
      </c>
      <c r="AP829" s="217" t="str">
        <f>IF(AND(Inputs!$E$16=TRUE,K829="YES"),"YES","NO")</f>
        <v>NO</v>
      </c>
      <c r="AQ829" s="217" t="str">
        <f t="shared" si="243"/>
        <v>YES</v>
      </c>
      <c r="AR829" s="217" t="str">
        <f t="shared" si="246"/>
        <v>YES</v>
      </c>
      <c r="AS829" s="216">
        <f>4+AS28</f>
        <v>16</v>
      </c>
      <c r="AT829" s="221">
        <f t="shared" si="249"/>
        <v>43472</v>
      </c>
      <c r="AU829" s="217" t="str">
        <f t="shared" si="244"/>
        <v>PO+16W</v>
      </c>
    </row>
    <row r="830" spans="1:47" s="9" customFormat="1" hidden="1" x14ac:dyDescent="0.25">
      <c r="A830" s="218"/>
      <c r="B830" s="217" t="s">
        <v>2642</v>
      </c>
      <c r="C830" s="217">
        <v>4000</v>
      </c>
      <c r="D830" s="225">
        <v>4002</v>
      </c>
      <c r="E830" s="205" t="s">
        <v>1874</v>
      </c>
      <c r="F830" s="205" t="str">
        <f t="shared" si="251"/>
        <v>0000-FS-4002</v>
      </c>
      <c r="G830" s="205" t="s">
        <v>2641</v>
      </c>
      <c r="H830" s="211" t="s">
        <v>2656</v>
      </c>
      <c r="I830" s="9" t="str">
        <f>VLOOKUP(J830,Auxiliary!B:C,2,0)</f>
        <v>PIPI</v>
      </c>
      <c r="J830" s="217" t="s">
        <v>2476</v>
      </c>
      <c r="K830" s="217" t="s">
        <v>2654</v>
      </c>
      <c r="L830" s="217" t="s">
        <v>2654</v>
      </c>
      <c r="M830" s="218" t="s">
        <v>2654</v>
      </c>
      <c r="N830" s="217" t="s">
        <v>2654</v>
      </c>
      <c r="O830" s="217" t="s">
        <v>2654</v>
      </c>
      <c r="P830" s="217" t="s">
        <v>2654</v>
      </c>
      <c r="Q830" s="217" t="s">
        <v>2654</v>
      </c>
      <c r="R830" s="217" t="s">
        <v>2654</v>
      </c>
      <c r="S830" s="218" t="s">
        <v>2653</v>
      </c>
      <c r="T830" s="217" t="s">
        <v>2654</v>
      </c>
      <c r="U830" s="217" t="s">
        <v>2654</v>
      </c>
      <c r="V830" s="217" t="s">
        <v>2654</v>
      </c>
      <c r="W830" s="217" t="s">
        <v>2654</v>
      </c>
      <c r="X830" s="217" t="s">
        <v>2654</v>
      </c>
      <c r="Y830" s="217" t="s">
        <v>2654</v>
      </c>
      <c r="Z830" s="217" t="s">
        <v>2654</v>
      </c>
      <c r="AA830" s="217" t="s">
        <v>2654</v>
      </c>
      <c r="AB830" s="217" t="str">
        <f t="shared" si="252"/>
        <v>NO</v>
      </c>
      <c r="AC830" s="217" t="str">
        <f t="shared" si="253"/>
        <v>NO</v>
      </c>
      <c r="AD830" s="217" t="str">
        <f t="shared" si="254"/>
        <v>NO</v>
      </c>
      <c r="AE830" s="217" t="str">
        <f t="shared" si="255"/>
        <v>NO</v>
      </c>
      <c r="AF830" s="217" t="str">
        <f t="shared" si="256"/>
        <v>NO</v>
      </c>
      <c r="AG830" s="217" t="str">
        <f t="shared" si="257"/>
        <v>YES</v>
      </c>
      <c r="AH830" s="217" t="str">
        <f t="shared" si="247"/>
        <v>NO</v>
      </c>
      <c r="AI830" s="217" t="str">
        <f t="shared" si="248"/>
        <v>NO</v>
      </c>
      <c r="AJ830" s="217" t="str">
        <f t="shared" si="238"/>
        <v>NO</v>
      </c>
      <c r="AK830" s="217" t="str">
        <f t="shared" si="239"/>
        <v>NO</v>
      </c>
      <c r="AL830" s="217" t="str">
        <f t="shared" si="240"/>
        <v>NO</v>
      </c>
      <c r="AM830" s="217" t="str">
        <f t="shared" si="241"/>
        <v>NO</v>
      </c>
      <c r="AN830" s="217" t="str">
        <f t="shared" si="242"/>
        <v>NO</v>
      </c>
      <c r="AO830" s="217" t="str">
        <f t="shared" si="242"/>
        <v>NO</v>
      </c>
      <c r="AP830" s="217" t="str">
        <f>IF(AND(Inputs!$E$16=TRUE,K830="YES"),"YES","NO")</f>
        <v>NO</v>
      </c>
      <c r="AQ830" s="217" t="str">
        <f t="shared" si="243"/>
        <v>YES</v>
      </c>
      <c r="AR830" s="217" t="str">
        <f t="shared" si="246"/>
        <v>YES</v>
      </c>
      <c r="AS830" s="216">
        <f>2+AS28</f>
        <v>14</v>
      </c>
      <c r="AT830" s="221">
        <f t="shared" si="249"/>
        <v>43458</v>
      </c>
      <c r="AU830" s="217" t="str">
        <f t="shared" si="244"/>
        <v>PO+14W</v>
      </c>
    </row>
    <row r="831" spans="1:47" s="9" customFormat="1" hidden="1" x14ac:dyDescent="0.25">
      <c r="A831" s="218"/>
      <c r="B831" s="217" t="s">
        <v>2650</v>
      </c>
      <c r="C831" s="217">
        <v>800</v>
      </c>
      <c r="D831" s="225">
        <v>801</v>
      </c>
      <c r="E831" s="205" t="s">
        <v>2953</v>
      </c>
      <c r="F831" s="205" t="str">
        <f t="shared" si="251"/>
        <v>0000-NT-801</v>
      </c>
      <c r="G831" s="205" t="s">
        <v>2742</v>
      </c>
      <c r="H831" s="9" t="s">
        <v>2667</v>
      </c>
      <c r="I831" s="9" t="str">
        <f>VLOOKUP(J831,Auxiliary!B:C,2,0)</f>
        <v>CV00</v>
      </c>
      <c r="J831" s="217" t="s">
        <v>2531</v>
      </c>
      <c r="K831" s="217" t="s">
        <v>2654</v>
      </c>
      <c r="L831" s="217" t="s">
        <v>2654</v>
      </c>
      <c r="M831" s="217" t="s">
        <v>2654</v>
      </c>
      <c r="N831" s="217" t="s">
        <v>2654</v>
      </c>
      <c r="O831" s="217" t="s">
        <v>2654</v>
      </c>
      <c r="P831" s="217" t="s">
        <v>2654</v>
      </c>
      <c r="Q831" s="217" t="s">
        <v>2654</v>
      </c>
      <c r="R831" s="217" t="s">
        <v>2653</v>
      </c>
      <c r="S831" s="217" t="str">
        <f>IF(AND(M$6="X",M831="YES"),"YES","NO")</f>
        <v>NO</v>
      </c>
      <c r="T831" s="217" t="s">
        <v>2654</v>
      </c>
      <c r="U831" s="217" t="s">
        <v>2654</v>
      </c>
      <c r="V831" s="217" t="s">
        <v>2654</v>
      </c>
      <c r="W831" s="217" t="s">
        <v>2654</v>
      </c>
      <c r="X831" s="217" t="s">
        <v>2654</v>
      </c>
      <c r="Y831" s="217" t="s">
        <v>2654</v>
      </c>
      <c r="Z831" s="217" t="s">
        <v>2654</v>
      </c>
      <c r="AA831" s="217" t="s">
        <v>2654</v>
      </c>
      <c r="AB831" s="217" t="str">
        <f t="shared" si="252"/>
        <v>NO</v>
      </c>
      <c r="AC831" s="217" t="str">
        <f t="shared" si="253"/>
        <v>NO</v>
      </c>
      <c r="AD831" s="217" t="str">
        <f t="shared" si="254"/>
        <v>NO</v>
      </c>
      <c r="AE831" s="217" t="str">
        <f t="shared" si="255"/>
        <v>NO</v>
      </c>
      <c r="AF831" s="217" t="str">
        <f t="shared" si="256"/>
        <v>NO</v>
      </c>
      <c r="AG831" s="217" t="str">
        <f t="shared" si="257"/>
        <v>NO</v>
      </c>
      <c r="AH831" s="217" t="str">
        <f t="shared" si="247"/>
        <v>NO</v>
      </c>
      <c r="AI831" s="217" t="str">
        <f t="shared" si="248"/>
        <v>NO</v>
      </c>
      <c r="AJ831" s="217" t="str">
        <f t="shared" si="238"/>
        <v>NO</v>
      </c>
      <c r="AK831" s="217" t="str">
        <f t="shared" si="239"/>
        <v>NO</v>
      </c>
      <c r="AL831" s="217" t="str">
        <f t="shared" si="240"/>
        <v>NO</v>
      </c>
      <c r="AM831" s="217" t="str">
        <f t="shared" si="241"/>
        <v>NO</v>
      </c>
      <c r="AN831" s="217" t="str">
        <f t="shared" si="242"/>
        <v>NO</v>
      </c>
      <c r="AO831" s="217" t="str">
        <f t="shared" si="242"/>
        <v>NO</v>
      </c>
      <c r="AP831" s="217" t="str">
        <f>IF(AND(Inputs!$E$16=TRUE,K831="YES"),"YES","NO")</f>
        <v>NO</v>
      </c>
      <c r="AQ831" s="217" t="str">
        <f t="shared" si="243"/>
        <v>NO</v>
      </c>
      <c r="AR831" s="217" t="str">
        <f t="shared" si="246"/>
        <v>NO</v>
      </c>
      <c r="AS831" s="216">
        <v>20</v>
      </c>
      <c r="AT831" s="221">
        <f t="shared" si="249"/>
        <v>43500</v>
      </c>
      <c r="AU831" s="217" t="str">
        <f t="shared" si="244"/>
        <v>PO+20W</v>
      </c>
    </row>
    <row r="832" spans="1:47" s="9" customFormat="1" hidden="1" x14ac:dyDescent="0.25">
      <c r="A832" s="218"/>
      <c r="B832" s="217" t="s">
        <v>2650</v>
      </c>
      <c r="C832" s="217">
        <v>800</v>
      </c>
      <c r="D832" s="225">
        <v>802</v>
      </c>
      <c r="E832" s="205" t="s">
        <v>2954</v>
      </c>
      <c r="F832" s="205" t="str">
        <f t="shared" si="251"/>
        <v>0000-NT-802</v>
      </c>
      <c r="G832" s="205" t="s">
        <v>2742</v>
      </c>
      <c r="H832" s="9" t="s">
        <v>2667</v>
      </c>
      <c r="I832" s="9" t="str">
        <f>VLOOKUP(J832,Auxiliary!B:C,2,0)</f>
        <v>ONOF</v>
      </c>
      <c r="J832" s="217" t="s">
        <v>2532</v>
      </c>
      <c r="K832" s="217" t="s">
        <v>2654</v>
      </c>
      <c r="L832" s="217" t="s">
        <v>2654</v>
      </c>
      <c r="M832" s="217" t="s">
        <v>2654</v>
      </c>
      <c r="N832" s="217" t="s">
        <v>2654</v>
      </c>
      <c r="O832" s="217" t="s">
        <v>2654</v>
      </c>
      <c r="P832" s="217" t="s">
        <v>2654</v>
      </c>
      <c r="Q832" s="217" t="s">
        <v>2654</v>
      </c>
      <c r="R832" s="217" t="s">
        <v>2653</v>
      </c>
      <c r="S832" s="217" t="str">
        <f>IF(AND(M$6="X",M832="YES"),"YES","NO")</f>
        <v>NO</v>
      </c>
      <c r="T832" s="217" t="s">
        <v>2654</v>
      </c>
      <c r="U832" s="217" t="s">
        <v>2654</v>
      </c>
      <c r="V832" s="217" t="s">
        <v>2654</v>
      </c>
      <c r="W832" s="217" t="s">
        <v>2654</v>
      </c>
      <c r="X832" s="217" t="s">
        <v>2654</v>
      </c>
      <c r="Y832" s="217" t="s">
        <v>2654</v>
      </c>
      <c r="Z832" s="217" t="s">
        <v>2654</v>
      </c>
      <c r="AA832" s="217" t="s">
        <v>2654</v>
      </c>
      <c r="AB832" s="217" t="str">
        <f t="shared" si="252"/>
        <v>NO</v>
      </c>
      <c r="AC832" s="217" t="str">
        <f t="shared" si="253"/>
        <v>NO</v>
      </c>
      <c r="AD832" s="217" t="str">
        <f t="shared" si="254"/>
        <v>NO</v>
      </c>
      <c r="AE832" s="217" t="str">
        <f t="shared" si="255"/>
        <v>NO</v>
      </c>
      <c r="AF832" s="217" t="str">
        <f t="shared" si="256"/>
        <v>NO</v>
      </c>
      <c r="AG832" s="217" t="str">
        <f t="shared" si="257"/>
        <v>NO</v>
      </c>
      <c r="AH832" s="217" t="str">
        <f t="shared" si="247"/>
        <v>NO</v>
      </c>
      <c r="AI832" s="217" t="str">
        <f t="shared" si="248"/>
        <v>NO</v>
      </c>
      <c r="AJ832" s="217" t="str">
        <f t="shared" si="238"/>
        <v>NO</v>
      </c>
      <c r="AK832" s="217" t="str">
        <f t="shared" si="239"/>
        <v>NO</v>
      </c>
      <c r="AL832" s="217" t="str">
        <f t="shared" si="240"/>
        <v>NO</v>
      </c>
      <c r="AM832" s="217" t="str">
        <f t="shared" si="241"/>
        <v>NO</v>
      </c>
      <c r="AN832" s="217" t="str">
        <f t="shared" si="242"/>
        <v>NO</v>
      </c>
      <c r="AO832" s="217" t="str">
        <f t="shared" si="242"/>
        <v>NO</v>
      </c>
      <c r="AP832" s="217" t="str">
        <f>IF(AND(Inputs!$E$16=TRUE,K832="YES"),"YES","NO")</f>
        <v>NO</v>
      </c>
      <c r="AQ832" s="217" t="str">
        <f t="shared" si="243"/>
        <v>NO</v>
      </c>
      <c r="AR832" s="217" t="str">
        <f t="shared" si="246"/>
        <v>NO</v>
      </c>
      <c r="AS832" s="216">
        <v>20</v>
      </c>
      <c r="AT832" s="221">
        <f t="shared" si="249"/>
        <v>43500</v>
      </c>
      <c r="AU832" s="217" t="str">
        <f t="shared" si="244"/>
        <v>PO+20W</v>
      </c>
    </row>
    <row r="833" spans="1:47" s="9" customFormat="1" hidden="1" x14ac:dyDescent="0.25">
      <c r="A833" s="218"/>
      <c r="B833" s="217" t="s">
        <v>2650</v>
      </c>
      <c r="C833" s="217">
        <v>800</v>
      </c>
      <c r="D833" s="225">
        <v>803</v>
      </c>
      <c r="E833" s="205" t="s">
        <v>2955</v>
      </c>
      <c r="F833" s="205" t="str">
        <f t="shared" si="251"/>
        <v>0000-NT-803</v>
      </c>
      <c r="G833" s="205" t="s">
        <v>2742</v>
      </c>
      <c r="H833" s="9" t="s">
        <v>2667</v>
      </c>
      <c r="I833" s="9" t="str">
        <f>VLOOKUP(J833,Auxiliary!B:C,2,0)</f>
        <v>PSV0</v>
      </c>
      <c r="J833" s="217" t="s">
        <v>2533</v>
      </c>
      <c r="K833" s="217" t="s">
        <v>2654</v>
      </c>
      <c r="L833" s="217" t="s">
        <v>2654</v>
      </c>
      <c r="M833" s="217" t="s">
        <v>2654</v>
      </c>
      <c r="N833" s="217" t="s">
        <v>2654</v>
      </c>
      <c r="O833" s="217" t="s">
        <v>2654</v>
      </c>
      <c r="P833" s="217" t="s">
        <v>2654</v>
      </c>
      <c r="Q833" s="217" t="s">
        <v>2654</v>
      </c>
      <c r="R833" s="217" t="s">
        <v>2653</v>
      </c>
      <c r="S833" s="217" t="s">
        <v>2654</v>
      </c>
      <c r="T833" s="217" t="s">
        <v>2654</v>
      </c>
      <c r="U833" s="217" t="s">
        <v>2654</v>
      </c>
      <c r="V833" s="217" t="s">
        <v>2654</v>
      </c>
      <c r="W833" s="217" t="s">
        <v>2654</v>
      </c>
      <c r="X833" s="217" t="s">
        <v>2654</v>
      </c>
      <c r="Y833" s="217" t="s">
        <v>2654</v>
      </c>
      <c r="Z833" s="217" t="s">
        <v>2654</v>
      </c>
      <c r="AA833" s="217" t="s">
        <v>2654</v>
      </c>
      <c r="AB833" s="217" t="str">
        <f t="shared" si="252"/>
        <v>NO</v>
      </c>
      <c r="AC833" s="217" t="str">
        <f t="shared" si="253"/>
        <v>NO</v>
      </c>
      <c r="AD833" s="217" t="str">
        <f t="shared" si="254"/>
        <v>NO</v>
      </c>
      <c r="AE833" s="217" t="str">
        <f t="shared" si="255"/>
        <v>NO</v>
      </c>
      <c r="AF833" s="217" t="str">
        <f t="shared" si="256"/>
        <v>NO</v>
      </c>
      <c r="AG833" s="217" t="str">
        <f t="shared" si="257"/>
        <v>NO</v>
      </c>
      <c r="AH833" s="217" t="str">
        <f t="shared" si="247"/>
        <v>NO</v>
      </c>
      <c r="AI833" s="217" t="str">
        <f t="shared" si="248"/>
        <v>NO</v>
      </c>
      <c r="AJ833" s="217" t="str">
        <f t="shared" si="238"/>
        <v>NO</v>
      </c>
      <c r="AK833" s="217" t="str">
        <f t="shared" si="239"/>
        <v>NO</v>
      </c>
      <c r="AL833" s="217" t="str">
        <f t="shared" si="240"/>
        <v>NO</v>
      </c>
      <c r="AM833" s="217" t="str">
        <f t="shared" si="241"/>
        <v>NO</v>
      </c>
      <c r="AN833" s="217" t="str">
        <f t="shared" si="242"/>
        <v>NO</v>
      </c>
      <c r="AO833" s="217" t="str">
        <f t="shared" si="242"/>
        <v>NO</v>
      </c>
      <c r="AP833" s="217" t="str">
        <f>IF(AND(Inputs!$E$16=TRUE,K833="YES"),"YES","NO")</f>
        <v>NO</v>
      </c>
      <c r="AQ833" s="217" t="str">
        <f t="shared" si="243"/>
        <v>NO</v>
      </c>
      <c r="AR833" s="217" t="str">
        <f t="shared" si="246"/>
        <v>NO</v>
      </c>
      <c r="AS833" s="216">
        <v>20</v>
      </c>
      <c r="AT833" s="221">
        <f t="shared" si="249"/>
        <v>43500</v>
      </c>
      <c r="AU833" s="217" t="str">
        <f t="shared" si="244"/>
        <v>PO+20W</v>
      </c>
    </row>
    <row r="834" spans="1:47" s="9" customFormat="1" hidden="1" x14ac:dyDescent="0.25">
      <c r="A834" s="218"/>
      <c r="B834" s="217" t="s">
        <v>2650</v>
      </c>
      <c r="C834" s="217">
        <v>800</v>
      </c>
      <c r="D834" s="225">
        <v>805</v>
      </c>
      <c r="E834" s="205" t="s">
        <v>2956</v>
      </c>
      <c r="F834" s="205" t="str">
        <f t="shared" si="251"/>
        <v>0000-NT-805</v>
      </c>
      <c r="G834" s="205" t="s">
        <v>2742</v>
      </c>
      <c r="H834" s="9" t="s">
        <v>2667</v>
      </c>
      <c r="I834" s="9" t="str">
        <f>VLOOKUP(J834,Auxiliary!B:C,2,0)</f>
        <v>ACTU</v>
      </c>
      <c r="J834" s="217" t="s">
        <v>2534</v>
      </c>
      <c r="K834" s="217" t="s">
        <v>2654</v>
      </c>
      <c r="L834" s="217" t="s">
        <v>2654</v>
      </c>
      <c r="M834" s="217" t="s">
        <v>2654</v>
      </c>
      <c r="N834" s="217" t="s">
        <v>2654</v>
      </c>
      <c r="O834" s="217" t="s">
        <v>2654</v>
      </c>
      <c r="P834" s="217" t="s">
        <v>2654</v>
      </c>
      <c r="Q834" s="217" t="s">
        <v>2653</v>
      </c>
      <c r="R834" s="217" t="s">
        <v>2653</v>
      </c>
      <c r="S834" s="217" t="str">
        <f>IF(AND(M$6="X",M834="YES"),"YES","NO")</f>
        <v>NO</v>
      </c>
      <c r="T834" s="217" t="s">
        <v>2654</v>
      </c>
      <c r="U834" s="217" t="s">
        <v>2654</v>
      </c>
      <c r="V834" s="217" t="s">
        <v>2654</v>
      </c>
      <c r="W834" s="217" t="s">
        <v>2654</v>
      </c>
      <c r="X834" s="217" t="s">
        <v>2654</v>
      </c>
      <c r="Y834" s="217" t="s">
        <v>2654</v>
      </c>
      <c r="Z834" s="217" t="s">
        <v>2654</v>
      </c>
      <c r="AA834" s="217" t="s">
        <v>2654</v>
      </c>
      <c r="AB834" s="217" t="str">
        <f t="shared" si="252"/>
        <v>NO</v>
      </c>
      <c r="AC834" s="217" t="str">
        <f t="shared" si="253"/>
        <v>NO</v>
      </c>
      <c r="AD834" s="217" t="str">
        <f t="shared" si="254"/>
        <v>NO</v>
      </c>
      <c r="AE834" s="217" t="str">
        <f t="shared" si="255"/>
        <v>YES</v>
      </c>
      <c r="AF834" s="217" t="str">
        <f t="shared" si="256"/>
        <v>NO</v>
      </c>
      <c r="AG834" s="217" t="str">
        <f t="shared" si="257"/>
        <v>NO</v>
      </c>
      <c r="AH834" s="217" t="str">
        <f t="shared" si="247"/>
        <v>NO</v>
      </c>
      <c r="AI834" s="217" t="str">
        <f t="shared" si="248"/>
        <v>NO</v>
      </c>
      <c r="AJ834" s="217" t="str">
        <f t="shared" si="238"/>
        <v>NO</v>
      </c>
      <c r="AK834" s="217" t="str">
        <f t="shared" si="239"/>
        <v>NO</v>
      </c>
      <c r="AL834" s="217" t="str">
        <f t="shared" si="240"/>
        <v>NO</v>
      </c>
      <c r="AM834" s="217" t="str">
        <f t="shared" si="241"/>
        <v>NO</v>
      </c>
      <c r="AN834" s="217" t="str">
        <f t="shared" si="242"/>
        <v>NO</v>
      </c>
      <c r="AO834" s="217" t="str">
        <f t="shared" si="242"/>
        <v>NO</v>
      </c>
      <c r="AP834" s="217" t="str">
        <f>IF(AND(Inputs!$E$16=TRUE,K834="YES"),"YES","NO")</f>
        <v>NO</v>
      </c>
      <c r="AQ834" s="217" t="str">
        <f t="shared" si="243"/>
        <v>YES</v>
      </c>
      <c r="AR834" s="217" t="str">
        <f t="shared" si="246"/>
        <v>YES</v>
      </c>
      <c r="AS834" s="216">
        <v>20</v>
      </c>
      <c r="AT834" s="221">
        <f t="shared" si="249"/>
        <v>43500</v>
      </c>
      <c r="AU834" s="217" t="str">
        <f t="shared" si="244"/>
        <v>PO+20W</v>
      </c>
    </row>
    <row r="835" spans="1:47" s="9" customFormat="1" hidden="1" x14ac:dyDescent="0.25">
      <c r="A835" s="218"/>
      <c r="B835" s="217" t="s">
        <v>2650</v>
      </c>
      <c r="C835" s="217">
        <v>800</v>
      </c>
      <c r="D835" s="225">
        <v>810</v>
      </c>
      <c r="E835" s="205" t="s">
        <v>2957</v>
      </c>
      <c r="F835" s="205" t="str">
        <f t="shared" si="251"/>
        <v>0000-NT-810</v>
      </c>
      <c r="G835" s="205" t="s">
        <v>2742</v>
      </c>
      <c r="H835" s="9" t="s">
        <v>2667</v>
      </c>
      <c r="I835" s="9" t="str">
        <f>VLOOKUP(J835,Auxiliary!B:C,2,0)</f>
        <v>ANAL</v>
      </c>
      <c r="J835" s="217" t="s">
        <v>2535</v>
      </c>
      <c r="K835" s="217" t="s">
        <v>2654</v>
      </c>
      <c r="L835" s="217" t="s">
        <v>2654</v>
      </c>
      <c r="M835" s="217" t="s">
        <v>2654</v>
      </c>
      <c r="N835" s="217" t="s">
        <v>2654</v>
      </c>
      <c r="O835" s="217" t="s">
        <v>2654</v>
      </c>
      <c r="P835" s="217" t="s">
        <v>2654</v>
      </c>
      <c r="Q835" s="217" t="s">
        <v>2653</v>
      </c>
      <c r="R835" s="217" t="s">
        <v>2653</v>
      </c>
      <c r="S835" s="217" t="s">
        <v>2654</v>
      </c>
      <c r="T835" s="217" t="s">
        <v>2654</v>
      </c>
      <c r="U835" s="217" t="s">
        <v>2654</v>
      </c>
      <c r="V835" s="217" t="s">
        <v>2654</v>
      </c>
      <c r="W835" s="217" t="s">
        <v>2654</v>
      </c>
      <c r="X835" s="217" t="s">
        <v>2654</v>
      </c>
      <c r="Y835" s="217" t="s">
        <v>2654</v>
      </c>
      <c r="Z835" s="217" t="s">
        <v>2654</v>
      </c>
      <c r="AA835" s="217" t="s">
        <v>2654</v>
      </c>
      <c r="AB835" s="217" t="str">
        <f t="shared" si="252"/>
        <v>NO</v>
      </c>
      <c r="AC835" s="217" t="str">
        <f t="shared" si="253"/>
        <v>NO</v>
      </c>
      <c r="AD835" s="217" t="str">
        <f t="shared" si="254"/>
        <v>NO</v>
      </c>
      <c r="AE835" s="217" t="str">
        <f t="shared" si="255"/>
        <v>YES</v>
      </c>
      <c r="AF835" s="217" t="str">
        <f t="shared" si="256"/>
        <v>NO</v>
      </c>
      <c r="AG835" s="217" t="str">
        <f t="shared" si="257"/>
        <v>NO</v>
      </c>
      <c r="AH835" s="217" t="str">
        <f t="shared" si="247"/>
        <v>NO</v>
      </c>
      <c r="AI835" s="217" t="str">
        <f t="shared" si="248"/>
        <v>NO</v>
      </c>
      <c r="AJ835" s="217" t="str">
        <f t="shared" si="238"/>
        <v>NO</v>
      </c>
      <c r="AK835" s="217" t="str">
        <f t="shared" si="239"/>
        <v>NO</v>
      </c>
      <c r="AL835" s="217" t="str">
        <f t="shared" si="240"/>
        <v>NO</v>
      </c>
      <c r="AM835" s="217" t="str">
        <f t="shared" si="241"/>
        <v>NO</v>
      </c>
      <c r="AN835" s="217" t="str">
        <f t="shared" si="242"/>
        <v>NO</v>
      </c>
      <c r="AO835" s="217" t="str">
        <f t="shared" si="242"/>
        <v>NO</v>
      </c>
      <c r="AP835" s="217" t="str">
        <f>IF(AND(Inputs!$E$16=TRUE,K835="YES"),"YES","NO")</f>
        <v>NO</v>
      </c>
      <c r="AQ835" s="217" t="str">
        <f t="shared" si="243"/>
        <v>YES</v>
      </c>
      <c r="AR835" s="217" t="str">
        <f t="shared" si="246"/>
        <v>YES</v>
      </c>
      <c r="AS835" s="216">
        <v>20</v>
      </c>
      <c r="AT835" s="221">
        <f t="shared" si="249"/>
        <v>43500</v>
      </c>
      <c r="AU835" s="217" t="str">
        <f t="shared" si="244"/>
        <v>PO+20W</v>
      </c>
    </row>
    <row r="836" spans="1:47" s="9" customFormat="1" hidden="1" x14ac:dyDescent="0.25">
      <c r="A836" s="218"/>
      <c r="B836" s="217" t="s">
        <v>2650</v>
      </c>
      <c r="C836" s="217">
        <v>800</v>
      </c>
      <c r="D836" s="225">
        <v>811</v>
      </c>
      <c r="E836" s="205" t="s">
        <v>2958</v>
      </c>
      <c r="F836" s="205" t="str">
        <f t="shared" si="251"/>
        <v>0000-NT-811</v>
      </c>
      <c r="G836" s="205" t="s">
        <v>2742</v>
      </c>
      <c r="H836" s="9" t="s">
        <v>2667</v>
      </c>
      <c r="I836" s="9" t="str">
        <f>VLOOKUP(J836,Auxiliary!B:C,2,0)</f>
        <v>DENS</v>
      </c>
      <c r="J836" s="217" t="s">
        <v>2536</v>
      </c>
      <c r="K836" s="217" t="s">
        <v>2654</v>
      </c>
      <c r="L836" s="217" t="s">
        <v>2654</v>
      </c>
      <c r="M836" s="217" t="s">
        <v>2654</v>
      </c>
      <c r="N836" s="217" t="s">
        <v>2654</v>
      </c>
      <c r="O836" s="217" t="s">
        <v>2654</v>
      </c>
      <c r="P836" s="217" t="s">
        <v>2654</v>
      </c>
      <c r="Q836" s="217" t="s">
        <v>2654</v>
      </c>
      <c r="R836" s="217" t="s">
        <v>2653</v>
      </c>
      <c r="S836" s="217" t="s">
        <v>2654</v>
      </c>
      <c r="T836" s="217" t="s">
        <v>2654</v>
      </c>
      <c r="U836" s="217" t="s">
        <v>2654</v>
      </c>
      <c r="V836" s="217" t="s">
        <v>2654</v>
      </c>
      <c r="W836" s="217" t="s">
        <v>2654</v>
      </c>
      <c r="X836" s="217" t="s">
        <v>2654</v>
      </c>
      <c r="Y836" s="217" t="s">
        <v>2654</v>
      </c>
      <c r="Z836" s="217" t="s">
        <v>2654</v>
      </c>
      <c r="AA836" s="217" t="s">
        <v>2654</v>
      </c>
      <c r="AB836" s="217" t="str">
        <f t="shared" si="252"/>
        <v>NO</v>
      </c>
      <c r="AC836" s="217" t="str">
        <f t="shared" si="253"/>
        <v>NO</v>
      </c>
      <c r="AD836" s="217" t="str">
        <f t="shared" si="254"/>
        <v>NO</v>
      </c>
      <c r="AE836" s="217" t="str">
        <f t="shared" si="255"/>
        <v>NO</v>
      </c>
      <c r="AF836" s="217" t="str">
        <f t="shared" si="256"/>
        <v>NO</v>
      </c>
      <c r="AG836" s="217" t="str">
        <f t="shared" si="257"/>
        <v>NO</v>
      </c>
      <c r="AH836" s="217" t="str">
        <f t="shared" si="247"/>
        <v>NO</v>
      </c>
      <c r="AI836" s="217" t="str">
        <f t="shared" si="248"/>
        <v>NO</v>
      </c>
      <c r="AJ836" s="217" t="str">
        <f t="shared" si="238"/>
        <v>NO</v>
      </c>
      <c r="AK836" s="217" t="str">
        <f t="shared" si="239"/>
        <v>NO</v>
      </c>
      <c r="AL836" s="217" t="str">
        <f t="shared" si="240"/>
        <v>NO</v>
      </c>
      <c r="AM836" s="217" t="str">
        <f t="shared" si="241"/>
        <v>NO</v>
      </c>
      <c r="AN836" s="217" t="str">
        <f t="shared" si="242"/>
        <v>NO</v>
      </c>
      <c r="AO836" s="217" t="str">
        <f t="shared" si="242"/>
        <v>NO</v>
      </c>
      <c r="AP836" s="217" t="str">
        <f>IF(AND(Inputs!$E$16=TRUE,K836="YES"),"YES","NO")</f>
        <v>NO</v>
      </c>
      <c r="AQ836" s="217" t="str">
        <f t="shared" si="243"/>
        <v>NO</v>
      </c>
      <c r="AR836" s="217" t="str">
        <f t="shared" si="246"/>
        <v>NO</v>
      </c>
      <c r="AS836" s="216">
        <v>20</v>
      </c>
      <c r="AT836" s="221">
        <f t="shared" si="249"/>
        <v>43500</v>
      </c>
      <c r="AU836" s="217" t="str">
        <f t="shared" si="244"/>
        <v>PO+20W</v>
      </c>
    </row>
    <row r="837" spans="1:47" s="9" customFormat="1" hidden="1" x14ac:dyDescent="0.25">
      <c r="A837" s="218"/>
      <c r="B837" s="217" t="s">
        <v>2650</v>
      </c>
      <c r="C837" s="217">
        <v>800</v>
      </c>
      <c r="D837" s="225">
        <v>820</v>
      </c>
      <c r="E837" s="205" t="s">
        <v>2959</v>
      </c>
      <c r="F837" s="205" t="str">
        <f t="shared" si="251"/>
        <v>0000-NT-820</v>
      </c>
      <c r="G837" s="205" t="s">
        <v>2742</v>
      </c>
      <c r="H837" s="9" t="s">
        <v>2667</v>
      </c>
      <c r="I837" s="9" t="str">
        <f>VLOOKUP(J837,Auxiliary!B:C,2,0)</f>
        <v>ORIF</v>
      </c>
      <c r="J837" s="217" t="s">
        <v>2537</v>
      </c>
      <c r="K837" s="217" t="s">
        <v>2654</v>
      </c>
      <c r="L837" s="217" t="s">
        <v>2654</v>
      </c>
      <c r="M837" s="217" t="s">
        <v>2654</v>
      </c>
      <c r="N837" s="217" t="s">
        <v>2654</v>
      </c>
      <c r="O837" s="217" t="s">
        <v>2654</v>
      </c>
      <c r="P837" s="217" t="s">
        <v>2654</v>
      </c>
      <c r="Q837" s="217" t="s">
        <v>2654</v>
      </c>
      <c r="R837" s="217" t="s">
        <v>2653</v>
      </c>
      <c r="S837" s="217" t="str">
        <f>IF(AND(M$6="X",M837="YES"),"YES","NO")</f>
        <v>NO</v>
      </c>
      <c r="T837" s="217" t="s">
        <v>2654</v>
      </c>
      <c r="U837" s="217" t="s">
        <v>2654</v>
      </c>
      <c r="V837" s="217" t="s">
        <v>2654</v>
      </c>
      <c r="W837" s="217" t="s">
        <v>2654</v>
      </c>
      <c r="X837" s="217" t="s">
        <v>2654</v>
      </c>
      <c r="Y837" s="217" t="s">
        <v>2654</v>
      </c>
      <c r="Z837" s="217" t="s">
        <v>2654</v>
      </c>
      <c r="AA837" s="217" t="s">
        <v>2654</v>
      </c>
      <c r="AB837" s="217" t="str">
        <f t="shared" si="252"/>
        <v>NO</v>
      </c>
      <c r="AC837" s="217" t="str">
        <f t="shared" si="253"/>
        <v>NO</v>
      </c>
      <c r="AD837" s="217" t="str">
        <f t="shared" si="254"/>
        <v>NO</v>
      </c>
      <c r="AE837" s="217" t="str">
        <f t="shared" si="255"/>
        <v>NO</v>
      </c>
      <c r="AF837" s="217" t="str">
        <f t="shared" si="256"/>
        <v>NO</v>
      </c>
      <c r="AG837" s="217" t="str">
        <f t="shared" si="257"/>
        <v>NO</v>
      </c>
      <c r="AH837" s="217" t="str">
        <f t="shared" si="247"/>
        <v>NO</v>
      </c>
      <c r="AI837" s="217" t="str">
        <f t="shared" si="248"/>
        <v>NO</v>
      </c>
      <c r="AJ837" s="217" t="str">
        <f t="shared" si="238"/>
        <v>NO</v>
      </c>
      <c r="AK837" s="217" t="str">
        <f t="shared" si="239"/>
        <v>NO</v>
      </c>
      <c r="AL837" s="217" t="str">
        <f t="shared" si="240"/>
        <v>NO</v>
      </c>
      <c r="AM837" s="217" t="str">
        <f t="shared" si="241"/>
        <v>NO</v>
      </c>
      <c r="AN837" s="217" t="str">
        <f t="shared" si="242"/>
        <v>NO</v>
      </c>
      <c r="AO837" s="217" t="str">
        <f t="shared" si="242"/>
        <v>NO</v>
      </c>
      <c r="AP837" s="217" t="str">
        <f>IF(AND(Inputs!$E$16=TRUE,K837="YES"),"YES","NO")</f>
        <v>NO</v>
      </c>
      <c r="AQ837" s="217" t="str">
        <f t="shared" si="243"/>
        <v>NO</v>
      </c>
      <c r="AR837" s="217" t="str">
        <f t="shared" si="246"/>
        <v>NO</v>
      </c>
      <c r="AS837" s="216">
        <v>20</v>
      </c>
      <c r="AT837" s="221">
        <f t="shared" si="249"/>
        <v>43500</v>
      </c>
      <c r="AU837" s="217" t="str">
        <f t="shared" si="244"/>
        <v>PO+20W</v>
      </c>
    </row>
    <row r="838" spans="1:47" s="9" customFormat="1" hidden="1" x14ac:dyDescent="0.25">
      <c r="A838" s="218"/>
      <c r="B838" s="217" t="s">
        <v>2650</v>
      </c>
      <c r="C838" s="217">
        <v>800</v>
      </c>
      <c r="D838" s="225">
        <v>830</v>
      </c>
      <c r="E838" s="205" t="s">
        <v>2960</v>
      </c>
      <c r="F838" s="205" t="str">
        <f t="shared" si="251"/>
        <v>0000-NT-830</v>
      </c>
      <c r="G838" s="205" t="s">
        <v>2742</v>
      </c>
      <c r="H838" s="9" t="s">
        <v>2667</v>
      </c>
      <c r="I838" s="9" t="str">
        <f>VLOOKUP(J838,Auxiliary!B:C,2,0)</f>
        <v>LEVE</v>
      </c>
      <c r="J838" s="217" t="s">
        <v>2538</v>
      </c>
      <c r="K838" s="217" t="s">
        <v>2654</v>
      </c>
      <c r="L838" s="217" t="s">
        <v>2654</v>
      </c>
      <c r="M838" s="217" t="s">
        <v>2654</v>
      </c>
      <c r="N838" s="217" t="s">
        <v>2654</v>
      </c>
      <c r="O838" s="217" t="s">
        <v>2654</v>
      </c>
      <c r="P838" s="217" t="s">
        <v>2654</v>
      </c>
      <c r="Q838" s="217" t="s">
        <v>2654</v>
      </c>
      <c r="R838" s="217" t="s">
        <v>2653</v>
      </c>
      <c r="S838" s="217" t="s">
        <v>2654</v>
      </c>
      <c r="T838" s="217" t="s">
        <v>2654</v>
      </c>
      <c r="U838" s="217" t="s">
        <v>2654</v>
      </c>
      <c r="V838" s="217" t="s">
        <v>2654</v>
      </c>
      <c r="W838" s="217" t="s">
        <v>2654</v>
      </c>
      <c r="X838" s="217" t="s">
        <v>2654</v>
      </c>
      <c r="Y838" s="217" t="s">
        <v>2654</v>
      </c>
      <c r="Z838" s="217" t="s">
        <v>2654</v>
      </c>
      <c r="AA838" s="217" t="s">
        <v>2654</v>
      </c>
      <c r="AB838" s="217" t="str">
        <f t="shared" si="252"/>
        <v>NO</v>
      </c>
      <c r="AC838" s="217" t="str">
        <f t="shared" si="253"/>
        <v>NO</v>
      </c>
      <c r="AD838" s="217" t="str">
        <f t="shared" si="254"/>
        <v>NO</v>
      </c>
      <c r="AE838" s="217" t="str">
        <f t="shared" si="255"/>
        <v>NO</v>
      </c>
      <c r="AF838" s="217" t="str">
        <f t="shared" si="256"/>
        <v>NO</v>
      </c>
      <c r="AG838" s="217" t="str">
        <f t="shared" si="257"/>
        <v>NO</v>
      </c>
      <c r="AH838" s="217" t="str">
        <f t="shared" si="247"/>
        <v>NO</v>
      </c>
      <c r="AI838" s="217" t="str">
        <f t="shared" si="248"/>
        <v>NO</v>
      </c>
      <c r="AJ838" s="217" t="str">
        <f t="shared" si="238"/>
        <v>NO</v>
      </c>
      <c r="AK838" s="217" t="str">
        <f t="shared" si="239"/>
        <v>NO</v>
      </c>
      <c r="AL838" s="217" t="str">
        <f t="shared" si="240"/>
        <v>NO</v>
      </c>
      <c r="AM838" s="217" t="str">
        <f t="shared" si="241"/>
        <v>NO</v>
      </c>
      <c r="AN838" s="217" t="str">
        <f t="shared" si="242"/>
        <v>NO</v>
      </c>
      <c r="AO838" s="217" t="str">
        <f t="shared" si="242"/>
        <v>NO</v>
      </c>
      <c r="AP838" s="217" t="str">
        <f>IF(AND(Inputs!$E$16=TRUE,K838="YES"),"YES","NO")</f>
        <v>NO</v>
      </c>
      <c r="AQ838" s="217" t="str">
        <f t="shared" si="243"/>
        <v>NO</v>
      </c>
      <c r="AR838" s="217" t="str">
        <f t="shared" si="246"/>
        <v>NO</v>
      </c>
      <c r="AS838" s="216">
        <v>20</v>
      </c>
      <c r="AT838" s="221">
        <f t="shared" si="249"/>
        <v>43500</v>
      </c>
      <c r="AU838" s="217" t="str">
        <f t="shared" si="244"/>
        <v>PO+20W</v>
      </c>
    </row>
    <row r="839" spans="1:47" s="9" customFormat="1" hidden="1" x14ac:dyDescent="0.25">
      <c r="A839" s="218"/>
      <c r="B839" s="217" t="s">
        <v>2650</v>
      </c>
      <c r="C839" s="217">
        <v>800</v>
      </c>
      <c r="D839" s="225">
        <v>831</v>
      </c>
      <c r="E839" s="205" t="s">
        <v>2961</v>
      </c>
      <c r="F839" s="205" t="str">
        <f t="shared" si="251"/>
        <v>0000-NT-831</v>
      </c>
      <c r="G839" s="205" t="s">
        <v>2742</v>
      </c>
      <c r="H839" s="9" t="s">
        <v>2667</v>
      </c>
      <c r="I839" s="9" t="str">
        <f>VLOOKUP(J839,Auxiliary!B:C,2,0)</f>
        <v>LEVE</v>
      </c>
      <c r="J839" s="217" t="s">
        <v>2539</v>
      </c>
      <c r="K839" s="217" t="s">
        <v>2654</v>
      </c>
      <c r="L839" s="217" t="s">
        <v>2654</v>
      </c>
      <c r="M839" s="217" t="s">
        <v>2654</v>
      </c>
      <c r="N839" s="217" t="s">
        <v>2654</v>
      </c>
      <c r="O839" s="217" t="s">
        <v>2654</v>
      </c>
      <c r="P839" s="217" t="s">
        <v>2654</v>
      </c>
      <c r="Q839" s="217" t="s">
        <v>2654</v>
      </c>
      <c r="R839" s="217" t="s">
        <v>2653</v>
      </c>
      <c r="S839" s="217" t="s">
        <v>2654</v>
      </c>
      <c r="T839" s="217" t="s">
        <v>2654</v>
      </c>
      <c r="U839" s="217" t="s">
        <v>2654</v>
      </c>
      <c r="V839" s="217" t="s">
        <v>2654</v>
      </c>
      <c r="W839" s="217" t="s">
        <v>2654</v>
      </c>
      <c r="X839" s="217" t="s">
        <v>2654</v>
      </c>
      <c r="Y839" s="217" t="s">
        <v>2654</v>
      </c>
      <c r="Z839" s="217" t="s">
        <v>2654</v>
      </c>
      <c r="AA839" s="217" t="s">
        <v>2654</v>
      </c>
      <c r="AB839" s="217" t="str">
        <f t="shared" si="252"/>
        <v>NO</v>
      </c>
      <c r="AC839" s="217" t="str">
        <f t="shared" si="253"/>
        <v>NO</v>
      </c>
      <c r="AD839" s="217" t="str">
        <f t="shared" si="254"/>
        <v>NO</v>
      </c>
      <c r="AE839" s="217" t="str">
        <f t="shared" si="255"/>
        <v>NO</v>
      </c>
      <c r="AF839" s="217" t="str">
        <f t="shared" si="256"/>
        <v>NO</v>
      </c>
      <c r="AG839" s="217" t="str">
        <f t="shared" si="257"/>
        <v>NO</v>
      </c>
      <c r="AH839" s="217" t="str">
        <f t="shared" si="247"/>
        <v>NO</v>
      </c>
      <c r="AI839" s="217" t="str">
        <f t="shared" si="248"/>
        <v>NO</v>
      </c>
      <c r="AJ839" s="217" t="str">
        <f t="shared" si="238"/>
        <v>NO</v>
      </c>
      <c r="AK839" s="217" t="str">
        <f t="shared" si="239"/>
        <v>NO</v>
      </c>
      <c r="AL839" s="217" t="str">
        <f t="shared" si="240"/>
        <v>NO</v>
      </c>
      <c r="AM839" s="217" t="str">
        <f t="shared" si="241"/>
        <v>NO</v>
      </c>
      <c r="AN839" s="217" t="str">
        <f t="shared" si="242"/>
        <v>NO</v>
      </c>
      <c r="AO839" s="217" t="str">
        <f t="shared" si="242"/>
        <v>NO</v>
      </c>
      <c r="AP839" s="217" t="str">
        <f>IF(AND(Inputs!$E$16=TRUE,K839="YES"),"YES","NO")</f>
        <v>NO</v>
      </c>
      <c r="AQ839" s="217" t="str">
        <f t="shared" si="243"/>
        <v>NO</v>
      </c>
      <c r="AR839" s="217" t="str">
        <f t="shared" si="246"/>
        <v>NO</v>
      </c>
      <c r="AS839" s="216">
        <v>20</v>
      </c>
      <c r="AT839" s="221">
        <f t="shared" si="249"/>
        <v>43500</v>
      </c>
      <c r="AU839" s="217" t="str">
        <f t="shared" si="244"/>
        <v>PO+20W</v>
      </c>
    </row>
    <row r="840" spans="1:47" s="9" customFormat="1" hidden="1" x14ac:dyDescent="0.25">
      <c r="A840" s="218"/>
      <c r="B840" s="217" t="s">
        <v>2650</v>
      </c>
      <c r="C840" s="217">
        <v>800</v>
      </c>
      <c r="D840" s="225">
        <v>840</v>
      </c>
      <c r="E840" s="205" t="s">
        <v>2962</v>
      </c>
      <c r="F840" s="205" t="str">
        <f t="shared" si="251"/>
        <v>0000-NT-840</v>
      </c>
      <c r="G840" s="205" t="s">
        <v>2742</v>
      </c>
      <c r="H840" s="9" t="s">
        <v>2667</v>
      </c>
      <c r="I840" s="9" t="str">
        <f>VLOOKUP(J840,Auxiliary!B:C,2,0)</f>
        <v>FLOW</v>
      </c>
      <c r="J840" s="217" t="s">
        <v>2540</v>
      </c>
      <c r="K840" s="217" t="s">
        <v>2654</v>
      </c>
      <c r="L840" s="217" t="s">
        <v>2654</v>
      </c>
      <c r="M840" s="217" t="s">
        <v>2654</v>
      </c>
      <c r="N840" s="217" t="s">
        <v>2654</v>
      </c>
      <c r="O840" s="217" t="s">
        <v>2654</v>
      </c>
      <c r="P840" s="217" t="s">
        <v>2654</v>
      </c>
      <c r="Q840" s="217" t="s">
        <v>2654</v>
      </c>
      <c r="R840" s="217" t="s">
        <v>2653</v>
      </c>
      <c r="S840" s="217" t="str">
        <f t="shared" ref="S840:S849" si="258">IF(AND(M$6="X",M840="YES"),"YES","NO")</f>
        <v>NO</v>
      </c>
      <c r="T840" s="217" t="s">
        <v>2654</v>
      </c>
      <c r="U840" s="217" t="s">
        <v>2654</v>
      </c>
      <c r="V840" s="217" t="s">
        <v>2654</v>
      </c>
      <c r="W840" s="217" t="s">
        <v>2654</v>
      </c>
      <c r="X840" s="217" t="s">
        <v>2654</v>
      </c>
      <c r="Y840" s="217" t="s">
        <v>2654</v>
      </c>
      <c r="Z840" s="217" t="s">
        <v>2654</v>
      </c>
      <c r="AA840" s="217" t="s">
        <v>2654</v>
      </c>
      <c r="AB840" s="217" t="str">
        <f t="shared" si="252"/>
        <v>NO</v>
      </c>
      <c r="AC840" s="217" t="str">
        <f t="shared" si="253"/>
        <v>NO</v>
      </c>
      <c r="AD840" s="217" t="str">
        <f t="shared" si="254"/>
        <v>NO</v>
      </c>
      <c r="AE840" s="217" t="str">
        <f t="shared" si="255"/>
        <v>NO</v>
      </c>
      <c r="AF840" s="217" t="str">
        <f t="shared" si="256"/>
        <v>NO</v>
      </c>
      <c r="AG840" s="217" t="str">
        <f t="shared" si="257"/>
        <v>NO</v>
      </c>
      <c r="AH840" s="217" t="str">
        <f t="shared" si="247"/>
        <v>NO</v>
      </c>
      <c r="AI840" s="217" t="str">
        <f t="shared" si="248"/>
        <v>NO</v>
      </c>
      <c r="AJ840" s="217" t="str">
        <f t="shared" si="238"/>
        <v>NO</v>
      </c>
      <c r="AK840" s="217" t="str">
        <f t="shared" si="239"/>
        <v>NO</v>
      </c>
      <c r="AL840" s="217" t="str">
        <f t="shared" si="240"/>
        <v>NO</v>
      </c>
      <c r="AM840" s="217" t="str">
        <f t="shared" si="241"/>
        <v>NO</v>
      </c>
      <c r="AN840" s="217" t="str">
        <f t="shared" si="242"/>
        <v>NO</v>
      </c>
      <c r="AO840" s="217" t="str">
        <f t="shared" si="242"/>
        <v>NO</v>
      </c>
      <c r="AP840" s="217" t="str">
        <f>IF(AND(Inputs!$E$16=TRUE,K840="YES"),"YES","NO")</f>
        <v>NO</v>
      </c>
      <c r="AQ840" s="217" t="str">
        <f t="shared" si="243"/>
        <v>NO</v>
      </c>
      <c r="AR840" s="217" t="str">
        <f t="shared" si="246"/>
        <v>NO</v>
      </c>
      <c r="AS840" s="216">
        <v>20</v>
      </c>
      <c r="AT840" s="221">
        <f t="shared" si="249"/>
        <v>43500</v>
      </c>
      <c r="AU840" s="217" t="str">
        <f t="shared" si="244"/>
        <v>PO+20W</v>
      </c>
    </row>
    <row r="841" spans="1:47" s="9" customFormat="1" hidden="1" x14ac:dyDescent="0.25">
      <c r="A841" s="218"/>
      <c r="B841" s="217" t="s">
        <v>2650</v>
      </c>
      <c r="C841" s="217">
        <v>800</v>
      </c>
      <c r="D841" s="225">
        <v>841</v>
      </c>
      <c r="E841" s="205" t="s">
        <v>2963</v>
      </c>
      <c r="F841" s="205" t="str">
        <f t="shared" si="251"/>
        <v>0000-NT-841</v>
      </c>
      <c r="G841" s="205" t="s">
        <v>2742</v>
      </c>
      <c r="H841" s="9" t="s">
        <v>2667</v>
      </c>
      <c r="I841" s="9" t="str">
        <f>VLOOKUP(J841,Auxiliary!B:C,2,0)</f>
        <v>PRES</v>
      </c>
      <c r="J841" s="217" t="s">
        <v>2541</v>
      </c>
      <c r="K841" s="217" t="s">
        <v>2654</v>
      </c>
      <c r="L841" s="217" t="s">
        <v>2654</v>
      </c>
      <c r="M841" s="217" t="s">
        <v>2654</v>
      </c>
      <c r="N841" s="217" t="s">
        <v>2654</v>
      </c>
      <c r="O841" s="217" t="s">
        <v>2654</v>
      </c>
      <c r="P841" s="217" t="s">
        <v>2654</v>
      </c>
      <c r="Q841" s="217" t="s">
        <v>2654</v>
      </c>
      <c r="R841" s="217" t="s">
        <v>2653</v>
      </c>
      <c r="S841" s="217" t="str">
        <f t="shared" si="258"/>
        <v>NO</v>
      </c>
      <c r="T841" s="217" t="s">
        <v>2654</v>
      </c>
      <c r="U841" s="217" t="s">
        <v>2654</v>
      </c>
      <c r="V841" s="217" t="s">
        <v>2654</v>
      </c>
      <c r="W841" s="217" t="s">
        <v>2654</v>
      </c>
      <c r="X841" s="217" t="s">
        <v>2654</v>
      </c>
      <c r="Y841" s="217" t="s">
        <v>2654</v>
      </c>
      <c r="Z841" s="217" t="s">
        <v>2654</v>
      </c>
      <c r="AA841" s="217" t="s">
        <v>2654</v>
      </c>
      <c r="AB841" s="217" t="str">
        <f t="shared" si="252"/>
        <v>NO</v>
      </c>
      <c r="AC841" s="217" t="str">
        <f t="shared" si="253"/>
        <v>NO</v>
      </c>
      <c r="AD841" s="217" t="str">
        <f t="shared" si="254"/>
        <v>NO</v>
      </c>
      <c r="AE841" s="217" t="str">
        <f t="shared" si="255"/>
        <v>NO</v>
      </c>
      <c r="AF841" s="217" t="str">
        <f t="shared" si="256"/>
        <v>NO</v>
      </c>
      <c r="AG841" s="217" t="str">
        <f t="shared" si="257"/>
        <v>NO</v>
      </c>
      <c r="AH841" s="217" t="str">
        <f t="shared" si="247"/>
        <v>NO</v>
      </c>
      <c r="AI841" s="217" t="str">
        <f t="shared" si="248"/>
        <v>NO</v>
      </c>
      <c r="AJ841" s="217" t="str">
        <f t="shared" ref="AJ841:AJ852" si="259">IF(AND(V$6="X",V841="YES"),"YES","NO")</f>
        <v>NO</v>
      </c>
      <c r="AK841" s="217" t="str">
        <f t="shared" ref="AK841:AK852" si="260">IF(AND(W$6="X",W841="YES"),"YES","NO")</f>
        <v>NO</v>
      </c>
      <c r="AL841" s="217" t="str">
        <f t="shared" ref="AL841:AL852" si="261">IF(AND(X$6="X",X841="YES"),"YES","NO")</f>
        <v>NO</v>
      </c>
      <c r="AM841" s="217" t="str">
        <f t="shared" ref="AM841:AM852" si="262">IF(AND(Y$6="X",Y841="YES"),"YES","NO")</f>
        <v>NO</v>
      </c>
      <c r="AN841" s="217" t="str">
        <f t="shared" ref="AN841:AO852" si="263">IF(AND(Z$6="X",Z841="YES"),"YES","NO")</f>
        <v>NO</v>
      </c>
      <c r="AO841" s="217" t="str">
        <f t="shared" si="263"/>
        <v>NO</v>
      </c>
      <c r="AP841" s="217" t="str">
        <f>IF(AND(Inputs!$E$16=TRUE,K841="YES"),"YES","NO")</f>
        <v>NO</v>
      </c>
      <c r="AQ841" s="217" t="str">
        <f t="shared" ref="AQ841:AQ852" si="264">IF(OR(M841="YES",AB841="YES",AC841="YES",AD841="YES",AE841="YES",AF841="YES",AG841="YES",AH841="YES",AI841="YES",AJ841="YES",AK841="YES",AL841="YES",AM841="YES",AN841="YES",AO841="YES"),"YES","NO")</f>
        <v>NO</v>
      </c>
      <c r="AR841" s="217" t="str">
        <f t="shared" si="246"/>
        <v>NO</v>
      </c>
      <c r="AS841" s="216">
        <v>20</v>
      </c>
      <c r="AT841" s="221">
        <f t="shared" si="249"/>
        <v>43500</v>
      </c>
      <c r="AU841" s="217" t="str">
        <f t="shared" ref="AU841:AU852" si="265">"PO+"&amp;AS841&amp;"W"</f>
        <v>PO+20W</v>
      </c>
    </row>
    <row r="842" spans="1:47" s="9" customFormat="1" hidden="1" x14ac:dyDescent="0.25">
      <c r="A842" s="218"/>
      <c r="B842" s="217" t="s">
        <v>2650</v>
      </c>
      <c r="C842" s="217">
        <v>800</v>
      </c>
      <c r="D842" s="225">
        <v>842</v>
      </c>
      <c r="E842" s="205" t="s">
        <v>2964</v>
      </c>
      <c r="F842" s="205" t="str">
        <f t="shared" si="251"/>
        <v>0000-NT-842</v>
      </c>
      <c r="G842" s="205" t="s">
        <v>2742</v>
      </c>
      <c r="H842" s="9" t="s">
        <v>2667</v>
      </c>
      <c r="I842" s="9" t="str">
        <f>VLOOKUP(J842,Auxiliary!B:C,2,0)</f>
        <v>DRAF</v>
      </c>
      <c r="J842" s="217" t="s">
        <v>2542</v>
      </c>
      <c r="K842" s="217" t="s">
        <v>2654</v>
      </c>
      <c r="L842" s="217" t="s">
        <v>2654</v>
      </c>
      <c r="M842" s="217" t="s">
        <v>2654</v>
      </c>
      <c r="N842" s="217" t="s">
        <v>2654</v>
      </c>
      <c r="O842" s="217" t="s">
        <v>2654</v>
      </c>
      <c r="P842" s="217" t="s">
        <v>2654</v>
      </c>
      <c r="Q842" s="217" t="s">
        <v>2653</v>
      </c>
      <c r="R842" s="217" t="s">
        <v>2653</v>
      </c>
      <c r="S842" s="217" t="str">
        <f t="shared" si="258"/>
        <v>NO</v>
      </c>
      <c r="T842" s="217" t="s">
        <v>2654</v>
      </c>
      <c r="U842" s="217" t="s">
        <v>2654</v>
      </c>
      <c r="V842" s="217" t="s">
        <v>2654</v>
      </c>
      <c r="W842" s="217" t="s">
        <v>2654</v>
      </c>
      <c r="X842" s="217" t="s">
        <v>2654</v>
      </c>
      <c r="Y842" s="217" t="s">
        <v>2654</v>
      </c>
      <c r="Z842" s="217" t="s">
        <v>2654</v>
      </c>
      <c r="AA842" s="217" t="s">
        <v>2654</v>
      </c>
      <c r="AB842" s="217" t="str">
        <f t="shared" si="252"/>
        <v>NO</v>
      </c>
      <c r="AC842" s="217" t="str">
        <f t="shared" si="253"/>
        <v>NO</v>
      </c>
      <c r="AD842" s="217" t="str">
        <f t="shared" si="254"/>
        <v>NO</v>
      </c>
      <c r="AE842" s="217" t="str">
        <f t="shared" si="255"/>
        <v>YES</v>
      </c>
      <c r="AF842" s="217" t="str">
        <f t="shared" si="256"/>
        <v>NO</v>
      </c>
      <c r="AG842" s="217" t="str">
        <f t="shared" si="257"/>
        <v>NO</v>
      </c>
      <c r="AH842" s="217" t="str">
        <f t="shared" si="247"/>
        <v>NO</v>
      </c>
      <c r="AI842" s="217" t="str">
        <f t="shared" si="248"/>
        <v>NO</v>
      </c>
      <c r="AJ842" s="217" t="str">
        <f t="shared" si="259"/>
        <v>NO</v>
      </c>
      <c r="AK842" s="217" t="str">
        <f t="shared" si="260"/>
        <v>NO</v>
      </c>
      <c r="AL842" s="217" t="str">
        <f t="shared" si="261"/>
        <v>NO</v>
      </c>
      <c r="AM842" s="217" t="str">
        <f t="shared" si="262"/>
        <v>NO</v>
      </c>
      <c r="AN842" s="217" t="str">
        <f t="shared" si="263"/>
        <v>NO</v>
      </c>
      <c r="AO842" s="217" t="str">
        <f t="shared" si="263"/>
        <v>NO</v>
      </c>
      <c r="AP842" s="217" t="str">
        <f>IF(AND(Inputs!$E$16=TRUE,K842="YES"),"YES","NO")</f>
        <v>NO</v>
      </c>
      <c r="AQ842" s="217" t="str">
        <f t="shared" si="264"/>
        <v>YES</v>
      </c>
      <c r="AR842" s="217" t="str">
        <f t="shared" si="246"/>
        <v>YES</v>
      </c>
      <c r="AS842" s="216">
        <v>20</v>
      </c>
      <c r="AT842" s="221">
        <f t="shared" si="249"/>
        <v>43500</v>
      </c>
      <c r="AU842" s="217" t="str">
        <f t="shared" si="265"/>
        <v>PO+20W</v>
      </c>
    </row>
    <row r="843" spans="1:47" s="9" customFormat="1" hidden="1" x14ac:dyDescent="0.25">
      <c r="A843" s="218"/>
      <c r="B843" s="217" t="s">
        <v>2650</v>
      </c>
      <c r="C843" s="217">
        <v>800</v>
      </c>
      <c r="D843" s="225">
        <v>850</v>
      </c>
      <c r="E843" s="205" t="s">
        <v>2965</v>
      </c>
      <c r="F843" s="205" t="str">
        <f t="shared" si="251"/>
        <v>0000-NT-850</v>
      </c>
      <c r="G843" s="205" t="s">
        <v>2742</v>
      </c>
      <c r="H843" s="9" t="s">
        <v>2667</v>
      </c>
      <c r="I843" s="9" t="str">
        <f>VLOOKUP(J843,Auxiliary!B:C,2,0)</f>
        <v>TEMP</v>
      </c>
      <c r="J843" s="217" t="s">
        <v>2543</v>
      </c>
      <c r="K843" s="217" t="s">
        <v>2654</v>
      </c>
      <c r="L843" s="217" t="s">
        <v>2654</v>
      </c>
      <c r="M843" s="217" t="s">
        <v>2654</v>
      </c>
      <c r="N843" s="217" t="s">
        <v>2654</v>
      </c>
      <c r="O843" s="217" t="s">
        <v>2654</v>
      </c>
      <c r="P843" s="217" t="s">
        <v>2654</v>
      </c>
      <c r="Q843" s="217" t="s">
        <v>2653</v>
      </c>
      <c r="R843" s="217" t="s">
        <v>2653</v>
      </c>
      <c r="S843" s="217" t="str">
        <f t="shared" si="258"/>
        <v>NO</v>
      </c>
      <c r="T843" s="217" t="s">
        <v>2654</v>
      </c>
      <c r="U843" s="217" t="s">
        <v>2654</v>
      </c>
      <c r="V843" s="217" t="s">
        <v>2654</v>
      </c>
      <c r="W843" s="217" t="s">
        <v>2654</v>
      </c>
      <c r="X843" s="217" t="s">
        <v>2654</v>
      </c>
      <c r="Y843" s="217" t="s">
        <v>2654</v>
      </c>
      <c r="Z843" s="217" t="s">
        <v>2654</v>
      </c>
      <c r="AA843" s="217" t="s">
        <v>2654</v>
      </c>
      <c r="AB843" s="217" t="str">
        <f t="shared" si="252"/>
        <v>NO</v>
      </c>
      <c r="AC843" s="217" t="str">
        <f t="shared" si="253"/>
        <v>NO</v>
      </c>
      <c r="AD843" s="217" t="str">
        <f t="shared" si="254"/>
        <v>NO</v>
      </c>
      <c r="AE843" s="217" t="str">
        <f t="shared" si="255"/>
        <v>YES</v>
      </c>
      <c r="AF843" s="217" t="str">
        <f t="shared" si="256"/>
        <v>NO</v>
      </c>
      <c r="AG843" s="217" t="str">
        <f t="shared" si="257"/>
        <v>NO</v>
      </c>
      <c r="AH843" s="217" t="str">
        <f t="shared" si="247"/>
        <v>NO</v>
      </c>
      <c r="AI843" s="217" t="str">
        <f t="shared" si="248"/>
        <v>NO</v>
      </c>
      <c r="AJ843" s="217" t="str">
        <f t="shared" si="259"/>
        <v>NO</v>
      </c>
      <c r="AK843" s="217" t="str">
        <f t="shared" si="260"/>
        <v>NO</v>
      </c>
      <c r="AL843" s="217" t="str">
        <f t="shared" si="261"/>
        <v>NO</v>
      </c>
      <c r="AM843" s="217" t="str">
        <f t="shared" si="262"/>
        <v>NO</v>
      </c>
      <c r="AN843" s="217" t="str">
        <f t="shared" si="263"/>
        <v>NO</v>
      </c>
      <c r="AO843" s="217" t="str">
        <f t="shared" si="263"/>
        <v>NO</v>
      </c>
      <c r="AP843" s="217" t="str">
        <f>IF(AND(Inputs!$E$16=TRUE,K843="YES"),"YES","NO")</f>
        <v>NO</v>
      </c>
      <c r="AQ843" s="217" t="str">
        <f t="shared" si="264"/>
        <v>YES</v>
      </c>
      <c r="AR843" s="217" t="str">
        <f t="shared" si="246"/>
        <v>YES</v>
      </c>
      <c r="AS843" s="216">
        <v>20</v>
      </c>
      <c r="AT843" s="221">
        <f t="shared" si="249"/>
        <v>43500</v>
      </c>
      <c r="AU843" s="217" t="str">
        <f t="shared" si="265"/>
        <v>PO+20W</v>
      </c>
    </row>
    <row r="844" spans="1:47" s="9" customFormat="1" hidden="1" x14ac:dyDescent="0.25">
      <c r="A844" s="218"/>
      <c r="B844" s="217" t="s">
        <v>2650</v>
      </c>
      <c r="C844" s="217">
        <v>800</v>
      </c>
      <c r="D844" s="225">
        <v>851</v>
      </c>
      <c r="E844" s="205" t="s">
        <v>2966</v>
      </c>
      <c r="F844" s="205" t="str">
        <f t="shared" si="251"/>
        <v>0000-NT-851</v>
      </c>
      <c r="G844" s="205" t="s">
        <v>2742</v>
      </c>
      <c r="H844" s="9" t="s">
        <v>2667</v>
      </c>
      <c r="I844" s="9" t="str">
        <f>VLOOKUP(J844,Auxiliary!B:C,2,0)</f>
        <v>SKIN</v>
      </c>
      <c r="J844" s="217" t="s">
        <v>2544</v>
      </c>
      <c r="K844" s="217" t="s">
        <v>2654</v>
      </c>
      <c r="L844" s="217" t="s">
        <v>2654</v>
      </c>
      <c r="M844" s="217" t="s">
        <v>2654</v>
      </c>
      <c r="N844" s="217" t="s">
        <v>2654</v>
      </c>
      <c r="O844" s="217" t="s">
        <v>2654</v>
      </c>
      <c r="P844" s="217" t="s">
        <v>2654</v>
      </c>
      <c r="Q844" s="217" t="s">
        <v>2653</v>
      </c>
      <c r="R844" s="217" t="s">
        <v>2653</v>
      </c>
      <c r="S844" s="217" t="str">
        <f t="shared" si="258"/>
        <v>NO</v>
      </c>
      <c r="T844" s="217" t="s">
        <v>2654</v>
      </c>
      <c r="U844" s="217" t="s">
        <v>2654</v>
      </c>
      <c r="V844" s="217" t="s">
        <v>2654</v>
      </c>
      <c r="W844" s="217" t="s">
        <v>2654</v>
      </c>
      <c r="X844" s="217" t="s">
        <v>2654</v>
      </c>
      <c r="Y844" s="217" t="s">
        <v>2654</v>
      </c>
      <c r="Z844" s="217" t="s">
        <v>2654</v>
      </c>
      <c r="AA844" s="217" t="s">
        <v>2654</v>
      </c>
      <c r="AB844" s="217" t="str">
        <f t="shared" si="252"/>
        <v>NO</v>
      </c>
      <c r="AC844" s="217" t="str">
        <f t="shared" si="253"/>
        <v>NO</v>
      </c>
      <c r="AD844" s="217" t="str">
        <f t="shared" si="254"/>
        <v>NO</v>
      </c>
      <c r="AE844" s="217" t="str">
        <f t="shared" si="255"/>
        <v>YES</v>
      </c>
      <c r="AF844" s="217" t="str">
        <f t="shared" si="256"/>
        <v>NO</v>
      </c>
      <c r="AG844" s="217" t="str">
        <f t="shared" si="257"/>
        <v>NO</v>
      </c>
      <c r="AH844" s="217" t="str">
        <f t="shared" si="247"/>
        <v>NO</v>
      </c>
      <c r="AI844" s="217" t="str">
        <f t="shared" si="248"/>
        <v>NO</v>
      </c>
      <c r="AJ844" s="217" t="str">
        <f t="shared" si="259"/>
        <v>NO</v>
      </c>
      <c r="AK844" s="217" t="str">
        <f t="shared" si="260"/>
        <v>NO</v>
      </c>
      <c r="AL844" s="217" t="str">
        <f t="shared" si="261"/>
        <v>NO</v>
      </c>
      <c r="AM844" s="217" t="str">
        <f t="shared" si="262"/>
        <v>NO</v>
      </c>
      <c r="AN844" s="217" t="str">
        <f t="shared" si="263"/>
        <v>NO</v>
      </c>
      <c r="AO844" s="217" t="str">
        <f t="shared" si="263"/>
        <v>NO</v>
      </c>
      <c r="AP844" s="217" t="str">
        <f>IF(AND(Inputs!$E$16=TRUE,K844="YES"),"YES","NO")</f>
        <v>NO</v>
      </c>
      <c r="AQ844" s="217" t="str">
        <f t="shared" si="264"/>
        <v>YES</v>
      </c>
      <c r="AR844" s="217" t="str">
        <f t="shared" si="246"/>
        <v>YES</v>
      </c>
      <c r="AS844" s="216">
        <v>20</v>
      </c>
      <c r="AT844" s="221">
        <f t="shared" si="249"/>
        <v>43500</v>
      </c>
      <c r="AU844" s="217" t="str">
        <f t="shared" si="265"/>
        <v>PO+20W</v>
      </c>
    </row>
    <row r="845" spans="1:47" s="9" customFormat="1" hidden="1" x14ac:dyDescent="0.25">
      <c r="A845" s="218"/>
      <c r="B845" s="217" t="s">
        <v>2650</v>
      </c>
      <c r="C845" s="217">
        <v>800</v>
      </c>
      <c r="D845" s="225">
        <v>852</v>
      </c>
      <c r="E845" s="205" t="s">
        <v>2967</v>
      </c>
      <c r="F845" s="205" t="str">
        <f t="shared" si="251"/>
        <v>0000-NT-852</v>
      </c>
      <c r="G845" s="205" t="s">
        <v>2742</v>
      </c>
      <c r="H845" s="9" t="s">
        <v>2667</v>
      </c>
      <c r="I845" s="9" t="str">
        <f>VLOOKUP(J845,Auxiliary!B:C,2,0)</f>
        <v>TT00</v>
      </c>
      <c r="J845" s="217" t="s">
        <v>2545</v>
      </c>
      <c r="K845" s="217" t="s">
        <v>2654</v>
      </c>
      <c r="L845" s="217" t="s">
        <v>2654</v>
      </c>
      <c r="M845" s="217" t="s">
        <v>2654</v>
      </c>
      <c r="N845" s="217" t="s">
        <v>2654</v>
      </c>
      <c r="O845" s="217" t="s">
        <v>2654</v>
      </c>
      <c r="P845" s="217" t="s">
        <v>2654</v>
      </c>
      <c r="Q845" s="217" t="s">
        <v>2653</v>
      </c>
      <c r="R845" s="217" t="s">
        <v>2653</v>
      </c>
      <c r="S845" s="217" t="str">
        <f t="shared" si="258"/>
        <v>NO</v>
      </c>
      <c r="T845" s="217" t="s">
        <v>2654</v>
      </c>
      <c r="U845" s="217" t="s">
        <v>2654</v>
      </c>
      <c r="V845" s="217" t="s">
        <v>2654</v>
      </c>
      <c r="W845" s="217" t="s">
        <v>2654</v>
      </c>
      <c r="X845" s="217" t="s">
        <v>2654</v>
      </c>
      <c r="Y845" s="217" t="s">
        <v>2654</v>
      </c>
      <c r="Z845" s="217" t="s">
        <v>2654</v>
      </c>
      <c r="AA845" s="217" t="s">
        <v>2654</v>
      </c>
      <c r="AB845" s="217" t="str">
        <f t="shared" si="252"/>
        <v>NO</v>
      </c>
      <c r="AC845" s="217" t="str">
        <f t="shared" si="253"/>
        <v>NO</v>
      </c>
      <c r="AD845" s="217" t="str">
        <f t="shared" si="254"/>
        <v>NO</v>
      </c>
      <c r="AE845" s="217" t="str">
        <f t="shared" si="255"/>
        <v>YES</v>
      </c>
      <c r="AF845" s="217" t="str">
        <f t="shared" si="256"/>
        <v>NO</v>
      </c>
      <c r="AG845" s="217" t="str">
        <f t="shared" si="257"/>
        <v>NO</v>
      </c>
      <c r="AH845" s="217" t="str">
        <f t="shared" si="247"/>
        <v>NO</v>
      </c>
      <c r="AI845" s="217" t="str">
        <f t="shared" si="248"/>
        <v>NO</v>
      </c>
      <c r="AJ845" s="217" t="str">
        <f t="shared" si="259"/>
        <v>NO</v>
      </c>
      <c r="AK845" s="217" t="str">
        <f t="shared" si="260"/>
        <v>NO</v>
      </c>
      <c r="AL845" s="217" t="str">
        <f t="shared" si="261"/>
        <v>NO</v>
      </c>
      <c r="AM845" s="217" t="str">
        <f t="shared" si="262"/>
        <v>NO</v>
      </c>
      <c r="AN845" s="217" t="str">
        <f t="shared" si="263"/>
        <v>NO</v>
      </c>
      <c r="AO845" s="217" t="str">
        <f t="shared" si="263"/>
        <v>NO</v>
      </c>
      <c r="AP845" s="217" t="str">
        <f>IF(AND(Inputs!$E$16=TRUE,K845="YES"),"YES","NO")</f>
        <v>NO</v>
      </c>
      <c r="AQ845" s="217" t="str">
        <f t="shared" si="264"/>
        <v>YES</v>
      </c>
      <c r="AR845" s="217" t="str">
        <f t="shared" si="246"/>
        <v>YES</v>
      </c>
      <c r="AS845" s="216">
        <v>20</v>
      </c>
      <c r="AT845" s="221">
        <f t="shared" si="249"/>
        <v>43500</v>
      </c>
      <c r="AU845" s="217" t="str">
        <f t="shared" si="265"/>
        <v>PO+20W</v>
      </c>
    </row>
    <row r="846" spans="1:47" s="9" customFormat="1" hidden="1" x14ac:dyDescent="0.25">
      <c r="A846" s="218"/>
      <c r="B846" s="217" t="s">
        <v>2650</v>
      </c>
      <c r="C846" s="217">
        <v>800</v>
      </c>
      <c r="D846" s="225">
        <v>860</v>
      </c>
      <c r="E846" s="205" t="s">
        <v>2968</v>
      </c>
      <c r="F846" s="205" t="str">
        <f t="shared" si="251"/>
        <v>0000-NT-860</v>
      </c>
      <c r="G846" s="205" t="s">
        <v>2742</v>
      </c>
      <c r="H846" s="9" t="s">
        <v>2667</v>
      </c>
      <c r="I846" s="9" t="str">
        <f>VLOOKUP(J846,Auxiliary!B:C,2,0)</f>
        <v>PB00</v>
      </c>
      <c r="J846" s="217" t="s">
        <v>2549</v>
      </c>
      <c r="K846" s="217" t="s">
        <v>2654</v>
      </c>
      <c r="L846" s="217" t="s">
        <v>2654</v>
      </c>
      <c r="M846" s="217" t="s">
        <v>2654</v>
      </c>
      <c r="N846" s="217" t="s">
        <v>2654</v>
      </c>
      <c r="O846" s="217" t="s">
        <v>2654</v>
      </c>
      <c r="P846" s="217" t="s">
        <v>2654</v>
      </c>
      <c r="Q846" s="217" t="s">
        <v>2654</v>
      </c>
      <c r="R846" s="217" t="s">
        <v>2653</v>
      </c>
      <c r="S846" s="217" t="str">
        <f t="shared" si="258"/>
        <v>NO</v>
      </c>
      <c r="T846" s="217" t="s">
        <v>2654</v>
      </c>
      <c r="U846" s="217" t="s">
        <v>2654</v>
      </c>
      <c r="V846" s="217" t="s">
        <v>2654</v>
      </c>
      <c r="W846" s="217" t="s">
        <v>2654</v>
      </c>
      <c r="X846" s="217" t="s">
        <v>2654</v>
      </c>
      <c r="Y846" s="217" t="s">
        <v>2654</v>
      </c>
      <c r="Z846" s="217" t="s">
        <v>2654</v>
      </c>
      <c r="AA846" s="217" t="s">
        <v>2654</v>
      </c>
      <c r="AB846" s="217" t="str">
        <f t="shared" si="252"/>
        <v>NO</v>
      </c>
      <c r="AC846" s="217" t="str">
        <f t="shared" si="253"/>
        <v>NO</v>
      </c>
      <c r="AD846" s="217" t="str">
        <f t="shared" si="254"/>
        <v>NO</v>
      </c>
      <c r="AE846" s="217" t="str">
        <f t="shared" si="255"/>
        <v>NO</v>
      </c>
      <c r="AF846" s="217" t="str">
        <f t="shared" si="256"/>
        <v>NO</v>
      </c>
      <c r="AG846" s="217" t="str">
        <f t="shared" si="257"/>
        <v>NO</v>
      </c>
      <c r="AH846" s="217" t="str">
        <f t="shared" si="247"/>
        <v>NO</v>
      </c>
      <c r="AI846" s="217" t="str">
        <f t="shared" si="248"/>
        <v>NO</v>
      </c>
      <c r="AJ846" s="217" t="str">
        <f t="shared" si="259"/>
        <v>NO</v>
      </c>
      <c r="AK846" s="217" t="str">
        <f t="shared" si="260"/>
        <v>NO</v>
      </c>
      <c r="AL846" s="217" t="str">
        <f t="shared" si="261"/>
        <v>NO</v>
      </c>
      <c r="AM846" s="217" t="str">
        <f t="shared" si="262"/>
        <v>NO</v>
      </c>
      <c r="AN846" s="217" t="str">
        <f t="shared" si="263"/>
        <v>NO</v>
      </c>
      <c r="AO846" s="217" t="str">
        <f t="shared" si="263"/>
        <v>NO</v>
      </c>
      <c r="AP846" s="217" t="str">
        <f>IF(AND(Inputs!$E$16=TRUE,K846="YES"),"YES","NO")</f>
        <v>NO</v>
      </c>
      <c r="AQ846" s="217" t="str">
        <f t="shared" si="264"/>
        <v>NO</v>
      </c>
      <c r="AR846" s="217" t="str">
        <f t="shared" si="246"/>
        <v>NO</v>
      </c>
      <c r="AS846" s="216">
        <v>20</v>
      </c>
      <c r="AT846" s="221">
        <f t="shared" si="249"/>
        <v>43500</v>
      </c>
      <c r="AU846" s="217" t="str">
        <f t="shared" si="265"/>
        <v>PO+20W</v>
      </c>
    </row>
    <row r="847" spans="1:47" s="9" customFormat="1" hidden="1" x14ac:dyDescent="0.25">
      <c r="A847" s="218"/>
      <c r="B847" s="217" t="s">
        <v>2650</v>
      </c>
      <c r="C847" s="217">
        <v>800</v>
      </c>
      <c r="D847" s="225">
        <v>870</v>
      </c>
      <c r="E847" s="205" t="s">
        <v>2969</v>
      </c>
      <c r="F847" s="205" t="str">
        <f t="shared" si="251"/>
        <v>0000-NT-870</v>
      </c>
      <c r="G847" s="205" t="s">
        <v>2742</v>
      </c>
      <c r="H847" s="9" t="s">
        <v>2667</v>
      </c>
      <c r="I847" s="9" t="str">
        <f>VLOOKUP(J847,Auxiliary!B:C,2,0)</f>
        <v>LP00</v>
      </c>
      <c r="J847" s="217" t="s">
        <v>2547</v>
      </c>
      <c r="K847" s="217" t="s">
        <v>2654</v>
      </c>
      <c r="L847" s="217" t="s">
        <v>2654</v>
      </c>
      <c r="M847" s="217" t="s">
        <v>2654</v>
      </c>
      <c r="N847" s="217" t="s">
        <v>2654</v>
      </c>
      <c r="O847" s="217" t="s">
        <v>2654</v>
      </c>
      <c r="P847" s="217" t="s">
        <v>2654</v>
      </c>
      <c r="Q847" s="217" t="s">
        <v>2654</v>
      </c>
      <c r="R847" s="217" t="s">
        <v>2653</v>
      </c>
      <c r="S847" s="217" t="str">
        <f t="shared" si="258"/>
        <v>NO</v>
      </c>
      <c r="T847" s="217" t="s">
        <v>2654</v>
      </c>
      <c r="U847" s="217" t="s">
        <v>2654</v>
      </c>
      <c r="V847" s="217" t="s">
        <v>2654</v>
      </c>
      <c r="W847" s="217" t="s">
        <v>2654</v>
      </c>
      <c r="X847" s="217" t="s">
        <v>2654</v>
      </c>
      <c r="Y847" s="217" t="s">
        <v>2654</v>
      </c>
      <c r="Z847" s="217" t="s">
        <v>2654</v>
      </c>
      <c r="AA847" s="217" t="s">
        <v>2654</v>
      </c>
      <c r="AB847" s="217" t="str">
        <f t="shared" si="252"/>
        <v>NO</v>
      </c>
      <c r="AC847" s="217" t="str">
        <f t="shared" si="253"/>
        <v>NO</v>
      </c>
      <c r="AD847" s="217" t="str">
        <f t="shared" si="254"/>
        <v>NO</v>
      </c>
      <c r="AE847" s="217" t="str">
        <f t="shared" si="255"/>
        <v>NO</v>
      </c>
      <c r="AF847" s="217" t="str">
        <f t="shared" si="256"/>
        <v>NO</v>
      </c>
      <c r="AG847" s="217" t="str">
        <f t="shared" si="257"/>
        <v>NO</v>
      </c>
      <c r="AH847" s="217" t="str">
        <f t="shared" si="247"/>
        <v>NO</v>
      </c>
      <c r="AI847" s="217" t="str">
        <f t="shared" si="248"/>
        <v>NO</v>
      </c>
      <c r="AJ847" s="217" t="str">
        <f t="shared" si="259"/>
        <v>NO</v>
      </c>
      <c r="AK847" s="217" t="str">
        <f t="shared" si="260"/>
        <v>NO</v>
      </c>
      <c r="AL847" s="217" t="str">
        <f t="shared" si="261"/>
        <v>NO</v>
      </c>
      <c r="AM847" s="217" t="str">
        <f t="shared" si="262"/>
        <v>NO</v>
      </c>
      <c r="AN847" s="217" t="str">
        <f t="shared" si="263"/>
        <v>NO</v>
      </c>
      <c r="AO847" s="217" t="str">
        <f t="shared" si="263"/>
        <v>NO</v>
      </c>
      <c r="AP847" s="217" t="str">
        <f>IF(AND(Inputs!$E$16=TRUE,K847="YES"),"YES","NO")</f>
        <v>NO</v>
      </c>
      <c r="AQ847" s="217" t="str">
        <f t="shared" si="264"/>
        <v>NO</v>
      </c>
      <c r="AR847" s="217" t="str">
        <f t="shared" si="246"/>
        <v>NO</v>
      </c>
      <c r="AS847" s="216">
        <v>20</v>
      </c>
      <c r="AT847" s="221">
        <f t="shared" si="249"/>
        <v>43500</v>
      </c>
      <c r="AU847" s="217" t="str">
        <f t="shared" si="265"/>
        <v>PO+20W</v>
      </c>
    </row>
    <row r="848" spans="1:47" s="9" customFormat="1" hidden="1" x14ac:dyDescent="0.25">
      <c r="A848" s="218"/>
      <c r="B848" s="217" t="s">
        <v>2650</v>
      </c>
      <c r="C848" s="217">
        <v>800</v>
      </c>
      <c r="D848" s="225">
        <v>871</v>
      </c>
      <c r="E848" s="205" t="s">
        <v>2970</v>
      </c>
      <c r="F848" s="205" t="str">
        <f t="shared" si="251"/>
        <v>0000-NT-871</v>
      </c>
      <c r="G848" s="205" t="s">
        <v>2742</v>
      </c>
      <c r="H848" s="9" t="s">
        <v>2667</v>
      </c>
      <c r="I848" s="9" t="str">
        <f>VLOOKUP(J848,Auxiliary!B:C,2,0)</f>
        <v>JB00</v>
      </c>
      <c r="J848" s="217" t="s">
        <v>2546</v>
      </c>
      <c r="K848" s="217" t="s">
        <v>2654</v>
      </c>
      <c r="L848" s="217" t="s">
        <v>2654</v>
      </c>
      <c r="M848" s="217" t="s">
        <v>2654</v>
      </c>
      <c r="N848" s="217" t="s">
        <v>2654</v>
      </c>
      <c r="O848" s="217" t="s">
        <v>2654</v>
      </c>
      <c r="P848" s="217" t="s">
        <v>2654</v>
      </c>
      <c r="Q848" s="217" t="s">
        <v>2654</v>
      </c>
      <c r="R848" s="217" t="s">
        <v>2653</v>
      </c>
      <c r="S848" s="217" t="str">
        <f t="shared" si="258"/>
        <v>NO</v>
      </c>
      <c r="T848" s="217" t="s">
        <v>2654</v>
      </c>
      <c r="U848" s="217" t="s">
        <v>2654</v>
      </c>
      <c r="V848" s="217" t="s">
        <v>2654</v>
      </c>
      <c r="W848" s="217" t="s">
        <v>2654</v>
      </c>
      <c r="X848" s="217" t="s">
        <v>2654</v>
      </c>
      <c r="Y848" s="217" t="s">
        <v>2654</v>
      </c>
      <c r="Z848" s="217" t="s">
        <v>2654</v>
      </c>
      <c r="AA848" s="217" t="s">
        <v>2654</v>
      </c>
      <c r="AB848" s="217" t="str">
        <f t="shared" si="252"/>
        <v>NO</v>
      </c>
      <c r="AC848" s="217" t="str">
        <f t="shared" si="253"/>
        <v>NO</v>
      </c>
      <c r="AD848" s="217" t="str">
        <f t="shared" si="254"/>
        <v>NO</v>
      </c>
      <c r="AE848" s="217" t="str">
        <f t="shared" si="255"/>
        <v>NO</v>
      </c>
      <c r="AF848" s="217" t="str">
        <f t="shared" si="256"/>
        <v>NO</v>
      </c>
      <c r="AG848" s="217" t="str">
        <f t="shared" si="257"/>
        <v>NO</v>
      </c>
      <c r="AH848" s="217" t="str">
        <f t="shared" si="247"/>
        <v>NO</v>
      </c>
      <c r="AI848" s="217" t="str">
        <f t="shared" si="248"/>
        <v>NO</v>
      </c>
      <c r="AJ848" s="217" t="str">
        <f t="shared" si="259"/>
        <v>NO</v>
      </c>
      <c r="AK848" s="217" t="str">
        <f t="shared" si="260"/>
        <v>NO</v>
      </c>
      <c r="AL848" s="217" t="str">
        <f t="shared" si="261"/>
        <v>NO</v>
      </c>
      <c r="AM848" s="217" t="str">
        <f t="shared" si="262"/>
        <v>NO</v>
      </c>
      <c r="AN848" s="217" t="str">
        <f t="shared" si="263"/>
        <v>NO</v>
      </c>
      <c r="AO848" s="217" t="str">
        <f t="shared" si="263"/>
        <v>NO</v>
      </c>
      <c r="AP848" s="217" t="str">
        <f>IF(AND(Inputs!$E$16=TRUE,K848="YES"),"YES","NO")</f>
        <v>NO</v>
      </c>
      <c r="AQ848" s="217" t="str">
        <f t="shared" si="264"/>
        <v>NO</v>
      </c>
      <c r="AR848" s="217" t="str">
        <f t="shared" si="246"/>
        <v>NO</v>
      </c>
      <c r="AS848" s="216">
        <v>20</v>
      </c>
      <c r="AT848" s="221">
        <f t="shared" si="249"/>
        <v>43500</v>
      </c>
      <c r="AU848" s="217" t="str">
        <f t="shared" si="265"/>
        <v>PO+20W</v>
      </c>
    </row>
    <row r="849" spans="1:47" s="9" customFormat="1" hidden="1" x14ac:dyDescent="0.25">
      <c r="A849" s="218"/>
      <c r="B849" s="217" t="s">
        <v>2650</v>
      </c>
      <c r="C849" s="217">
        <v>800</v>
      </c>
      <c r="D849" s="225">
        <v>880</v>
      </c>
      <c r="E849" s="205" t="s">
        <v>2971</v>
      </c>
      <c r="F849" s="205" t="str">
        <f t="shared" si="251"/>
        <v>0000-NT-880</v>
      </c>
      <c r="G849" s="205" t="s">
        <v>2742</v>
      </c>
      <c r="H849" s="9" t="s">
        <v>2667</v>
      </c>
      <c r="I849" s="9" t="str">
        <f>VLOOKUP(J849,Auxiliary!B:C,2,0)</f>
        <v>BULK</v>
      </c>
      <c r="J849" s="217" t="s">
        <v>2557</v>
      </c>
      <c r="K849" s="217" t="s">
        <v>2654</v>
      </c>
      <c r="L849" s="217" t="s">
        <v>2654</v>
      </c>
      <c r="M849" s="217" t="s">
        <v>2654</v>
      </c>
      <c r="N849" s="217" t="s">
        <v>2654</v>
      </c>
      <c r="O849" s="217" t="s">
        <v>2654</v>
      </c>
      <c r="P849" s="217" t="s">
        <v>2654</v>
      </c>
      <c r="Q849" s="217" t="s">
        <v>2654</v>
      </c>
      <c r="R849" s="217" t="s">
        <v>2653</v>
      </c>
      <c r="S849" s="217" t="str">
        <f t="shared" si="258"/>
        <v>NO</v>
      </c>
      <c r="T849" s="217" t="s">
        <v>2654</v>
      </c>
      <c r="U849" s="217" t="s">
        <v>2654</v>
      </c>
      <c r="V849" s="217" t="s">
        <v>2654</v>
      </c>
      <c r="W849" s="217" t="s">
        <v>2654</v>
      </c>
      <c r="X849" s="217" t="s">
        <v>2654</v>
      </c>
      <c r="Y849" s="217" t="s">
        <v>2654</v>
      </c>
      <c r="Z849" s="217" t="s">
        <v>2654</v>
      </c>
      <c r="AA849" s="217" t="s">
        <v>2654</v>
      </c>
      <c r="AB849" s="217" t="str">
        <f t="shared" si="252"/>
        <v>NO</v>
      </c>
      <c r="AC849" s="217" t="str">
        <f t="shared" si="253"/>
        <v>NO</v>
      </c>
      <c r="AD849" s="217" t="str">
        <f t="shared" si="254"/>
        <v>NO</v>
      </c>
      <c r="AE849" s="217" t="str">
        <f t="shared" si="255"/>
        <v>NO</v>
      </c>
      <c r="AF849" s="217" t="str">
        <f t="shared" si="256"/>
        <v>NO</v>
      </c>
      <c r="AG849" s="217" t="str">
        <f t="shared" si="257"/>
        <v>NO</v>
      </c>
      <c r="AH849" s="217" t="str">
        <f t="shared" si="247"/>
        <v>NO</v>
      </c>
      <c r="AI849" s="217" t="str">
        <f t="shared" si="248"/>
        <v>NO</v>
      </c>
      <c r="AJ849" s="217" t="str">
        <f t="shared" si="259"/>
        <v>NO</v>
      </c>
      <c r="AK849" s="217" t="str">
        <f t="shared" si="260"/>
        <v>NO</v>
      </c>
      <c r="AL849" s="217" t="str">
        <f t="shared" si="261"/>
        <v>NO</v>
      </c>
      <c r="AM849" s="217" t="str">
        <f t="shared" si="262"/>
        <v>NO</v>
      </c>
      <c r="AN849" s="217" t="str">
        <f t="shared" si="263"/>
        <v>NO</v>
      </c>
      <c r="AO849" s="217" t="str">
        <f t="shared" si="263"/>
        <v>NO</v>
      </c>
      <c r="AP849" s="217" t="str">
        <f>IF(AND(Inputs!$E$16=TRUE,K849="YES"),"YES","NO")</f>
        <v>NO</v>
      </c>
      <c r="AQ849" s="217" t="str">
        <f t="shared" si="264"/>
        <v>NO</v>
      </c>
      <c r="AR849" s="217" t="str">
        <f t="shared" si="246"/>
        <v>NO</v>
      </c>
      <c r="AS849" s="216">
        <v>20</v>
      </c>
      <c r="AT849" s="221">
        <f t="shared" si="249"/>
        <v>43500</v>
      </c>
      <c r="AU849" s="217" t="str">
        <f t="shared" si="265"/>
        <v>PO+20W</v>
      </c>
    </row>
    <row r="850" spans="1:47" s="9" customFormat="1" hidden="1" x14ac:dyDescent="0.25">
      <c r="A850" s="218"/>
      <c r="B850" s="217" t="s">
        <v>2650</v>
      </c>
      <c r="C850" s="217">
        <v>800</v>
      </c>
      <c r="D850" s="225">
        <v>890</v>
      </c>
      <c r="E850" s="205" t="s">
        <v>2972</v>
      </c>
      <c r="F850" s="205" t="str">
        <f t="shared" si="251"/>
        <v>0000-NT-890</v>
      </c>
      <c r="G850" s="205" t="s">
        <v>2742</v>
      </c>
      <c r="H850" s="9" t="s">
        <v>2667</v>
      </c>
      <c r="I850" s="9" t="str">
        <f>VLOOKUP(J850,Auxiliary!B:C,2,0)</f>
        <v>AWL0</v>
      </c>
      <c r="J850" s="217" t="s">
        <v>2550</v>
      </c>
      <c r="K850" s="217" t="s">
        <v>2654</v>
      </c>
      <c r="L850" s="217" t="s">
        <v>2654</v>
      </c>
      <c r="M850" s="217" t="s">
        <v>2654</v>
      </c>
      <c r="N850" s="217" t="s">
        <v>2654</v>
      </c>
      <c r="O850" s="217" t="s">
        <v>2654</v>
      </c>
      <c r="P850" s="217" t="s">
        <v>2654</v>
      </c>
      <c r="Q850" s="217" t="s">
        <v>2654</v>
      </c>
      <c r="R850" s="217" t="s">
        <v>2654</v>
      </c>
      <c r="S850" s="217" t="s">
        <v>2654</v>
      </c>
      <c r="T850" s="217" t="s">
        <v>2654</v>
      </c>
      <c r="U850" s="217" t="s">
        <v>2654</v>
      </c>
      <c r="V850" s="217" t="s">
        <v>2654</v>
      </c>
      <c r="W850" s="217" t="s">
        <v>2654</v>
      </c>
      <c r="X850" s="217" t="s">
        <v>2653</v>
      </c>
      <c r="Y850" s="217" t="s">
        <v>2654</v>
      </c>
      <c r="Z850" s="217" t="s">
        <v>2654</v>
      </c>
      <c r="AA850" s="217" t="s">
        <v>2654</v>
      </c>
      <c r="AB850" s="217" t="str">
        <f t="shared" si="252"/>
        <v>NO</v>
      </c>
      <c r="AC850" s="217" t="str">
        <f t="shared" si="253"/>
        <v>NO</v>
      </c>
      <c r="AD850" s="217" t="str">
        <f t="shared" si="254"/>
        <v>NO</v>
      </c>
      <c r="AE850" s="217" t="str">
        <f t="shared" si="255"/>
        <v>NO</v>
      </c>
      <c r="AF850" s="217" t="str">
        <f t="shared" si="256"/>
        <v>NO</v>
      </c>
      <c r="AG850" s="217" t="str">
        <f t="shared" si="257"/>
        <v>NO</v>
      </c>
      <c r="AH850" s="217" t="str">
        <f t="shared" si="247"/>
        <v>NO</v>
      </c>
      <c r="AI850" s="217" t="str">
        <f t="shared" si="248"/>
        <v>NO</v>
      </c>
      <c r="AJ850" s="217" t="str">
        <f t="shared" si="259"/>
        <v>NO</v>
      </c>
      <c r="AK850" s="217" t="str">
        <f t="shared" si="260"/>
        <v>NO</v>
      </c>
      <c r="AL850" s="217" t="str">
        <f t="shared" si="261"/>
        <v>NO</v>
      </c>
      <c r="AM850" s="217" t="str">
        <f t="shared" si="262"/>
        <v>NO</v>
      </c>
      <c r="AN850" s="217" t="str">
        <f t="shared" si="263"/>
        <v>NO</v>
      </c>
      <c r="AO850" s="217" t="str">
        <f t="shared" si="263"/>
        <v>NO</v>
      </c>
      <c r="AP850" s="217" t="str">
        <f>IF(AND(Inputs!$E$16=TRUE,K850="YES"),"YES","NO")</f>
        <v>NO</v>
      </c>
      <c r="AQ850" s="217" t="str">
        <f t="shared" si="264"/>
        <v>NO</v>
      </c>
      <c r="AR850" s="217" t="str">
        <f t="shared" si="246"/>
        <v>NO</v>
      </c>
      <c r="AS850" s="216">
        <v>20</v>
      </c>
      <c r="AT850" s="221">
        <f t="shared" si="249"/>
        <v>43500</v>
      </c>
      <c r="AU850" s="217" t="str">
        <f t="shared" si="265"/>
        <v>PO+20W</v>
      </c>
    </row>
    <row r="851" spans="1:47" s="9" customFormat="1" hidden="1" x14ac:dyDescent="0.25">
      <c r="A851" s="218"/>
      <c r="B851" s="217" t="s">
        <v>2642</v>
      </c>
      <c r="C851" s="217">
        <v>400</v>
      </c>
      <c r="D851" s="225">
        <v>410</v>
      </c>
      <c r="E851" s="205" t="s">
        <v>2804</v>
      </c>
      <c r="F851" s="205" t="str">
        <f t="shared" si="251"/>
        <v>0000-FS-410</v>
      </c>
      <c r="G851" s="205" t="s">
        <v>2742</v>
      </c>
      <c r="H851" s="9" t="s">
        <v>2663</v>
      </c>
      <c r="J851" s="217"/>
      <c r="K851" s="217" t="s">
        <v>2654</v>
      </c>
      <c r="L851" s="217" t="s">
        <v>2654</v>
      </c>
      <c r="M851" s="217" t="s">
        <v>2654</v>
      </c>
      <c r="N851" s="217" t="s">
        <v>2654</v>
      </c>
      <c r="O851" s="217" t="s">
        <v>2654</v>
      </c>
      <c r="P851" s="217" t="s">
        <v>2654</v>
      </c>
      <c r="Q851" s="217" t="s">
        <v>2654</v>
      </c>
      <c r="R851" s="217" t="s">
        <v>2654</v>
      </c>
      <c r="S851" s="217" t="s">
        <v>2654</v>
      </c>
      <c r="T851" s="217" t="s">
        <v>2654</v>
      </c>
      <c r="U851" s="217" t="s">
        <v>2654</v>
      </c>
      <c r="V851" s="217" t="s">
        <v>2654</v>
      </c>
      <c r="W851" s="217" t="s">
        <v>2654</v>
      </c>
      <c r="X851" s="217" t="s">
        <v>2654</v>
      </c>
      <c r="Y851" s="217" t="s">
        <v>2653</v>
      </c>
      <c r="Z851" s="217" t="s">
        <v>2654</v>
      </c>
      <c r="AA851" s="217" t="s">
        <v>2654</v>
      </c>
      <c r="AB851" s="217" t="str">
        <f t="shared" si="252"/>
        <v>NO</v>
      </c>
      <c r="AC851" s="217" t="str">
        <f t="shared" si="253"/>
        <v>NO</v>
      </c>
      <c r="AD851" s="217" t="str">
        <f t="shared" si="254"/>
        <v>NO</v>
      </c>
      <c r="AE851" s="217" t="str">
        <f t="shared" si="255"/>
        <v>NO</v>
      </c>
      <c r="AF851" s="217" t="str">
        <f t="shared" si="256"/>
        <v>NO</v>
      </c>
      <c r="AG851" s="217" t="str">
        <f t="shared" si="257"/>
        <v>NO</v>
      </c>
      <c r="AH851" s="217" t="str">
        <f t="shared" si="247"/>
        <v>NO</v>
      </c>
      <c r="AI851" s="217" t="str">
        <f t="shared" si="248"/>
        <v>NO</v>
      </c>
      <c r="AJ851" s="217" t="str">
        <f t="shared" si="259"/>
        <v>NO</v>
      </c>
      <c r="AK851" s="217" t="str">
        <f t="shared" si="260"/>
        <v>NO</v>
      </c>
      <c r="AL851" s="217" t="str">
        <f t="shared" si="261"/>
        <v>NO</v>
      </c>
      <c r="AM851" s="217" t="str">
        <f t="shared" si="262"/>
        <v>NO</v>
      </c>
      <c r="AN851" s="217" t="str">
        <f t="shared" si="263"/>
        <v>NO</v>
      </c>
      <c r="AO851" s="217" t="str">
        <f t="shared" si="263"/>
        <v>NO</v>
      </c>
      <c r="AP851" s="217" t="str">
        <f>IF(AND(Inputs!$E$16=TRUE,K851="YES"),"YES","NO")</f>
        <v>NO</v>
      </c>
      <c r="AQ851" s="217" t="str">
        <f t="shared" si="264"/>
        <v>NO</v>
      </c>
      <c r="AR851" s="217" t="str">
        <f>IF(K851="NO",AQ851,IF(AND(K851="YES",AQ851="YES",AP851="YES"),"YES",IF(AND(K851="YES",AQ851="NO",AP851="NO"),"NO",IF(AND(K851="YES",AP851="YES",AQ851="NO"),"NO","NO"))))</f>
        <v>NO</v>
      </c>
      <c r="AS851" s="216">
        <v>8</v>
      </c>
      <c r="AT851" s="221">
        <f t="shared" si="249"/>
        <v>43416</v>
      </c>
      <c r="AU851" s="217" t="str">
        <f t="shared" si="265"/>
        <v>PO+8W</v>
      </c>
    </row>
    <row r="852" spans="1:47" s="9" customFormat="1" hidden="1" x14ac:dyDescent="0.25">
      <c r="A852" s="218"/>
      <c r="B852" s="217"/>
      <c r="C852" s="217">
        <v>800</v>
      </c>
      <c r="D852" s="225">
        <v>800</v>
      </c>
      <c r="E852" s="205" t="s">
        <v>420</v>
      </c>
      <c r="F852" s="205" t="str">
        <f t="shared" si="251"/>
        <v>0000--800</v>
      </c>
      <c r="G852" s="205"/>
      <c r="H852" s="9" t="s">
        <v>2667</v>
      </c>
      <c r="J852" s="217"/>
      <c r="K852" s="217" t="s">
        <v>2654</v>
      </c>
      <c r="L852" s="217" t="s">
        <v>2654</v>
      </c>
      <c r="M852" s="217" t="s">
        <v>2654</v>
      </c>
      <c r="N852" s="217" t="s">
        <v>2654</v>
      </c>
      <c r="O852" s="217" t="s">
        <v>2654</v>
      </c>
      <c r="P852" s="217" t="s">
        <v>2654</v>
      </c>
      <c r="Q852" s="217" t="s">
        <v>2654</v>
      </c>
      <c r="R852" s="217" t="s">
        <v>2654</v>
      </c>
      <c r="S852" s="217" t="s">
        <v>2654</v>
      </c>
      <c r="T852" s="217" t="s">
        <v>2654</v>
      </c>
      <c r="U852" s="217" t="s">
        <v>2654</v>
      </c>
      <c r="V852" s="217" t="s">
        <v>2654</v>
      </c>
      <c r="W852" s="217" t="s">
        <v>2654</v>
      </c>
      <c r="X852" s="217" t="s">
        <v>2654</v>
      </c>
      <c r="Y852" s="217" t="s">
        <v>2654</v>
      </c>
      <c r="Z852" s="217" t="s">
        <v>2654</v>
      </c>
      <c r="AA852" s="217" t="s">
        <v>2654</v>
      </c>
      <c r="AB852" s="217" t="str">
        <f t="shared" si="252"/>
        <v>NO</v>
      </c>
      <c r="AC852" s="217" t="str">
        <f t="shared" si="253"/>
        <v>NO</v>
      </c>
      <c r="AD852" s="217" t="str">
        <f t="shared" si="254"/>
        <v>NO</v>
      </c>
      <c r="AE852" s="217" t="str">
        <f t="shared" si="255"/>
        <v>NO</v>
      </c>
      <c r="AF852" s="217" t="str">
        <f t="shared" si="256"/>
        <v>NO</v>
      </c>
      <c r="AG852" s="217" t="str">
        <f t="shared" si="257"/>
        <v>NO</v>
      </c>
      <c r="AH852" s="217" t="str">
        <f t="shared" si="247"/>
        <v>NO</v>
      </c>
      <c r="AI852" s="217" t="str">
        <f t="shared" si="248"/>
        <v>NO</v>
      </c>
      <c r="AJ852" s="217" t="str">
        <f t="shared" si="259"/>
        <v>NO</v>
      </c>
      <c r="AK852" s="217" t="str">
        <f t="shared" si="260"/>
        <v>NO</v>
      </c>
      <c r="AL852" s="217" t="str">
        <f t="shared" si="261"/>
        <v>NO</v>
      </c>
      <c r="AM852" s="217" t="str">
        <f t="shared" si="262"/>
        <v>NO</v>
      </c>
      <c r="AN852" s="217" t="str">
        <f t="shared" si="263"/>
        <v>NO</v>
      </c>
      <c r="AO852" s="217" t="str">
        <f t="shared" si="263"/>
        <v>NO</v>
      </c>
      <c r="AP852" s="217" t="str">
        <f>IF(AND(Inputs!$E$16=TRUE,K852="YES"),"YES","NO")</f>
        <v>NO</v>
      </c>
      <c r="AQ852" s="217" t="str">
        <f t="shared" si="264"/>
        <v>NO</v>
      </c>
      <c r="AR852" s="217" t="str">
        <f>IF(K852="NO",AQ852,IF(AND(K852="YES",AQ852="YES",AP852="YES"),"YES",IF(AND(K852="YES",AQ852="NO",AP852="NO"),"NO",IF(AND(K852="YES",AP852="YES",AQ852="NO"),"NO","NO"))))</f>
        <v>NO</v>
      </c>
      <c r="AS852" s="216" t="str">
        <f>IFERROR(VLOOKUP(#REF!,#REF!,3,FALSE),"")</f>
        <v/>
      </c>
      <c r="AT852" s="221" t="e">
        <f t="shared" si="249"/>
        <v>#VALUE!</v>
      </c>
      <c r="AU852" s="217" t="str">
        <f t="shared" si="265"/>
        <v>PO+W</v>
      </c>
    </row>
  </sheetData>
  <autoFilter ref="B7:AT852">
    <filterColumn colId="3">
      <filters>
        <filter val="AIR DUCT - GENERAL ASSEMBLY"/>
        <filter val="AIRCRAFT WARNING LIGHT - GENERAL ARRANGEMENT DRAWING"/>
        <filter val="APH - GENERAL ASSEMBLY &amp; DETAIL AND BOM"/>
        <filter val="BURNER - FLAME ROD DETECTION GENERAL ASSEMBLY AND DETAIL"/>
        <filter val="BURNER - GENERAL ASSEMBLY &amp; DETAIL AND BOM"/>
        <filter val="BURNER - PILOT GENERAL ASSEMBLY AND DETAIL"/>
        <filter val="CAST PIECES - GENERAL ASSEMBLY &amp; DETAIL AND BOM"/>
        <filter val="DENSITY METER - GENERAL ARRANGEMENT DRAWING"/>
        <filter val="FANS - GENERAL ASSEMBLY &amp; DETAIL AND BOM"/>
        <filter val="FANS - MOTOR GENERAL ASSEMBLY AND DETAIL"/>
        <filter val="FINNING - GENERAL ASSEMBLY &amp; DETAIL AND BOM"/>
        <filter val="FLUE GAS DUCT - GENERAL ASSEMBLY"/>
        <filter val="GENERAL ASSEMBLY – ELEVATIONS"/>
        <filter val="GENERAL ASSEMBLY – GENERAL DATA"/>
        <filter val="GENERAL ASSEMBLY – PLAN VIEWS"/>
        <filter val="GENERAL NOTES – STEEL STRUCTURE"/>
        <filter val="GENERAL PREFABRICATION HEATER"/>
        <filter val="INSULATION - GENERAL ASSEMBLY &amp; DETAIL AND BOM"/>
        <filter val="JUNCTION BOX - GENERAL ARRANGEMENT DRAWING"/>
        <filter val="LOCAL PANEL - GENERAL ARRANGEMENT DRAWING"/>
        <filter val="O2 &amp; CO ANALYSER - GENERAL ARRANGEMENT DRAWING"/>
        <filter val="PGB - GENERAL ASSEMBLY &amp; DETAIL AND BOM"/>
        <filter val="PNEUMATIC ACTUATOR - GENERAL ARRANGEMENT DRAWING &amp; OPERATING DIAGRAM"/>
        <filter val="PREFABRICATION - GENERAL ASSEMBLY &amp; DETAIL AND BOM"/>
        <filter val="PROJECT GENERAL SCHEDULE"/>
        <filter val="PUMPS - ELECTRICAL - MOTOR DRAWINGS (GENERAL ARRANGEMENT DETAIL, CROSS SECTIONAL…)"/>
        <filter val="PUMPS - GENERAL ARRANGEMENT DRAWINGS (GAD)"/>
        <filter val="SAPH - GENERAL ASSEMBLY &amp; DETAIL AND BOM"/>
        <filter val="STEAM DRUM - GENERAL ASSEMBLY &amp; DETAIL AND BOM"/>
        <filter val="TUBES &amp; FITTINGS -GENERAL ASSEMBLY &amp; DETAIL AND BOM"/>
      </filters>
    </filterColumn>
  </autoFilter>
  <pageMargins left="0.7" right="0.7" top="0.75" bottom="0.75" header="0.3" footer="0.3"/>
  <pageSetup paperSize="8" scale="1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82"/>
  <sheetViews>
    <sheetView workbookViewId="0">
      <selection activeCell="D35" sqref="D35"/>
    </sheetView>
  </sheetViews>
  <sheetFormatPr baseColWidth="10" defaultColWidth="9.140625" defaultRowHeight="15" x14ac:dyDescent="0.25"/>
  <cols>
    <col min="1" max="1" width="15" customWidth="1"/>
    <col min="2" max="2" width="28.28515625" bestFit="1" customWidth="1"/>
    <col min="6" max="6" width="52.28515625" bestFit="1" customWidth="1"/>
    <col min="13" max="13" width="9.7109375" customWidth="1"/>
  </cols>
  <sheetData>
    <row r="1" spans="1:15" x14ac:dyDescent="0.25">
      <c r="A1" s="220" t="s">
        <v>2512</v>
      </c>
      <c r="B1" s="220" t="s">
        <v>2627</v>
      </c>
      <c r="C1" s="220" t="s">
        <v>2629</v>
      </c>
      <c r="E1" s="220" t="s">
        <v>2631</v>
      </c>
      <c r="F1" s="220" t="s">
        <v>2632</v>
      </c>
      <c r="H1" s="220" t="s">
        <v>2659</v>
      </c>
      <c r="I1" s="220" t="s">
        <v>2670</v>
      </c>
      <c r="M1" s="220" t="s">
        <v>2824</v>
      </c>
      <c r="N1" s="220" t="s">
        <v>398</v>
      </c>
      <c r="O1" s="220" t="s">
        <v>2825</v>
      </c>
    </row>
    <row r="2" spans="1:15" x14ac:dyDescent="0.25">
      <c r="A2" t="s">
        <v>2615</v>
      </c>
      <c r="B2" t="s">
        <v>2551</v>
      </c>
      <c r="C2" t="str">
        <f>A2</f>
        <v>3D00</v>
      </c>
      <c r="E2" t="s">
        <v>2649</v>
      </c>
      <c r="F2" t="s">
        <v>880</v>
      </c>
      <c r="H2" t="s">
        <v>2661</v>
      </c>
      <c r="I2" t="s">
        <v>2051</v>
      </c>
    </row>
    <row r="3" spans="1:15" x14ac:dyDescent="0.25">
      <c r="A3" t="s">
        <v>2597</v>
      </c>
      <c r="B3" t="s">
        <v>2534</v>
      </c>
      <c r="C3" t="str">
        <f t="shared" ref="C3:C66" si="0">A3</f>
        <v>ACTU</v>
      </c>
      <c r="E3" t="s">
        <v>2633</v>
      </c>
      <c r="F3" t="s">
        <v>6</v>
      </c>
      <c r="H3" t="s">
        <v>2662</v>
      </c>
      <c r="I3" t="s">
        <v>2569</v>
      </c>
    </row>
    <row r="4" spans="1:15" x14ac:dyDescent="0.25">
      <c r="A4" t="s">
        <v>2598</v>
      </c>
      <c r="B4" t="s">
        <v>2535</v>
      </c>
      <c r="C4" t="str">
        <f t="shared" si="0"/>
        <v>ANAL</v>
      </c>
      <c r="E4" t="s">
        <v>2634</v>
      </c>
      <c r="F4" t="s">
        <v>11</v>
      </c>
      <c r="H4" t="s">
        <v>2663</v>
      </c>
      <c r="I4" t="s">
        <v>2671</v>
      </c>
    </row>
    <row r="5" spans="1:15" x14ac:dyDescent="0.25">
      <c r="A5" t="s">
        <v>2592</v>
      </c>
      <c r="B5" t="s">
        <v>2529</v>
      </c>
      <c r="C5" t="str">
        <f t="shared" si="0"/>
        <v>APH0</v>
      </c>
      <c r="E5" t="s">
        <v>2644</v>
      </c>
      <c r="F5" t="s">
        <v>47</v>
      </c>
      <c r="H5" t="s">
        <v>2656</v>
      </c>
      <c r="I5" t="s">
        <v>2476</v>
      </c>
    </row>
    <row r="6" spans="1:15" x14ac:dyDescent="0.25">
      <c r="A6" t="s">
        <v>2628</v>
      </c>
      <c r="B6" t="s">
        <v>2550</v>
      </c>
      <c r="C6" t="str">
        <f t="shared" si="0"/>
        <v>AWL0</v>
      </c>
      <c r="E6" t="s">
        <v>2635</v>
      </c>
      <c r="F6" t="s">
        <v>46</v>
      </c>
      <c r="H6" t="s">
        <v>2657</v>
      </c>
      <c r="I6" t="s">
        <v>2571</v>
      </c>
    </row>
    <row r="7" spans="1:15" x14ac:dyDescent="0.25">
      <c r="A7" t="s">
        <v>2591</v>
      </c>
      <c r="B7" t="s">
        <v>2527</v>
      </c>
      <c r="C7" t="str">
        <f t="shared" si="0"/>
        <v>BOIL</v>
      </c>
      <c r="E7" t="s">
        <v>2636</v>
      </c>
      <c r="F7" t="s">
        <v>2571</v>
      </c>
      <c r="H7" t="s">
        <v>2667</v>
      </c>
      <c r="I7" t="s">
        <v>2672</v>
      </c>
    </row>
    <row r="8" spans="1:15" x14ac:dyDescent="0.25">
      <c r="A8" t="s">
        <v>2557</v>
      </c>
      <c r="B8" t="s">
        <v>2548</v>
      </c>
      <c r="C8" t="str">
        <f t="shared" si="0"/>
        <v>BULK</v>
      </c>
      <c r="E8" t="s">
        <v>2637</v>
      </c>
      <c r="F8" t="s">
        <v>49</v>
      </c>
      <c r="H8" t="s">
        <v>2668</v>
      </c>
      <c r="I8" t="s">
        <v>66</v>
      </c>
    </row>
    <row r="9" spans="1:15" x14ac:dyDescent="0.25">
      <c r="A9" t="s">
        <v>2557</v>
      </c>
      <c r="B9" t="s">
        <v>2557</v>
      </c>
      <c r="C9" t="str">
        <f t="shared" si="0"/>
        <v>BULK</v>
      </c>
      <c r="E9" t="s">
        <v>2645</v>
      </c>
      <c r="F9" t="s">
        <v>2475</v>
      </c>
      <c r="H9" t="s">
        <v>2658</v>
      </c>
      <c r="I9" t="s">
        <v>2673</v>
      </c>
    </row>
    <row r="10" spans="1:15" x14ac:dyDescent="0.25">
      <c r="A10" t="s">
        <v>2588</v>
      </c>
      <c r="B10" t="s">
        <v>647</v>
      </c>
      <c r="C10" t="str">
        <f t="shared" si="0"/>
        <v>BURN</v>
      </c>
      <c r="E10" t="s">
        <v>2638</v>
      </c>
      <c r="F10" t="s">
        <v>59</v>
      </c>
      <c r="H10" t="s">
        <v>2664</v>
      </c>
      <c r="I10" t="s">
        <v>2674</v>
      </c>
    </row>
    <row r="11" spans="1:15" x14ac:dyDescent="0.25">
      <c r="A11" t="s">
        <v>2577</v>
      </c>
      <c r="B11" t="s">
        <v>6</v>
      </c>
      <c r="C11" t="str">
        <f t="shared" si="0"/>
        <v>CALC</v>
      </c>
      <c r="E11" t="s">
        <v>2639</v>
      </c>
      <c r="F11" t="s">
        <v>2643</v>
      </c>
      <c r="H11" t="s">
        <v>2655</v>
      </c>
      <c r="I11" t="s">
        <v>2675</v>
      </c>
    </row>
    <row r="12" spans="1:15" x14ac:dyDescent="0.25">
      <c r="A12" t="s">
        <v>2577</v>
      </c>
      <c r="B12" t="s">
        <v>2049</v>
      </c>
      <c r="C12" t="str">
        <f t="shared" si="0"/>
        <v>CALC</v>
      </c>
      <c r="E12" t="s">
        <v>2640</v>
      </c>
      <c r="F12" t="s">
        <v>15</v>
      </c>
      <c r="H12" t="s">
        <v>2666</v>
      </c>
      <c r="I12" t="s">
        <v>2561</v>
      </c>
    </row>
    <row r="13" spans="1:15" x14ac:dyDescent="0.25">
      <c r="A13" t="s">
        <v>2566</v>
      </c>
      <c r="B13" t="s">
        <v>2050</v>
      </c>
      <c r="C13" t="str">
        <f t="shared" si="0"/>
        <v>CAST</v>
      </c>
      <c r="E13" t="s">
        <v>2641</v>
      </c>
      <c r="F13" t="s">
        <v>66</v>
      </c>
      <c r="H13" t="s">
        <v>2665</v>
      </c>
      <c r="I13" t="s">
        <v>2676</v>
      </c>
    </row>
    <row r="14" spans="1:15" x14ac:dyDescent="0.25">
      <c r="A14" t="s">
        <v>2566</v>
      </c>
      <c r="B14" t="s">
        <v>448</v>
      </c>
      <c r="C14" t="str">
        <f t="shared" si="0"/>
        <v>CAST</v>
      </c>
      <c r="E14" t="s">
        <v>2642</v>
      </c>
      <c r="F14" t="s">
        <v>68</v>
      </c>
    </row>
    <row r="15" spans="1:15" x14ac:dyDescent="0.25">
      <c r="A15" t="s">
        <v>2580</v>
      </c>
      <c r="B15" t="s">
        <v>2048</v>
      </c>
      <c r="C15" t="str">
        <f t="shared" si="0"/>
        <v>COIL</v>
      </c>
      <c r="L15" s="206"/>
      <c r="M15" s="207"/>
    </row>
    <row r="16" spans="1:15" x14ac:dyDescent="0.25">
      <c r="A16" t="s">
        <v>2580</v>
      </c>
      <c r="B16" t="s">
        <v>2516</v>
      </c>
      <c r="C16" t="str">
        <f t="shared" si="0"/>
        <v>COIL</v>
      </c>
      <c r="L16" s="206"/>
      <c r="M16" s="205"/>
    </row>
    <row r="17" spans="1:13" x14ac:dyDescent="0.25">
      <c r="A17" t="s">
        <v>2594</v>
      </c>
      <c r="B17" t="s">
        <v>2531</v>
      </c>
      <c r="C17" t="str">
        <f t="shared" si="0"/>
        <v>CV00</v>
      </c>
      <c r="L17" s="206"/>
      <c r="M17" s="205"/>
    </row>
    <row r="18" spans="1:13" x14ac:dyDescent="0.25">
      <c r="A18" t="s">
        <v>2599</v>
      </c>
      <c r="B18" t="s">
        <v>2536</v>
      </c>
      <c r="C18" t="str">
        <f t="shared" si="0"/>
        <v>DENS</v>
      </c>
      <c r="L18" s="206"/>
      <c r="M18" s="207"/>
    </row>
    <row r="19" spans="1:13" x14ac:dyDescent="0.25">
      <c r="A19" t="s">
        <v>2611</v>
      </c>
      <c r="B19" t="s">
        <v>2575</v>
      </c>
      <c r="C19" t="str">
        <f t="shared" si="0"/>
        <v>DESU</v>
      </c>
      <c r="L19" s="206"/>
      <c r="M19" s="207"/>
    </row>
    <row r="20" spans="1:13" x14ac:dyDescent="0.25">
      <c r="A20" t="s">
        <v>2603</v>
      </c>
      <c r="B20" t="s">
        <v>2542</v>
      </c>
      <c r="C20" t="str">
        <f t="shared" si="0"/>
        <v>DRAF</v>
      </c>
      <c r="L20" s="206"/>
      <c r="M20" s="207"/>
    </row>
    <row r="21" spans="1:13" x14ac:dyDescent="0.25">
      <c r="A21" t="s">
        <v>2567</v>
      </c>
      <c r="B21" t="s">
        <v>392</v>
      </c>
      <c r="C21" t="str">
        <f t="shared" si="0"/>
        <v>DRUM</v>
      </c>
      <c r="L21" s="211"/>
      <c r="M21" s="205"/>
    </row>
    <row r="22" spans="1:13" x14ac:dyDescent="0.25">
      <c r="A22" t="s">
        <v>2567</v>
      </c>
      <c r="B22" t="s">
        <v>2567</v>
      </c>
      <c r="C22" t="str">
        <f t="shared" si="0"/>
        <v>DRUM</v>
      </c>
      <c r="L22" s="206"/>
      <c r="M22" s="207"/>
    </row>
    <row r="23" spans="1:13" x14ac:dyDescent="0.25">
      <c r="A23" t="s">
        <v>2586</v>
      </c>
      <c r="B23" t="s">
        <v>2518</v>
      </c>
      <c r="C23" t="str">
        <f t="shared" si="0"/>
        <v>EQUI</v>
      </c>
      <c r="L23" s="206"/>
      <c r="M23" s="205"/>
    </row>
    <row r="24" spans="1:13" x14ac:dyDescent="0.25">
      <c r="A24" t="s">
        <v>2623</v>
      </c>
      <c r="B24" t="s">
        <v>2563</v>
      </c>
      <c r="C24" t="str">
        <f t="shared" si="0"/>
        <v>ERDB</v>
      </c>
      <c r="L24" s="206"/>
      <c r="M24" s="205"/>
    </row>
    <row r="25" spans="1:13" x14ac:dyDescent="0.25">
      <c r="A25" t="s">
        <v>2626</v>
      </c>
      <c r="B25" t="s">
        <v>2491</v>
      </c>
      <c r="C25" t="str">
        <f t="shared" si="0"/>
        <v>EREC</v>
      </c>
      <c r="L25" s="206"/>
      <c r="M25" s="205"/>
    </row>
    <row r="26" spans="1:13" x14ac:dyDescent="0.25">
      <c r="A26" t="s">
        <v>2526</v>
      </c>
      <c r="B26" t="s">
        <v>2526</v>
      </c>
      <c r="C26" t="str">
        <f t="shared" si="0"/>
        <v>FANS</v>
      </c>
      <c r="L26" s="206"/>
      <c r="M26" s="207"/>
    </row>
    <row r="27" spans="1:13" x14ac:dyDescent="0.25">
      <c r="A27" t="s">
        <v>2526</v>
      </c>
      <c r="B27" t="s">
        <v>2572</v>
      </c>
      <c r="C27" t="str">
        <f t="shared" si="0"/>
        <v>FANS</v>
      </c>
      <c r="L27" s="206"/>
      <c r="M27" s="207"/>
    </row>
    <row r="28" spans="1:13" x14ac:dyDescent="0.25">
      <c r="A28" t="s">
        <v>2590</v>
      </c>
      <c r="B28" t="s">
        <v>2525</v>
      </c>
      <c r="C28" t="str">
        <f t="shared" si="0"/>
        <v>FINN</v>
      </c>
      <c r="L28" s="206"/>
      <c r="M28" s="205"/>
    </row>
    <row r="29" spans="1:13" x14ac:dyDescent="0.25">
      <c r="A29" t="s">
        <v>2590</v>
      </c>
      <c r="B29" t="s">
        <v>2555</v>
      </c>
      <c r="C29" t="str">
        <f t="shared" si="0"/>
        <v>FINN</v>
      </c>
      <c r="L29" s="208"/>
      <c r="M29" s="205"/>
    </row>
    <row r="30" spans="1:13" x14ac:dyDescent="0.25">
      <c r="A30" t="s">
        <v>2616</v>
      </c>
      <c r="B30" t="s">
        <v>2553</v>
      </c>
      <c r="C30" t="str">
        <f t="shared" si="0"/>
        <v>FITI</v>
      </c>
      <c r="L30" s="206"/>
      <c r="M30" s="207"/>
    </row>
    <row r="31" spans="1:13" x14ac:dyDescent="0.25">
      <c r="A31" t="s">
        <v>2540</v>
      </c>
      <c r="B31" t="s">
        <v>2540</v>
      </c>
      <c r="C31" t="str">
        <f t="shared" si="0"/>
        <v>FLOW</v>
      </c>
      <c r="L31" s="206"/>
      <c r="M31" s="205"/>
    </row>
    <row r="32" spans="1:13" x14ac:dyDescent="0.25">
      <c r="A32" t="s">
        <v>2584</v>
      </c>
      <c r="B32" t="s">
        <v>2514</v>
      </c>
      <c r="C32" t="str">
        <f t="shared" si="0"/>
        <v>GENE</v>
      </c>
      <c r="L32" s="206"/>
      <c r="M32" s="205"/>
    </row>
    <row r="33" spans="1:13" x14ac:dyDescent="0.25">
      <c r="A33" t="s">
        <v>2584</v>
      </c>
      <c r="B33" t="s">
        <v>2051</v>
      </c>
      <c r="C33" t="str">
        <f t="shared" si="0"/>
        <v>GENE</v>
      </c>
      <c r="L33" s="206"/>
      <c r="M33" s="205"/>
    </row>
    <row r="34" spans="1:13" x14ac:dyDescent="0.25">
      <c r="A34" t="s">
        <v>2624</v>
      </c>
      <c r="B34" t="s">
        <v>2562</v>
      </c>
      <c r="C34" t="str">
        <f t="shared" si="0"/>
        <v>IMAN</v>
      </c>
      <c r="L34" s="206"/>
      <c r="M34" s="207"/>
    </row>
    <row r="35" spans="1:13" x14ac:dyDescent="0.25">
      <c r="A35" t="s">
        <v>2619</v>
      </c>
      <c r="B35" t="s">
        <v>2560</v>
      </c>
      <c r="C35" t="str">
        <f t="shared" si="0"/>
        <v>INSP</v>
      </c>
      <c r="L35" s="206"/>
      <c r="M35" s="207"/>
    </row>
    <row r="36" spans="1:13" x14ac:dyDescent="0.25">
      <c r="A36" t="s">
        <v>2582</v>
      </c>
      <c r="B36" t="s">
        <v>390</v>
      </c>
      <c r="C36" t="str">
        <f t="shared" si="0"/>
        <v>INST</v>
      </c>
      <c r="L36" s="208"/>
      <c r="M36" s="205"/>
    </row>
    <row r="37" spans="1:13" x14ac:dyDescent="0.25">
      <c r="A37" t="s">
        <v>2585</v>
      </c>
      <c r="B37" t="s">
        <v>2517</v>
      </c>
      <c r="C37" t="str">
        <f t="shared" si="0"/>
        <v>INSU</v>
      </c>
    </row>
    <row r="38" spans="1:13" x14ac:dyDescent="0.25">
      <c r="A38" t="s">
        <v>2585</v>
      </c>
      <c r="B38" t="s">
        <v>728</v>
      </c>
      <c r="C38" t="str">
        <f t="shared" si="0"/>
        <v>INSU</v>
      </c>
    </row>
    <row r="39" spans="1:13" x14ac:dyDescent="0.25">
      <c r="A39" t="s">
        <v>2606</v>
      </c>
      <c r="B39" t="s">
        <v>2546</v>
      </c>
      <c r="C39" t="str">
        <f t="shared" si="0"/>
        <v>JB00</v>
      </c>
    </row>
    <row r="40" spans="1:13" x14ac:dyDescent="0.25">
      <c r="A40" t="s">
        <v>2601</v>
      </c>
      <c r="B40" t="s">
        <v>2538</v>
      </c>
      <c r="C40" t="str">
        <f t="shared" si="0"/>
        <v>LEVE</v>
      </c>
    </row>
    <row r="41" spans="1:13" x14ac:dyDescent="0.25">
      <c r="A41" t="s">
        <v>2601</v>
      </c>
      <c r="B41" t="s">
        <v>2539</v>
      </c>
      <c r="C41" t="str">
        <f t="shared" si="0"/>
        <v>LEVE</v>
      </c>
    </row>
    <row r="42" spans="1:13" x14ac:dyDescent="0.25">
      <c r="A42" t="s">
        <v>2583</v>
      </c>
      <c r="B42" t="s">
        <v>2513</v>
      </c>
      <c r="C42" t="str">
        <f t="shared" si="0"/>
        <v>LIFT</v>
      </c>
    </row>
    <row r="43" spans="1:13" x14ac:dyDescent="0.25">
      <c r="A43" t="s">
        <v>2607</v>
      </c>
      <c r="B43" t="s">
        <v>2547</v>
      </c>
      <c r="C43" t="str">
        <f t="shared" si="0"/>
        <v>LP00</v>
      </c>
    </row>
    <row r="44" spans="1:13" x14ac:dyDescent="0.25">
      <c r="A44" t="s">
        <v>2621</v>
      </c>
      <c r="B44" t="s">
        <v>2564</v>
      </c>
      <c r="C44" t="str">
        <f t="shared" si="0"/>
        <v>MADB</v>
      </c>
    </row>
    <row r="45" spans="1:13" x14ac:dyDescent="0.25">
      <c r="A45" t="s">
        <v>2622</v>
      </c>
      <c r="B45" t="s">
        <v>2565</v>
      </c>
      <c r="C45" t="str">
        <f t="shared" si="0"/>
        <v>MEDB</v>
      </c>
    </row>
    <row r="46" spans="1:13" x14ac:dyDescent="0.25">
      <c r="A46" t="s">
        <v>2595</v>
      </c>
      <c r="B46" t="s">
        <v>2532</v>
      </c>
      <c r="C46" t="str">
        <f t="shared" si="0"/>
        <v>ONOF</v>
      </c>
    </row>
    <row r="47" spans="1:13" x14ac:dyDescent="0.25">
      <c r="A47" t="s">
        <v>2612</v>
      </c>
      <c r="B47" t="s">
        <v>2576</v>
      </c>
      <c r="C47" t="str">
        <f t="shared" si="0"/>
        <v>OPMA</v>
      </c>
    </row>
    <row r="48" spans="1:13" x14ac:dyDescent="0.25">
      <c r="A48" t="s">
        <v>2600</v>
      </c>
      <c r="B48" t="s">
        <v>2537</v>
      </c>
      <c r="C48" t="str">
        <f t="shared" si="0"/>
        <v>ORIF</v>
      </c>
    </row>
    <row r="49" spans="1:3" x14ac:dyDescent="0.25">
      <c r="A49" t="s">
        <v>2608</v>
      </c>
      <c r="B49" t="s">
        <v>2549</v>
      </c>
      <c r="C49" t="str">
        <f t="shared" si="0"/>
        <v>PB00</v>
      </c>
    </row>
    <row r="50" spans="1:3" x14ac:dyDescent="0.25">
      <c r="A50" t="s">
        <v>2593</v>
      </c>
      <c r="B50" t="s">
        <v>21</v>
      </c>
      <c r="C50" t="str">
        <f t="shared" si="0"/>
        <v>PID0</v>
      </c>
    </row>
    <row r="51" spans="1:3" x14ac:dyDescent="0.25">
      <c r="A51" t="s">
        <v>2581</v>
      </c>
      <c r="B51" t="s">
        <v>1935</v>
      </c>
      <c r="C51" t="str">
        <f t="shared" si="0"/>
        <v>PIPI</v>
      </c>
    </row>
    <row r="52" spans="1:3" x14ac:dyDescent="0.25">
      <c r="A52" t="s">
        <v>2581</v>
      </c>
      <c r="B52" t="s">
        <v>2520</v>
      </c>
      <c r="C52" t="str">
        <f t="shared" si="0"/>
        <v>PIPI</v>
      </c>
    </row>
    <row r="53" spans="1:3" x14ac:dyDescent="0.25">
      <c r="A53" t="s">
        <v>2581</v>
      </c>
      <c r="B53" t="s">
        <v>2476</v>
      </c>
      <c r="C53" t="str">
        <f t="shared" si="0"/>
        <v>PIPI</v>
      </c>
    </row>
    <row r="54" spans="1:3" x14ac:dyDescent="0.25">
      <c r="A54" t="s">
        <v>2581</v>
      </c>
      <c r="B54" t="s">
        <v>2558</v>
      </c>
      <c r="C54" t="str">
        <f t="shared" si="0"/>
        <v>PIPI</v>
      </c>
    </row>
    <row r="55" spans="1:3" x14ac:dyDescent="0.25">
      <c r="A55" t="s">
        <v>2581</v>
      </c>
      <c r="B55" t="s">
        <v>2559</v>
      </c>
      <c r="C55" t="str">
        <f t="shared" si="0"/>
        <v>PIPI</v>
      </c>
    </row>
    <row r="56" spans="1:3" x14ac:dyDescent="0.25">
      <c r="A56" t="s">
        <v>2589</v>
      </c>
      <c r="B56" t="s">
        <v>2524</v>
      </c>
      <c r="C56" t="str">
        <f t="shared" si="0"/>
        <v>PREF</v>
      </c>
    </row>
    <row r="57" spans="1:3" x14ac:dyDescent="0.25">
      <c r="A57" t="s">
        <v>2602</v>
      </c>
      <c r="B57" t="s">
        <v>2541</v>
      </c>
      <c r="C57" t="str">
        <f t="shared" si="0"/>
        <v>PRES</v>
      </c>
    </row>
    <row r="58" spans="1:3" x14ac:dyDescent="0.25">
      <c r="A58" t="s">
        <v>2613</v>
      </c>
      <c r="B58" t="s">
        <v>2571</v>
      </c>
      <c r="C58" t="str">
        <f t="shared" si="0"/>
        <v>PROC</v>
      </c>
    </row>
    <row r="59" spans="1:3" x14ac:dyDescent="0.25">
      <c r="A59" t="s">
        <v>2578</v>
      </c>
      <c r="B59" t="s">
        <v>880</v>
      </c>
      <c r="C59" t="str">
        <f t="shared" si="0"/>
        <v>PROJ</v>
      </c>
    </row>
    <row r="60" spans="1:3" x14ac:dyDescent="0.25">
      <c r="A60" t="s">
        <v>2596</v>
      </c>
      <c r="B60" t="s">
        <v>2533</v>
      </c>
      <c r="C60" t="str">
        <f t="shared" si="0"/>
        <v>PSV0</v>
      </c>
    </row>
    <row r="61" spans="1:3" x14ac:dyDescent="0.25">
      <c r="A61" t="s">
        <v>2530</v>
      </c>
      <c r="B61" t="s">
        <v>391</v>
      </c>
      <c r="C61" t="str">
        <f t="shared" si="0"/>
        <v>PUMP</v>
      </c>
    </row>
    <row r="62" spans="1:3" x14ac:dyDescent="0.25">
      <c r="A62" t="s">
        <v>2530</v>
      </c>
      <c r="B62" t="s">
        <v>2530</v>
      </c>
      <c r="C62" t="str">
        <f t="shared" si="0"/>
        <v>PUMP</v>
      </c>
    </row>
    <row r="63" spans="1:3" x14ac:dyDescent="0.25">
      <c r="A63" t="s">
        <v>2620</v>
      </c>
      <c r="B63" t="s">
        <v>2561</v>
      </c>
      <c r="C63" t="str">
        <f t="shared" si="0"/>
        <v>QUAL</v>
      </c>
    </row>
    <row r="64" spans="1:3" x14ac:dyDescent="0.25">
      <c r="A64" t="s">
        <v>2614</v>
      </c>
      <c r="B64" t="s">
        <v>2570</v>
      </c>
      <c r="C64" t="str">
        <f t="shared" si="0"/>
        <v>REFE</v>
      </c>
    </row>
    <row r="65" spans="1:3" x14ac:dyDescent="0.25">
      <c r="A65" t="s">
        <v>2528</v>
      </c>
      <c r="B65" t="s">
        <v>2528</v>
      </c>
      <c r="C65" t="str">
        <f t="shared" si="0"/>
        <v>SAPH</v>
      </c>
    </row>
    <row r="66" spans="1:3" x14ac:dyDescent="0.25">
      <c r="A66" t="s">
        <v>2610</v>
      </c>
      <c r="B66" t="s">
        <v>2574</v>
      </c>
      <c r="C66" t="str">
        <f t="shared" si="0"/>
        <v>SILE</v>
      </c>
    </row>
    <row r="67" spans="1:3" x14ac:dyDescent="0.25">
      <c r="A67" t="s">
        <v>2544</v>
      </c>
      <c r="B67" t="s">
        <v>2544</v>
      </c>
      <c r="C67" t="str">
        <f t="shared" ref="C67:C82" si="1">A67</f>
        <v>SKIN</v>
      </c>
    </row>
    <row r="68" spans="1:3" x14ac:dyDescent="0.25">
      <c r="A68" t="s">
        <v>2609</v>
      </c>
      <c r="B68" t="s">
        <v>2573</v>
      </c>
      <c r="C68" t="str">
        <f t="shared" si="1"/>
        <v>SOOT</v>
      </c>
    </row>
    <row r="69" spans="1:3" x14ac:dyDescent="0.25">
      <c r="A69" t="s">
        <v>2625</v>
      </c>
      <c r="B69" t="s">
        <v>2568</v>
      </c>
      <c r="C69" t="str">
        <f t="shared" si="1"/>
        <v>SPAR</v>
      </c>
    </row>
    <row r="70" spans="1:3" x14ac:dyDescent="0.25">
      <c r="A70" t="s">
        <v>2617</v>
      </c>
      <c r="B70" t="s">
        <v>441</v>
      </c>
      <c r="C70" t="str">
        <f t="shared" si="1"/>
        <v>SSUP</v>
      </c>
    </row>
    <row r="71" spans="1:3" x14ac:dyDescent="0.25">
      <c r="A71" t="s">
        <v>2579</v>
      </c>
      <c r="B71" t="s">
        <v>2046</v>
      </c>
      <c r="C71" t="str">
        <f t="shared" si="1"/>
        <v>STRU</v>
      </c>
    </row>
    <row r="72" spans="1:3" x14ac:dyDescent="0.25">
      <c r="A72" t="s">
        <v>2579</v>
      </c>
      <c r="B72" t="s">
        <v>2515</v>
      </c>
      <c r="C72" t="str">
        <f t="shared" si="1"/>
        <v>STRU</v>
      </c>
    </row>
    <row r="73" spans="1:3" x14ac:dyDescent="0.25">
      <c r="A73" t="s">
        <v>2579</v>
      </c>
      <c r="B73" t="s">
        <v>2554</v>
      </c>
      <c r="C73" t="str">
        <f t="shared" si="1"/>
        <v>STRU</v>
      </c>
    </row>
    <row r="74" spans="1:3" x14ac:dyDescent="0.25">
      <c r="A74" t="s">
        <v>2579</v>
      </c>
      <c r="B74" t="s">
        <v>2569</v>
      </c>
      <c r="C74" t="str">
        <f t="shared" si="1"/>
        <v>STRU</v>
      </c>
    </row>
    <row r="75" spans="1:3" x14ac:dyDescent="0.25">
      <c r="A75" t="s">
        <v>2604</v>
      </c>
      <c r="B75" t="s">
        <v>2543</v>
      </c>
      <c r="C75" t="str">
        <f t="shared" si="1"/>
        <v>TEMP</v>
      </c>
    </row>
    <row r="76" spans="1:3" x14ac:dyDescent="0.25">
      <c r="A76" t="s">
        <v>2587</v>
      </c>
      <c r="B76" t="s">
        <v>2519</v>
      </c>
      <c r="C76" t="str">
        <f t="shared" si="1"/>
        <v>TRAN</v>
      </c>
    </row>
    <row r="77" spans="1:3" x14ac:dyDescent="0.25">
      <c r="A77" t="s">
        <v>2587</v>
      </c>
      <c r="B77" t="s">
        <v>66</v>
      </c>
      <c r="C77" t="str">
        <f t="shared" si="1"/>
        <v>TRAN</v>
      </c>
    </row>
    <row r="78" spans="1:3" x14ac:dyDescent="0.25">
      <c r="A78" t="s">
        <v>2618</v>
      </c>
      <c r="B78" t="s">
        <v>2556</v>
      </c>
      <c r="C78" t="str">
        <f t="shared" si="1"/>
        <v>TSHE</v>
      </c>
    </row>
    <row r="79" spans="1:3" x14ac:dyDescent="0.25">
      <c r="A79" t="s">
        <v>2605</v>
      </c>
      <c r="B79" t="s">
        <v>2545</v>
      </c>
      <c r="C79" t="str">
        <f t="shared" si="1"/>
        <v>TT00</v>
      </c>
    </row>
    <row r="80" spans="1:3" x14ac:dyDescent="0.25">
      <c r="A80" t="s">
        <v>2552</v>
      </c>
      <c r="B80" t="s">
        <v>703</v>
      </c>
      <c r="C80" t="str">
        <f t="shared" si="1"/>
        <v>TUBE</v>
      </c>
    </row>
    <row r="81" spans="1:3" x14ac:dyDescent="0.25">
      <c r="A81" t="s">
        <v>2552</v>
      </c>
      <c r="B81" t="s">
        <v>2552</v>
      </c>
      <c r="C81" t="str">
        <f t="shared" si="1"/>
        <v>TUBE</v>
      </c>
    </row>
    <row r="82" spans="1:3" x14ac:dyDescent="0.25">
      <c r="A82" t="s">
        <v>2647</v>
      </c>
      <c r="B82" t="s">
        <v>2646</v>
      </c>
      <c r="C82" t="str">
        <f t="shared" si="1"/>
        <v>PACK</v>
      </c>
    </row>
  </sheetData>
  <sortState ref="A2:B952">
    <sortCondition ref="A2:A952"/>
  </sortState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106"/>
  <sheetViews>
    <sheetView view="pageBreakPreview" zoomScaleNormal="70" zoomScaleSheetLayoutView="100" workbookViewId="0">
      <selection activeCell="D35" sqref="D35"/>
    </sheetView>
  </sheetViews>
  <sheetFormatPr baseColWidth="10" defaultColWidth="9.140625" defaultRowHeight="15" x14ac:dyDescent="0.25"/>
  <cols>
    <col min="1" max="1" width="18.85546875" customWidth="1"/>
    <col min="2" max="2" width="21.140625" customWidth="1"/>
    <col min="3" max="3" width="17.7109375" customWidth="1"/>
    <col min="4" max="4" width="73.7109375" customWidth="1"/>
    <col min="5" max="5" width="12.7109375" customWidth="1"/>
    <col min="6" max="6" width="17" customWidth="1"/>
    <col min="7" max="7" width="9.28515625" customWidth="1"/>
    <col min="8" max="8" width="15" customWidth="1"/>
    <col min="9" max="9" width="13.5703125" customWidth="1"/>
    <col min="10" max="11" width="17.7109375" customWidth="1"/>
    <col min="12" max="12" width="13.7109375" customWidth="1"/>
    <col min="13" max="14" width="17.7109375" customWidth="1"/>
  </cols>
  <sheetData>
    <row r="1" spans="1:14" x14ac:dyDescent="0.25">
      <c r="A1" s="433" t="s">
        <v>1927</v>
      </c>
      <c r="B1" s="434"/>
      <c r="C1" s="435"/>
      <c r="D1" s="435"/>
      <c r="E1" s="435"/>
      <c r="F1" s="435"/>
      <c r="G1" s="435"/>
      <c r="H1" s="435"/>
      <c r="I1" s="435"/>
      <c r="J1" s="436"/>
      <c r="K1" s="444"/>
      <c r="L1" s="445"/>
      <c r="M1" s="446"/>
      <c r="N1" s="447"/>
    </row>
    <row r="2" spans="1:14" x14ac:dyDescent="0.25">
      <c r="A2" s="437"/>
      <c r="B2" s="438"/>
      <c r="C2" s="438"/>
      <c r="D2" s="438"/>
      <c r="E2" s="438"/>
      <c r="F2" s="438"/>
      <c r="G2" s="438"/>
      <c r="H2" s="438"/>
      <c r="I2" s="439"/>
      <c r="J2" s="440"/>
      <c r="K2" s="448"/>
      <c r="L2" s="449"/>
      <c r="M2" s="449"/>
      <c r="N2" s="450"/>
    </row>
    <row r="3" spans="1:14" x14ac:dyDescent="0.25">
      <c r="A3" s="437"/>
      <c r="B3" s="438"/>
      <c r="C3" s="438"/>
      <c r="D3" s="438"/>
      <c r="E3" s="438"/>
      <c r="F3" s="438"/>
      <c r="G3" s="438"/>
      <c r="H3" s="438"/>
      <c r="I3" s="439"/>
      <c r="J3" s="440"/>
      <c r="K3" s="448"/>
      <c r="L3" s="449"/>
      <c r="M3" s="449"/>
      <c r="N3" s="450"/>
    </row>
    <row r="4" spans="1:14" x14ac:dyDescent="0.25">
      <c r="A4" s="441"/>
      <c r="B4" s="442"/>
      <c r="C4" s="442"/>
      <c r="D4" s="442"/>
      <c r="E4" s="442"/>
      <c r="F4" s="442"/>
      <c r="G4" s="442"/>
      <c r="H4" s="442"/>
      <c r="I4" s="442"/>
      <c r="J4" s="443"/>
      <c r="K4" s="451"/>
      <c r="L4" s="452"/>
      <c r="M4" s="452"/>
      <c r="N4" s="453"/>
    </row>
    <row r="5" spans="1:14" ht="15.75" customHeight="1" x14ac:dyDescent="0.25">
      <c r="A5" s="454" t="s">
        <v>2769</v>
      </c>
      <c r="B5" s="455"/>
      <c r="C5" s="246" t="str">
        <f>IF(Inputs!D9="","",Inputs!D9)</f>
        <v>N°3000864</v>
      </c>
      <c r="D5" s="244"/>
      <c r="E5" s="244"/>
      <c r="F5" s="244"/>
      <c r="G5" s="245"/>
      <c r="H5" s="454" t="s">
        <v>2771</v>
      </c>
      <c r="I5" s="455"/>
      <c r="J5" s="241" t="s">
        <v>2784</v>
      </c>
      <c r="K5" s="241"/>
      <c r="L5" s="241"/>
      <c r="M5" s="241"/>
      <c r="N5" s="242"/>
    </row>
    <row r="6" spans="1:14" ht="15.75" customHeight="1" x14ac:dyDescent="0.25">
      <c r="A6" s="454" t="s">
        <v>2768</v>
      </c>
      <c r="B6" s="455"/>
      <c r="C6" s="246" t="str">
        <f>IF(Inputs!D10="","",Inputs!D10)</f>
        <v>NYNAS</v>
      </c>
      <c r="D6" s="244"/>
      <c r="E6" s="244"/>
      <c r="F6" s="244"/>
      <c r="G6" s="245"/>
      <c r="H6" s="454" t="s">
        <v>2774</v>
      </c>
      <c r="I6" s="455"/>
      <c r="J6" s="241" t="str">
        <f>Inputs!D5</f>
        <v>EP18020</v>
      </c>
      <c r="K6" s="241"/>
      <c r="L6" s="241"/>
      <c r="M6" s="241"/>
      <c r="N6" s="242"/>
    </row>
    <row r="7" spans="1:14" ht="15.75" customHeight="1" x14ac:dyDescent="0.25">
      <c r="A7" s="454" t="s">
        <v>2770</v>
      </c>
      <c r="B7" s="455"/>
      <c r="C7" s="246" t="str">
        <f>IF(Inputs!D11="","",Inputs!D11)</f>
        <v>BED HEATER - New Heater Gothenburg Refinery</v>
      </c>
      <c r="D7" s="244"/>
      <c r="E7" s="244"/>
      <c r="F7" s="244"/>
      <c r="G7" s="245"/>
      <c r="H7" s="454" t="s">
        <v>2785</v>
      </c>
      <c r="I7" s="455"/>
      <c r="J7" s="243">
        <f>FDATE</f>
        <v>43418</v>
      </c>
      <c r="K7" s="241"/>
      <c r="L7" s="241"/>
      <c r="M7" s="241"/>
      <c r="N7" s="242"/>
    </row>
    <row r="8" spans="1:14" ht="15.75" customHeight="1" x14ac:dyDescent="0.25">
      <c r="A8" s="454" t="s">
        <v>2731</v>
      </c>
      <c r="B8" s="455"/>
      <c r="C8" s="246" t="str">
        <f>IF(Inputs!D12="","",Inputs!D12)</f>
        <v/>
      </c>
      <c r="D8" s="244"/>
      <c r="E8" s="244"/>
      <c r="F8" s="244"/>
      <c r="G8" s="245"/>
      <c r="H8" s="454" t="s">
        <v>2772</v>
      </c>
      <c r="I8" s="455"/>
      <c r="J8" s="241" t="s">
        <v>999</v>
      </c>
      <c r="K8" s="241"/>
      <c r="L8" s="241"/>
      <c r="M8" s="241"/>
      <c r="N8" s="242"/>
    </row>
    <row r="9" spans="1:14" ht="15.75" customHeight="1" x14ac:dyDescent="0.25">
      <c r="A9" s="454" t="s">
        <v>2732</v>
      </c>
      <c r="B9" s="455"/>
      <c r="C9" s="244" t="s">
        <v>2784</v>
      </c>
      <c r="D9" s="244"/>
      <c r="E9" s="244"/>
      <c r="F9" s="244"/>
      <c r="G9" s="245"/>
      <c r="H9" s="454" t="s">
        <v>2773</v>
      </c>
      <c r="I9" s="455"/>
      <c r="J9" s="241" t="s">
        <v>2784</v>
      </c>
      <c r="K9" s="241"/>
      <c r="L9" s="241"/>
      <c r="M9" s="241"/>
      <c r="N9" s="242"/>
    </row>
    <row r="10" spans="1:14" ht="15.75" customHeight="1" x14ac:dyDescent="0.25">
      <c r="A10" s="456" t="s">
        <v>2786</v>
      </c>
      <c r="B10" s="457"/>
      <c r="C10" s="457"/>
      <c r="D10" s="457"/>
      <c r="E10" s="457"/>
      <c r="F10" s="457"/>
      <c r="G10" s="458"/>
      <c r="H10" s="454" t="s">
        <v>2783</v>
      </c>
      <c r="I10" s="455"/>
      <c r="J10" s="455"/>
      <c r="K10" s="455"/>
      <c r="L10" s="455"/>
      <c r="M10" s="455"/>
      <c r="N10" s="459"/>
    </row>
    <row r="11" spans="1:14" ht="22.5" x14ac:dyDescent="0.25">
      <c r="A11" s="233" t="s">
        <v>2733</v>
      </c>
      <c r="B11" s="233" t="s">
        <v>2734</v>
      </c>
      <c r="C11" s="233" t="s">
        <v>2735</v>
      </c>
      <c r="D11" s="234" t="s">
        <v>454</v>
      </c>
      <c r="E11" s="233" t="s">
        <v>2736</v>
      </c>
      <c r="F11" s="235" t="s">
        <v>2737</v>
      </c>
      <c r="G11" s="236" t="s">
        <v>2738</v>
      </c>
      <c r="H11" s="233" t="s">
        <v>2739</v>
      </c>
      <c r="I11" s="233" t="s">
        <v>455</v>
      </c>
      <c r="J11" s="233" t="s">
        <v>456</v>
      </c>
      <c r="K11" s="233" t="s">
        <v>457</v>
      </c>
      <c r="L11" s="233" t="s">
        <v>2740</v>
      </c>
      <c r="M11" s="235" t="s">
        <v>458</v>
      </c>
      <c r="N11" s="235" t="s">
        <v>875</v>
      </c>
    </row>
    <row r="12" spans="1:14" x14ac:dyDescent="0.25">
      <c r="A12" s="237"/>
      <c r="B12" s="237" t="s">
        <v>2648</v>
      </c>
      <c r="C12" s="237" t="s">
        <v>984</v>
      </c>
      <c r="D12" s="269" t="s">
        <v>1923</v>
      </c>
      <c r="E12" s="237" t="s">
        <v>2743</v>
      </c>
      <c r="F12" s="238">
        <v>43402</v>
      </c>
      <c r="G12" s="237" t="s">
        <v>2742</v>
      </c>
      <c r="H12" s="237"/>
      <c r="I12" s="237">
        <v>0</v>
      </c>
      <c r="J12" s="237"/>
      <c r="K12" s="237"/>
      <c r="L12" s="237"/>
      <c r="M12" s="237"/>
      <c r="N12" s="237"/>
    </row>
    <row r="13" spans="1:14" x14ac:dyDescent="0.25">
      <c r="A13" s="237"/>
      <c r="B13" s="237" t="s">
        <v>2648</v>
      </c>
      <c r="C13" s="237" t="s">
        <v>990</v>
      </c>
      <c r="D13" s="269" t="s">
        <v>1924</v>
      </c>
      <c r="E13" s="237" t="s">
        <v>2743</v>
      </c>
      <c r="F13" s="238">
        <v>43402</v>
      </c>
      <c r="G13" s="237" t="s">
        <v>2742</v>
      </c>
      <c r="H13" s="237"/>
      <c r="I13" s="237">
        <v>0</v>
      </c>
      <c r="J13" s="237"/>
      <c r="K13" s="237"/>
      <c r="L13" s="237"/>
      <c r="M13" s="237"/>
      <c r="N13" s="237"/>
    </row>
    <row r="14" spans="1:14" x14ac:dyDescent="0.25">
      <c r="A14" s="237"/>
      <c r="B14" s="237" t="s">
        <v>2648</v>
      </c>
      <c r="C14" s="237" t="s">
        <v>991</v>
      </c>
      <c r="D14" s="269" t="s">
        <v>1925</v>
      </c>
      <c r="E14" s="237" t="s">
        <v>2741</v>
      </c>
      <c r="F14" s="238">
        <v>43416</v>
      </c>
      <c r="G14" s="237" t="s">
        <v>2742</v>
      </c>
      <c r="H14" s="237"/>
      <c r="I14" s="237">
        <v>0</v>
      </c>
      <c r="J14" s="237"/>
      <c r="K14" s="237"/>
      <c r="L14" s="237"/>
      <c r="M14" s="237"/>
      <c r="N14" s="237"/>
    </row>
    <row r="15" spans="1:14" x14ac:dyDescent="0.25">
      <c r="A15" s="237"/>
      <c r="B15" s="237" t="s">
        <v>2648</v>
      </c>
      <c r="C15" s="237" t="s">
        <v>992</v>
      </c>
      <c r="D15" s="269" t="s">
        <v>2711</v>
      </c>
      <c r="E15" s="237" t="s">
        <v>2743</v>
      </c>
      <c r="F15" s="238">
        <v>43402</v>
      </c>
      <c r="G15" s="237" t="s">
        <v>2742</v>
      </c>
      <c r="H15" s="237"/>
      <c r="I15" s="237">
        <v>0</v>
      </c>
      <c r="J15" s="237"/>
      <c r="K15" s="237"/>
      <c r="L15" s="237"/>
      <c r="M15" s="237"/>
      <c r="N15" s="237"/>
    </row>
    <row r="16" spans="1:14" x14ac:dyDescent="0.25">
      <c r="A16" s="237"/>
      <c r="B16" s="237" t="s">
        <v>2648</v>
      </c>
      <c r="C16" s="237" t="s">
        <v>995</v>
      </c>
      <c r="D16" s="269" t="s">
        <v>1926</v>
      </c>
      <c r="E16" s="237" t="s">
        <v>2810</v>
      </c>
      <c r="F16" s="238">
        <v>43395</v>
      </c>
      <c r="G16" s="237" t="s">
        <v>2742</v>
      </c>
      <c r="H16" s="237"/>
      <c r="I16" s="237">
        <v>0</v>
      </c>
      <c r="J16" s="237"/>
      <c r="K16" s="237"/>
      <c r="L16" s="237"/>
      <c r="M16" s="237"/>
      <c r="N16" s="237"/>
    </row>
    <row r="17" spans="1:14" x14ac:dyDescent="0.25">
      <c r="A17" s="237"/>
      <c r="B17" s="237" t="s">
        <v>2648</v>
      </c>
      <c r="C17" s="237" t="s">
        <v>999</v>
      </c>
      <c r="D17" s="269" t="s">
        <v>1927</v>
      </c>
      <c r="E17" s="237" t="s">
        <v>2810</v>
      </c>
      <c r="F17" s="238">
        <v>43395</v>
      </c>
      <c r="G17" s="237" t="s">
        <v>2742</v>
      </c>
      <c r="H17" s="237"/>
      <c r="I17" s="237">
        <v>0</v>
      </c>
      <c r="J17" s="237"/>
      <c r="K17" s="237"/>
      <c r="L17" s="237"/>
      <c r="M17" s="237"/>
      <c r="N17" s="237"/>
    </row>
    <row r="18" spans="1:14" x14ac:dyDescent="0.25">
      <c r="A18" s="237"/>
      <c r="B18" s="237" t="s">
        <v>2648</v>
      </c>
      <c r="C18" s="237" t="s">
        <v>1000</v>
      </c>
      <c r="D18" s="269" t="s">
        <v>1928</v>
      </c>
      <c r="E18" s="237" t="s">
        <v>2810</v>
      </c>
      <c r="F18" s="238">
        <v>43395</v>
      </c>
      <c r="G18" s="237" t="s">
        <v>2742</v>
      </c>
      <c r="H18" s="237"/>
      <c r="I18" s="237">
        <v>0</v>
      </c>
      <c r="J18" s="237"/>
      <c r="K18" s="237"/>
      <c r="L18" s="237"/>
      <c r="M18" s="237"/>
      <c r="N18" s="237"/>
    </row>
    <row r="19" spans="1:14" x14ac:dyDescent="0.25">
      <c r="A19" s="237"/>
      <c r="B19" s="237" t="s">
        <v>2648</v>
      </c>
      <c r="C19" s="237" t="s">
        <v>1001</v>
      </c>
      <c r="D19" s="269" t="s">
        <v>1929</v>
      </c>
      <c r="E19" s="237" t="s">
        <v>2744</v>
      </c>
      <c r="F19" s="238">
        <v>43444</v>
      </c>
      <c r="G19" s="237" t="s">
        <v>2641</v>
      </c>
      <c r="H19" s="237"/>
      <c r="I19" s="237">
        <v>0</v>
      </c>
      <c r="J19" s="237"/>
      <c r="K19" s="237"/>
      <c r="L19" s="237"/>
      <c r="M19" s="237"/>
      <c r="N19" s="237"/>
    </row>
    <row r="20" spans="1:14" x14ac:dyDescent="0.25">
      <c r="A20" s="237"/>
      <c r="B20" s="237" t="s">
        <v>2648</v>
      </c>
      <c r="C20" s="237" t="s">
        <v>1004</v>
      </c>
      <c r="D20" s="269" t="s">
        <v>1930</v>
      </c>
      <c r="E20" s="237" t="s">
        <v>2745</v>
      </c>
      <c r="F20" s="238">
        <v>43514</v>
      </c>
      <c r="G20" s="237" t="s">
        <v>2742</v>
      </c>
      <c r="H20" s="237"/>
      <c r="I20" s="237">
        <v>0</v>
      </c>
      <c r="J20" s="237"/>
      <c r="K20" s="237"/>
      <c r="L20" s="237"/>
      <c r="M20" s="237"/>
      <c r="N20" s="237"/>
    </row>
    <row r="21" spans="1:14" x14ac:dyDescent="0.25">
      <c r="A21" s="237"/>
      <c r="B21" s="237" t="s">
        <v>2648</v>
      </c>
      <c r="C21" s="237" t="s">
        <v>2814</v>
      </c>
      <c r="D21" s="269" t="s">
        <v>1931</v>
      </c>
      <c r="E21" s="237" t="s">
        <v>2745</v>
      </c>
      <c r="F21" s="238">
        <v>43514</v>
      </c>
      <c r="G21" s="237" t="s">
        <v>2742</v>
      </c>
      <c r="H21" s="237"/>
      <c r="I21" s="237">
        <v>0</v>
      </c>
      <c r="J21" s="237"/>
      <c r="K21" s="237"/>
      <c r="L21" s="237"/>
      <c r="M21" s="237"/>
      <c r="N21" s="237"/>
    </row>
    <row r="22" spans="1:14" x14ac:dyDescent="0.25">
      <c r="A22" s="237"/>
      <c r="B22" s="237" t="s">
        <v>2648</v>
      </c>
      <c r="C22" s="237" t="s">
        <v>2815</v>
      </c>
      <c r="D22" s="269" t="s">
        <v>2047</v>
      </c>
      <c r="E22" s="237" t="s">
        <v>2745</v>
      </c>
      <c r="F22" s="238">
        <v>43514</v>
      </c>
      <c r="G22" s="237" t="s">
        <v>2742</v>
      </c>
      <c r="H22" s="237"/>
      <c r="I22" s="237">
        <v>0</v>
      </c>
      <c r="J22" s="237"/>
      <c r="K22" s="237"/>
      <c r="L22" s="237"/>
      <c r="M22" s="237"/>
      <c r="N22" s="237"/>
    </row>
    <row r="23" spans="1:14" x14ac:dyDescent="0.25">
      <c r="A23" s="237"/>
      <c r="B23" s="237" t="s">
        <v>2648</v>
      </c>
      <c r="C23" s="237" t="s">
        <v>1011</v>
      </c>
      <c r="D23" s="269" t="s">
        <v>1934</v>
      </c>
      <c r="E23" s="237" t="s">
        <v>2746</v>
      </c>
      <c r="F23" s="238">
        <v>43458</v>
      </c>
      <c r="G23" s="237" t="s">
        <v>2742</v>
      </c>
      <c r="H23" s="237"/>
      <c r="I23" s="237">
        <v>0</v>
      </c>
      <c r="J23" s="237"/>
      <c r="K23" s="237"/>
      <c r="L23" s="237"/>
      <c r="M23" s="237"/>
      <c r="N23" s="237"/>
    </row>
    <row r="24" spans="1:14" x14ac:dyDescent="0.25">
      <c r="A24" s="237"/>
      <c r="B24" s="237" t="s">
        <v>2648</v>
      </c>
      <c r="C24" s="237" t="s">
        <v>1012</v>
      </c>
      <c r="D24" s="269" t="s">
        <v>2686</v>
      </c>
      <c r="E24" s="237" t="s">
        <v>2747</v>
      </c>
      <c r="F24" s="238">
        <v>43486</v>
      </c>
      <c r="G24" s="237" t="s">
        <v>2742</v>
      </c>
      <c r="H24" s="237"/>
      <c r="I24" s="237">
        <v>0</v>
      </c>
      <c r="J24" s="237"/>
      <c r="K24" s="237"/>
      <c r="L24" s="237"/>
      <c r="M24" s="237"/>
      <c r="N24" s="237"/>
    </row>
    <row r="25" spans="1:14" x14ac:dyDescent="0.25">
      <c r="A25" s="237"/>
      <c r="B25" s="237" t="s">
        <v>2648</v>
      </c>
      <c r="C25" s="237" t="s">
        <v>1013</v>
      </c>
      <c r="D25" s="269" t="s">
        <v>1936</v>
      </c>
      <c r="E25" s="237" t="s">
        <v>2811</v>
      </c>
      <c r="F25" s="238">
        <v>43493</v>
      </c>
      <c r="G25" s="237" t="s">
        <v>2742</v>
      </c>
      <c r="H25" s="237"/>
      <c r="I25" s="237">
        <v>0</v>
      </c>
      <c r="J25" s="237"/>
      <c r="K25" s="237"/>
      <c r="L25" s="237"/>
      <c r="M25" s="237"/>
      <c r="N25" s="237"/>
    </row>
    <row r="26" spans="1:14" x14ac:dyDescent="0.25">
      <c r="A26" s="237"/>
      <c r="B26" s="237" t="s">
        <v>2648</v>
      </c>
      <c r="C26" s="237" t="s">
        <v>1009</v>
      </c>
      <c r="D26" s="269" t="s">
        <v>1937</v>
      </c>
      <c r="E26" s="237" t="s">
        <v>2747</v>
      </c>
      <c r="F26" s="238">
        <v>43486</v>
      </c>
      <c r="G26" s="237" t="s">
        <v>2742</v>
      </c>
      <c r="H26" s="237"/>
      <c r="I26" s="237">
        <v>0</v>
      </c>
      <c r="J26" s="237"/>
      <c r="K26" s="237"/>
      <c r="L26" s="237"/>
      <c r="M26" s="237"/>
      <c r="N26" s="237"/>
    </row>
    <row r="27" spans="1:14" x14ac:dyDescent="0.25">
      <c r="A27" s="237"/>
      <c r="B27" s="237" t="s">
        <v>2648</v>
      </c>
      <c r="C27" s="237" t="s">
        <v>1018</v>
      </c>
      <c r="D27" s="269" t="s">
        <v>1938</v>
      </c>
      <c r="E27" s="237" t="s">
        <v>2745</v>
      </c>
      <c r="F27" s="238">
        <v>43514</v>
      </c>
      <c r="G27" s="237" t="s">
        <v>2742</v>
      </c>
      <c r="H27" s="237"/>
      <c r="I27" s="237">
        <v>0</v>
      </c>
      <c r="J27" s="237"/>
      <c r="K27" s="237"/>
      <c r="L27" s="237"/>
      <c r="M27" s="237"/>
      <c r="N27" s="237"/>
    </row>
    <row r="28" spans="1:14" x14ac:dyDescent="0.25">
      <c r="A28" s="237"/>
      <c r="B28" s="237" t="s">
        <v>2648</v>
      </c>
      <c r="C28" s="237" t="s">
        <v>1020</v>
      </c>
      <c r="D28" s="269" t="s">
        <v>1883</v>
      </c>
      <c r="E28" s="237" t="s">
        <v>2744</v>
      </c>
      <c r="F28" s="238">
        <v>43444</v>
      </c>
      <c r="G28" s="237" t="s">
        <v>2641</v>
      </c>
      <c r="H28" s="237"/>
      <c r="I28" s="237">
        <v>0</v>
      </c>
      <c r="J28" s="237"/>
      <c r="K28" s="237"/>
      <c r="L28" s="237"/>
      <c r="M28" s="237"/>
      <c r="N28" s="237"/>
    </row>
    <row r="29" spans="1:14" x14ac:dyDescent="0.25">
      <c r="A29" s="237"/>
      <c r="B29" s="237" t="s">
        <v>2648</v>
      </c>
      <c r="C29" s="237" t="s">
        <v>1884</v>
      </c>
      <c r="D29" s="269" t="s">
        <v>1885</v>
      </c>
      <c r="E29" s="237" t="s">
        <v>2744</v>
      </c>
      <c r="F29" s="238">
        <v>43444</v>
      </c>
      <c r="G29" s="237" t="s">
        <v>2641</v>
      </c>
      <c r="H29" s="237"/>
      <c r="I29" s="237">
        <v>0</v>
      </c>
      <c r="J29" s="237"/>
      <c r="K29" s="237"/>
      <c r="L29" s="237"/>
      <c r="M29" s="237"/>
      <c r="N29" s="237"/>
    </row>
    <row r="30" spans="1:14" x14ac:dyDescent="0.25">
      <c r="A30" s="237"/>
      <c r="B30" s="237" t="s">
        <v>2648</v>
      </c>
      <c r="C30" s="237" t="s">
        <v>1021</v>
      </c>
      <c r="D30" s="269" t="s">
        <v>2827</v>
      </c>
      <c r="E30" s="237" t="s">
        <v>2746</v>
      </c>
      <c r="F30" s="238">
        <v>43458</v>
      </c>
      <c r="G30" s="237" t="s">
        <v>2641</v>
      </c>
      <c r="H30" s="237"/>
      <c r="I30" s="237">
        <v>0</v>
      </c>
      <c r="J30" s="237"/>
      <c r="K30" s="237"/>
      <c r="L30" s="237"/>
      <c r="M30" s="237"/>
      <c r="N30" s="237"/>
    </row>
    <row r="31" spans="1:14" x14ac:dyDescent="0.25">
      <c r="A31" s="237"/>
      <c r="B31" s="237" t="s">
        <v>2648</v>
      </c>
      <c r="C31" s="237" t="s">
        <v>1022</v>
      </c>
      <c r="D31" s="269" t="s">
        <v>2828</v>
      </c>
      <c r="E31" s="237" t="s">
        <v>2746</v>
      </c>
      <c r="F31" s="238">
        <v>43458</v>
      </c>
      <c r="G31" s="237" t="s">
        <v>2641</v>
      </c>
      <c r="H31" s="237"/>
      <c r="I31" s="237">
        <v>0</v>
      </c>
      <c r="J31" s="237"/>
      <c r="K31" s="237"/>
      <c r="L31" s="237"/>
      <c r="M31" s="237"/>
      <c r="N31" s="237"/>
    </row>
    <row r="32" spans="1:14" x14ac:dyDescent="0.25">
      <c r="A32" s="237"/>
      <c r="B32" s="237" t="s">
        <v>2648</v>
      </c>
      <c r="C32" s="237" t="s">
        <v>1024</v>
      </c>
      <c r="D32" s="269" t="s">
        <v>2829</v>
      </c>
      <c r="E32" s="237" t="s">
        <v>2746</v>
      </c>
      <c r="F32" s="238">
        <v>43458</v>
      </c>
      <c r="G32" s="237" t="s">
        <v>2641</v>
      </c>
      <c r="H32" s="237"/>
      <c r="I32" s="237">
        <v>0</v>
      </c>
      <c r="J32" s="237"/>
      <c r="K32" s="237"/>
      <c r="L32" s="237"/>
      <c r="M32" s="237"/>
      <c r="N32" s="237"/>
    </row>
    <row r="33" spans="1:14" x14ac:dyDescent="0.25">
      <c r="A33" s="237"/>
      <c r="B33" s="237" t="s">
        <v>2648</v>
      </c>
      <c r="C33" s="237" t="s">
        <v>1025</v>
      </c>
      <c r="D33" s="269" t="s">
        <v>1891</v>
      </c>
      <c r="E33" s="237" t="s">
        <v>2747</v>
      </c>
      <c r="F33" s="238">
        <v>43486</v>
      </c>
      <c r="G33" s="237" t="s">
        <v>2742</v>
      </c>
      <c r="H33" s="237"/>
      <c r="I33" s="237">
        <v>0</v>
      </c>
      <c r="J33" s="237"/>
      <c r="K33" s="237"/>
      <c r="L33" s="237"/>
      <c r="M33" s="237"/>
      <c r="N33" s="237"/>
    </row>
    <row r="34" spans="1:14" x14ac:dyDescent="0.25">
      <c r="A34" s="237"/>
      <c r="B34" s="237" t="s">
        <v>2648</v>
      </c>
      <c r="C34" s="237" t="s">
        <v>2749</v>
      </c>
      <c r="D34" s="269" t="s">
        <v>2830</v>
      </c>
      <c r="E34" s="237" t="s">
        <v>2747</v>
      </c>
      <c r="F34" s="238">
        <v>43486</v>
      </c>
      <c r="G34" s="237" t="s">
        <v>2742</v>
      </c>
      <c r="H34" s="237"/>
      <c r="I34" s="237">
        <v>0</v>
      </c>
      <c r="J34" s="237"/>
      <c r="K34" s="237"/>
      <c r="L34" s="237"/>
      <c r="M34" s="237"/>
      <c r="N34" s="237"/>
    </row>
    <row r="35" spans="1:14" x14ac:dyDescent="0.25">
      <c r="A35" s="237"/>
      <c r="B35" s="237" t="s">
        <v>2648</v>
      </c>
      <c r="C35" s="237" t="s">
        <v>2750</v>
      </c>
      <c r="D35" s="269" t="s">
        <v>2788</v>
      </c>
      <c r="E35" s="237" t="s">
        <v>2747</v>
      </c>
      <c r="F35" s="238">
        <v>43486</v>
      </c>
      <c r="G35" s="237" t="s">
        <v>2742</v>
      </c>
      <c r="H35" s="237"/>
      <c r="I35" s="237">
        <v>0</v>
      </c>
      <c r="J35" s="237"/>
      <c r="K35" s="237"/>
      <c r="L35" s="237"/>
      <c r="M35" s="237"/>
      <c r="N35" s="237"/>
    </row>
    <row r="36" spans="1:14" x14ac:dyDescent="0.25">
      <c r="A36" s="237"/>
      <c r="B36" s="237" t="s">
        <v>2648</v>
      </c>
      <c r="C36" s="237" t="s">
        <v>2751</v>
      </c>
      <c r="D36" s="269" t="s">
        <v>2752</v>
      </c>
      <c r="E36" s="237" t="s">
        <v>2747</v>
      </c>
      <c r="F36" s="238">
        <v>43486</v>
      </c>
      <c r="G36" s="237" t="s">
        <v>2742</v>
      </c>
      <c r="H36" s="237"/>
      <c r="I36" s="237">
        <v>0</v>
      </c>
      <c r="J36" s="237"/>
      <c r="K36" s="237"/>
      <c r="L36" s="237"/>
      <c r="M36" s="237"/>
      <c r="N36" s="237"/>
    </row>
    <row r="37" spans="1:14" x14ac:dyDescent="0.25">
      <c r="A37" s="237"/>
      <c r="B37" s="237" t="s">
        <v>2648</v>
      </c>
      <c r="C37" s="237" t="s">
        <v>2753</v>
      </c>
      <c r="D37" s="269" t="s">
        <v>2754</v>
      </c>
      <c r="E37" s="237" t="s">
        <v>2747</v>
      </c>
      <c r="F37" s="238">
        <v>43486</v>
      </c>
      <c r="G37" s="237" t="s">
        <v>2742</v>
      </c>
      <c r="H37" s="237"/>
      <c r="I37" s="237">
        <v>0</v>
      </c>
      <c r="J37" s="237"/>
      <c r="K37" s="237"/>
      <c r="L37" s="237"/>
      <c r="M37" s="237"/>
      <c r="N37" s="237"/>
    </row>
    <row r="38" spans="1:14" x14ac:dyDescent="0.25">
      <c r="A38" s="237"/>
      <c r="B38" s="237" t="s">
        <v>2648</v>
      </c>
      <c r="C38" s="237" t="s">
        <v>2755</v>
      </c>
      <c r="D38" s="269" t="s">
        <v>2789</v>
      </c>
      <c r="E38" s="237" t="s">
        <v>2747</v>
      </c>
      <c r="F38" s="238">
        <v>43486</v>
      </c>
      <c r="G38" s="237" t="s">
        <v>2742</v>
      </c>
      <c r="H38" s="237"/>
      <c r="I38" s="237">
        <v>0</v>
      </c>
      <c r="J38" s="237"/>
      <c r="K38" s="237"/>
      <c r="L38" s="237"/>
      <c r="M38" s="237"/>
      <c r="N38" s="237"/>
    </row>
    <row r="39" spans="1:14" x14ac:dyDescent="0.25">
      <c r="A39" s="237"/>
      <c r="B39" s="237" t="s">
        <v>2648</v>
      </c>
      <c r="C39" s="237" t="s">
        <v>2756</v>
      </c>
      <c r="D39" s="269" t="s">
        <v>2790</v>
      </c>
      <c r="E39" s="237" t="s">
        <v>2747</v>
      </c>
      <c r="F39" s="238">
        <v>43486</v>
      </c>
      <c r="G39" s="237" t="s">
        <v>2742</v>
      </c>
      <c r="H39" s="237"/>
      <c r="I39" s="237">
        <v>0</v>
      </c>
      <c r="J39" s="237"/>
      <c r="K39" s="237"/>
      <c r="L39" s="237"/>
      <c r="M39" s="237"/>
      <c r="N39" s="237"/>
    </row>
    <row r="40" spans="1:14" x14ac:dyDescent="0.25">
      <c r="A40" s="237"/>
      <c r="B40" s="237" t="s">
        <v>2648</v>
      </c>
      <c r="C40" s="237" t="s">
        <v>2816</v>
      </c>
      <c r="D40" s="269" t="s">
        <v>2758</v>
      </c>
      <c r="E40" s="237" t="s">
        <v>2747</v>
      </c>
      <c r="F40" s="238">
        <v>43486</v>
      </c>
      <c r="G40" s="237" t="s">
        <v>2742</v>
      </c>
      <c r="H40" s="237"/>
      <c r="I40" s="237">
        <v>0</v>
      </c>
      <c r="J40" s="237"/>
      <c r="K40" s="237"/>
      <c r="L40" s="237"/>
      <c r="M40" s="237"/>
      <c r="N40" s="237"/>
    </row>
    <row r="41" spans="1:14" x14ac:dyDescent="0.25">
      <c r="A41" s="237"/>
      <c r="B41" s="237" t="s">
        <v>2648</v>
      </c>
      <c r="C41" s="237" t="s">
        <v>2757</v>
      </c>
      <c r="D41" s="269" t="s">
        <v>2760</v>
      </c>
      <c r="E41" s="237" t="s">
        <v>2747</v>
      </c>
      <c r="F41" s="238">
        <v>43486</v>
      </c>
      <c r="G41" s="237" t="s">
        <v>2742</v>
      </c>
      <c r="H41" s="237"/>
      <c r="I41" s="237">
        <v>0</v>
      </c>
      <c r="J41" s="237"/>
      <c r="K41" s="237"/>
      <c r="L41" s="237"/>
      <c r="M41" s="237"/>
      <c r="N41" s="237"/>
    </row>
    <row r="42" spans="1:14" x14ac:dyDescent="0.25">
      <c r="A42" s="237"/>
      <c r="B42" s="237" t="s">
        <v>2648</v>
      </c>
      <c r="C42" s="237" t="s">
        <v>2761</v>
      </c>
      <c r="D42" s="269" t="s">
        <v>2762</v>
      </c>
      <c r="E42" s="237" t="s">
        <v>2747</v>
      </c>
      <c r="F42" s="238">
        <v>43486</v>
      </c>
      <c r="G42" s="237" t="s">
        <v>2742</v>
      </c>
      <c r="H42" s="237"/>
      <c r="I42" s="237">
        <v>0</v>
      </c>
      <c r="J42" s="237"/>
      <c r="K42" s="237"/>
      <c r="L42" s="237"/>
      <c r="M42" s="237"/>
      <c r="N42" s="237"/>
    </row>
    <row r="43" spans="1:14" x14ac:dyDescent="0.25">
      <c r="A43" s="237"/>
      <c r="B43" s="237" t="s">
        <v>2648</v>
      </c>
      <c r="C43" s="237" t="s">
        <v>2763</v>
      </c>
      <c r="D43" s="269" t="s">
        <v>2683</v>
      </c>
      <c r="E43" s="237" t="s">
        <v>2747</v>
      </c>
      <c r="F43" s="238">
        <v>43486</v>
      </c>
      <c r="G43" s="237" t="s">
        <v>2742</v>
      </c>
      <c r="H43" s="237"/>
      <c r="I43" s="237">
        <v>0</v>
      </c>
      <c r="J43" s="237"/>
      <c r="K43" s="237"/>
      <c r="L43" s="237"/>
      <c r="M43" s="237"/>
      <c r="N43" s="237"/>
    </row>
    <row r="44" spans="1:14" x14ac:dyDescent="0.25">
      <c r="A44" s="237"/>
      <c r="B44" s="237" t="s">
        <v>2648</v>
      </c>
      <c r="C44" s="237" t="s">
        <v>2764</v>
      </c>
      <c r="D44" s="269" t="s">
        <v>2765</v>
      </c>
      <c r="E44" s="237" t="s">
        <v>2747</v>
      </c>
      <c r="F44" s="238">
        <v>43486</v>
      </c>
      <c r="G44" s="237" t="s">
        <v>2742</v>
      </c>
      <c r="H44" s="237"/>
      <c r="I44" s="237">
        <v>0</v>
      </c>
      <c r="J44" s="237"/>
      <c r="K44" s="237"/>
      <c r="L44" s="237"/>
      <c r="M44" s="237"/>
      <c r="N44" s="237"/>
    </row>
    <row r="45" spans="1:14" x14ac:dyDescent="0.25">
      <c r="A45" s="237"/>
      <c r="B45" s="237" t="s">
        <v>2648</v>
      </c>
      <c r="C45" s="237" t="s">
        <v>1026</v>
      </c>
      <c r="D45" s="269" t="s">
        <v>2831</v>
      </c>
      <c r="E45" s="237" t="s">
        <v>2748</v>
      </c>
      <c r="F45" s="238">
        <v>43542</v>
      </c>
      <c r="G45" s="237" t="s">
        <v>2742</v>
      </c>
      <c r="H45" s="237"/>
      <c r="I45" s="237">
        <v>0</v>
      </c>
      <c r="J45" s="237"/>
      <c r="K45" s="237"/>
      <c r="L45" s="237"/>
      <c r="M45" s="237"/>
      <c r="N45" s="237"/>
    </row>
    <row r="46" spans="1:14" x14ac:dyDescent="0.25">
      <c r="A46" s="237"/>
      <c r="B46" s="237" t="s">
        <v>2648</v>
      </c>
      <c r="C46" s="237" t="s">
        <v>1027</v>
      </c>
      <c r="D46" s="269" t="s">
        <v>144</v>
      </c>
      <c r="E46" s="237" t="s">
        <v>2748</v>
      </c>
      <c r="F46" s="238">
        <v>43542</v>
      </c>
      <c r="G46" s="237" t="s">
        <v>2742</v>
      </c>
      <c r="H46" s="237"/>
      <c r="I46" s="237">
        <v>0</v>
      </c>
      <c r="J46" s="237"/>
      <c r="K46" s="237"/>
      <c r="L46" s="237"/>
      <c r="M46" s="237"/>
      <c r="N46" s="237"/>
    </row>
    <row r="47" spans="1:14" x14ac:dyDescent="0.25">
      <c r="A47" s="237"/>
      <c r="B47" s="237" t="s">
        <v>2648</v>
      </c>
      <c r="C47" s="237" t="s">
        <v>1030</v>
      </c>
      <c r="D47" s="269" t="s">
        <v>2832</v>
      </c>
      <c r="E47" s="237" t="s">
        <v>2745</v>
      </c>
      <c r="F47" s="238">
        <v>43514</v>
      </c>
      <c r="G47" s="237" t="s">
        <v>2641</v>
      </c>
      <c r="H47" s="237"/>
      <c r="I47" s="237">
        <v>0</v>
      </c>
      <c r="J47" s="237"/>
      <c r="K47" s="237"/>
      <c r="L47" s="237"/>
      <c r="M47" s="237"/>
      <c r="N47" s="237"/>
    </row>
    <row r="48" spans="1:14" x14ac:dyDescent="0.25">
      <c r="A48" s="237"/>
      <c r="B48" s="237" t="s">
        <v>2648</v>
      </c>
      <c r="C48" s="237" t="s">
        <v>1031</v>
      </c>
      <c r="D48" s="269" t="s">
        <v>2723</v>
      </c>
      <c r="E48" s="237" t="s">
        <v>2745</v>
      </c>
      <c r="F48" s="238">
        <v>43514</v>
      </c>
      <c r="G48" s="237" t="s">
        <v>2641</v>
      </c>
      <c r="H48" s="237"/>
      <c r="I48" s="237">
        <v>0</v>
      </c>
      <c r="J48" s="237"/>
      <c r="K48" s="237"/>
      <c r="L48" s="237"/>
      <c r="M48" s="237"/>
      <c r="N48" s="237"/>
    </row>
    <row r="49" spans="1:14" x14ac:dyDescent="0.25">
      <c r="A49" s="237"/>
      <c r="B49" s="237" t="s">
        <v>2648</v>
      </c>
      <c r="C49" s="237" t="s">
        <v>1032</v>
      </c>
      <c r="D49" s="269" t="s">
        <v>1892</v>
      </c>
      <c r="E49" s="237" t="s">
        <v>2745</v>
      </c>
      <c r="F49" s="238">
        <v>43514</v>
      </c>
      <c r="G49" s="237" t="s">
        <v>2641</v>
      </c>
      <c r="H49" s="237"/>
      <c r="I49" s="237">
        <v>0</v>
      </c>
      <c r="J49" s="237"/>
      <c r="K49" s="237"/>
      <c r="L49" s="237"/>
      <c r="M49" s="237"/>
      <c r="N49" s="237"/>
    </row>
    <row r="50" spans="1:14" x14ac:dyDescent="0.25">
      <c r="A50" s="237"/>
      <c r="B50" s="237" t="s">
        <v>2648</v>
      </c>
      <c r="C50" s="237" t="s">
        <v>1035</v>
      </c>
      <c r="D50" s="269" t="s">
        <v>1973</v>
      </c>
      <c r="E50" s="237" t="s">
        <v>2745</v>
      </c>
      <c r="F50" s="238">
        <v>43514</v>
      </c>
      <c r="G50" s="237" t="s">
        <v>2641</v>
      </c>
      <c r="H50" s="237"/>
      <c r="I50" s="237">
        <v>0</v>
      </c>
      <c r="J50" s="237"/>
      <c r="K50" s="237"/>
      <c r="L50" s="237"/>
      <c r="M50" s="237"/>
      <c r="N50" s="237"/>
    </row>
    <row r="51" spans="1:14" x14ac:dyDescent="0.25">
      <c r="A51" s="237"/>
      <c r="B51" s="237" t="s">
        <v>2648</v>
      </c>
      <c r="C51" s="237" t="s">
        <v>1038</v>
      </c>
      <c r="D51" s="269" t="s">
        <v>1940</v>
      </c>
      <c r="E51" s="237" t="s">
        <v>2767</v>
      </c>
      <c r="F51" s="238">
        <v>43430</v>
      </c>
      <c r="G51" s="237" t="s">
        <v>2641</v>
      </c>
      <c r="H51" s="237"/>
      <c r="I51" s="237">
        <v>0</v>
      </c>
      <c r="J51" s="237"/>
      <c r="K51" s="237"/>
      <c r="L51" s="237"/>
      <c r="M51" s="237"/>
      <c r="N51" s="237"/>
    </row>
    <row r="52" spans="1:14" x14ac:dyDescent="0.25">
      <c r="A52" s="237"/>
      <c r="B52" s="237" t="s">
        <v>2648</v>
      </c>
      <c r="C52" s="237" t="s">
        <v>1039</v>
      </c>
      <c r="D52" s="269" t="s">
        <v>1941</v>
      </c>
      <c r="E52" s="237" t="s">
        <v>2767</v>
      </c>
      <c r="F52" s="238">
        <v>43430</v>
      </c>
      <c r="G52" s="237" t="s">
        <v>2641</v>
      </c>
      <c r="H52" s="237"/>
      <c r="I52" s="237">
        <v>0</v>
      </c>
      <c r="J52" s="237"/>
      <c r="K52" s="237"/>
      <c r="L52" s="237"/>
      <c r="M52" s="237"/>
      <c r="N52" s="237"/>
    </row>
    <row r="53" spans="1:14" x14ac:dyDescent="0.25">
      <c r="A53" s="237"/>
      <c r="B53" s="237" t="s">
        <v>2648</v>
      </c>
      <c r="C53" s="237" t="s">
        <v>1041</v>
      </c>
      <c r="D53" s="269" t="s">
        <v>1943</v>
      </c>
      <c r="E53" s="237" t="s">
        <v>2767</v>
      </c>
      <c r="F53" s="238">
        <v>43430</v>
      </c>
      <c r="G53" s="237" t="s">
        <v>2641</v>
      </c>
      <c r="H53" s="237"/>
      <c r="I53" s="237">
        <v>0</v>
      </c>
      <c r="J53" s="237"/>
      <c r="K53" s="237"/>
      <c r="L53" s="237"/>
      <c r="M53" s="237"/>
      <c r="N53" s="237"/>
    </row>
    <row r="54" spans="1:14" x14ac:dyDescent="0.25">
      <c r="A54" s="237"/>
      <c r="B54" s="237" t="s">
        <v>2648</v>
      </c>
      <c r="C54" s="237" t="s">
        <v>1042</v>
      </c>
      <c r="D54" s="269" t="s">
        <v>2833</v>
      </c>
      <c r="E54" s="237" t="s">
        <v>2767</v>
      </c>
      <c r="F54" s="238">
        <v>43430</v>
      </c>
      <c r="G54" s="237" t="s">
        <v>2641</v>
      </c>
      <c r="H54" s="237"/>
      <c r="I54" s="237">
        <v>0</v>
      </c>
      <c r="J54" s="237"/>
      <c r="K54" s="237"/>
      <c r="L54" s="237"/>
      <c r="M54" s="237"/>
      <c r="N54" s="237"/>
    </row>
    <row r="55" spans="1:14" x14ac:dyDescent="0.25">
      <c r="A55" s="237"/>
      <c r="B55" s="237" t="s">
        <v>2648</v>
      </c>
      <c r="C55" s="237" t="s">
        <v>1046</v>
      </c>
      <c r="D55" s="269" t="s">
        <v>1944</v>
      </c>
      <c r="E55" s="237" t="s">
        <v>2744</v>
      </c>
      <c r="F55" s="238">
        <v>43444</v>
      </c>
      <c r="G55" s="237" t="s">
        <v>2641</v>
      </c>
      <c r="H55" s="237"/>
      <c r="I55" s="237">
        <v>0</v>
      </c>
      <c r="J55" s="237"/>
      <c r="K55" s="237"/>
      <c r="L55" s="237"/>
      <c r="M55" s="237"/>
      <c r="N55" s="237"/>
    </row>
    <row r="56" spans="1:14" x14ac:dyDescent="0.25">
      <c r="A56" s="237"/>
      <c r="B56" s="237" t="s">
        <v>2648</v>
      </c>
      <c r="C56" s="237" t="s">
        <v>1047</v>
      </c>
      <c r="D56" s="269" t="s">
        <v>1945</v>
      </c>
      <c r="E56" s="237" t="s">
        <v>2744</v>
      </c>
      <c r="F56" s="238">
        <v>43444</v>
      </c>
      <c r="G56" s="237" t="s">
        <v>2641</v>
      </c>
      <c r="H56" s="237"/>
      <c r="I56" s="237">
        <v>0</v>
      </c>
      <c r="J56" s="237"/>
      <c r="K56" s="237"/>
      <c r="L56" s="237"/>
      <c r="M56" s="237"/>
      <c r="N56" s="237"/>
    </row>
    <row r="57" spans="1:14" x14ac:dyDescent="0.25">
      <c r="A57" s="237"/>
      <c r="B57" s="237" t="s">
        <v>2648</v>
      </c>
      <c r="C57" s="237" t="s">
        <v>1048</v>
      </c>
      <c r="D57" s="269" t="s">
        <v>1946</v>
      </c>
      <c r="E57" s="237" t="s">
        <v>2747</v>
      </c>
      <c r="F57" s="238">
        <v>43486</v>
      </c>
      <c r="G57" s="237" t="s">
        <v>2641</v>
      </c>
      <c r="H57" s="237"/>
      <c r="I57" s="237">
        <v>0</v>
      </c>
      <c r="J57" s="237"/>
      <c r="K57" s="237"/>
      <c r="L57" s="237"/>
      <c r="M57" s="237"/>
      <c r="N57" s="237"/>
    </row>
    <row r="58" spans="1:14" x14ac:dyDescent="0.25">
      <c r="A58" s="237"/>
      <c r="B58" s="237" t="s">
        <v>2648</v>
      </c>
      <c r="C58" s="237" t="s">
        <v>1049</v>
      </c>
      <c r="D58" s="269" t="s">
        <v>2766</v>
      </c>
      <c r="E58" s="237" t="s">
        <v>2767</v>
      </c>
      <c r="F58" s="238">
        <v>43430</v>
      </c>
      <c r="G58" s="237" t="s">
        <v>2641</v>
      </c>
      <c r="H58" s="237"/>
      <c r="I58" s="237">
        <v>0</v>
      </c>
      <c r="J58" s="237"/>
      <c r="K58" s="237"/>
      <c r="L58" s="237"/>
      <c r="M58" s="237"/>
      <c r="N58" s="237"/>
    </row>
    <row r="59" spans="1:14" x14ac:dyDescent="0.25">
      <c r="A59" s="237"/>
      <c r="B59" s="237" t="s">
        <v>2648</v>
      </c>
      <c r="C59" s="237" t="s">
        <v>1050</v>
      </c>
      <c r="D59" s="269" t="s">
        <v>1947</v>
      </c>
      <c r="E59" s="237" t="s">
        <v>2746</v>
      </c>
      <c r="F59" s="238">
        <v>43458</v>
      </c>
      <c r="G59" s="237" t="s">
        <v>2641</v>
      </c>
      <c r="H59" s="237"/>
      <c r="I59" s="237">
        <v>0</v>
      </c>
      <c r="J59" s="237"/>
      <c r="K59" s="237"/>
      <c r="L59" s="237"/>
      <c r="M59" s="237"/>
      <c r="N59" s="237"/>
    </row>
    <row r="60" spans="1:14" x14ac:dyDescent="0.25">
      <c r="A60" s="237"/>
      <c r="B60" s="237" t="s">
        <v>2648</v>
      </c>
      <c r="C60" s="237" t="s">
        <v>1052</v>
      </c>
      <c r="D60" s="269" t="s">
        <v>1948</v>
      </c>
      <c r="E60" s="237" t="s">
        <v>2746</v>
      </c>
      <c r="F60" s="238">
        <v>43458</v>
      </c>
      <c r="G60" s="237" t="s">
        <v>2641</v>
      </c>
      <c r="H60" s="237"/>
      <c r="I60" s="237">
        <v>0</v>
      </c>
      <c r="J60" s="237"/>
      <c r="K60" s="237"/>
      <c r="L60" s="237"/>
      <c r="M60" s="237"/>
      <c r="N60" s="237"/>
    </row>
    <row r="61" spans="1:14" x14ac:dyDescent="0.25">
      <c r="A61" s="237"/>
      <c r="B61" s="237" t="s">
        <v>2648</v>
      </c>
      <c r="C61" s="237" t="s">
        <v>1051</v>
      </c>
      <c r="D61" s="269" t="s">
        <v>2834</v>
      </c>
      <c r="E61" s="237" t="s">
        <v>2759</v>
      </c>
      <c r="F61" s="238">
        <v>43500</v>
      </c>
      <c r="G61" s="237" t="s">
        <v>2641</v>
      </c>
      <c r="H61" s="237"/>
      <c r="I61" s="237">
        <v>0</v>
      </c>
      <c r="J61" s="237"/>
      <c r="K61" s="237"/>
      <c r="L61" s="237"/>
      <c r="M61" s="237"/>
      <c r="N61" s="237"/>
    </row>
    <row r="62" spans="1:14" x14ac:dyDescent="0.25">
      <c r="A62" s="237"/>
      <c r="B62" s="237" t="s">
        <v>2648</v>
      </c>
      <c r="C62" s="237" t="s">
        <v>1053</v>
      </c>
      <c r="D62" s="269" t="s">
        <v>1949</v>
      </c>
      <c r="E62" s="237" t="s">
        <v>2759</v>
      </c>
      <c r="F62" s="238">
        <v>43500</v>
      </c>
      <c r="G62" s="237" t="s">
        <v>2641</v>
      </c>
      <c r="H62" s="237"/>
      <c r="I62" s="237">
        <v>0</v>
      </c>
      <c r="J62" s="237"/>
      <c r="K62" s="237"/>
      <c r="L62" s="237"/>
      <c r="M62" s="237"/>
      <c r="N62" s="237"/>
    </row>
    <row r="63" spans="1:14" x14ac:dyDescent="0.25">
      <c r="A63" s="237"/>
      <c r="B63" s="237" t="s">
        <v>2648</v>
      </c>
      <c r="C63" s="237" t="s">
        <v>1054</v>
      </c>
      <c r="D63" s="269" t="s">
        <v>1950</v>
      </c>
      <c r="E63" s="237" t="s">
        <v>2745</v>
      </c>
      <c r="F63" s="238">
        <v>43514</v>
      </c>
      <c r="G63" s="237" t="s">
        <v>2641</v>
      </c>
      <c r="H63" s="237"/>
      <c r="I63" s="237">
        <v>0</v>
      </c>
      <c r="J63" s="237"/>
      <c r="K63" s="237"/>
      <c r="L63" s="237"/>
      <c r="M63" s="237"/>
      <c r="N63" s="237"/>
    </row>
    <row r="64" spans="1:14" x14ac:dyDescent="0.25">
      <c r="A64" s="237"/>
      <c r="B64" s="237" t="s">
        <v>2648</v>
      </c>
      <c r="C64" s="237" t="s">
        <v>1055</v>
      </c>
      <c r="D64" s="269" t="s">
        <v>1951</v>
      </c>
      <c r="E64" s="237" t="s">
        <v>2745</v>
      </c>
      <c r="F64" s="238">
        <v>43514</v>
      </c>
      <c r="G64" s="237" t="s">
        <v>2641</v>
      </c>
      <c r="H64" s="237"/>
      <c r="I64" s="237">
        <v>0</v>
      </c>
      <c r="J64" s="237"/>
      <c r="K64" s="237"/>
      <c r="L64" s="237"/>
      <c r="M64" s="237"/>
      <c r="N64" s="237"/>
    </row>
    <row r="65" spans="1:14" x14ac:dyDescent="0.25">
      <c r="A65" s="237"/>
      <c r="B65" s="237" t="s">
        <v>2648</v>
      </c>
      <c r="C65" s="237" t="s">
        <v>1056</v>
      </c>
      <c r="D65" s="269" t="s">
        <v>1952</v>
      </c>
      <c r="E65" s="237" t="s">
        <v>2748</v>
      </c>
      <c r="F65" s="238">
        <v>43542</v>
      </c>
      <c r="G65" s="237" t="s">
        <v>2641</v>
      </c>
      <c r="H65" s="237"/>
      <c r="I65" s="237">
        <v>0</v>
      </c>
      <c r="J65" s="237"/>
      <c r="K65" s="237"/>
      <c r="L65" s="237"/>
      <c r="M65" s="237"/>
      <c r="N65" s="237"/>
    </row>
    <row r="66" spans="1:14" x14ac:dyDescent="0.25">
      <c r="A66" s="237"/>
      <c r="B66" s="237" t="s">
        <v>2648</v>
      </c>
      <c r="C66" s="237" t="s">
        <v>1057</v>
      </c>
      <c r="D66" s="269" t="s">
        <v>1953</v>
      </c>
      <c r="E66" s="237" t="s">
        <v>2748</v>
      </c>
      <c r="F66" s="238">
        <v>43542</v>
      </c>
      <c r="G66" s="237" t="s">
        <v>2641</v>
      </c>
      <c r="H66" s="237"/>
      <c r="I66" s="237">
        <v>0</v>
      </c>
      <c r="J66" s="237"/>
      <c r="K66" s="237"/>
      <c r="L66" s="237"/>
      <c r="M66" s="237"/>
      <c r="N66" s="237"/>
    </row>
    <row r="67" spans="1:14" x14ac:dyDescent="0.25">
      <c r="A67" s="237"/>
      <c r="B67" s="237" t="s">
        <v>2648</v>
      </c>
      <c r="C67" s="237" t="s">
        <v>1058</v>
      </c>
      <c r="D67" s="269" t="s">
        <v>1893</v>
      </c>
      <c r="E67" s="237" t="s">
        <v>2759</v>
      </c>
      <c r="F67" s="238">
        <v>43500</v>
      </c>
      <c r="G67" s="237" t="s">
        <v>2641</v>
      </c>
      <c r="H67" s="237"/>
      <c r="I67" s="237">
        <v>0</v>
      </c>
      <c r="J67" s="237"/>
      <c r="K67" s="237"/>
      <c r="L67" s="237"/>
      <c r="M67" s="237"/>
      <c r="N67" s="237"/>
    </row>
    <row r="68" spans="1:14" x14ac:dyDescent="0.25">
      <c r="A68" s="237"/>
      <c r="B68" s="237" t="s">
        <v>2648</v>
      </c>
      <c r="C68" s="237" t="s">
        <v>1670</v>
      </c>
      <c r="D68" s="269" t="s">
        <v>2936</v>
      </c>
      <c r="E68" s="237" t="s">
        <v>2741</v>
      </c>
      <c r="F68" s="238">
        <v>43416</v>
      </c>
      <c r="G68" s="237" t="s">
        <v>2641</v>
      </c>
      <c r="H68" s="237"/>
      <c r="I68" s="237">
        <v>0</v>
      </c>
      <c r="J68" s="237"/>
      <c r="K68" s="237"/>
      <c r="L68" s="237"/>
      <c r="M68" s="237"/>
      <c r="N68" s="237"/>
    </row>
    <row r="69" spans="1:14" x14ac:dyDescent="0.25">
      <c r="A69" s="237"/>
      <c r="B69" s="237" t="s">
        <v>2648</v>
      </c>
      <c r="C69" s="237" t="s">
        <v>1671</v>
      </c>
      <c r="D69" s="269" t="s">
        <v>2937</v>
      </c>
      <c r="E69" s="237" t="s">
        <v>2741</v>
      </c>
      <c r="F69" s="238">
        <v>43416</v>
      </c>
      <c r="G69" s="237" t="s">
        <v>2641</v>
      </c>
      <c r="H69" s="237"/>
      <c r="I69" s="237">
        <v>0</v>
      </c>
      <c r="J69" s="237"/>
      <c r="K69" s="237"/>
      <c r="L69" s="237"/>
      <c r="M69" s="237"/>
      <c r="N69" s="237"/>
    </row>
    <row r="70" spans="1:14" x14ac:dyDescent="0.25">
      <c r="A70" s="237"/>
      <c r="B70" s="237" t="s">
        <v>2648</v>
      </c>
      <c r="C70" s="237" t="s">
        <v>1832</v>
      </c>
      <c r="D70" s="269" t="s">
        <v>2027</v>
      </c>
      <c r="E70" s="237" t="s">
        <v>2747</v>
      </c>
      <c r="F70" s="238">
        <v>43486</v>
      </c>
      <c r="G70" s="237" t="s">
        <v>2641</v>
      </c>
      <c r="H70" s="237"/>
      <c r="I70" s="237">
        <v>0</v>
      </c>
      <c r="J70" s="237"/>
      <c r="K70" s="237"/>
      <c r="L70" s="237"/>
      <c r="M70" s="237"/>
      <c r="N70" s="237"/>
    </row>
    <row r="71" spans="1:14" x14ac:dyDescent="0.25">
      <c r="A71" s="237"/>
      <c r="B71" s="237" t="s">
        <v>2648</v>
      </c>
      <c r="C71" s="237" t="s">
        <v>1673</v>
      </c>
      <c r="D71" s="269" t="s">
        <v>2500</v>
      </c>
      <c r="E71" s="237" t="s">
        <v>2747</v>
      </c>
      <c r="F71" s="238">
        <v>43486</v>
      </c>
      <c r="G71" s="237" t="s">
        <v>2641</v>
      </c>
      <c r="H71" s="237"/>
      <c r="I71" s="237">
        <v>0</v>
      </c>
      <c r="J71" s="237"/>
      <c r="K71" s="237"/>
      <c r="L71" s="237"/>
      <c r="M71" s="237"/>
      <c r="N71" s="237"/>
    </row>
    <row r="72" spans="1:14" x14ac:dyDescent="0.25">
      <c r="A72" s="237"/>
      <c r="B72" s="237" t="s">
        <v>2648</v>
      </c>
      <c r="C72" s="237" t="s">
        <v>1674</v>
      </c>
      <c r="D72" s="269" t="s">
        <v>2502</v>
      </c>
      <c r="E72" s="237" t="s">
        <v>2747</v>
      </c>
      <c r="F72" s="238">
        <v>43486</v>
      </c>
      <c r="G72" s="237" t="s">
        <v>2641</v>
      </c>
      <c r="H72" s="237"/>
      <c r="I72" s="237">
        <v>0</v>
      </c>
      <c r="J72" s="237"/>
      <c r="K72" s="237"/>
      <c r="L72" s="237"/>
      <c r="M72" s="237"/>
      <c r="N72" s="237"/>
    </row>
    <row r="73" spans="1:14" x14ac:dyDescent="0.25">
      <c r="A73" s="237"/>
      <c r="B73" s="237" t="s">
        <v>2648</v>
      </c>
      <c r="C73" s="237" t="s">
        <v>1675</v>
      </c>
      <c r="D73" s="269" t="s">
        <v>2939</v>
      </c>
      <c r="E73" s="237" t="s">
        <v>2747</v>
      </c>
      <c r="F73" s="238">
        <v>43486</v>
      </c>
      <c r="G73" s="237" t="s">
        <v>2641</v>
      </c>
      <c r="H73" s="237"/>
      <c r="I73" s="237">
        <v>0</v>
      </c>
      <c r="J73" s="237"/>
      <c r="K73" s="237"/>
      <c r="L73" s="237"/>
      <c r="M73" s="237"/>
      <c r="N73" s="237"/>
    </row>
    <row r="74" spans="1:14" x14ac:dyDescent="0.25">
      <c r="A74" s="237"/>
      <c r="B74" s="237" t="s">
        <v>2648</v>
      </c>
      <c r="C74" s="237" t="s">
        <v>1676</v>
      </c>
      <c r="D74" s="269" t="s">
        <v>2504</v>
      </c>
      <c r="E74" s="237" t="s">
        <v>2747</v>
      </c>
      <c r="F74" s="238">
        <v>43486</v>
      </c>
      <c r="G74" s="237" t="s">
        <v>2641</v>
      </c>
      <c r="H74" s="237"/>
      <c r="I74" s="237">
        <v>0</v>
      </c>
      <c r="J74" s="237"/>
      <c r="K74" s="237"/>
      <c r="L74" s="237"/>
      <c r="M74" s="237"/>
      <c r="N74" s="237"/>
    </row>
    <row r="75" spans="1:14" x14ac:dyDescent="0.25">
      <c r="A75" s="237"/>
      <c r="B75" s="237" t="s">
        <v>2648</v>
      </c>
      <c r="C75" s="237" t="s">
        <v>2817</v>
      </c>
      <c r="D75" s="269" t="s">
        <v>2505</v>
      </c>
      <c r="E75" s="237" t="s">
        <v>2747</v>
      </c>
      <c r="F75" s="238">
        <v>43486</v>
      </c>
      <c r="G75" s="237" t="s">
        <v>2641</v>
      </c>
      <c r="H75" s="237"/>
      <c r="I75" s="237">
        <v>0</v>
      </c>
      <c r="J75" s="237"/>
      <c r="K75" s="237"/>
      <c r="L75" s="237"/>
      <c r="M75" s="237"/>
      <c r="N75" s="237"/>
    </row>
    <row r="76" spans="1:14" x14ac:dyDescent="0.25">
      <c r="A76" s="237"/>
      <c r="B76" s="237" t="s">
        <v>2648</v>
      </c>
      <c r="C76" s="237" t="s">
        <v>1678</v>
      </c>
      <c r="D76" s="269" t="s">
        <v>2029</v>
      </c>
      <c r="E76" s="237" t="s">
        <v>2812</v>
      </c>
      <c r="F76" s="238">
        <v>43584</v>
      </c>
      <c r="G76" s="237" t="s">
        <v>2641</v>
      </c>
      <c r="H76" s="237"/>
      <c r="I76" s="237">
        <v>0</v>
      </c>
      <c r="J76" s="237"/>
      <c r="K76" s="237"/>
      <c r="L76" s="237"/>
      <c r="M76" s="237"/>
      <c r="N76" s="237"/>
    </row>
    <row r="77" spans="1:14" x14ac:dyDescent="0.25">
      <c r="A77" s="237"/>
      <c r="B77" s="237" t="s">
        <v>2648</v>
      </c>
      <c r="C77" s="237" t="s">
        <v>1760</v>
      </c>
      <c r="D77" s="269" t="s">
        <v>2951</v>
      </c>
      <c r="E77" s="237" t="s">
        <v>2767</v>
      </c>
      <c r="F77" s="238">
        <v>43430</v>
      </c>
      <c r="G77" s="237" t="s">
        <v>2742</v>
      </c>
      <c r="H77" s="237"/>
      <c r="I77" s="237">
        <v>0</v>
      </c>
      <c r="J77" s="237"/>
      <c r="K77" s="237"/>
      <c r="L77" s="237"/>
      <c r="M77" s="237"/>
      <c r="N77" s="237"/>
    </row>
    <row r="78" spans="1:14" x14ac:dyDescent="0.25">
      <c r="A78" s="237"/>
      <c r="B78" s="237" t="s">
        <v>2648</v>
      </c>
      <c r="C78" s="237" t="s">
        <v>1779</v>
      </c>
      <c r="D78" s="269" t="s">
        <v>2032</v>
      </c>
      <c r="E78" s="237" t="s">
        <v>2746</v>
      </c>
      <c r="F78" s="238">
        <v>43458</v>
      </c>
      <c r="G78" s="237" t="s">
        <v>2641</v>
      </c>
      <c r="H78" s="237"/>
      <c r="I78" s="237">
        <v>0</v>
      </c>
      <c r="J78" s="237"/>
      <c r="K78" s="237"/>
      <c r="L78" s="237"/>
      <c r="M78" s="237"/>
      <c r="N78" s="237"/>
    </row>
    <row r="79" spans="1:14" x14ac:dyDescent="0.25">
      <c r="A79" s="237"/>
      <c r="B79" s="237" t="s">
        <v>2648</v>
      </c>
      <c r="C79" s="237" t="s">
        <v>1780</v>
      </c>
      <c r="D79" s="269" t="s">
        <v>2484</v>
      </c>
      <c r="E79" s="237" t="s">
        <v>2748</v>
      </c>
      <c r="F79" s="238">
        <v>43542</v>
      </c>
      <c r="G79" s="237" t="s">
        <v>2641</v>
      </c>
      <c r="H79" s="237"/>
      <c r="I79" s="237">
        <v>0</v>
      </c>
      <c r="J79" s="237"/>
      <c r="K79" s="237"/>
      <c r="L79" s="237"/>
      <c r="M79" s="237"/>
      <c r="N79" s="237"/>
    </row>
    <row r="80" spans="1:14" x14ac:dyDescent="0.25">
      <c r="A80" s="237"/>
      <c r="B80" s="237" t="s">
        <v>2648</v>
      </c>
      <c r="C80" s="237" t="s">
        <v>1781</v>
      </c>
      <c r="D80" s="269" t="s">
        <v>2033</v>
      </c>
      <c r="E80" s="237" t="s">
        <v>2813</v>
      </c>
      <c r="F80" s="238">
        <v>43878</v>
      </c>
      <c r="G80" s="237" t="s">
        <v>2641</v>
      </c>
      <c r="H80" s="237"/>
      <c r="I80" s="237">
        <v>0</v>
      </c>
      <c r="J80" s="237"/>
      <c r="K80" s="237"/>
      <c r="L80" s="237"/>
      <c r="M80" s="237"/>
      <c r="N80" s="237"/>
    </row>
    <row r="81" spans="1:14" x14ac:dyDescent="0.25">
      <c r="A81" s="237"/>
      <c r="B81" s="237" t="s">
        <v>2648</v>
      </c>
      <c r="C81" s="237" t="s">
        <v>1782</v>
      </c>
      <c r="D81" s="269" t="s">
        <v>2034</v>
      </c>
      <c r="E81" s="237" t="s">
        <v>2813</v>
      </c>
      <c r="F81" s="238">
        <v>43878</v>
      </c>
      <c r="G81" s="237" t="s">
        <v>2641</v>
      </c>
      <c r="H81" s="237"/>
      <c r="I81" s="237">
        <v>0</v>
      </c>
      <c r="J81" s="237"/>
      <c r="K81" s="237"/>
      <c r="L81" s="237"/>
      <c r="M81" s="237"/>
      <c r="N81" s="237"/>
    </row>
    <row r="82" spans="1:14" x14ac:dyDescent="0.25">
      <c r="A82" s="237"/>
      <c r="B82" s="237" t="s">
        <v>2648</v>
      </c>
      <c r="C82" s="237" t="s">
        <v>1859</v>
      </c>
      <c r="D82" s="269" t="s">
        <v>2036</v>
      </c>
      <c r="E82" s="237" t="s">
        <v>2813</v>
      </c>
      <c r="F82" s="238">
        <v>43878</v>
      </c>
      <c r="G82" s="237" t="s">
        <v>2641</v>
      </c>
      <c r="H82" s="237"/>
      <c r="I82" s="237">
        <v>0</v>
      </c>
      <c r="J82" s="237"/>
      <c r="K82" s="237"/>
      <c r="L82" s="237"/>
      <c r="M82" s="237"/>
      <c r="N82" s="237"/>
    </row>
    <row r="83" spans="1:14" x14ac:dyDescent="0.25">
      <c r="A83" s="237"/>
      <c r="B83" s="237" t="s">
        <v>2648</v>
      </c>
      <c r="C83" s="237" t="s">
        <v>1860</v>
      </c>
      <c r="D83" s="269" t="s">
        <v>2037</v>
      </c>
      <c r="E83" s="237" t="s">
        <v>2813</v>
      </c>
      <c r="F83" s="238">
        <v>43878</v>
      </c>
      <c r="G83" s="237" t="s">
        <v>2641</v>
      </c>
      <c r="H83" s="237"/>
      <c r="I83" s="237">
        <v>0</v>
      </c>
      <c r="J83" s="237"/>
      <c r="K83" s="237"/>
      <c r="L83" s="237"/>
      <c r="M83" s="237"/>
      <c r="N83" s="237"/>
    </row>
    <row r="84" spans="1:14" x14ac:dyDescent="0.25">
      <c r="A84" s="237"/>
      <c r="B84" s="237" t="s">
        <v>2648</v>
      </c>
      <c r="C84" s="237" t="s">
        <v>1861</v>
      </c>
      <c r="D84" s="269" t="s">
        <v>2485</v>
      </c>
      <c r="E84" s="237" t="s">
        <v>2813</v>
      </c>
      <c r="F84" s="238">
        <v>43878</v>
      </c>
      <c r="G84" s="237" t="s">
        <v>2641</v>
      </c>
      <c r="H84" s="237"/>
      <c r="I84" s="237">
        <v>0</v>
      </c>
      <c r="J84" s="237"/>
      <c r="K84" s="237"/>
      <c r="L84" s="237"/>
      <c r="M84" s="237"/>
      <c r="N84" s="237"/>
    </row>
    <row r="85" spans="1:14" x14ac:dyDescent="0.25">
      <c r="A85" s="237"/>
      <c r="B85" s="237" t="s">
        <v>2648</v>
      </c>
      <c r="C85" s="237" t="s">
        <v>1862</v>
      </c>
      <c r="D85" s="269" t="s">
        <v>2486</v>
      </c>
      <c r="E85" s="237" t="s">
        <v>2813</v>
      </c>
      <c r="F85" s="238">
        <v>43878</v>
      </c>
      <c r="G85" s="237" t="s">
        <v>2641</v>
      </c>
      <c r="H85" s="237"/>
      <c r="I85" s="237">
        <v>0</v>
      </c>
      <c r="J85" s="237"/>
      <c r="K85" s="237"/>
      <c r="L85" s="237"/>
      <c r="M85" s="237"/>
      <c r="N85" s="237"/>
    </row>
    <row r="86" spans="1:14" ht="30" x14ac:dyDescent="0.25">
      <c r="A86" s="237"/>
      <c r="B86" s="237" t="s">
        <v>2648</v>
      </c>
      <c r="C86" s="237" t="s">
        <v>1863</v>
      </c>
      <c r="D86" s="269" t="s">
        <v>2710</v>
      </c>
      <c r="E86" s="237" t="s">
        <v>2813</v>
      </c>
      <c r="F86" s="238">
        <v>43878</v>
      </c>
      <c r="G86" s="237" t="s">
        <v>2641</v>
      </c>
      <c r="H86" s="237"/>
      <c r="I86" s="237">
        <v>0</v>
      </c>
      <c r="J86" s="237"/>
      <c r="K86" s="237"/>
      <c r="L86" s="237"/>
      <c r="M86" s="237"/>
      <c r="N86" s="237"/>
    </row>
    <row r="87" spans="1:14" x14ac:dyDescent="0.25">
      <c r="A87" s="237"/>
      <c r="B87" s="237" t="s">
        <v>2648</v>
      </c>
      <c r="C87" s="237" t="s">
        <v>1815</v>
      </c>
      <c r="D87" s="269" t="s">
        <v>2035</v>
      </c>
      <c r="E87" s="237" t="s">
        <v>2812</v>
      </c>
      <c r="F87" s="238">
        <v>43584</v>
      </c>
      <c r="G87" s="237" t="s">
        <v>2641</v>
      </c>
      <c r="H87" s="237"/>
      <c r="I87" s="237">
        <v>0</v>
      </c>
      <c r="J87" s="237"/>
      <c r="K87" s="237"/>
      <c r="L87" s="237"/>
      <c r="M87" s="237"/>
      <c r="N87" s="237"/>
    </row>
    <row r="88" spans="1:14" x14ac:dyDescent="0.25">
      <c r="A88" s="237"/>
      <c r="B88" s="237" t="s">
        <v>2648</v>
      </c>
      <c r="C88" s="237" t="s">
        <v>1791</v>
      </c>
      <c r="D88" s="269" t="s">
        <v>169</v>
      </c>
      <c r="E88" s="237" t="s">
        <v>2746</v>
      </c>
      <c r="F88" s="238">
        <v>43458</v>
      </c>
      <c r="G88" s="237" t="s">
        <v>2742</v>
      </c>
      <c r="H88" s="237"/>
      <c r="I88" s="237">
        <v>0</v>
      </c>
      <c r="J88" s="237"/>
      <c r="K88" s="237"/>
      <c r="L88" s="237"/>
      <c r="M88" s="237"/>
      <c r="N88" s="237"/>
    </row>
    <row r="89" spans="1:14" x14ac:dyDescent="0.25">
      <c r="A89" s="237"/>
      <c r="B89" s="237" t="s">
        <v>2648</v>
      </c>
      <c r="C89" s="237" t="s">
        <v>1792</v>
      </c>
      <c r="D89" s="269" t="s">
        <v>261</v>
      </c>
      <c r="E89" s="237" t="s">
        <v>2746</v>
      </c>
      <c r="F89" s="238">
        <v>43458</v>
      </c>
      <c r="G89" s="237" t="s">
        <v>2742</v>
      </c>
      <c r="H89" s="237"/>
      <c r="I89" s="237">
        <v>0</v>
      </c>
      <c r="J89" s="237"/>
      <c r="K89" s="237"/>
      <c r="L89" s="237"/>
      <c r="M89" s="237"/>
      <c r="N89" s="237"/>
    </row>
    <row r="90" spans="1:14" x14ac:dyDescent="0.25">
      <c r="A90" s="237"/>
      <c r="B90" s="237" t="s">
        <v>2648</v>
      </c>
      <c r="C90" s="237" t="s">
        <v>1793</v>
      </c>
      <c r="D90" s="269" t="s">
        <v>2038</v>
      </c>
      <c r="E90" s="237" t="s">
        <v>2746</v>
      </c>
      <c r="F90" s="238">
        <v>43458</v>
      </c>
      <c r="G90" s="237" t="s">
        <v>2742</v>
      </c>
      <c r="H90" s="237"/>
      <c r="I90" s="237">
        <v>0</v>
      </c>
      <c r="J90" s="237"/>
      <c r="K90" s="237"/>
      <c r="L90" s="237"/>
      <c r="M90" s="237"/>
      <c r="N90" s="237"/>
    </row>
    <row r="91" spans="1:14" x14ac:dyDescent="0.25">
      <c r="A91" s="237"/>
      <c r="B91" s="237" t="s">
        <v>2648</v>
      </c>
      <c r="C91" s="237" t="s">
        <v>1799</v>
      </c>
      <c r="D91" s="269" t="s">
        <v>268</v>
      </c>
      <c r="E91" s="237" t="s">
        <v>2746</v>
      </c>
      <c r="F91" s="238">
        <v>43458</v>
      </c>
      <c r="G91" s="237" t="s">
        <v>2742</v>
      </c>
      <c r="H91" s="237"/>
      <c r="I91" s="237">
        <v>0</v>
      </c>
      <c r="J91" s="237"/>
      <c r="K91" s="237"/>
      <c r="L91" s="237"/>
      <c r="M91" s="237"/>
      <c r="N91" s="237"/>
    </row>
    <row r="92" spans="1:14" x14ac:dyDescent="0.25">
      <c r="A92" s="237"/>
      <c r="B92" s="237" t="s">
        <v>2648</v>
      </c>
      <c r="C92" s="237" t="s">
        <v>1800</v>
      </c>
      <c r="D92" s="269" t="s">
        <v>269</v>
      </c>
      <c r="E92" s="237" t="s">
        <v>2746</v>
      </c>
      <c r="F92" s="238">
        <v>43458</v>
      </c>
      <c r="G92" s="237" t="s">
        <v>2742</v>
      </c>
      <c r="H92" s="237"/>
      <c r="I92" s="237">
        <v>0</v>
      </c>
      <c r="J92" s="237"/>
      <c r="K92" s="237"/>
      <c r="L92" s="237"/>
      <c r="M92" s="237"/>
      <c r="N92" s="237"/>
    </row>
    <row r="93" spans="1:14" x14ac:dyDescent="0.25">
      <c r="A93" s="237"/>
      <c r="B93" s="237" t="s">
        <v>2648</v>
      </c>
      <c r="C93" s="237" t="s">
        <v>1801</v>
      </c>
      <c r="D93" s="269" t="s">
        <v>270</v>
      </c>
      <c r="E93" s="237" t="s">
        <v>2746</v>
      </c>
      <c r="F93" s="238">
        <v>43458</v>
      </c>
      <c r="G93" s="237" t="s">
        <v>2742</v>
      </c>
      <c r="H93" s="237"/>
      <c r="I93" s="237">
        <v>0</v>
      </c>
      <c r="J93" s="237"/>
      <c r="K93" s="237"/>
      <c r="L93" s="237"/>
      <c r="M93" s="237"/>
      <c r="N93" s="237"/>
    </row>
    <row r="94" spans="1:14" x14ac:dyDescent="0.25">
      <c r="A94" s="237"/>
      <c r="B94" s="237" t="s">
        <v>2648</v>
      </c>
      <c r="C94" s="237" t="s">
        <v>1802</v>
      </c>
      <c r="D94" s="269" t="s">
        <v>271</v>
      </c>
      <c r="E94" s="237" t="s">
        <v>2746</v>
      </c>
      <c r="F94" s="238">
        <v>43458</v>
      </c>
      <c r="G94" s="237" t="s">
        <v>2742</v>
      </c>
      <c r="H94" s="237"/>
      <c r="I94" s="237">
        <v>0</v>
      </c>
      <c r="J94" s="237"/>
      <c r="K94" s="237"/>
      <c r="L94" s="237"/>
      <c r="M94" s="237"/>
      <c r="N94" s="237"/>
    </row>
    <row r="95" spans="1:14" x14ac:dyDescent="0.25">
      <c r="A95" s="237"/>
      <c r="B95" s="237" t="s">
        <v>2648</v>
      </c>
      <c r="C95" s="237" t="s">
        <v>1803</v>
      </c>
      <c r="D95" s="269" t="s">
        <v>272</v>
      </c>
      <c r="E95" s="237" t="s">
        <v>2746</v>
      </c>
      <c r="F95" s="238">
        <v>43458</v>
      </c>
      <c r="G95" s="237" t="s">
        <v>2742</v>
      </c>
      <c r="H95" s="237"/>
      <c r="I95" s="237">
        <v>0</v>
      </c>
      <c r="J95" s="237"/>
      <c r="K95" s="237"/>
      <c r="L95" s="237"/>
      <c r="M95" s="237"/>
      <c r="N95" s="237"/>
    </row>
    <row r="96" spans="1:14" x14ac:dyDescent="0.25">
      <c r="A96" s="237"/>
      <c r="B96" s="237" t="s">
        <v>2648</v>
      </c>
      <c r="C96" s="237" t="s">
        <v>1804</v>
      </c>
      <c r="D96" s="269" t="s">
        <v>273</v>
      </c>
      <c r="E96" s="237" t="s">
        <v>2746</v>
      </c>
      <c r="F96" s="238">
        <v>43458</v>
      </c>
      <c r="G96" s="237" t="s">
        <v>2742</v>
      </c>
      <c r="H96" s="237"/>
      <c r="I96" s="237">
        <v>0</v>
      </c>
      <c r="J96" s="237"/>
      <c r="K96" s="237"/>
      <c r="L96" s="237"/>
      <c r="M96" s="237"/>
      <c r="N96" s="237"/>
    </row>
    <row r="97" spans="1:14" x14ac:dyDescent="0.25">
      <c r="A97" s="237"/>
      <c r="B97" s="237" t="s">
        <v>2648</v>
      </c>
      <c r="C97" s="237" t="s">
        <v>1809</v>
      </c>
      <c r="D97" s="269" t="s">
        <v>2791</v>
      </c>
      <c r="E97" s="237" t="s">
        <v>2812</v>
      </c>
      <c r="F97" s="238">
        <v>43584</v>
      </c>
      <c r="G97" s="237" t="s">
        <v>2641</v>
      </c>
      <c r="H97" s="237"/>
      <c r="I97" s="237">
        <v>0</v>
      </c>
      <c r="J97" s="237"/>
      <c r="K97" s="237"/>
      <c r="L97" s="237"/>
      <c r="M97" s="237"/>
      <c r="N97" s="237"/>
    </row>
    <row r="98" spans="1:14" x14ac:dyDescent="0.25">
      <c r="A98" s="237"/>
      <c r="B98" s="237" t="s">
        <v>2648</v>
      </c>
      <c r="C98" s="237" t="s">
        <v>2977</v>
      </c>
      <c r="D98" s="269" t="s">
        <v>1907</v>
      </c>
      <c r="E98" s="237" t="s">
        <v>2976</v>
      </c>
      <c r="F98" s="238">
        <v>43766</v>
      </c>
      <c r="G98" s="237" t="s">
        <v>2742</v>
      </c>
      <c r="H98" s="237"/>
      <c r="I98" s="237">
        <v>0</v>
      </c>
      <c r="J98" s="237"/>
      <c r="K98" s="237"/>
      <c r="L98" s="237"/>
      <c r="M98" s="237"/>
      <c r="N98" s="237"/>
    </row>
    <row r="99" spans="1:14" x14ac:dyDescent="0.25">
      <c r="A99" s="237"/>
      <c r="B99" s="237" t="s">
        <v>2648</v>
      </c>
      <c r="C99" s="237" t="s">
        <v>2977</v>
      </c>
      <c r="D99" s="269" t="s">
        <v>1908</v>
      </c>
      <c r="E99" s="237" t="s">
        <v>2976</v>
      </c>
      <c r="F99" s="238">
        <v>43766</v>
      </c>
      <c r="G99" s="237" t="s">
        <v>2742</v>
      </c>
      <c r="H99" s="237"/>
      <c r="I99" s="237">
        <v>0</v>
      </c>
      <c r="J99" s="237"/>
      <c r="K99" s="237"/>
      <c r="L99" s="237"/>
      <c r="M99" s="237"/>
      <c r="N99" s="237"/>
    </row>
    <row r="100" spans="1:14" x14ac:dyDescent="0.25">
      <c r="A100" s="237"/>
      <c r="B100" s="237" t="s">
        <v>2648</v>
      </c>
      <c r="C100" s="237" t="s">
        <v>1743</v>
      </c>
      <c r="D100" s="269" t="s">
        <v>2956</v>
      </c>
      <c r="E100" s="237" t="s">
        <v>2745</v>
      </c>
      <c r="F100" s="238">
        <v>43514</v>
      </c>
      <c r="G100" s="237" t="s">
        <v>2742</v>
      </c>
      <c r="H100" s="237"/>
      <c r="I100" s="237">
        <v>0</v>
      </c>
      <c r="J100" s="237"/>
      <c r="K100" s="237"/>
      <c r="L100" s="237"/>
      <c r="M100" s="237"/>
      <c r="N100" s="237"/>
    </row>
    <row r="101" spans="1:14" x14ac:dyDescent="0.25">
      <c r="A101" s="237"/>
      <c r="B101" s="237" t="s">
        <v>2648</v>
      </c>
      <c r="C101" s="237" t="s">
        <v>1744</v>
      </c>
      <c r="D101" s="269" t="s">
        <v>2957</v>
      </c>
      <c r="E101" s="237" t="s">
        <v>2745</v>
      </c>
      <c r="F101" s="238">
        <v>43514</v>
      </c>
      <c r="G101" s="237" t="s">
        <v>2742</v>
      </c>
      <c r="H101" s="237"/>
      <c r="I101" s="237">
        <v>0</v>
      </c>
      <c r="J101" s="237"/>
      <c r="K101" s="237"/>
      <c r="L101" s="237"/>
      <c r="M101" s="237"/>
      <c r="N101" s="237"/>
    </row>
    <row r="102" spans="1:14" x14ac:dyDescent="0.25">
      <c r="A102" s="237"/>
      <c r="B102" s="237" t="s">
        <v>2648</v>
      </c>
      <c r="C102" s="237" t="s">
        <v>1751</v>
      </c>
      <c r="D102" s="269" t="s">
        <v>2964</v>
      </c>
      <c r="E102" s="237" t="s">
        <v>2745</v>
      </c>
      <c r="F102" s="238">
        <v>43514</v>
      </c>
      <c r="G102" s="237" t="s">
        <v>2742</v>
      </c>
      <c r="H102" s="237"/>
      <c r="I102" s="237">
        <v>0</v>
      </c>
      <c r="J102" s="237"/>
      <c r="K102" s="237"/>
      <c r="L102" s="237"/>
      <c r="M102" s="237"/>
      <c r="N102" s="237"/>
    </row>
    <row r="103" spans="1:14" x14ac:dyDescent="0.25">
      <c r="A103" s="237"/>
      <c r="B103" s="237" t="s">
        <v>2648</v>
      </c>
      <c r="C103" s="237" t="s">
        <v>1752</v>
      </c>
      <c r="D103" s="269" t="s">
        <v>2965</v>
      </c>
      <c r="E103" s="237" t="s">
        <v>2745</v>
      </c>
      <c r="F103" s="238">
        <v>43514</v>
      </c>
      <c r="G103" s="237" t="s">
        <v>2742</v>
      </c>
      <c r="H103" s="237"/>
      <c r="I103" s="237">
        <v>0</v>
      </c>
      <c r="J103" s="237"/>
      <c r="K103" s="237"/>
      <c r="L103" s="237"/>
      <c r="M103" s="237"/>
      <c r="N103" s="237"/>
    </row>
    <row r="104" spans="1:14" x14ac:dyDescent="0.25">
      <c r="A104" s="237"/>
      <c r="B104" s="237" t="s">
        <v>2648</v>
      </c>
      <c r="C104" s="237" t="s">
        <v>1753</v>
      </c>
      <c r="D104" s="269" t="s">
        <v>2966</v>
      </c>
      <c r="E104" s="237" t="s">
        <v>2745</v>
      </c>
      <c r="F104" s="238">
        <v>43514</v>
      </c>
      <c r="G104" s="237" t="s">
        <v>2742</v>
      </c>
      <c r="H104" s="237"/>
      <c r="I104" s="237">
        <v>0</v>
      </c>
      <c r="J104" s="237"/>
      <c r="K104" s="237"/>
      <c r="L104" s="237"/>
      <c r="M104" s="237"/>
      <c r="N104" s="237"/>
    </row>
    <row r="105" spans="1:14" x14ac:dyDescent="0.25">
      <c r="A105" s="237"/>
      <c r="B105" s="237" t="s">
        <v>2648</v>
      </c>
      <c r="C105" s="237" t="s">
        <v>1754</v>
      </c>
      <c r="D105" s="269" t="s">
        <v>2967</v>
      </c>
      <c r="E105" s="237" t="s">
        <v>2745</v>
      </c>
      <c r="F105" s="238">
        <v>43514</v>
      </c>
      <c r="G105" s="237" t="s">
        <v>2742</v>
      </c>
      <c r="H105" s="237"/>
      <c r="I105" s="237">
        <v>0</v>
      </c>
      <c r="J105" s="237"/>
      <c r="K105" s="237"/>
      <c r="L105" s="237"/>
      <c r="M105" s="237"/>
      <c r="N105" s="237"/>
    </row>
    <row r="106" spans="1:14" x14ac:dyDescent="0.25">
      <c r="A106" s="237"/>
      <c r="B106" s="237"/>
      <c r="C106" s="237"/>
      <c r="D106" s="269"/>
      <c r="E106" s="237"/>
      <c r="F106" s="238"/>
      <c r="G106" s="237"/>
      <c r="H106" s="237"/>
      <c r="I106" s="237"/>
      <c r="J106" s="237"/>
      <c r="K106" s="237"/>
      <c r="L106" s="237"/>
      <c r="M106" s="237"/>
      <c r="N106" s="237"/>
    </row>
  </sheetData>
  <mergeCells count="14">
    <mergeCell ref="A10:G10"/>
    <mergeCell ref="H10:N10"/>
    <mergeCell ref="A7:B7"/>
    <mergeCell ref="H7:I7"/>
    <mergeCell ref="A8:B8"/>
    <mergeCell ref="H8:I8"/>
    <mergeCell ref="A9:B9"/>
    <mergeCell ref="H9:I9"/>
    <mergeCell ref="A1:J4"/>
    <mergeCell ref="K1:N4"/>
    <mergeCell ref="A5:B5"/>
    <mergeCell ref="H5:I5"/>
    <mergeCell ref="A6:B6"/>
    <mergeCell ref="H6:I6"/>
  </mergeCells>
  <pageMargins left="0.70866141732283472" right="0.70866141732283472" top="0.74803149606299213" bottom="0.74803149606299213" header="0.31496062992125984" footer="0.31496062992125984"/>
  <pageSetup paperSize="8" scale="68" orientation="landscape" r:id="rId1"/>
  <headerFooter>
    <oddHeader>&amp;CEP18XXX - PRELIMINARY DOCUMENT LIST_REV0.xlsx</oddHead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15</vt:i4>
      </vt:variant>
    </vt:vector>
  </HeadingPairs>
  <TitlesOfParts>
    <vt:vector size="25" baseType="lpstr">
      <vt:lpstr>PROJECT DOC MATRIX</vt:lpstr>
      <vt:lpstr>Inputs</vt:lpstr>
      <vt:lpstr>PDL</vt:lpstr>
      <vt:lpstr>PROGRESS REPORT</vt:lpstr>
      <vt:lpstr>sent by week</vt:lpstr>
      <vt:lpstr>CRS</vt:lpstr>
      <vt:lpstr>RFI</vt:lpstr>
      <vt:lpstr>DATA</vt:lpstr>
      <vt:lpstr>Auxiliary</vt:lpstr>
      <vt:lpstr>PDL0 (MODEL)</vt:lpstr>
      <vt:lpstr>DURATIONM</vt:lpstr>
      <vt:lpstr>DURATIONW</vt:lpstr>
      <vt:lpstr>FDATE</vt:lpstr>
      <vt:lpstr>HTAG1</vt:lpstr>
      <vt:lpstr>HTAG3</vt:lpstr>
      <vt:lpstr>HTAG4</vt:lpstr>
      <vt:lpstr>HTAG5</vt:lpstr>
      <vt:lpstr>HTAG6</vt:lpstr>
      <vt:lpstr>HTAG7</vt:lpstr>
      <vt:lpstr>HTAG8</vt:lpstr>
      <vt:lpstr>PDL!Impression_des_titres</vt:lpstr>
      <vt:lpstr>'PDL0 (MODEL)'!Impression_des_titres</vt:lpstr>
      <vt:lpstr>JOB</vt:lpstr>
      <vt:lpstr>SDATE</vt:lpstr>
      <vt:lpstr>PDL!Zone_d_impression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Jean-Claude.ROOSSENS.pro@heurtey.net</dc:creator>
  <cp:lastModifiedBy>Micot, Nicolas            UTC CCS</cp:lastModifiedBy>
  <cp:lastPrinted>2019-02-18T09:32:51Z</cp:lastPrinted>
  <dcterms:created xsi:type="dcterms:W3CDTF">2009-10-15T09:14:48Z</dcterms:created>
  <dcterms:modified xsi:type="dcterms:W3CDTF">2019-02-18T13:31:52Z</dcterms:modified>
</cp:coreProperties>
</file>