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3800" windowHeight="9570"/>
  </bookViews>
  <sheets>
    <sheet name="Planning conversion" sheetId="1" r:id="rId1"/>
  </sheets>
  <calcPr calcId="14562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Y40" i="1" l="1"/>
  <c r="X40" i="1"/>
  <c r="W40" i="1"/>
  <c r="V40" i="1"/>
  <c r="Y39" i="1"/>
  <c r="X39" i="1"/>
  <c r="W39" i="1"/>
  <c r="V39" i="1"/>
  <c r="Y38" i="1"/>
  <c r="X38" i="1"/>
  <c r="W38" i="1"/>
  <c r="V38" i="1"/>
  <c r="Y37" i="1"/>
  <c r="X37" i="1"/>
  <c r="W37" i="1"/>
  <c r="V37" i="1"/>
  <c r="Y36" i="1"/>
  <c r="X36" i="1"/>
  <c r="W36" i="1"/>
  <c r="V36" i="1"/>
  <c r="Y35" i="1"/>
  <c r="X35" i="1"/>
  <c r="W35" i="1"/>
  <c r="V35" i="1"/>
  <c r="Y34" i="1"/>
  <c r="X34" i="1"/>
  <c r="W34" i="1"/>
  <c r="V34" i="1"/>
  <c r="Y33" i="1"/>
  <c r="X33" i="1"/>
  <c r="W33" i="1"/>
  <c r="V33" i="1"/>
  <c r="Y32" i="1"/>
  <c r="X32" i="1"/>
  <c r="W32" i="1"/>
  <c r="V32" i="1"/>
  <c r="Y31" i="1"/>
  <c r="X31" i="1"/>
  <c r="W31" i="1"/>
  <c r="V31" i="1"/>
  <c r="Y30" i="1"/>
  <c r="X30" i="1"/>
  <c r="W30" i="1"/>
  <c r="V30" i="1"/>
  <c r="Y29" i="1"/>
  <c r="X29" i="1"/>
  <c r="W29" i="1"/>
  <c r="V29" i="1"/>
  <c r="Y28" i="1"/>
  <c r="X28" i="1"/>
  <c r="W28" i="1"/>
  <c r="V28" i="1"/>
  <c r="Y27" i="1"/>
  <c r="X27" i="1"/>
  <c r="W27" i="1"/>
  <c r="V27" i="1"/>
  <c r="Y26" i="1"/>
  <c r="X26" i="1"/>
  <c r="W26" i="1"/>
  <c r="V26" i="1"/>
  <c r="Y25" i="1"/>
  <c r="X25" i="1"/>
  <c r="W25" i="1"/>
  <c r="V25" i="1"/>
  <c r="Y24" i="1"/>
  <c r="X24" i="1"/>
  <c r="W24" i="1"/>
  <c r="V24" i="1"/>
  <c r="Y23" i="1"/>
  <c r="X23" i="1"/>
  <c r="W23" i="1"/>
  <c r="V23" i="1"/>
  <c r="Y22" i="1"/>
  <c r="X22" i="1"/>
  <c r="W22" i="1"/>
  <c r="V22" i="1"/>
  <c r="Y21" i="1"/>
  <c r="X21" i="1"/>
  <c r="W21" i="1"/>
  <c r="V21" i="1"/>
  <c r="Y20" i="1"/>
  <c r="X20" i="1"/>
  <c r="W20" i="1"/>
  <c r="V20" i="1"/>
  <c r="Y19" i="1"/>
  <c r="X19" i="1"/>
  <c r="W19" i="1"/>
  <c r="V19" i="1"/>
  <c r="Y18" i="1"/>
  <c r="X18" i="1"/>
  <c r="W18" i="1"/>
  <c r="V18" i="1"/>
  <c r="Y17" i="1"/>
  <c r="X17" i="1"/>
  <c r="W17" i="1"/>
  <c r="V17" i="1"/>
  <c r="Y16" i="1"/>
  <c r="X16" i="1"/>
  <c r="W16" i="1"/>
  <c r="V16" i="1"/>
  <c r="Y15" i="1"/>
  <c r="X15" i="1"/>
  <c r="W15" i="1"/>
  <c r="V15" i="1"/>
  <c r="Y14" i="1"/>
  <c r="X14" i="1"/>
  <c r="W14" i="1"/>
  <c r="V14" i="1"/>
  <c r="Y13" i="1"/>
  <c r="X13" i="1"/>
  <c r="W13" i="1"/>
  <c r="V13" i="1"/>
  <c r="Y12" i="1"/>
  <c r="X12" i="1"/>
  <c r="W12" i="1"/>
  <c r="V12" i="1"/>
  <c r="Y11" i="1"/>
  <c r="X11" i="1"/>
  <c r="W11" i="1"/>
  <c r="V11" i="1"/>
  <c r="Y10" i="1"/>
  <c r="X10" i="1"/>
  <c r="V10" i="1"/>
  <c r="W10" i="1"/>
  <c r="AA40" i="1"/>
  <c r="AA39" i="1"/>
  <c r="AA38" i="1"/>
  <c r="AA37" i="1"/>
  <c r="AA36" i="1"/>
  <c r="AA35" i="1"/>
  <c r="AA34" i="1"/>
  <c r="AA33" i="1"/>
  <c r="AA32" i="1"/>
  <c r="AA31" i="1"/>
  <c r="AA30" i="1"/>
  <c r="AA29" i="1"/>
  <c r="AA28" i="1"/>
  <c r="AA27" i="1"/>
  <c r="AA26" i="1"/>
  <c r="AA25" i="1"/>
  <c r="AA24" i="1"/>
  <c r="AA23" i="1"/>
  <c r="AA22" i="1"/>
  <c r="AA21" i="1"/>
  <c r="AA20" i="1"/>
  <c r="AA19" i="1"/>
  <c r="AA18" i="1"/>
  <c r="AA17" i="1"/>
  <c r="AA16" i="1"/>
  <c r="AA14" i="1"/>
  <c r="AA13" i="1"/>
  <c r="AA12" i="1"/>
  <c r="AA11" i="1"/>
  <c r="AA10" i="1"/>
  <c r="AA15" i="1"/>
  <c r="V42" i="1"/>
  <c r="V43" i="1"/>
  <c r="AA47" i="1"/>
  <c r="V47" i="1"/>
  <c r="J18" i="1"/>
  <c r="J17" i="1"/>
  <c r="J28" i="1"/>
  <c r="R32" i="1"/>
  <c r="R31" i="1"/>
  <c r="R18" i="1"/>
  <c r="R17" i="1"/>
  <c r="R28" i="1"/>
  <c r="R10" i="1"/>
  <c r="R11" i="1"/>
  <c r="R12" i="1"/>
  <c r="R13" i="1"/>
  <c r="R14" i="1"/>
  <c r="R15" i="1"/>
  <c r="R16" i="1"/>
  <c r="R19" i="1"/>
  <c r="R20" i="1"/>
  <c r="R21" i="1"/>
  <c r="R22" i="1"/>
  <c r="R23" i="1"/>
  <c r="R24" i="1"/>
  <c r="R25" i="1"/>
  <c r="R26" i="1"/>
  <c r="R27" i="1"/>
  <c r="R29" i="1"/>
  <c r="R30" i="1"/>
  <c r="R33" i="1"/>
  <c r="R34" i="1"/>
  <c r="R35" i="1"/>
  <c r="R36" i="1"/>
  <c r="R37" i="1"/>
  <c r="R38" i="1"/>
  <c r="R39" i="1"/>
  <c r="R40" i="1"/>
  <c r="L42" i="1"/>
  <c r="L43" i="1"/>
  <c r="R47" i="1"/>
  <c r="L47" i="1"/>
  <c r="Q40" i="1"/>
  <c r="Q39" i="1"/>
  <c r="Q38" i="1"/>
  <c r="Q37" i="1"/>
  <c r="Q36" i="1"/>
  <c r="Q35" i="1"/>
  <c r="Q34" i="1"/>
  <c r="Q33" i="1"/>
  <c r="Q30" i="1"/>
  <c r="Q29" i="1"/>
  <c r="Q27" i="1"/>
  <c r="Q26" i="1"/>
  <c r="Q25" i="1"/>
  <c r="Q24" i="1"/>
  <c r="Q23" i="1"/>
  <c r="Q22" i="1"/>
  <c r="Q21" i="1"/>
  <c r="Q20" i="1"/>
  <c r="Q19" i="1"/>
  <c r="Q16" i="1"/>
  <c r="Q15" i="1"/>
  <c r="Q14" i="1"/>
  <c r="Q13" i="1"/>
  <c r="Q12" i="1"/>
  <c r="Q11" i="1"/>
  <c r="Q10" i="1"/>
  <c r="J10" i="1"/>
  <c r="J11" i="1"/>
  <c r="J12" i="1"/>
  <c r="J13" i="1"/>
  <c r="J14" i="1"/>
  <c r="J15" i="1"/>
  <c r="J16" i="1"/>
  <c r="J19" i="1"/>
  <c r="J20" i="1"/>
  <c r="J21" i="1"/>
  <c r="J22" i="1"/>
  <c r="J23" i="1"/>
  <c r="J24" i="1"/>
  <c r="J25" i="1"/>
  <c r="J26" i="1"/>
  <c r="J27" i="1"/>
  <c r="J29" i="1"/>
  <c r="J30" i="1"/>
  <c r="J31" i="1"/>
  <c r="J32" i="1"/>
  <c r="J33" i="1"/>
  <c r="J34" i="1"/>
  <c r="J35" i="1"/>
  <c r="J36" i="1"/>
  <c r="J37" i="1"/>
  <c r="J38" i="1"/>
  <c r="J39" i="1"/>
  <c r="J40" i="1"/>
  <c r="D42" i="1"/>
  <c r="D43" i="1"/>
  <c r="J47" i="1"/>
  <c r="D47" i="1"/>
  <c r="I40" i="1"/>
  <c r="I37" i="1"/>
  <c r="I36" i="1"/>
  <c r="I30" i="1"/>
  <c r="I29" i="1"/>
  <c r="I23" i="1"/>
  <c r="I22" i="1"/>
  <c r="I16" i="1"/>
  <c r="I15" i="1"/>
</calcChain>
</file>

<file path=xl/sharedStrings.xml><?xml version="1.0" encoding="utf-8"?>
<sst xmlns="http://schemas.openxmlformats.org/spreadsheetml/2006/main" count="163" uniqueCount="31">
  <si>
    <t>PLANNING GENERAL</t>
  </si>
  <si>
    <t>PLANNING INDIVIDUEL</t>
  </si>
  <si>
    <t>Reporting :</t>
  </si>
  <si>
    <t>Promoter code</t>
  </si>
  <si>
    <t>PBSLJM</t>
  </si>
  <si>
    <t>Start at</t>
  </si>
  <si>
    <t>h</t>
  </si>
  <si>
    <t>Meeting :</t>
  </si>
  <si>
    <t>End at</t>
  </si>
  <si>
    <t>Break volume</t>
  </si>
  <si>
    <t>Training :</t>
  </si>
  <si>
    <t>Late</t>
  </si>
  <si>
    <t>Promoter</t>
  </si>
  <si>
    <t>Total  H</t>
  </si>
  <si>
    <t>Marina</t>
  </si>
  <si>
    <t>Thursday</t>
  </si>
  <si>
    <t>Friday</t>
  </si>
  <si>
    <t>Saturday</t>
  </si>
  <si>
    <t>Sunday</t>
  </si>
  <si>
    <t>Monday</t>
  </si>
  <si>
    <t>Tuesday</t>
  </si>
  <si>
    <t>Wednesday</t>
  </si>
  <si>
    <t>TOTAL S/BH HOURS :</t>
  </si>
  <si>
    <t>TOTAL WEEKLY HOURS :</t>
  </si>
  <si>
    <t>GRAND TOTAL HOURS :</t>
  </si>
  <si>
    <t>BRAND X</t>
  </si>
  <si>
    <t>BRAND Y</t>
  </si>
  <si>
    <t>ACTIVITY</t>
  </si>
  <si>
    <t>Break schedule</t>
  </si>
  <si>
    <t>Comment</t>
  </si>
  <si>
    <t>FORUM FORM - PLANNING G TO PLANING 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</si>
</sst>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13C09]dddd\,\ d\ mmmm\,\ yyyy;@"/>
    <numFmt numFmtId="165" formatCode="dd/mm/yyyy;@"/>
  </numFmts>
  <fonts count="1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206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b/>
      <sz val="8"/>
      <color theme="0"/>
      <name val="Arial"/>
      <family val="2"/>
    </font>
    <font>
      <b/>
      <sz val="14"/>
      <color theme="0"/>
      <name val="Calibri"/>
      <family val="2"/>
      <scheme val="minor"/>
    </font>
    <font>
      <b/>
      <sz val="14"/>
      <color rgb="FF002060"/>
      <name val="Calibri"/>
      <family val="2"/>
      <scheme val="minor"/>
    </font>
    <font>
      <b/>
      <u val="double"/>
      <sz val="18"/>
      <color rgb="FF00206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6"/>
      <color rgb="FF00B05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hair">
        <color indexed="64"/>
      </bottom>
      <diagonal/>
    </border>
    <border>
      <left style="thin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tted">
        <color auto="1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dotted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ashed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dashed">
        <color indexed="64"/>
      </right>
      <top/>
      <bottom style="dashed">
        <color indexed="64"/>
      </bottom>
      <diagonal/>
    </border>
  </borders>
  <cellStyleXfs count="1">
    <xf numFmtId="0" fontId="0" fillId="0" borderId="0"/>
  </cellStyleXfs>
  <cellXfs count="112">
    <xf numFmtId="0" fontId="0" fillId="0" borderId="0" xfId="0"/>
    <xf numFmtId="0" fontId="1" fillId="5" borderId="4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6" fillId="3" borderId="6" xfId="0" applyFont="1" applyFill="1" applyBorder="1"/>
    <xf numFmtId="0" fontId="6" fillId="6" borderId="6" xfId="0" applyFont="1" applyFill="1" applyBorder="1"/>
    <xf numFmtId="0" fontId="6" fillId="3" borderId="7" xfId="0" applyFont="1" applyFill="1" applyBorder="1"/>
    <xf numFmtId="0" fontId="0" fillId="3" borderId="8" xfId="0" applyFill="1" applyBorder="1"/>
    <xf numFmtId="2" fontId="4" fillId="3" borderId="9" xfId="0" applyNumberFormat="1" applyFont="1" applyFill="1" applyBorder="1" applyAlignment="1">
      <alignment horizontal="right" vertical="center"/>
    </xf>
    <xf numFmtId="2" fontId="4" fillId="3" borderId="10" xfId="0" applyNumberFormat="1" applyFont="1" applyFill="1" applyBorder="1" applyAlignment="1">
      <alignment horizontal="right" vertical="center"/>
    </xf>
    <xf numFmtId="0" fontId="6" fillId="3" borderId="11" xfId="0" applyFont="1" applyFill="1" applyBorder="1"/>
    <xf numFmtId="2" fontId="7" fillId="3" borderId="12" xfId="0" applyNumberFormat="1" applyFont="1" applyFill="1" applyBorder="1" applyAlignment="1">
      <alignment horizontal="right" vertical="center"/>
    </xf>
    <xf numFmtId="0" fontId="0" fillId="3" borderId="0" xfId="0" applyFill="1" applyBorder="1" applyAlignment="1">
      <alignment horizontal="center" vertical="center"/>
    </xf>
    <xf numFmtId="0" fontId="0" fillId="3" borderId="0" xfId="0" applyFill="1" applyBorder="1"/>
    <xf numFmtId="0" fontId="1" fillId="4" borderId="13" xfId="0" applyFont="1" applyFill="1" applyBorder="1" applyAlignment="1">
      <alignment horizontal="center" vertical="center" wrapText="1"/>
    </xf>
    <xf numFmtId="0" fontId="5" fillId="3" borderId="15" xfId="0" applyFont="1" applyFill="1" applyBorder="1" applyAlignment="1">
      <alignment horizontal="center" vertical="center" wrapText="1"/>
    </xf>
    <xf numFmtId="2" fontId="0" fillId="3" borderId="16" xfId="0" applyNumberFormat="1" applyFill="1" applyBorder="1" applyAlignment="1">
      <alignment horizontal="center" vertical="center"/>
    </xf>
    <xf numFmtId="2" fontId="0" fillId="6" borderId="16" xfId="0" applyNumberFormat="1" applyFill="1" applyBorder="1" applyAlignment="1">
      <alignment horizontal="center" vertical="center"/>
    </xf>
    <xf numFmtId="2" fontId="0" fillId="3" borderId="17" xfId="0" applyNumberFormat="1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8" fillId="3" borderId="0" xfId="0" applyFont="1" applyFill="1" applyBorder="1" applyAlignment="1">
      <alignment vertical="center"/>
    </xf>
    <xf numFmtId="0" fontId="0" fillId="3" borderId="19" xfId="0" applyFill="1" applyBorder="1"/>
    <xf numFmtId="0" fontId="8" fillId="3" borderId="20" xfId="0" applyFont="1" applyFill="1" applyBorder="1" applyAlignment="1">
      <alignment vertical="center"/>
    </xf>
    <xf numFmtId="0" fontId="0" fillId="3" borderId="21" xfId="0" applyFill="1" applyBorder="1"/>
    <xf numFmtId="0" fontId="0" fillId="3" borderId="14" xfId="0" applyFill="1" applyBorder="1"/>
    <xf numFmtId="0" fontId="0" fillId="2" borderId="13" xfId="0" applyFill="1" applyBorder="1" applyAlignment="1">
      <alignment horizontal="left"/>
    </xf>
    <xf numFmtId="0" fontId="1" fillId="5" borderId="22" xfId="0" applyFont="1" applyFill="1" applyBorder="1" applyAlignment="1">
      <alignment horizontal="center" vertical="center" wrapText="1"/>
    </xf>
    <xf numFmtId="0" fontId="5" fillId="3" borderId="23" xfId="0" applyFont="1" applyFill="1" applyBorder="1" applyAlignment="1">
      <alignment horizontal="center" vertical="center" wrapText="1"/>
    </xf>
    <xf numFmtId="2" fontId="0" fillId="3" borderId="24" xfId="0" applyNumberFormat="1" applyFill="1" applyBorder="1" applyAlignment="1">
      <alignment horizontal="center" vertical="center"/>
    </xf>
    <xf numFmtId="2" fontId="0" fillId="6" borderId="24" xfId="0" applyNumberFormat="1" applyFill="1" applyBorder="1" applyAlignment="1">
      <alignment horizontal="center" vertical="center"/>
    </xf>
    <xf numFmtId="2" fontId="0" fillId="3" borderId="25" xfId="0" applyNumberFormat="1" applyFill="1" applyBorder="1" applyAlignment="1">
      <alignment horizontal="center" vertical="center"/>
    </xf>
    <xf numFmtId="2" fontId="6" fillId="2" borderId="13" xfId="0" applyNumberFormat="1" applyFont="1" applyFill="1" applyBorder="1" applyAlignment="1">
      <alignment horizontal="left"/>
    </xf>
    <xf numFmtId="0" fontId="0" fillId="3" borderId="26" xfId="0" applyFill="1" applyBorder="1"/>
    <xf numFmtId="0" fontId="1" fillId="4" borderId="22" xfId="0" applyFont="1" applyFill="1" applyBorder="1" applyAlignment="1">
      <alignment horizontal="center" vertical="center" wrapText="1"/>
    </xf>
    <xf numFmtId="2" fontId="2" fillId="3" borderId="24" xfId="0" applyNumberFormat="1" applyFont="1" applyFill="1" applyBorder="1" applyAlignment="1">
      <alignment horizontal="center" vertical="center"/>
    </xf>
    <xf numFmtId="2" fontId="2" fillId="6" borderId="24" xfId="0" applyNumberFormat="1" applyFont="1" applyFill="1" applyBorder="1" applyAlignment="1">
      <alignment horizontal="center" vertical="center"/>
    </xf>
    <xf numFmtId="2" fontId="2" fillId="3" borderId="25" xfId="0" applyNumberFormat="1" applyFont="1" applyFill="1" applyBorder="1" applyAlignment="1">
      <alignment horizontal="center" vertical="center"/>
    </xf>
    <xf numFmtId="0" fontId="2" fillId="3" borderId="21" xfId="0" applyFont="1" applyFill="1" applyBorder="1" applyAlignment="1">
      <alignment horizontal="right" vertical="center"/>
    </xf>
    <xf numFmtId="0" fontId="1" fillId="4" borderId="28" xfId="0" applyFont="1" applyFill="1" applyBorder="1" applyAlignment="1">
      <alignment horizontal="center" vertical="center" wrapText="1"/>
    </xf>
    <xf numFmtId="0" fontId="5" fillId="3" borderId="29" xfId="0" applyFont="1" applyFill="1" applyBorder="1" applyAlignment="1">
      <alignment horizontal="center" vertical="center" wrapText="1"/>
    </xf>
    <xf numFmtId="2" fontId="0" fillId="3" borderId="30" xfId="0" applyNumberFormat="1" applyFill="1" applyBorder="1" applyAlignment="1">
      <alignment horizontal="center" vertical="center"/>
    </xf>
    <xf numFmtId="2" fontId="0" fillId="6" borderId="30" xfId="0" applyNumberFormat="1" applyFill="1" applyBorder="1" applyAlignment="1">
      <alignment horizontal="center" vertical="center"/>
    </xf>
    <xf numFmtId="0" fontId="0" fillId="3" borderId="31" xfId="0" applyFill="1" applyBorder="1" applyAlignment="1">
      <alignment horizontal="center" vertical="center"/>
    </xf>
    <xf numFmtId="2" fontId="4" fillId="3" borderId="26" xfId="0" applyNumberFormat="1" applyFont="1" applyFill="1" applyBorder="1" applyAlignment="1">
      <alignment horizontal="center" vertical="center"/>
    </xf>
    <xf numFmtId="2" fontId="3" fillId="3" borderId="27" xfId="0" applyNumberFormat="1" applyFont="1" applyFill="1" applyBorder="1"/>
    <xf numFmtId="164" fontId="10" fillId="3" borderId="32" xfId="0" applyNumberFormat="1" applyFont="1" applyFill="1" applyBorder="1" applyAlignment="1">
      <alignment horizontal="right" vertical="center"/>
    </xf>
    <xf numFmtId="165" fontId="10" fillId="3" borderId="33" xfId="0" applyNumberFormat="1" applyFont="1" applyFill="1" applyBorder="1" applyAlignment="1">
      <alignment horizontal="left" vertical="center"/>
    </xf>
    <xf numFmtId="164" fontId="10" fillId="3" borderId="34" xfId="0" applyNumberFormat="1" applyFont="1" applyFill="1" applyBorder="1" applyAlignment="1">
      <alignment horizontal="right" vertical="center"/>
    </xf>
    <xf numFmtId="165" fontId="10" fillId="3" borderId="35" xfId="0" applyNumberFormat="1" applyFont="1" applyFill="1" applyBorder="1" applyAlignment="1">
      <alignment horizontal="left" vertical="center"/>
    </xf>
    <xf numFmtId="164" fontId="10" fillId="6" borderId="34" xfId="0" applyNumberFormat="1" applyFont="1" applyFill="1" applyBorder="1" applyAlignment="1">
      <alignment horizontal="right" vertical="center"/>
    </xf>
    <xf numFmtId="165" fontId="10" fillId="6" borderId="35" xfId="0" applyNumberFormat="1" applyFont="1" applyFill="1" applyBorder="1" applyAlignment="1">
      <alignment horizontal="left" vertical="center"/>
    </xf>
    <xf numFmtId="164" fontId="10" fillId="3" borderId="36" xfId="0" applyNumberFormat="1" applyFont="1" applyFill="1" applyBorder="1" applyAlignment="1">
      <alignment horizontal="right" vertical="center"/>
    </xf>
    <xf numFmtId="165" fontId="10" fillId="3" borderId="37" xfId="0" applyNumberFormat="1" applyFont="1" applyFill="1" applyBorder="1" applyAlignment="1">
      <alignment horizontal="left" vertical="center"/>
    </xf>
    <xf numFmtId="164" fontId="11" fillId="4" borderId="34" xfId="0" applyNumberFormat="1" applyFont="1" applyFill="1" applyBorder="1" applyAlignment="1">
      <alignment horizontal="right" vertical="center"/>
    </xf>
    <xf numFmtId="164" fontId="11" fillId="4" borderId="26" xfId="0" applyNumberFormat="1" applyFont="1" applyFill="1" applyBorder="1" applyAlignment="1">
      <alignment horizontal="right" vertical="center"/>
    </xf>
    <xf numFmtId="0" fontId="1" fillId="4" borderId="38" xfId="0" applyFont="1" applyFill="1" applyBorder="1"/>
    <xf numFmtId="0" fontId="1" fillId="4" borderId="29" xfId="0" applyFont="1" applyFill="1" applyBorder="1" applyAlignment="1">
      <alignment horizontal="right" vertical="center"/>
    </xf>
    <xf numFmtId="0" fontId="1" fillId="4" borderId="39" xfId="0" applyFont="1" applyFill="1" applyBorder="1"/>
    <xf numFmtId="0" fontId="1" fillId="4" borderId="40" xfId="0" applyFont="1" applyFill="1" applyBorder="1" applyAlignment="1">
      <alignment horizontal="right" vertical="center"/>
    </xf>
    <xf numFmtId="0" fontId="1" fillId="4" borderId="34" xfId="0" applyFont="1" applyFill="1" applyBorder="1"/>
    <xf numFmtId="0" fontId="1" fillId="4" borderId="26" xfId="0" applyFont="1" applyFill="1" applyBorder="1"/>
    <xf numFmtId="0" fontId="1" fillId="4" borderId="41" xfId="0" applyFont="1" applyFill="1" applyBorder="1"/>
    <xf numFmtId="0" fontId="1" fillId="4" borderId="42" xfId="0" applyFont="1" applyFill="1" applyBorder="1" applyAlignment="1">
      <alignment horizontal="right" vertical="center"/>
    </xf>
    <xf numFmtId="0" fontId="0" fillId="7" borderId="0" xfId="0" applyFill="1"/>
    <xf numFmtId="0" fontId="0" fillId="3" borderId="0" xfId="0" applyFill="1"/>
    <xf numFmtId="0" fontId="12" fillId="2" borderId="13" xfId="0" applyFont="1" applyFill="1" applyBorder="1" applyAlignment="1">
      <alignment horizontal="left" vertical="center"/>
    </xf>
    <xf numFmtId="165" fontId="10" fillId="3" borderId="2" xfId="0" applyNumberFormat="1" applyFont="1" applyFill="1" applyBorder="1" applyAlignment="1">
      <alignment horizontal="left" vertical="center"/>
    </xf>
    <xf numFmtId="164" fontId="11" fillId="4" borderId="0" xfId="0" applyNumberFormat="1" applyFont="1" applyFill="1" applyBorder="1" applyAlignment="1">
      <alignment horizontal="right" vertical="center"/>
    </xf>
    <xf numFmtId="0" fontId="1" fillId="4" borderId="15" xfId="0" applyFont="1" applyFill="1" applyBorder="1" applyAlignment="1">
      <alignment horizontal="right" vertical="center"/>
    </xf>
    <xf numFmtId="0" fontId="1" fillId="4" borderId="21" xfId="0" applyFont="1" applyFill="1" applyBorder="1" applyAlignment="1">
      <alignment horizontal="right" vertical="center"/>
    </xf>
    <xf numFmtId="0" fontId="1" fillId="4" borderId="0" xfId="0" applyFont="1" applyFill="1" applyBorder="1"/>
    <xf numFmtId="0" fontId="1" fillId="4" borderId="43" xfId="0" applyFont="1" applyFill="1" applyBorder="1" applyAlignment="1">
      <alignment horizontal="right" vertical="center"/>
    </xf>
    <xf numFmtId="165" fontId="10" fillId="3" borderId="44" xfId="0" applyNumberFormat="1" applyFont="1" applyFill="1" applyBorder="1" applyAlignment="1">
      <alignment horizontal="left" vertical="center"/>
    </xf>
    <xf numFmtId="165" fontId="10" fillId="6" borderId="2" xfId="0" applyNumberFormat="1" applyFont="1" applyFill="1" applyBorder="1" applyAlignment="1">
      <alignment horizontal="left" vertical="center"/>
    </xf>
    <xf numFmtId="165" fontId="10" fillId="3" borderId="3" xfId="0" applyNumberFormat="1" applyFont="1" applyFill="1" applyBorder="1" applyAlignment="1">
      <alignment horizontal="left" vertical="center"/>
    </xf>
    <xf numFmtId="0" fontId="12" fillId="2" borderId="45" xfId="0" applyFont="1" applyFill="1" applyBorder="1" applyAlignment="1">
      <alignment horizontal="left" vertical="center"/>
    </xf>
    <xf numFmtId="0" fontId="1" fillId="5" borderId="46" xfId="0" applyFont="1" applyFill="1" applyBorder="1" applyAlignment="1">
      <alignment horizontal="center" vertical="center" wrapText="1"/>
    </xf>
    <xf numFmtId="0" fontId="5" fillId="3" borderId="47" xfId="0" applyFont="1" applyFill="1" applyBorder="1" applyAlignment="1">
      <alignment horizontal="center" vertical="center" wrapText="1"/>
    </xf>
    <xf numFmtId="2" fontId="2" fillId="3" borderId="49" xfId="0" applyNumberFormat="1" applyFont="1" applyFill="1" applyBorder="1" applyAlignment="1">
      <alignment horizontal="center" vertical="center"/>
    </xf>
    <xf numFmtId="2" fontId="2" fillId="6" borderId="49" xfId="0" applyNumberFormat="1" applyFont="1" applyFill="1" applyBorder="1" applyAlignment="1">
      <alignment horizontal="center" vertical="center"/>
    </xf>
    <xf numFmtId="0" fontId="6" fillId="3" borderId="50" xfId="0" applyFont="1" applyFill="1" applyBorder="1"/>
    <xf numFmtId="2" fontId="2" fillId="3" borderId="51" xfId="0" applyNumberFormat="1" applyFont="1" applyFill="1" applyBorder="1" applyAlignment="1">
      <alignment horizontal="center" vertical="center"/>
    </xf>
    <xf numFmtId="0" fontId="0" fillId="3" borderId="52" xfId="0" applyFill="1" applyBorder="1"/>
    <xf numFmtId="2" fontId="4" fillId="3" borderId="38" xfId="0" applyNumberFormat="1" applyFont="1" applyFill="1" applyBorder="1" applyAlignment="1">
      <alignment horizontal="right" vertical="center"/>
    </xf>
    <xf numFmtId="2" fontId="4" fillId="3" borderId="39" xfId="0" applyNumberFormat="1" applyFont="1" applyFill="1" applyBorder="1" applyAlignment="1">
      <alignment horizontal="right" vertical="center"/>
    </xf>
    <xf numFmtId="0" fontId="6" fillId="3" borderId="53" xfId="0" applyFont="1" applyFill="1" applyBorder="1"/>
    <xf numFmtId="2" fontId="7" fillId="3" borderId="54" xfId="0" applyNumberFormat="1" applyFont="1" applyFill="1" applyBorder="1" applyAlignment="1">
      <alignment horizontal="right" vertical="center"/>
    </xf>
    <xf numFmtId="2" fontId="4" fillId="3" borderId="0" xfId="0" applyNumberFormat="1" applyFont="1" applyFill="1" applyBorder="1" applyAlignment="1">
      <alignment horizontal="center" vertical="center"/>
    </xf>
    <xf numFmtId="2" fontId="3" fillId="3" borderId="14" xfId="0" applyNumberFormat="1" applyFont="1" applyFill="1" applyBorder="1"/>
    <xf numFmtId="0" fontId="5" fillId="3" borderId="56" xfId="0" applyFont="1" applyFill="1" applyBorder="1" applyAlignment="1">
      <alignment horizontal="center" vertical="center" wrapText="1"/>
    </xf>
    <xf numFmtId="0" fontId="1" fillId="4" borderId="57" xfId="0" applyFont="1" applyFill="1" applyBorder="1" applyAlignment="1">
      <alignment horizontal="center" vertical="center" wrapText="1"/>
    </xf>
    <xf numFmtId="2" fontId="3" fillId="2" borderId="55" xfId="0" applyNumberFormat="1" applyFont="1" applyFill="1" applyBorder="1" applyAlignment="1">
      <alignment horizontal="right" vertical="center"/>
    </xf>
    <xf numFmtId="0" fontId="14" fillId="3" borderId="0" xfId="0" applyFont="1" applyFill="1"/>
    <xf numFmtId="0" fontId="15" fillId="8" borderId="1" xfId="0" applyFont="1" applyFill="1" applyBorder="1" applyAlignment="1">
      <alignment horizontal="left" vertical="center"/>
    </xf>
    <xf numFmtId="0" fontId="1" fillId="8" borderId="13" xfId="0" applyFont="1" applyFill="1" applyBorder="1" applyAlignment="1">
      <alignment horizontal="left"/>
    </xf>
    <xf numFmtId="0" fontId="9" fillId="8" borderId="13" xfId="0" applyFont="1" applyFill="1" applyBorder="1" applyAlignment="1">
      <alignment horizontal="left"/>
    </xf>
    <xf numFmtId="0" fontId="0" fillId="8" borderId="13" xfId="0" applyFill="1" applyBorder="1" applyAlignment="1">
      <alignment horizontal="left"/>
    </xf>
    <xf numFmtId="2" fontId="6" fillId="8" borderId="13" xfId="0" applyNumberFormat="1" applyFont="1" applyFill="1" applyBorder="1" applyAlignment="1">
      <alignment horizontal="left"/>
    </xf>
    <xf numFmtId="2" fontId="6" fillId="8" borderId="28" xfId="0" applyNumberFormat="1" applyFont="1" applyFill="1" applyBorder="1" applyAlignment="1">
      <alignment horizontal="left"/>
    </xf>
    <xf numFmtId="0" fontId="16" fillId="8" borderId="1" xfId="0" applyFont="1" applyFill="1" applyBorder="1" applyAlignment="1">
      <alignment horizontal="left" vertical="center"/>
    </xf>
    <xf numFmtId="2" fontId="9" fillId="6" borderId="16" xfId="0" applyNumberFormat="1" applyFont="1" applyFill="1" applyBorder="1" applyAlignment="1">
      <alignment horizontal="center" vertical="center"/>
    </xf>
    <xf numFmtId="2" fontId="9" fillId="6" borderId="24" xfId="0" applyNumberFormat="1" applyFont="1" applyFill="1" applyBorder="1" applyAlignment="1">
      <alignment horizontal="center" vertical="center"/>
    </xf>
    <xf numFmtId="2" fontId="5" fillId="6" borderId="24" xfId="0" applyNumberFormat="1" applyFont="1" applyFill="1" applyBorder="1" applyAlignment="1">
      <alignment horizontal="center" vertical="center"/>
    </xf>
    <xf numFmtId="2" fontId="9" fillId="6" borderId="30" xfId="0" applyNumberFormat="1" applyFont="1" applyFill="1" applyBorder="1" applyAlignment="1">
      <alignment horizontal="center" vertical="center"/>
    </xf>
    <xf numFmtId="0" fontId="13" fillId="0" borderId="58" xfId="0" applyFont="1" applyBorder="1" applyAlignment="1">
      <alignment horizontal="center"/>
    </xf>
    <xf numFmtId="0" fontId="13" fillId="0" borderId="59" xfId="0" applyFont="1" applyBorder="1" applyAlignment="1">
      <alignment horizontal="center"/>
    </xf>
    <xf numFmtId="0" fontId="13" fillId="0" borderId="60" xfId="0" applyFont="1" applyBorder="1" applyAlignment="1">
      <alignment horizontal="center"/>
    </xf>
    <xf numFmtId="0" fontId="13" fillId="3" borderId="58" xfId="0" applyFont="1" applyFill="1" applyBorder="1" applyAlignment="1">
      <alignment horizontal="center"/>
    </xf>
    <xf numFmtId="0" fontId="13" fillId="3" borderId="59" xfId="0" applyFont="1" applyFill="1" applyBorder="1" applyAlignment="1">
      <alignment horizontal="center"/>
    </xf>
    <xf numFmtId="0" fontId="13" fillId="3" borderId="60" xfId="0" applyFont="1" applyFill="1" applyBorder="1" applyAlignment="1">
      <alignment horizontal="center"/>
    </xf>
    <xf numFmtId="0" fontId="9" fillId="3" borderId="48" xfId="0" applyFont="1" applyFill="1" applyBorder="1"/>
    <xf numFmtId="2" fontId="9" fillId="3" borderId="16" xfId="0" applyNumberFormat="1" applyFont="1" applyFill="1" applyBorder="1" applyAlignment="1">
      <alignment horizontal="center" vertical="center"/>
    </xf>
    <xf numFmtId="0" fontId="9" fillId="6" borderId="48" xfId="0" applyFont="1" applyFill="1" applyBorder="1"/>
  </cellXfs>
  <cellStyles count="1">
    <cellStyle name="Normal" xfId="0" builtinId="0"/>
  </cellStyles>
  <dxfs count="7"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161925</xdr:colOff>
      <xdr:row>4</xdr:row>
      <xdr:rowOff>19050</xdr:rowOff>
    </xdr:from>
    <xdr:to>
      <xdr:col>18</xdr:col>
      <xdr:colOff>628650</xdr:colOff>
      <xdr:row>5</xdr:row>
      <xdr:rowOff>0</xdr:rowOff>
    </xdr:to>
    <xdr:sp macro="" textlink="">
      <xdr:nvSpPr>
        <xdr:cNvPr id="2" name="Flèche droite rayée 1"/>
        <xdr:cNvSpPr/>
      </xdr:nvSpPr>
      <xdr:spPr>
        <a:xfrm>
          <a:off x="11525250" y="781050"/>
          <a:ext cx="466725" cy="228600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18</xdr:col>
      <xdr:colOff>133350</xdr:colOff>
      <xdr:row>9</xdr:row>
      <xdr:rowOff>0</xdr:rowOff>
    </xdr:from>
    <xdr:to>
      <xdr:col>18</xdr:col>
      <xdr:colOff>600075</xdr:colOff>
      <xdr:row>10</xdr:row>
      <xdr:rowOff>38100</xdr:rowOff>
    </xdr:to>
    <xdr:sp macro="" textlink="">
      <xdr:nvSpPr>
        <xdr:cNvPr id="3" name="Flèche droite rayée 2"/>
        <xdr:cNvSpPr/>
      </xdr:nvSpPr>
      <xdr:spPr>
        <a:xfrm>
          <a:off x="11496675" y="2066925"/>
          <a:ext cx="466725" cy="228600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18</xdr:col>
      <xdr:colOff>85725</xdr:colOff>
      <xdr:row>37</xdr:row>
      <xdr:rowOff>9525</xdr:rowOff>
    </xdr:from>
    <xdr:to>
      <xdr:col>18</xdr:col>
      <xdr:colOff>552450</xdr:colOff>
      <xdr:row>38</xdr:row>
      <xdr:rowOff>47625</xdr:rowOff>
    </xdr:to>
    <xdr:sp macro="" textlink="">
      <xdr:nvSpPr>
        <xdr:cNvPr id="4" name="Flèche droite rayée 3"/>
        <xdr:cNvSpPr/>
      </xdr:nvSpPr>
      <xdr:spPr>
        <a:xfrm>
          <a:off x="11449050" y="7410450"/>
          <a:ext cx="466725" cy="228600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18</xdr:col>
      <xdr:colOff>123825</xdr:colOff>
      <xdr:row>29</xdr:row>
      <xdr:rowOff>152400</xdr:rowOff>
    </xdr:from>
    <xdr:to>
      <xdr:col>18</xdr:col>
      <xdr:colOff>590550</xdr:colOff>
      <xdr:row>31</xdr:row>
      <xdr:rowOff>0</xdr:rowOff>
    </xdr:to>
    <xdr:sp macro="" textlink="">
      <xdr:nvSpPr>
        <xdr:cNvPr id="5" name="Flèche droite rayée 4"/>
        <xdr:cNvSpPr/>
      </xdr:nvSpPr>
      <xdr:spPr>
        <a:xfrm>
          <a:off x="11487150" y="6029325"/>
          <a:ext cx="466725" cy="228600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18</xdr:col>
      <xdr:colOff>133350</xdr:colOff>
      <xdr:row>22</xdr:row>
      <xdr:rowOff>47625</xdr:rowOff>
    </xdr:from>
    <xdr:to>
      <xdr:col>18</xdr:col>
      <xdr:colOff>600075</xdr:colOff>
      <xdr:row>23</xdr:row>
      <xdr:rowOff>85725</xdr:rowOff>
    </xdr:to>
    <xdr:sp macro="" textlink="">
      <xdr:nvSpPr>
        <xdr:cNvPr id="6" name="Flèche droite rayée 5"/>
        <xdr:cNvSpPr/>
      </xdr:nvSpPr>
      <xdr:spPr>
        <a:xfrm>
          <a:off x="11496675" y="4591050"/>
          <a:ext cx="466725" cy="228600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18</xdr:col>
      <xdr:colOff>142875</xdr:colOff>
      <xdr:row>15</xdr:row>
      <xdr:rowOff>133350</xdr:rowOff>
    </xdr:from>
    <xdr:to>
      <xdr:col>18</xdr:col>
      <xdr:colOff>609600</xdr:colOff>
      <xdr:row>16</xdr:row>
      <xdr:rowOff>171450</xdr:rowOff>
    </xdr:to>
    <xdr:sp macro="" textlink="">
      <xdr:nvSpPr>
        <xdr:cNvPr id="7" name="Flèche droite rayée 6"/>
        <xdr:cNvSpPr/>
      </xdr:nvSpPr>
      <xdr:spPr>
        <a:xfrm>
          <a:off x="11506200" y="3343275"/>
          <a:ext cx="466725" cy="228600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18</xdr:col>
      <xdr:colOff>95250</xdr:colOff>
      <xdr:row>45</xdr:row>
      <xdr:rowOff>95250</xdr:rowOff>
    </xdr:from>
    <xdr:to>
      <xdr:col>18</xdr:col>
      <xdr:colOff>561975</xdr:colOff>
      <xdr:row>46</xdr:row>
      <xdr:rowOff>133350</xdr:rowOff>
    </xdr:to>
    <xdr:sp macro="" textlink="">
      <xdr:nvSpPr>
        <xdr:cNvPr id="8" name="Flèche droite rayée 7"/>
        <xdr:cNvSpPr/>
      </xdr:nvSpPr>
      <xdr:spPr>
        <a:xfrm>
          <a:off x="11458575" y="9029700"/>
          <a:ext cx="466725" cy="228600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22</xdr:col>
      <xdr:colOff>438150</xdr:colOff>
      <xdr:row>1</xdr:row>
      <xdr:rowOff>57149</xdr:rowOff>
    </xdr:from>
    <xdr:to>
      <xdr:col>23</xdr:col>
      <xdr:colOff>704850</xdr:colOff>
      <xdr:row>3</xdr:row>
      <xdr:rowOff>142874</xdr:rowOff>
    </xdr:to>
    <xdr:sp macro="" textlink="">
      <xdr:nvSpPr>
        <xdr:cNvPr id="17" name="Légende encadrée 2 16"/>
        <xdr:cNvSpPr/>
      </xdr:nvSpPr>
      <xdr:spPr>
        <a:xfrm>
          <a:off x="14849475" y="352424"/>
          <a:ext cx="1028700" cy="466725"/>
        </a:xfrm>
        <a:prstGeom prst="borderCallout2">
          <a:avLst>
            <a:gd name="adj1" fmla="val 18750"/>
            <a:gd name="adj2" fmla="val -8333"/>
            <a:gd name="adj3" fmla="val 18750"/>
            <a:gd name="adj4" fmla="val -16667"/>
            <a:gd name="adj5" fmla="val 195765"/>
            <a:gd name="adj6" fmla="val -77223"/>
          </a:avLst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CH" sz="11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Taper Marina ici</a:t>
          </a:r>
        </a:p>
      </xdr:txBody>
    </xdr:sp>
    <xdr:clientData/>
  </xdr:twoCellAnchor>
  <xdr:twoCellAnchor>
    <xdr:from>
      <xdr:col>28</xdr:col>
      <xdr:colOff>200024</xdr:colOff>
      <xdr:row>3</xdr:row>
      <xdr:rowOff>104774</xdr:rowOff>
    </xdr:from>
    <xdr:to>
      <xdr:col>29</xdr:col>
      <xdr:colOff>419099</xdr:colOff>
      <xdr:row>5</xdr:row>
      <xdr:rowOff>142874</xdr:rowOff>
    </xdr:to>
    <xdr:sp macro="" textlink="">
      <xdr:nvSpPr>
        <xdr:cNvPr id="19" name="Légende encadrée 2 18"/>
        <xdr:cNvSpPr/>
      </xdr:nvSpPr>
      <xdr:spPr>
        <a:xfrm>
          <a:off x="19183349" y="781049"/>
          <a:ext cx="981075" cy="466725"/>
        </a:xfrm>
        <a:prstGeom prst="borderCallout2">
          <a:avLst>
            <a:gd name="adj1" fmla="val 18750"/>
            <a:gd name="adj2" fmla="val -8333"/>
            <a:gd name="adj3" fmla="val 26250"/>
            <a:gd name="adj4" fmla="val -20834"/>
            <a:gd name="adj5" fmla="val 120000"/>
            <a:gd name="adj6" fmla="val -55001"/>
          </a:avLst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CH" sz="11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Automatique (code)</a:t>
          </a:r>
        </a:p>
      </xdr:txBody>
    </xdr:sp>
    <xdr:clientData/>
  </xdr:twoCellAnchor>
  <xdr:twoCellAnchor>
    <xdr:from>
      <xdr:col>28</xdr:col>
      <xdr:colOff>247649</xdr:colOff>
      <xdr:row>9</xdr:row>
      <xdr:rowOff>19050</xdr:rowOff>
    </xdr:from>
    <xdr:to>
      <xdr:col>29</xdr:col>
      <xdr:colOff>523874</xdr:colOff>
      <xdr:row>12</xdr:row>
      <xdr:rowOff>95250</xdr:rowOff>
    </xdr:to>
    <xdr:sp macro="" textlink="">
      <xdr:nvSpPr>
        <xdr:cNvPr id="20" name="Légende encadrée 2 19"/>
        <xdr:cNvSpPr/>
      </xdr:nvSpPr>
      <xdr:spPr>
        <a:xfrm>
          <a:off x="19230974" y="2181225"/>
          <a:ext cx="1038225" cy="647700"/>
        </a:xfrm>
        <a:prstGeom prst="borderCallout2">
          <a:avLst>
            <a:gd name="adj1" fmla="val 18750"/>
            <a:gd name="adj2" fmla="val -8333"/>
            <a:gd name="adj3" fmla="val 18750"/>
            <a:gd name="adj4" fmla="val -16667"/>
            <a:gd name="adj5" fmla="val 13235"/>
            <a:gd name="adj6" fmla="val -256969"/>
          </a:avLst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CH" sz="11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Automatique (ligne complète)</a:t>
          </a:r>
        </a:p>
      </xdr:txBody>
    </xdr:sp>
    <xdr:clientData/>
  </xdr:twoCellAnchor>
  <xdr:twoCellAnchor>
    <xdr:from>
      <xdr:col>28</xdr:col>
      <xdr:colOff>200024</xdr:colOff>
      <xdr:row>43</xdr:row>
      <xdr:rowOff>19050</xdr:rowOff>
    </xdr:from>
    <xdr:to>
      <xdr:col>29</xdr:col>
      <xdr:colOff>457199</xdr:colOff>
      <xdr:row>46</xdr:row>
      <xdr:rowOff>95250</xdr:rowOff>
    </xdr:to>
    <xdr:sp macro="" textlink="">
      <xdr:nvSpPr>
        <xdr:cNvPr id="21" name="Légende encadrée 2 20"/>
        <xdr:cNvSpPr/>
      </xdr:nvSpPr>
      <xdr:spPr>
        <a:xfrm>
          <a:off x="19183349" y="8667750"/>
          <a:ext cx="1019175" cy="647700"/>
        </a:xfrm>
        <a:prstGeom prst="borderCallout2">
          <a:avLst>
            <a:gd name="adj1" fmla="val 18750"/>
            <a:gd name="adj2" fmla="val -8333"/>
            <a:gd name="adj3" fmla="val 18750"/>
            <a:gd name="adj4" fmla="val -16667"/>
            <a:gd name="adj5" fmla="val 14706"/>
            <a:gd name="adj6" fmla="val -160988"/>
          </a:avLst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CH" sz="11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Automatique (somme</a:t>
          </a:r>
          <a:r>
            <a:rPr lang="fr-CH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des plannings</a:t>
          </a:r>
          <a:r>
            <a:rPr lang="fr-CH" sz="11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)</a:t>
          </a:r>
        </a:p>
      </xdr:txBody>
    </xdr:sp>
    <xdr:clientData/>
  </xdr:twoCellAnchor>
  <xdr:twoCellAnchor>
    <xdr:from>
      <xdr:col>28</xdr:col>
      <xdr:colOff>200024</xdr:colOff>
      <xdr:row>46</xdr:row>
      <xdr:rowOff>152400</xdr:rowOff>
    </xdr:from>
    <xdr:to>
      <xdr:col>29</xdr:col>
      <xdr:colOff>457199</xdr:colOff>
      <xdr:row>50</xdr:row>
      <xdr:rowOff>19050</xdr:rowOff>
    </xdr:to>
    <xdr:sp macro="" textlink="">
      <xdr:nvSpPr>
        <xdr:cNvPr id="22" name="Légende encadrée 2 21"/>
        <xdr:cNvSpPr/>
      </xdr:nvSpPr>
      <xdr:spPr>
        <a:xfrm>
          <a:off x="19183349" y="9372600"/>
          <a:ext cx="1019175" cy="647700"/>
        </a:xfrm>
        <a:prstGeom prst="borderCallout2">
          <a:avLst>
            <a:gd name="adj1" fmla="val 18750"/>
            <a:gd name="adj2" fmla="val -8333"/>
            <a:gd name="adj3" fmla="val 18750"/>
            <a:gd name="adj4" fmla="val -16667"/>
            <a:gd name="adj5" fmla="val -66176"/>
            <a:gd name="adj6" fmla="val -161923"/>
          </a:avLst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CH" sz="11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Automatique (somme</a:t>
          </a:r>
          <a:r>
            <a:rPr lang="fr-CH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des plannings</a:t>
          </a:r>
          <a:r>
            <a:rPr lang="fr-CH" sz="11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)</a:t>
          </a:r>
        </a:p>
      </xdr:txBody>
    </xdr:sp>
    <xdr:clientData/>
  </xdr:twoCellAnchor>
  <xdr:twoCellAnchor>
    <xdr:from>
      <xdr:col>26</xdr:col>
      <xdr:colOff>647699</xdr:colOff>
      <xdr:row>47</xdr:row>
      <xdr:rowOff>171450</xdr:rowOff>
    </xdr:from>
    <xdr:to>
      <xdr:col>28</xdr:col>
      <xdr:colOff>142874</xdr:colOff>
      <xdr:row>51</xdr:row>
      <xdr:rowOff>57150</xdr:rowOff>
    </xdr:to>
    <xdr:sp macro="" textlink="">
      <xdr:nvSpPr>
        <xdr:cNvPr id="23" name="Légende encadrée 2 22"/>
        <xdr:cNvSpPr/>
      </xdr:nvSpPr>
      <xdr:spPr>
        <a:xfrm>
          <a:off x="18107024" y="9601200"/>
          <a:ext cx="1019175" cy="647700"/>
        </a:xfrm>
        <a:prstGeom prst="borderCallout2">
          <a:avLst>
            <a:gd name="adj1" fmla="val 18750"/>
            <a:gd name="adj2" fmla="val -8333"/>
            <a:gd name="adj3" fmla="val 18750"/>
            <a:gd name="adj4" fmla="val -16667"/>
            <a:gd name="adj5" fmla="val -66176"/>
            <a:gd name="adj6" fmla="val -55381"/>
          </a:avLst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CH" sz="11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Automatique (somme</a:t>
          </a:r>
          <a:r>
            <a:rPr lang="fr-CH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des plannings</a:t>
          </a:r>
          <a:r>
            <a:rPr lang="fr-CH" sz="11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9"/>
  <sheetViews>
    <sheetView tabSelected="1" topLeftCell="J1" workbookViewId="0">
      <selection activeCell="V7" sqref="V7"/>
    </sheetView>
  </sheetViews>
  <sheetFormatPr baseColWidth="10" defaultRowHeight="15" x14ac:dyDescent="0.25"/>
  <cols>
    <col min="1" max="1" width="2.85546875" customWidth="1"/>
    <col min="4" max="10" width="10.140625" customWidth="1"/>
    <col min="11" max="11" width="2.7109375" customWidth="1"/>
    <col min="12" max="18" width="10.140625" customWidth="1"/>
  </cols>
  <sheetData>
    <row r="1" spans="1:29" ht="23.25" x14ac:dyDescent="0.35">
      <c r="A1" s="63"/>
      <c r="B1" s="91" t="s">
        <v>30</v>
      </c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</row>
    <row r="2" spans="1:29" x14ac:dyDescent="0.25">
      <c r="A2" s="63"/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</row>
    <row r="3" spans="1:29" x14ac:dyDescent="0.25">
      <c r="A3" s="63"/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  <c r="S3" s="63"/>
      <c r="T3" s="63"/>
      <c r="U3" s="63"/>
      <c r="V3" s="63"/>
      <c r="W3" s="63"/>
      <c r="X3" s="63"/>
      <c r="Y3" s="63"/>
      <c r="Z3" s="63"/>
      <c r="AA3" s="63"/>
      <c r="AB3" s="63"/>
      <c r="AC3" s="63"/>
    </row>
    <row r="4" spans="1:29" x14ac:dyDescent="0.25">
      <c r="A4" s="63"/>
      <c r="B4" s="63"/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63"/>
      <c r="Q4" s="63"/>
      <c r="R4" s="63"/>
      <c r="S4" s="63"/>
      <c r="T4" s="63"/>
      <c r="U4" s="63"/>
      <c r="V4" s="63"/>
      <c r="W4" s="63"/>
      <c r="X4" s="63"/>
      <c r="Y4" s="63"/>
      <c r="Z4" s="63"/>
      <c r="AA4" s="63"/>
      <c r="AB4" s="63"/>
      <c r="AC4" s="63"/>
    </row>
    <row r="5" spans="1:29" ht="18.75" x14ac:dyDescent="0.3">
      <c r="A5" s="63"/>
      <c r="B5" s="103" t="s">
        <v>0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4"/>
      <c r="Q5" s="104"/>
      <c r="R5" s="105"/>
      <c r="S5" s="63"/>
      <c r="T5" s="106" t="s">
        <v>1</v>
      </c>
      <c r="U5" s="107"/>
      <c r="V5" s="107"/>
      <c r="W5" s="107"/>
      <c r="X5" s="107"/>
      <c r="Y5" s="107"/>
      <c r="Z5" s="107"/>
      <c r="AA5" s="107"/>
      <c r="AB5" s="108"/>
      <c r="AC5" s="63"/>
    </row>
    <row r="6" spans="1:29" ht="15.75" thickBot="1" x14ac:dyDescent="0.3">
      <c r="A6" s="63"/>
      <c r="B6" s="63"/>
      <c r="C6" s="63"/>
      <c r="D6" s="63"/>
      <c r="E6" s="63"/>
      <c r="F6" s="63"/>
      <c r="G6" s="63"/>
      <c r="H6" s="63"/>
      <c r="I6" s="63"/>
      <c r="J6" s="63"/>
      <c r="K6" s="63"/>
      <c r="L6" s="63"/>
      <c r="M6" s="63"/>
      <c r="N6" s="63"/>
      <c r="O6" s="63"/>
      <c r="P6" s="63"/>
      <c r="Q6" s="63"/>
      <c r="R6" s="63"/>
      <c r="S6" s="63"/>
      <c r="T6" s="63"/>
      <c r="U6" s="63"/>
      <c r="V6" s="63"/>
      <c r="W6" s="63"/>
      <c r="X6" s="63"/>
      <c r="Y6" s="63"/>
      <c r="Z6" s="63"/>
      <c r="AA6" s="63"/>
      <c r="AB6" s="63"/>
      <c r="AC6" s="63"/>
    </row>
    <row r="7" spans="1:29" ht="21.75" thickBot="1" x14ac:dyDescent="0.3">
      <c r="A7" s="63"/>
      <c r="B7" s="63"/>
      <c r="C7" s="63"/>
      <c r="D7" s="92" t="s">
        <v>25</v>
      </c>
      <c r="E7" s="93"/>
      <c r="F7" s="94"/>
      <c r="G7" s="95"/>
      <c r="H7" s="95"/>
      <c r="I7" s="96"/>
      <c r="J7" s="97"/>
      <c r="K7" s="62"/>
      <c r="L7" s="98" t="s">
        <v>26</v>
      </c>
      <c r="M7" s="93"/>
      <c r="N7" s="94"/>
      <c r="O7" s="95"/>
      <c r="P7" s="95"/>
      <c r="Q7" s="96"/>
      <c r="R7" s="97"/>
      <c r="S7" s="63"/>
      <c r="T7" s="63"/>
      <c r="U7" s="63"/>
      <c r="V7" s="74"/>
      <c r="W7" s="64"/>
      <c r="X7" s="24"/>
      <c r="Y7" s="24"/>
      <c r="Z7" s="30"/>
      <c r="AA7" s="30"/>
      <c r="AB7" s="90" t="s">
        <v>4</v>
      </c>
      <c r="AC7" s="63"/>
    </row>
    <row r="8" spans="1:29" ht="30" x14ac:dyDescent="0.25">
      <c r="A8" s="63"/>
      <c r="B8" s="63"/>
      <c r="C8" s="63"/>
      <c r="D8" s="1" t="s">
        <v>3</v>
      </c>
      <c r="E8" s="13" t="s">
        <v>5</v>
      </c>
      <c r="F8" s="13" t="s">
        <v>8</v>
      </c>
      <c r="G8" s="13" t="s">
        <v>9</v>
      </c>
      <c r="H8" s="25" t="s">
        <v>11</v>
      </c>
      <c r="I8" s="32" t="s">
        <v>12</v>
      </c>
      <c r="J8" s="37" t="s">
        <v>13</v>
      </c>
      <c r="K8" s="62"/>
      <c r="L8" s="1" t="s">
        <v>3</v>
      </c>
      <c r="M8" s="13" t="s">
        <v>5</v>
      </c>
      <c r="N8" s="13" t="s">
        <v>8</v>
      </c>
      <c r="O8" s="13" t="s">
        <v>9</v>
      </c>
      <c r="P8" s="25" t="s">
        <v>11</v>
      </c>
      <c r="Q8" s="32" t="s">
        <v>12</v>
      </c>
      <c r="R8" s="37" t="s">
        <v>13</v>
      </c>
      <c r="S8" s="63"/>
      <c r="T8" s="63"/>
      <c r="U8" s="63"/>
      <c r="V8" s="75" t="s">
        <v>27</v>
      </c>
      <c r="W8" s="13" t="s">
        <v>5</v>
      </c>
      <c r="X8" s="13" t="s">
        <v>8</v>
      </c>
      <c r="Y8" s="13" t="s">
        <v>9</v>
      </c>
      <c r="Z8" s="32" t="s">
        <v>28</v>
      </c>
      <c r="AA8" s="13" t="s">
        <v>13</v>
      </c>
      <c r="AB8" s="89" t="s">
        <v>29</v>
      </c>
      <c r="AC8" s="63"/>
    </row>
    <row r="9" spans="1:29" ht="15.75" thickBot="1" x14ac:dyDescent="0.3">
      <c r="A9" s="63"/>
      <c r="B9" s="63"/>
      <c r="C9" s="63"/>
      <c r="D9" s="2"/>
      <c r="E9" s="14" t="s">
        <v>6</v>
      </c>
      <c r="F9" s="14" t="s">
        <v>6</v>
      </c>
      <c r="G9" s="14" t="s">
        <v>6</v>
      </c>
      <c r="H9" s="26" t="s">
        <v>6</v>
      </c>
      <c r="I9" s="26" t="s">
        <v>6</v>
      </c>
      <c r="J9" s="38" t="s">
        <v>6</v>
      </c>
      <c r="K9" s="62"/>
      <c r="L9" s="2"/>
      <c r="M9" s="14" t="s">
        <v>6</v>
      </c>
      <c r="N9" s="14" t="s">
        <v>6</v>
      </c>
      <c r="O9" s="14" t="s">
        <v>6</v>
      </c>
      <c r="P9" s="26" t="s">
        <v>6</v>
      </c>
      <c r="Q9" s="26" t="s">
        <v>6</v>
      </c>
      <c r="R9" s="38" t="s">
        <v>6</v>
      </c>
      <c r="S9" s="63"/>
      <c r="T9" s="63"/>
      <c r="U9" s="63"/>
      <c r="V9" s="76"/>
      <c r="W9" s="14" t="s">
        <v>6</v>
      </c>
      <c r="X9" s="14" t="s">
        <v>6</v>
      </c>
      <c r="Y9" s="14" t="s">
        <v>6</v>
      </c>
      <c r="Z9" s="26"/>
      <c r="AA9" s="38" t="s">
        <v>6</v>
      </c>
      <c r="AB9" s="88"/>
      <c r="AC9" s="63"/>
    </row>
    <row r="10" spans="1:29" x14ac:dyDescent="0.25">
      <c r="A10" s="63"/>
      <c r="B10" s="44" t="s">
        <v>15</v>
      </c>
      <c r="C10" s="45">
        <v>43405</v>
      </c>
      <c r="D10" s="3" t="s">
        <v>4</v>
      </c>
      <c r="E10" s="15">
        <v>9</v>
      </c>
      <c r="F10" s="15">
        <v>18</v>
      </c>
      <c r="G10" s="15">
        <v>1</v>
      </c>
      <c r="H10" s="27"/>
      <c r="I10" s="33" t="s">
        <v>14</v>
      </c>
      <c r="J10" s="39">
        <f>(F10-E10)-G10-H10</f>
        <v>8</v>
      </c>
      <c r="K10" s="62"/>
      <c r="L10" s="3"/>
      <c r="M10" s="15"/>
      <c r="N10" s="15"/>
      <c r="O10" s="15"/>
      <c r="P10" s="27"/>
      <c r="Q10" s="33" t="str">
        <f t="shared" ref="Q10:Q16" si="0">IF(ISBLANK(L10),"",VLOOKUP(L10,$B$50:$C$63,3,0))</f>
        <v/>
      </c>
      <c r="R10" s="39">
        <f>(N10-M10)-O10-P10</f>
        <v>0</v>
      </c>
      <c r="S10" s="63"/>
      <c r="T10" s="44" t="s">
        <v>15</v>
      </c>
      <c r="U10" s="71">
        <v>43405</v>
      </c>
      <c r="V10" s="109" t="str">
        <f>IF($V$7="","",IFERROR(INDEX($D$7:$R$7,1,1+8*ROUNDDOWN((MATCH($V$7,$D10:$R10,0)-6)/8,0)),""))</f>
        <v/>
      </c>
      <c r="W10" s="110" t="str">
        <f>IF($V$7="","",IFERROR(INDEX($D10:$R10,1,MATCH($V$7,$D10:$R10,0)-4),""))</f>
        <v/>
      </c>
      <c r="X10" s="110" t="str">
        <f>IF($V$7="","",IFERROR(INDEX($D10:$R10,1,MATCH($V$7,$D10:$R10,0)-3),""))</f>
        <v/>
      </c>
      <c r="Y10" s="110" t="str">
        <f>IF($V$7="","",IFERROR(INDEX($D10:$R10,1,MATCH($V$7,$D10:$R10,0)-2),""))</f>
        <v/>
      </c>
      <c r="Z10" s="33"/>
      <c r="AA10" s="39">
        <f t="shared" ref="AA10:AA40" si="1">IFERROR((X10-W10)-Y10,0)</f>
        <v>0</v>
      </c>
      <c r="AB10" s="77"/>
      <c r="AC10" s="63"/>
    </row>
    <row r="11" spans="1:29" x14ac:dyDescent="0.25">
      <c r="A11" s="63"/>
      <c r="B11" s="46" t="s">
        <v>16</v>
      </c>
      <c r="C11" s="47">
        <v>43406</v>
      </c>
      <c r="D11" s="3" t="s">
        <v>4</v>
      </c>
      <c r="E11" s="15">
        <v>8</v>
      </c>
      <c r="F11" s="15">
        <v>19</v>
      </c>
      <c r="G11" s="15">
        <v>1</v>
      </c>
      <c r="H11" s="27"/>
      <c r="I11" s="33" t="s">
        <v>14</v>
      </c>
      <c r="J11" s="39">
        <f t="shared" ref="J11:J40" si="2">(F11-E11)-G11-H11</f>
        <v>10</v>
      </c>
      <c r="K11" s="62"/>
      <c r="L11" s="3"/>
      <c r="M11" s="15"/>
      <c r="N11" s="15"/>
      <c r="O11" s="15"/>
      <c r="P11" s="27"/>
      <c r="Q11" s="33" t="str">
        <f t="shared" si="0"/>
        <v/>
      </c>
      <c r="R11" s="39">
        <f t="shared" ref="R11:R40" si="3">(N11-M11)-O11-P11</f>
        <v>0</v>
      </c>
      <c r="S11" s="63"/>
      <c r="T11" s="46" t="s">
        <v>16</v>
      </c>
      <c r="U11" s="65">
        <v>43406</v>
      </c>
      <c r="V11" s="109" t="str">
        <f t="shared" ref="V11:V40" si="4">IF($V$7="","",IFERROR(INDEX($D$7:$R$7,1,1+8*ROUNDDOWN((MATCH($V$7,$D11:$R11,0)-6)/8,0)),""))</f>
        <v/>
      </c>
      <c r="W11" s="110" t="str">
        <f t="shared" ref="W11:W40" si="5">IF($V$7="","",IFERROR(INDEX($D11:$R11,1,MATCH($V$7,$D11:$R11,0)-4),""))</f>
        <v/>
      </c>
      <c r="X11" s="110" t="str">
        <f t="shared" ref="X11:X40" si="6">IF($V$7="","",IFERROR(INDEX($D11:$R11,1,MATCH($V$7,$D11:$R11,0)-3),""))</f>
        <v/>
      </c>
      <c r="Y11" s="110" t="str">
        <f t="shared" ref="Y11:Y40" si="7">IF($V$7="","",IFERROR(INDEX($D11:$R11,1,MATCH($V$7,$D11:$R11,0)-2),""))</f>
        <v/>
      </c>
      <c r="Z11" s="33"/>
      <c r="AA11" s="39">
        <f t="shared" si="1"/>
        <v>0</v>
      </c>
      <c r="AB11" s="77"/>
      <c r="AC11" s="63"/>
    </row>
    <row r="12" spans="1:29" x14ac:dyDescent="0.25">
      <c r="A12" s="63"/>
      <c r="B12" s="46" t="s">
        <v>17</v>
      </c>
      <c r="C12" s="47">
        <v>43407</v>
      </c>
      <c r="D12" s="3" t="s">
        <v>4</v>
      </c>
      <c r="E12" s="15">
        <v>8</v>
      </c>
      <c r="F12" s="15">
        <v>18</v>
      </c>
      <c r="G12" s="15">
        <v>1</v>
      </c>
      <c r="H12" s="27"/>
      <c r="I12" s="33" t="s">
        <v>14</v>
      </c>
      <c r="J12" s="39">
        <f t="shared" si="2"/>
        <v>9</v>
      </c>
      <c r="K12" s="62"/>
      <c r="L12" s="3"/>
      <c r="M12" s="15"/>
      <c r="N12" s="15"/>
      <c r="O12" s="15"/>
      <c r="P12" s="27"/>
      <c r="Q12" s="33" t="str">
        <f t="shared" si="0"/>
        <v/>
      </c>
      <c r="R12" s="39">
        <f t="shared" si="3"/>
        <v>0</v>
      </c>
      <c r="S12" s="63"/>
      <c r="T12" s="46" t="s">
        <v>17</v>
      </c>
      <c r="U12" s="65">
        <v>43407</v>
      </c>
      <c r="V12" s="109" t="str">
        <f t="shared" si="4"/>
        <v/>
      </c>
      <c r="W12" s="110" t="str">
        <f t="shared" si="5"/>
        <v/>
      </c>
      <c r="X12" s="110" t="str">
        <f t="shared" si="6"/>
        <v/>
      </c>
      <c r="Y12" s="110" t="str">
        <f t="shared" si="7"/>
        <v/>
      </c>
      <c r="Z12" s="33"/>
      <c r="AA12" s="39">
        <f t="shared" si="1"/>
        <v>0</v>
      </c>
      <c r="AB12" s="77"/>
      <c r="AC12" s="63"/>
    </row>
    <row r="13" spans="1:29" x14ac:dyDescent="0.25">
      <c r="A13" s="63"/>
      <c r="B13" s="48" t="s">
        <v>18</v>
      </c>
      <c r="C13" s="49">
        <v>43408</v>
      </c>
      <c r="D13" s="4" t="s">
        <v>4</v>
      </c>
      <c r="E13" s="99">
        <v>9</v>
      </c>
      <c r="F13" s="99">
        <v>18</v>
      </c>
      <c r="G13" s="99">
        <v>1</v>
      </c>
      <c r="H13" s="100"/>
      <c r="I13" s="101" t="s">
        <v>14</v>
      </c>
      <c r="J13" s="102">
        <f t="shared" si="2"/>
        <v>8</v>
      </c>
      <c r="K13" s="62"/>
      <c r="L13" s="4"/>
      <c r="M13" s="16"/>
      <c r="N13" s="16"/>
      <c r="O13" s="16"/>
      <c r="P13" s="28"/>
      <c r="Q13" s="34" t="str">
        <f t="shared" si="0"/>
        <v/>
      </c>
      <c r="R13" s="40">
        <f t="shared" si="3"/>
        <v>0</v>
      </c>
      <c r="S13" s="63"/>
      <c r="T13" s="48" t="s">
        <v>18</v>
      </c>
      <c r="U13" s="72">
        <v>43408</v>
      </c>
      <c r="V13" s="111" t="str">
        <f t="shared" si="4"/>
        <v/>
      </c>
      <c r="W13" s="99" t="str">
        <f t="shared" si="5"/>
        <v/>
      </c>
      <c r="X13" s="99" t="str">
        <f t="shared" si="6"/>
        <v/>
      </c>
      <c r="Y13" s="99" t="str">
        <f t="shared" si="7"/>
        <v/>
      </c>
      <c r="Z13" s="34"/>
      <c r="AA13" s="40">
        <f t="shared" si="1"/>
        <v>0</v>
      </c>
      <c r="AB13" s="78"/>
      <c r="AC13" s="63"/>
    </row>
    <row r="14" spans="1:29" x14ac:dyDescent="0.25">
      <c r="A14" s="63"/>
      <c r="B14" s="46" t="s">
        <v>19</v>
      </c>
      <c r="C14" s="47">
        <v>43409</v>
      </c>
      <c r="D14" s="3" t="s">
        <v>4</v>
      </c>
      <c r="E14" s="15">
        <v>8</v>
      </c>
      <c r="F14" s="15">
        <v>15</v>
      </c>
      <c r="G14" s="15">
        <v>1</v>
      </c>
      <c r="H14" s="27"/>
      <c r="I14" s="33" t="s">
        <v>14</v>
      </c>
      <c r="J14" s="39">
        <f t="shared" si="2"/>
        <v>6</v>
      </c>
      <c r="K14" s="62"/>
      <c r="L14" s="3"/>
      <c r="M14" s="15"/>
      <c r="N14" s="15"/>
      <c r="O14" s="15"/>
      <c r="P14" s="27"/>
      <c r="Q14" s="33" t="str">
        <f t="shared" si="0"/>
        <v/>
      </c>
      <c r="R14" s="39">
        <f t="shared" si="3"/>
        <v>0</v>
      </c>
      <c r="S14" s="63"/>
      <c r="T14" s="46" t="s">
        <v>19</v>
      </c>
      <c r="U14" s="65">
        <v>43409</v>
      </c>
      <c r="V14" s="109" t="str">
        <f t="shared" si="4"/>
        <v/>
      </c>
      <c r="W14" s="110" t="str">
        <f t="shared" si="5"/>
        <v/>
      </c>
      <c r="X14" s="110" t="str">
        <f t="shared" si="6"/>
        <v/>
      </c>
      <c r="Y14" s="110" t="str">
        <f t="shared" si="7"/>
        <v/>
      </c>
      <c r="Z14" s="33"/>
      <c r="AA14" s="39">
        <f t="shared" si="1"/>
        <v>0</v>
      </c>
      <c r="AB14" s="77"/>
      <c r="AC14" s="63"/>
    </row>
    <row r="15" spans="1:29" x14ac:dyDescent="0.25">
      <c r="A15" s="63"/>
      <c r="B15" s="46" t="s">
        <v>20</v>
      </c>
      <c r="C15" s="47">
        <v>43410</v>
      </c>
      <c r="D15" s="3"/>
      <c r="E15" s="15"/>
      <c r="F15" s="15"/>
      <c r="G15" s="15"/>
      <c r="H15" s="27"/>
      <c r="I15" s="33" t="str">
        <f>IF(ISBLANK(D15),"",VLOOKUP(D15,$B$50:$C$63,3,0))</f>
        <v/>
      </c>
      <c r="J15" s="39">
        <f t="shared" si="2"/>
        <v>0</v>
      </c>
      <c r="K15" s="62"/>
      <c r="L15" s="3"/>
      <c r="M15" s="15"/>
      <c r="N15" s="15"/>
      <c r="O15" s="15"/>
      <c r="P15" s="27"/>
      <c r="Q15" s="33" t="str">
        <f t="shared" si="0"/>
        <v/>
      </c>
      <c r="R15" s="39">
        <f t="shared" si="3"/>
        <v>0</v>
      </c>
      <c r="S15" s="63"/>
      <c r="T15" s="46" t="s">
        <v>20</v>
      </c>
      <c r="U15" s="65">
        <v>43410</v>
      </c>
      <c r="V15" s="109" t="str">
        <f t="shared" si="4"/>
        <v/>
      </c>
      <c r="W15" s="110" t="str">
        <f t="shared" si="5"/>
        <v/>
      </c>
      <c r="X15" s="110" t="str">
        <f t="shared" si="6"/>
        <v/>
      </c>
      <c r="Y15" s="110" t="str">
        <f t="shared" si="7"/>
        <v/>
      </c>
      <c r="Z15" s="33"/>
      <c r="AA15" s="39">
        <f>IFERROR((X15-W15)-Y15,0)</f>
        <v>0</v>
      </c>
      <c r="AB15" s="77"/>
      <c r="AC15" s="63"/>
    </row>
    <row r="16" spans="1:29" x14ac:dyDescent="0.25">
      <c r="A16" s="63"/>
      <c r="B16" s="46" t="s">
        <v>21</v>
      </c>
      <c r="C16" s="47">
        <v>43411</v>
      </c>
      <c r="D16" s="3"/>
      <c r="E16" s="15"/>
      <c r="F16" s="15"/>
      <c r="G16" s="15"/>
      <c r="H16" s="27"/>
      <c r="I16" s="33" t="str">
        <f>IF(ISBLANK(D16),"",VLOOKUP(D16,$B$50:$C$63,3,0))</f>
        <v/>
      </c>
      <c r="J16" s="39">
        <f t="shared" si="2"/>
        <v>0</v>
      </c>
      <c r="K16" s="62"/>
      <c r="L16" s="3"/>
      <c r="M16" s="15"/>
      <c r="N16" s="15"/>
      <c r="O16" s="15"/>
      <c r="P16" s="27"/>
      <c r="Q16" s="33" t="str">
        <f t="shared" si="0"/>
        <v/>
      </c>
      <c r="R16" s="39">
        <f t="shared" si="3"/>
        <v>0</v>
      </c>
      <c r="S16" s="63"/>
      <c r="T16" s="46" t="s">
        <v>21</v>
      </c>
      <c r="U16" s="65">
        <v>43411</v>
      </c>
      <c r="V16" s="109" t="str">
        <f t="shared" si="4"/>
        <v/>
      </c>
      <c r="W16" s="110" t="str">
        <f t="shared" si="5"/>
        <v/>
      </c>
      <c r="X16" s="110" t="str">
        <f t="shared" si="6"/>
        <v/>
      </c>
      <c r="Y16" s="110" t="str">
        <f t="shared" si="7"/>
        <v/>
      </c>
      <c r="Z16" s="33"/>
      <c r="AA16" s="39">
        <f t="shared" ref="AA16:AA40" si="8">IFERROR((X16-W16)-Y16,0)</f>
        <v>0</v>
      </c>
      <c r="AB16" s="77"/>
      <c r="AC16" s="63"/>
    </row>
    <row r="17" spans="1:29" x14ac:dyDescent="0.25">
      <c r="A17" s="63"/>
      <c r="B17" s="46" t="s">
        <v>15</v>
      </c>
      <c r="C17" s="47">
        <v>43412</v>
      </c>
      <c r="D17" s="3"/>
      <c r="E17" s="15"/>
      <c r="F17" s="15"/>
      <c r="G17" s="15"/>
      <c r="H17" s="27"/>
      <c r="I17" s="33"/>
      <c r="J17" s="39">
        <f t="shared" si="2"/>
        <v>0</v>
      </c>
      <c r="K17" s="62"/>
      <c r="L17" s="3" t="s">
        <v>4</v>
      </c>
      <c r="M17" s="15">
        <v>9</v>
      </c>
      <c r="N17" s="15">
        <v>18</v>
      </c>
      <c r="O17" s="15">
        <v>1</v>
      </c>
      <c r="P17" s="27"/>
      <c r="Q17" s="33" t="s">
        <v>14</v>
      </c>
      <c r="R17" s="39">
        <f t="shared" si="3"/>
        <v>8</v>
      </c>
      <c r="S17" s="63"/>
      <c r="T17" s="46" t="s">
        <v>15</v>
      </c>
      <c r="U17" s="65">
        <v>43412</v>
      </c>
      <c r="V17" s="109" t="str">
        <f t="shared" si="4"/>
        <v/>
      </c>
      <c r="W17" s="110" t="str">
        <f t="shared" si="5"/>
        <v/>
      </c>
      <c r="X17" s="110" t="str">
        <f t="shared" si="6"/>
        <v/>
      </c>
      <c r="Y17" s="110" t="str">
        <f t="shared" si="7"/>
        <v/>
      </c>
      <c r="Z17" s="33"/>
      <c r="AA17" s="39">
        <f t="shared" si="8"/>
        <v>0</v>
      </c>
      <c r="AB17" s="77"/>
      <c r="AC17" s="63"/>
    </row>
    <row r="18" spans="1:29" x14ac:dyDescent="0.25">
      <c r="A18" s="63"/>
      <c r="B18" s="46" t="s">
        <v>16</v>
      </c>
      <c r="C18" s="47">
        <v>43413</v>
      </c>
      <c r="D18" s="3"/>
      <c r="E18" s="15"/>
      <c r="F18" s="15"/>
      <c r="G18" s="15"/>
      <c r="H18" s="27"/>
      <c r="I18" s="33"/>
      <c r="J18" s="39">
        <f t="shared" si="2"/>
        <v>0</v>
      </c>
      <c r="K18" s="62"/>
      <c r="L18" s="3" t="s">
        <v>4</v>
      </c>
      <c r="M18" s="15">
        <v>8</v>
      </c>
      <c r="N18" s="15">
        <v>19</v>
      </c>
      <c r="O18" s="15">
        <v>1</v>
      </c>
      <c r="P18" s="27"/>
      <c r="Q18" s="33" t="s">
        <v>14</v>
      </c>
      <c r="R18" s="39">
        <f t="shared" si="3"/>
        <v>10</v>
      </c>
      <c r="S18" s="63"/>
      <c r="T18" s="46" t="s">
        <v>16</v>
      </c>
      <c r="U18" s="65">
        <v>43413</v>
      </c>
      <c r="V18" s="109" t="str">
        <f t="shared" si="4"/>
        <v/>
      </c>
      <c r="W18" s="110" t="str">
        <f t="shared" si="5"/>
        <v/>
      </c>
      <c r="X18" s="110" t="str">
        <f t="shared" si="6"/>
        <v/>
      </c>
      <c r="Y18" s="110" t="str">
        <f t="shared" si="7"/>
        <v/>
      </c>
      <c r="Z18" s="33"/>
      <c r="AA18" s="39">
        <f t="shared" si="8"/>
        <v>0</v>
      </c>
      <c r="AB18" s="77"/>
      <c r="AC18" s="63"/>
    </row>
    <row r="19" spans="1:29" x14ac:dyDescent="0.25">
      <c r="A19" s="63"/>
      <c r="B19" s="46" t="s">
        <v>17</v>
      </c>
      <c r="C19" s="47">
        <v>43414</v>
      </c>
      <c r="D19" s="3" t="s">
        <v>4</v>
      </c>
      <c r="E19" s="15">
        <v>8</v>
      </c>
      <c r="F19" s="15">
        <v>18</v>
      </c>
      <c r="G19" s="15">
        <v>1</v>
      </c>
      <c r="H19" s="27"/>
      <c r="I19" s="33" t="s">
        <v>14</v>
      </c>
      <c r="J19" s="39">
        <f t="shared" si="2"/>
        <v>9</v>
      </c>
      <c r="K19" s="62"/>
      <c r="L19" s="3"/>
      <c r="M19" s="15"/>
      <c r="N19" s="15"/>
      <c r="O19" s="15"/>
      <c r="P19" s="27"/>
      <c r="Q19" s="33" t="str">
        <f t="shared" ref="Q19:Q27" si="9">IF(ISBLANK(L19),"",VLOOKUP(L19,$B$50:$C$63,3,0))</f>
        <v/>
      </c>
      <c r="R19" s="39">
        <f t="shared" si="3"/>
        <v>0</v>
      </c>
      <c r="S19" s="63"/>
      <c r="T19" s="46" t="s">
        <v>17</v>
      </c>
      <c r="U19" s="65">
        <v>43414</v>
      </c>
      <c r="V19" s="109" t="str">
        <f t="shared" si="4"/>
        <v/>
      </c>
      <c r="W19" s="110" t="str">
        <f t="shared" si="5"/>
        <v/>
      </c>
      <c r="X19" s="110" t="str">
        <f t="shared" si="6"/>
        <v/>
      </c>
      <c r="Y19" s="110" t="str">
        <f t="shared" si="7"/>
        <v/>
      </c>
      <c r="Z19" s="33"/>
      <c r="AA19" s="39">
        <f t="shared" si="8"/>
        <v>0</v>
      </c>
      <c r="AB19" s="77"/>
      <c r="AC19" s="63"/>
    </row>
    <row r="20" spans="1:29" x14ac:dyDescent="0.25">
      <c r="A20" s="63"/>
      <c r="B20" s="48" t="s">
        <v>18</v>
      </c>
      <c r="C20" s="49">
        <v>43415</v>
      </c>
      <c r="D20" s="4" t="s">
        <v>4</v>
      </c>
      <c r="E20" s="16">
        <v>14</v>
      </c>
      <c r="F20" s="16">
        <v>18</v>
      </c>
      <c r="G20" s="16"/>
      <c r="H20" s="28"/>
      <c r="I20" s="34" t="s">
        <v>14</v>
      </c>
      <c r="J20" s="40">
        <f t="shared" si="2"/>
        <v>4</v>
      </c>
      <c r="K20" s="62"/>
      <c r="L20" s="4"/>
      <c r="M20" s="16"/>
      <c r="N20" s="16"/>
      <c r="O20" s="16"/>
      <c r="P20" s="28"/>
      <c r="Q20" s="34" t="str">
        <f t="shared" si="9"/>
        <v/>
      </c>
      <c r="R20" s="40">
        <f t="shared" si="3"/>
        <v>0</v>
      </c>
      <c r="S20" s="63"/>
      <c r="T20" s="48" t="s">
        <v>18</v>
      </c>
      <c r="U20" s="72">
        <v>43415</v>
      </c>
      <c r="V20" s="111" t="str">
        <f t="shared" si="4"/>
        <v/>
      </c>
      <c r="W20" s="99" t="str">
        <f t="shared" si="5"/>
        <v/>
      </c>
      <c r="X20" s="99" t="str">
        <f t="shared" si="6"/>
        <v/>
      </c>
      <c r="Y20" s="99" t="str">
        <f t="shared" si="7"/>
        <v/>
      </c>
      <c r="Z20" s="34"/>
      <c r="AA20" s="40">
        <f t="shared" si="8"/>
        <v>0</v>
      </c>
      <c r="AB20" s="78"/>
      <c r="AC20" s="63"/>
    </row>
    <row r="21" spans="1:29" x14ac:dyDescent="0.25">
      <c r="A21" s="63"/>
      <c r="B21" s="46" t="s">
        <v>19</v>
      </c>
      <c r="C21" s="47">
        <v>43416</v>
      </c>
      <c r="D21" s="3" t="s">
        <v>4</v>
      </c>
      <c r="E21" s="15">
        <v>8</v>
      </c>
      <c r="F21" s="15">
        <v>15</v>
      </c>
      <c r="G21" s="15">
        <v>1</v>
      </c>
      <c r="H21" s="27"/>
      <c r="I21" s="33" t="s">
        <v>14</v>
      </c>
      <c r="J21" s="39">
        <f t="shared" si="2"/>
        <v>6</v>
      </c>
      <c r="K21" s="62"/>
      <c r="L21" s="3"/>
      <c r="M21" s="15"/>
      <c r="N21" s="15"/>
      <c r="O21" s="15"/>
      <c r="P21" s="27"/>
      <c r="Q21" s="33" t="str">
        <f t="shared" si="9"/>
        <v/>
      </c>
      <c r="R21" s="39">
        <f t="shared" si="3"/>
        <v>0</v>
      </c>
      <c r="S21" s="63"/>
      <c r="T21" s="46" t="s">
        <v>19</v>
      </c>
      <c r="U21" s="65">
        <v>43416</v>
      </c>
      <c r="V21" s="109" t="str">
        <f t="shared" si="4"/>
        <v/>
      </c>
      <c r="W21" s="110" t="str">
        <f t="shared" si="5"/>
        <v/>
      </c>
      <c r="X21" s="110" t="str">
        <f t="shared" si="6"/>
        <v/>
      </c>
      <c r="Y21" s="110" t="str">
        <f t="shared" si="7"/>
        <v/>
      </c>
      <c r="Z21" s="33"/>
      <c r="AA21" s="39">
        <f t="shared" si="8"/>
        <v>0</v>
      </c>
      <c r="AB21" s="77"/>
      <c r="AC21" s="63"/>
    </row>
    <row r="22" spans="1:29" x14ac:dyDescent="0.25">
      <c r="A22" s="63"/>
      <c r="B22" s="46" t="s">
        <v>20</v>
      </c>
      <c r="C22" s="47">
        <v>43417</v>
      </c>
      <c r="D22" s="3"/>
      <c r="E22" s="15"/>
      <c r="F22" s="15"/>
      <c r="G22" s="15"/>
      <c r="H22" s="27"/>
      <c r="I22" s="33" t="str">
        <f>IF(ISBLANK(D22),"",VLOOKUP(D22,$B$50:$C$63,3,0))</f>
        <v/>
      </c>
      <c r="J22" s="39">
        <f t="shared" si="2"/>
        <v>0</v>
      </c>
      <c r="K22" s="62"/>
      <c r="L22" s="3"/>
      <c r="M22" s="15"/>
      <c r="N22" s="15"/>
      <c r="O22" s="15"/>
      <c r="P22" s="27"/>
      <c r="Q22" s="33" t="str">
        <f t="shared" si="9"/>
        <v/>
      </c>
      <c r="R22" s="39">
        <f t="shared" si="3"/>
        <v>0</v>
      </c>
      <c r="S22" s="63"/>
      <c r="T22" s="46" t="s">
        <v>20</v>
      </c>
      <c r="U22" s="65">
        <v>43417</v>
      </c>
      <c r="V22" s="109" t="str">
        <f t="shared" si="4"/>
        <v/>
      </c>
      <c r="W22" s="110" t="str">
        <f t="shared" si="5"/>
        <v/>
      </c>
      <c r="X22" s="110" t="str">
        <f t="shared" si="6"/>
        <v/>
      </c>
      <c r="Y22" s="110" t="str">
        <f t="shared" si="7"/>
        <v/>
      </c>
      <c r="Z22" s="33"/>
      <c r="AA22" s="39">
        <f t="shared" si="8"/>
        <v>0</v>
      </c>
      <c r="AB22" s="77"/>
      <c r="AC22" s="63"/>
    </row>
    <row r="23" spans="1:29" x14ac:dyDescent="0.25">
      <c r="A23" s="63"/>
      <c r="B23" s="46" t="s">
        <v>21</v>
      </c>
      <c r="C23" s="47">
        <v>43418</v>
      </c>
      <c r="D23" s="3"/>
      <c r="E23" s="15"/>
      <c r="F23" s="15"/>
      <c r="G23" s="15"/>
      <c r="H23" s="27"/>
      <c r="I23" s="33" t="str">
        <f>IF(ISBLANK(D23),"",VLOOKUP(D23,$B$50:$C$63,3,0))</f>
        <v/>
      </c>
      <c r="J23" s="39">
        <f t="shared" si="2"/>
        <v>0</v>
      </c>
      <c r="K23" s="62"/>
      <c r="L23" s="3"/>
      <c r="M23" s="15"/>
      <c r="N23" s="15"/>
      <c r="O23" s="15"/>
      <c r="P23" s="27"/>
      <c r="Q23" s="33" t="str">
        <f t="shared" si="9"/>
        <v/>
      </c>
      <c r="R23" s="39">
        <f t="shared" si="3"/>
        <v>0</v>
      </c>
      <c r="S23" s="63"/>
      <c r="T23" s="46" t="s">
        <v>21</v>
      </c>
      <c r="U23" s="65">
        <v>43418</v>
      </c>
      <c r="V23" s="109" t="str">
        <f t="shared" si="4"/>
        <v/>
      </c>
      <c r="W23" s="110" t="str">
        <f t="shared" si="5"/>
        <v/>
      </c>
      <c r="X23" s="110" t="str">
        <f t="shared" si="6"/>
        <v/>
      </c>
      <c r="Y23" s="110" t="str">
        <f t="shared" si="7"/>
        <v/>
      </c>
      <c r="Z23" s="33"/>
      <c r="AA23" s="39">
        <f t="shared" si="8"/>
        <v>0</v>
      </c>
      <c r="AB23" s="77"/>
      <c r="AC23" s="63"/>
    </row>
    <row r="24" spans="1:29" x14ac:dyDescent="0.25">
      <c r="A24" s="63"/>
      <c r="B24" s="46" t="s">
        <v>15</v>
      </c>
      <c r="C24" s="47">
        <v>43419</v>
      </c>
      <c r="D24" s="3" t="s">
        <v>4</v>
      </c>
      <c r="E24" s="15">
        <v>9</v>
      </c>
      <c r="F24" s="15">
        <v>18</v>
      </c>
      <c r="G24" s="15">
        <v>1</v>
      </c>
      <c r="H24" s="27"/>
      <c r="I24" s="33" t="s">
        <v>14</v>
      </c>
      <c r="J24" s="39">
        <f t="shared" si="2"/>
        <v>8</v>
      </c>
      <c r="K24" s="62"/>
      <c r="L24" s="3"/>
      <c r="M24" s="15"/>
      <c r="N24" s="15"/>
      <c r="O24" s="15"/>
      <c r="P24" s="27"/>
      <c r="Q24" s="33" t="str">
        <f t="shared" si="9"/>
        <v/>
      </c>
      <c r="R24" s="39">
        <f t="shared" si="3"/>
        <v>0</v>
      </c>
      <c r="S24" s="63"/>
      <c r="T24" s="46" t="s">
        <v>15</v>
      </c>
      <c r="U24" s="65">
        <v>43419</v>
      </c>
      <c r="V24" s="109" t="str">
        <f t="shared" si="4"/>
        <v/>
      </c>
      <c r="W24" s="110" t="str">
        <f t="shared" si="5"/>
        <v/>
      </c>
      <c r="X24" s="110" t="str">
        <f t="shared" si="6"/>
        <v/>
      </c>
      <c r="Y24" s="110" t="str">
        <f t="shared" si="7"/>
        <v/>
      </c>
      <c r="Z24" s="33"/>
      <c r="AA24" s="39">
        <f t="shared" si="8"/>
        <v>0</v>
      </c>
      <c r="AB24" s="77"/>
      <c r="AC24" s="63"/>
    </row>
    <row r="25" spans="1:29" x14ac:dyDescent="0.25">
      <c r="A25" s="63"/>
      <c r="B25" s="46" t="s">
        <v>16</v>
      </c>
      <c r="C25" s="47">
        <v>43420</v>
      </c>
      <c r="D25" s="3" t="s">
        <v>4</v>
      </c>
      <c r="E25" s="15">
        <v>8</v>
      </c>
      <c r="F25" s="15">
        <v>19</v>
      </c>
      <c r="G25" s="15">
        <v>1</v>
      </c>
      <c r="H25" s="27"/>
      <c r="I25" s="33" t="s">
        <v>14</v>
      </c>
      <c r="J25" s="39">
        <f t="shared" si="2"/>
        <v>10</v>
      </c>
      <c r="K25" s="62"/>
      <c r="L25" s="3"/>
      <c r="M25" s="15"/>
      <c r="N25" s="15"/>
      <c r="O25" s="15"/>
      <c r="P25" s="27"/>
      <c r="Q25" s="33" t="str">
        <f t="shared" si="9"/>
        <v/>
      </c>
      <c r="R25" s="39">
        <f t="shared" si="3"/>
        <v>0</v>
      </c>
      <c r="S25" s="63"/>
      <c r="T25" s="46" t="s">
        <v>16</v>
      </c>
      <c r="U25" s="65">
        <v>43420</v>
      </c>
      <c r="V25" s="109" t="str">
        <f t="shared" si="4"/>
        <v/>
      </c>
      <c r="W25" s="110" t="str">
        <f t="shared" si="5"/>
        <v/>
      </c>
      <c r="X25" s="110" t="str">
        <f t="shared" si="6"/>
        <v/>
      </c>
      <c r="Y25" s="110" t="str">
        <f t="shared" si="7"/>
        <v/>
      </c>
      <c r="Z25" s="33"/>
      <c r="AA25" s="39">
        <f t="shared" si="8"/>
        <v>0</v>
      </c>
      <c r="AB25" s="77"/>
      <c r="AC25" s="63"/>
    </row>
    <row r="26" spans="1:29" x14ac:dyDescent="0.25">
      <c r="A26" s="63"/>
      <c r="B26" s="46" t="s">
        <v>17</v>
      </c>
      <c r="C26" s="47">
        <v>43421</v>
      </c>
      <c r="D26" s="3" t="s">
        <v>4</v>
      </c>
      <c r="E26" s="15">
        <v>8</v>
      </c>
      <c r="F26" s="15">
        <v>18</v>
      </c>
      <c r="G26" s="15">
        <v>1</v>
      </c>
      <c r="H26" s="27"/>
      <c r="I26" s="33" t="s">
        <v>14</v>
      </c>
      <c r="J26" s="39">
        <f t="shared" si="2"/>
        <v>9</v>
      </c>
      <c r="K26" s="62"/>
      <c r="L26" s="3"/>
      <c r="M26" s="15"/>
      <c r="N26" s="15"/>
      <c r="O26" s="15"/>
      <c r="P26" s="27"/>
      <c r="Q26" s="33" t="str">
        <f t="shared" si="9"/>
        <v/>
      </c>
      <c r="R26" s="39">
        <f t="shared" si="3"/>
        <v>0</v>
      </c>
      <c r="S26" s="63"/>
      <c r="T26" s="46" t="s">
        <v>17</v>
      </c>
      <c r="U26" s="65">
        <v>43421</v>
      </c>
      <c r="V26" s="109" t="str">
        <f t="shared" si="4"/>
        <v/>
      </c>
      <c r="W26" s="110" t="str">
        <f t="shared" si="5"/>
        <v/>
      </c>
      <c r="X26" s="110" t="str">
        <f t="shared" si="6"/>
        <v/>
      </c>
      <c r="Y26" s="110" t="str">
        <f t="shared" si="7"/>
        <v/>
      </c>
      <c r="Z26" s="33"/>
      <c r="AA26" s="39">
        <f t="shared" si="8"/>
        <v>0</v>
      </c>
      <c r="AB26" s="77"/>
      <c r="AC26" s="63"/>
    </row>
    <row r="27" spans="1:29" x14ac:dyDescent="0.25">
      <c r="A27" s="63"/>
      <c r="B27" s="48" t="s">
        <v>18</v>
      </c>
      <c r="C27" s="49">
        <v>43422</v>
      </c>
      <c r="D27" s="4" t="s">
        <v>4</v>
      </c>
      <c r="E27" s="16">
        <v>14</v>
      </c>
      <c r="F27" s="16">
        <v>18</v>
      </c>
      <c r="G27" s="16"/>
      <c r="H27" s="28"/>
      <c r="I27" s="34" t="s">
        <v>14</v>
      </c>
      <c r="J27" s="40">
        <f t="shared" si="2"/>
        <v>4</v>
      </c>
      <c r="K27" s="62"/>
      <c r="L27" s="4"/>
      <c r="M27" s="16"/>
      <c r="N27" s="16"/>
      <c r="O27" s="16"/>
      <c r="P27" s="28"/>
      <c r="Q27" s="34" t="str">
        <f t="shared" si="9"/>
        <v/>
      </c>
      <c r="R27" s="40">
        <f t="shared" si="3"/>
        <v>0</v>
      </c>
      <c r="S27" s="63"/>
      <c r="T27" s="48" t="s">
        <v>18</v>
      </c>
      <c r="U27" s="72">
        <v>43422</v>
      </c>
      <c r="V27" s="111" t="str">
        <f t="shared" si="4"/>
        <v/>
      </c>
      <c r="W27" s="99" t="str">
        <f t="shared" si="5"/>
        <v/>
      </c>
      <c r="X27" s="99" t="str">
        <f t="shared" si="6"/>
        <v/>
      </c>
      <c r="Y27" s="99" t="str">
        <f t="shared" si="7"/>
        <v/>
      </c>
      <c r="Z27" s="34"/>
      <c r="AA27" s="40">
        <f t="shared" si="8"/>
        <v>0</v>
      </c>
      <c r="AB27" s="78"/>
      <c r="AC27" s="63"/>
    </row>
    <row r="28" spans="1:29" x14ac:dyDescent="0.25">
      <c r="A28" s="63"/>
      <c r="B28" s="46" t="s">
        <v>19</v>
      </c>
      <c r="C28" s="47">
        <v>43423</v>
      </c>
      <c r="D28" s="3"/>
      <c r="E28" s="15"/>
      <c r="F28" s="15"/>
      <c r="G28" s="15"/>
      <c r="H28" s="27"/>
      <c r="I28" s="33"/>
      <c r="J28" s="39">
        <f t="shared" si="2"/>
        <v>0</v>
      </c>
      <c r="K28" s="62"/>
      <c r="L28" s="3" t="s">
        <v>4</v>
      </c>
      <c r="M28" s="15">
        <v>8</v>
      </c>
      <c r="N28" s="15">
        <v>15</v>
      </c>
      <c r="O28" s="15">
        <v>0.5</v>
      </c>
      <c r="P28" s="27"/>
      <c r="Q28" s="33" t="s">
        <v>14</v>
      </c>
      <c r="R28" s="39">
        <f t="shared" si="3"/>
        <v>6.5</v>
      </c>
      <c r="S28" s="63"/>
      <c r="T28" s="46" t="s">
        <v>19</v>
      </c>
      <c r="U28" s="65">
        <v>43423</v>
      </c>
      <c r="V28" s="109" t="str">
        <f t="shared" si="4"/>
        <v/>
      </c>
      <c r="W28" s="110" t="str">
        <f t="shared" si="5"/>
        <v/>
      </c>
      <c r="X28" s="110" t="str">
        <f t="shared" si="6"/>
        <v/>
      </c>
      <c r="Y28" s="110" t="str">
        <f t="shared" si="7"/>
        <v/>
      </c>
      <c r="Z28" s="33"/>
      <c r="AA28" s="39">
        <f t="shared" si="8"/>
        <v>0</v>
      </c>
      <c r="AB28" s="77"/>
      <c r="AC28" s="63"/>
    </row>
    <row r="29" spans="1:29" x14ac:dyDescent="0.25">
      <c r="A29" s="63"/>
      <c r="B29" s="46" t="s">
        <v>20</v>
      </c>
      <c r="C29" s="47">
        <v>43424</v>
      </c>
      <c r="D29" s="3"/>
      <c r="E29" s="15"/>
      <c r="F29" s="15"/>
      <c r="G29" s="15"/>
      <c r="H29" s="27"/>
      <c r="I29" s="33" t="str">
        <f>IF(ISBLANK(D29),"",VLOOKUP(D29,$B$50:$C$63,3,0))</f>
        <v/>
      </c>
      <c r="J29" s="39">
        <f t="shared" si="2"/>
        <v>0</v>
      </c>
      <c r="K29" s="62"/>
      <c r="L29" s="3"/>
      <c r="M29" s="15"/>
      <c r="N29" s="15"/>
      <c r="O29" s="15"/>
      <c r="P29" s="27"/>
      <c r="Q29" s="33" t="str">
        <f>IF(ISBLANK(L29),"",VLOOKUP(L29,$B$50:$C$63,3,0))</f>
        <v/>
      </c>
      <c r="R29" s="39">
        <f t="shared" si="3"/>
        <v>0</v>
      </c>
      <c r="S29" s="63"/>
      <c r="T29" s="46" t="s">
        <v>20</v>
      </c>
      <c r="U29" s="65">
        <v>43424</v>
      </c>
      <c r="V29" s="109" t="str">
        <f t="shared" si="4"/>
        <v/>
      </c>
      <c r="W29" s="110" t="str">
        <f t="shared" si="5"/>
        <v/>
      </c>
      <c r="X29" s="110" t="str">
        <f t="shared" si="6"/>
        <v/>
      </c>
      <c r="Y29" s="110" t="str">
        <f t="shared" si="7"/>
        <v/>
      </c>
      <c r="Z29" s="33"/>
      <c r="AA29" s="39">
        <f t="shared" si="8"/>
        <v>0</v>
      </c>
      <c r="AB29" s="77"/>
      <c r="AC29" s="63"/>
    </row>
    <row r="30" spans="1:29" x14ac:dyDescent="0.25">
      <c r="A30" s="63"/>
      <c r="B30" s="46" t="s">
        <v>21</v>
      </c>
      <c r="C30" s="47">
        <v>43425</v>
      </c>
      <c r="D30" s="3"/>
      <c r="E30" s="15"/>
      <c r="F30" s="15"/>
      <c r="G30" s="15"/>
      <c r="H30" s="27"/>
      <c r="I30" s="33" t="str">
        <f>IF(ISBLANK(D30),"",VLOOKUP(D30,$B$50:$C$63,3,0))</f>
        <v/>
      </c>
      <c r="J30" s="39">
        <f t="shared" si="2"/>
        <v>0</v>
      </c>
      <c r="K30" s="62"/>
      <c r="L30" s="3"/>
      <c r="M30" s="15"/>
      <c r="N30" s="15"/>
      <c r="O30" s="15"/>
      <c r="P30" s="27"/>
      <c r="Q30" s="33" t="str">
        <f>IF(ISBLANK(L30),"",VLOOKUP(L30,$B$50:$C$63,3,0))</f>
        <v/>
      </c>
      <c r="R30" s="39">
        <f t="shared" si="3"/>
        <v>0</v>
      </c>
      <c r="S30" s="63"/>
      <c r="T30" s="46" t="s">
        <v>21</v>
      </c>
      <c r="U30" s="65">
        <v>43425</v>
      </c>
      <c r="V30" s="109" t="str">
        <f t="shared" si="4"/>
        <v/>
      </c>
      <c r="W30" s="110" t="str">
        <f t="shared" si="5"/>
        <v/>
      </c>
      <c r="X30" s="110" t="str">
        <f t="shared" si="6"/>
        <v/>
      </c>
      <c r="Y30" s="110" t="str">
        <f t="shared" si="7"/>
        <v/>
      </c>
      <c r="Z30" s="33"/>
      <c r="AA30" s="39">
        <f t="shared" si="8"/>
        <v>0</v>
      </c>
      <c r="AB30" s="77"/>
      <c r="AC30" s="63"/>
    </row>
    <row r="31" spans="1:29" x14ac:dyDescent="0.25">
      <c r="A31" s="63"/>
      <c r="B31" s="46" t="s">
        <v>15</v>
      </c>
      <c r="C31" s="47">
        <v>43426</v>
      </c>
      <c r="D31" s="3"/>
      <c r="E31" s="15"/>
      <c r="F31" s="15"/>
      <c r="G31" s="15"/>
      <c r="H31" s="27"/>
      <c r="I31" s="33"/>
      <c r="J31" s="39">
        <f t="shared" si="2"/>
        <v>0</v>
      </c>
      <c r="K31" s="62"/>
      <c r="L31" s="3" t="s">
        <v>4</v>
      </c>
      <c r="M31" s="15">
        <v>9</v>
      </c>
      <c r="N31" s="15">
        <v>18</v>
      </c>
      <c r="O31" s="15">
        <v>0.5</v>
      </c>
      <c r="P31" s="27"/>
      <c r="Q31" s="33" t="s">
        <v>14</v>
      </c>
      <c r="R31" s="39">
        <f t="shared" si="3"/>
        <v>8.5</v>
      </c>
      <c r="S31" s="63"/>
      <c r="T31" s="46" t="s">
        <v>15</v>
      </c>
      <c r="U31" s="65">
        <v>43426</v>
      </c>
      <c r="V31" s="109" t="str">
        <f t="shared" si="4"/>
        <v/>
      </c>
      <c r="W31" s="110" t="str">
        <f t="shared" si="5"/>
        <v/>
      </c>
      <c r="X31" s="110" t="str">
        <f t="shared" si="6"/>
        <v/>
      </c>
      <c r="Y31" s="110" t="str">
        <f t="shared" si="7"/>
        <v/>
      </c>
      <c r="Z31" s="33"/>
      <c r="AA31" s="39">
        <f t="shared" si="8"/>
        <v>0</v>
      </c>
      <c r="AB31" s="77"/>
      <c r="AC31" s="63"/>
    </row>
    <row r="32" spans="1:29" x14ac:dyDescent="0.25">
      <c r="A32" s="63"/>
      <c r="B32" s="46" t="s">
        <v>16</v>
      </c>
      <c r="C32" s="47">
        <v>43427</v>
      </c>
      <c r="D32" s="3"/>
      <c r="E32" s="15"/>
      <c r="F32" s="15"/>
      <c r="G32" s="15"/>
      <c r="H32" s="27"/>
      <c r="I32" s="33"/>
      <c r="J32" s="39">
        <f t="shared" si="2"/>
        <v>0</v>
      </c>
      <c r="K32" s="62"/>
      <c r="L32" s="3" t="s">
        <v>4</v>
      </c>
      <c r="M32" s="15">
        <v>8</v>
      </c>
      <c r="N32" s="15">
        <v>17</v>
      </c>
      <c r="O32" s="15">
        <v>0.5</v>
      </c>
      <c r="P32" s="27"/>
      <c r="Q32" s="33" t="s">
        <v>14</v>
      </c>
      <c r="R32" s="39">
        <f t="shared" si="3"/>
        <v>8.5</v>
      </c>
      <c r="S32" s="63"/>
      <c r="T32" s="46" t="s">
        <v>16</v>
      </c>
      <c r="U32" s="65">
        <v>43427</v>
      </c>
      <c r="V32" s="109" t="str">
        <f t="shared" si="4"/>
        <v/>
      </c>
      <c r="W32" s="110" t="str">
        <f t="shared" si="5"/>
        <v/>
      </c>
      <c r="X32" s="110" t="str">
        <f t="shared" si="6"/>
        <v/>
      </c>
      <c r="Y32" s="110" t="str">
        <f t="shared" si="7"/>
        <v/>
      </c>
      <c r="Z32" s="33"/>
      <c r="AA32" s="39">
        <f t="shared" si="8"/>
        <v>0</v>
      </c>
      <c r="AB32" s="77"/>
      <c r="AC32" s="63"/>
    </row>
    <row r="33" spans="1:29" x14ac:dyDescent="0.25">
      <c r="A33" s="63"/>
      <c r="B33" s="46" t="s">
        <v>17</v>
      </c>
      <c r="C33" s="47">
        <v>43428</v>
      </c>
      <c r="D33" s="3" t="s">
        <v>4</v>
      </c>
      <c r="E33" s="15">
        <v>8</v>
      </c>
      <c r="F33" s="15">
        <v>18</v>
      </c>
      <c r="G33" s="15">
        <v>1</v>
      </c>
      <c r="H33" s="27"/>
      <c r="I33" s="33" t="s">
        <v>14</v>
      </c>
      <c r="J33" s="39">
        <f t="shared" si="2"/>
        <v>9</v>
      </c>
      <c r="K33" s="62"/>
      <c r="L33" s="3"/>
      <c r="M33" s="15"/>
      <c r="N33" s="15"/>
      <c r="O33" s="15"/>
      <c r="P33" s="27"/>
      <c r="Q33" s="33" t="str">
        <f t="shared" ref="Q33:Q40" si="10">IF(ISBLANK(L33),"",VLOOKUP(L33,$B$50:$C$63,3,0))</f>
        <v/>
      </c>
      <c r="R33" s="39">
        <f t="shared" si="3"/>
        <v>0</v>
      </c>
      <c r="S33" s="63"/>
      <c r="T33" s="46" t="s">
        <v>17</v>
      </c>
      <c r="U33" s="65">
        <v>43428</v>
      </c>
      <c r="V33" s="109" t="str">
        <f t="shared" si="4"/>
        <v/>
      </c>
      <c r="W33" s="110" t="str">
        <f t="shared" si="5"/>
        <v/>
      </c>
      <c r="X33" s="110" t="str">
        <f t="shared" si="6"/>
        <v/>
      </c>
      <c r="Y33" s="110" t="str">
        <f t="shared" si="7"/>
        <v/>
      </c>
      <c r="Z33" s="33"/>
      <c r="AA33" s="39">
        <f t="shared" si="8"/>
        <v>0</v>
      </c>
      <c r="AB33" s="77"/>
      <c r="AC33" s="63"/>
    </row>
    <row r="34" spans="1:29" x14ac:dyDescent="0.25">
      <c r="A34" s="63"/>
      <c r="B34" s="48" t="s">
        <v>18</v>
      </c>
      <c r="C34" s="49">
        <v>43429</v>
      </c>
      <c r="D34" s="4" t="s">
        <v>4</v>
      </c>
      <c r="E34" s="16">
        <v>14</v>
      </c>
      <c r="F34" s="16">
        <v>18</v>
      </c>
      <c r="G34" s="16"/>
      <c r="H34" s="28"/>
      <c r="I34" s="34" t="s">
        <v>14</v>
      </c>
      <c r="J34" s="40">
        <f t="shared" si="2"/>
        <v>4</v>
      </c>
      <c r="K34" s="62"/>
      <c r="L34" s="4"/>
      <c r="M34" s="16"/>
      <c r="N34" s="16"/>
      <c r="O34" s="16"/>
      <c r="P34" s="28"/>
      <c r="Q34" s="34" t="str">
        <f t="shared" si="10"/>
        <v/>
      </c>
      <c r="R34" s="40">
        <f t="shared" si="3"/>
        <v>0</v>
      </c>
      <c r="S34" s="63"/>
      <c r="T34" s="48" t="s">
        <v>18</v>
      </c>
      <c r="U34" s="72">
        <v>43429</v>
      </c>
      <c r="V34" s="111" t="str">
        <f t="shared" si="4"/>
        <v/>
      </c>
      <c r="W34" s="99" t="str">
        <f t="shared" si="5"/>
        <v/>
      </c>
      <c r="X34" s="99" t="str">
        <f t="shared" si="6"/>
        <v/>
      </c>
      <c r="Y34" s="99" t="str">
        <f t="shared" si="7"/>
        <v/>
      </c>
      <c r="Z34" s="34"/>
      <c r="AA34" s="40">
        <f t="shared" si="8"/>
        <v>0</v>
      </c>
      <c r="AB34" s="78"/>
      <c r="AC34" s="63"/>
    </row>
    <row r="35" spans="1:29" x14ac:dyDescent="0.25">
      <c r="A35" s="63"/>
      <c r="B35" s="46" t="s">
        <v>19</v>
      </c>
      <c r="C35" s="47">
        <v>43430</v>
      </c>
      <c r="D35" s="3" t="s">
        <v>4</v>
      </c>
      <c r="E35" s="15">
        <v>8</v>
      </c>
      <c r="F35" s="15">
        <v>15</v>
      </c>
      <c r="G35" s="15">
        <v>0.5</v>
      </c>
      <c r="H35" s="27"/>
      <c r="I35" s="33" t="s">
        <v>14</v>
      </c>
      <c r="J35" s="39">
        <f t="shared" si="2"/>
        <v>6.5</v>
      </c>
      <c r="K35" s="62"/>
      <c r="L35" s="3"/>
      <c r="M35" s="15"/>
      <c r="N35" s="15"/>
      <c r="O35" s="15"/>
      <c r="P35" s="27"/>
      <c r="Q35" s="33" t="str">
        <f t="shared" si="10"/>
        <v/>
      </c>
      <c r="R35" s="39">
        <f t="shared" si="3"/>
        <v>0</v>
      </c>
      <c r="S35" s="63"/>
      <c r="T35" s="46" t="s">
        <v>19</v>
      </c>
      <c r="U35" s="65">
        <v>43430</v>
      </c>
      <c r="V35" s="109" t="str">
        <f t="shared" si="4"/>
        <v/>
      </c>
      <c r="W35" s="110" t="str">
        <f t="shared" si="5"/>
        <v/>
      </c>
      <c r="X35" s="110" t="str">
        <f t="shared" si="6"/>
        <v/>
      </c>
      <c r="Y35" s="110" t="str">
        <f t="shared" si="7"/>
        <v/>
      </c>
      <c r="Z35" s="33"/>
      <c r="AA35" s="39">
        <f t="shared" si="8"/>
        <v>0</v>
      </c>
      <c r="AB35" s="77"/>
      <c r="AC35" s="63"/>
    </row>
    <row r="36" spans="1:29" x14ac:dyDescent="0.25">
      <c r="A36" s="63"/>
      <c r="B36" s="46" t="s">
        <v>20</v>
      </c>
      <c r="C36" s="47">
        <v>43431</v>
      </c>
      <c r="D36" s="3"/>
      <c r="E36" s="15"/>
      <c r="F36" s="15"/>
      <c r="G36" s="15"/>
      <c r="H36" s="27"/>
      <c r="I36" s="33" t="str">
        <f>IF(ISBLANK(D36),"",VLOOKUP(D36,$B$50:$C$63,3,0))</f>
        <v/>
      </c>
      <c r="J36" s="39">
        <f t="shared" si="2"/>
        <v>0</v>
      </c>
      <c r="K36" s="62"/>
      <c r="L36" s="3"/>
      <c r="M36" s="15"/>
      <c r="N36" s="15"/>
      <c r="O36" s="15"/>
      <c r="P36" s="27"/>
      <c r="Q36" s="33" t="str">
        <f t="shared" si="10"/>
        <v/>
      </c>
      <c r="R36" s="39">
        <f t="shared" si="3"/>
        <v>0</v>
      </c>
      <c r="S36" s="63"/>
      <c r="T36" s="46" t="s">
        <v>20</v>
      </c>
      <c r="U36" s="65">
        <v>43431</v>
      </c>
      <c r="V36" s="109" t="str">
        <f t="shared" si="4"/>
        <v/>
      </c>
      <c r="W36" s="110" t="str">
        <f t="shared" si="5"/>
        <v/>
      </c>
      <c r="X36" s="110" t="str">
        <f t="shared" si="6"/>
        <v/>
      </c>
      <c r="Y36" s="110" t="str">
        <f t="shared" si="7"/>
        <v/>
      </c>
      <c r="Z36" s="33"/>
      <c r="AA36" s="39">
        <f t="shared" si="8"/>
        <v>0</v>
      </c>
      <c r="AB36" s="77"/>
      <c r="AC36" s="63"/>
    </row>
    <row r="37" spans="1:29" x14ac:dyDescent="0.25">
      <c r="A37" s="63"/>
      <c r="B37" s="46" t="s">
        <v>21</v>
      </c>
      <c r="C37" s="47">
        <v>43432</v>
      </c>
      <c r="D37" s="3"/>
      <c r="E37" s="15"/>
      <c r="F37" s="15"/>
      <c r="G37" s="15"/>
      <c r="H37" s="27"/>
      <c r="I37" s="33" t="str">
        <f>IF(ISBLANK(D37),"",VLOOKUP(D37,$B$50:$C$63,3,0))</f>
        <v/>
      </c>
      <c r="J37" s="39">
        <f t="shared" si="2"/>
        <v>0</v>
      </c>
      <c r="K37" s="62"/>
      <c r="L37" s="3"/>
      <c r="M37" s="15"/>
      <c r="N37" s="15"/>
      <c r="O37" s="15"/>
      <c r="P37" s="27"/>
      <c r="Q37" s="33" t="str">
        <f t="shared" si="10"/>
        <v/>
      </c>
      <c r="R37" s="39">
        <f t="shared" si="3"/>
        <v>0</v>
      </c>
      <c r="S37" s="63"/>
      <c r="T37" s="46" t="s">
        <v>21</v>
      </c>
      <c r="U37" s="65">
        <v>43432</v>
      </c>
      <c r="V37" s="109" t="str">
        <f t="shared" si="4"/>
        <v/>
      </c>
      <c r="W37" s="110" t="str">
        <f t="shared" si="5"/>
        <v/>
      </c>
      <c r="X37" s="110" t="str">
        <f t="shared" si="6"/>
        <v/>
      </c>
      <c r="Y37" s="110" t="str">
        <f t="shared" si="7"/>
        <v/>
      </c>
      <c r="Z37" s="33"/>
      <c r="AA37" s="39">
        <f t="shared" si="8"/>
        <v>0</v>
      </c>
      <c r="AB37" s="77"/>
      <c r="AC37" s="63"/>
    </row>
    <row r="38" spans="1:29" x14ac:dyDescent="0.25">
      <c r="A38" s="63"/>
      <c r="B38" s="46" t="s">
        <v>15</v>
      </c>
      <c r="C38" s="47">
        <v>43433</v>
      </c>
      <c r="D38" s="3" t="s">
        <v>4</v>
      </c>
      <c r="E38" s="15">
        <v>9</v>
      </c>
      <c r="F38" s="15">
        <v>18</v>
      </c>
      <c r="G38" s="15">
        <v>1</v>
      </c>
      <c r="H38" s="27"/>
      <c r="I38" s="33" t="s">
        <v>14</v>
      </c>
      <c r="J38" s="39">
        <f t="shared" si="2"/>
        <v>8</v>
      </c>
      <c r="K38" s="62"/>
      <c r="L38" s="3"/>
      <c r="M38" s="15"/>
      <c r="N38" s="15"/>
      <c r="O38" s="15"/>
      <c r="P38" s="27"/>
      <c r="Q38" s="33" t="str">
        <f t="shared" si="10"/>
        <v/>
      </c>
      <c r="R38" s="39">
        <f t="shared" si="3"/>
        <v>0</v>
      </c>
      <c r="S38" s="63"/>
      <c r="T38" s="46" t="s">
        <v>15</v>
      </c>
      <c r="U38" s="65">
        <v>43433</v>
      </c>
      <c r="V38" s="109" t="str">
        <f t="shared" si="4"/>
        <v/>
      </c>
      <c r="W38" s="110" t="str">
        <f t="shared" si="5"/>
        <v/>
      </c>
      <c r="X38" s="110" t="str">
        <f t="shared" si="6"/>
        <v/>
      </c>
      <c r="Y38" s="110" t="str">
        <f t="shared" si="7"/>
        <v/>
      </c>
      <c r="Z38" s="33"/>
      <c r="AA38" s="39">
        <f t="shared" si="8"/>
        <v>0</v>
      </c>
      <c r="AB38" s="77"/>
      <c r="AC38" s="63"/>
    </row>
    <row r="39" spans="1:29" x14ac:dyDescent="0.25">
      <c r="A39" s="63"/>
      <c r="B39" s="46" t="s">
        <v>16</v>
      </c>
      <c r="C39" s="47">
        <v>43434</v>
      </c>
      <c r="D39" s="3" t="s">
        <v>4</v>
      </c>
      <c r="E39" s="15">
        <v>8</v>
      </c>
      <c r="F39" s="15">
        <v>19</v>
      </c>
      <c r="G39" s="15">
        <v>1</v>
      </c>
      <c r="H39" s="27"/>
      <c r="I39" s="33" t="s">
        <v>14</v>
      </c>
      <c r="J39" s="39">
        <f t="shared" si="2"/>
        <v>10</v>
      </c>
      <c r="K39" s="62"/>
      <c r="L39" s="3"/>
      <c r="M39" s="15"/>
      <c r="N39" s="15"/>
      <c r="O39" s="15"/>
      <c r="P39" s="27"/>
      <c r="Q39" s="33" t="str">
        <f t="shared" si="10"/>
        <v/>
      </c>
      <c r="R39" s="39">
        <f t="shared" si="3"/>
        <v>0</v>
      </c>
      <c r="S39" s="63"/>
      <c r="T39" s="46" t="s">
        <v>16</v>
      </c>
      <c r="U39" s="65">
        <v>43434</v>
      </c>
      <c r="V39" s="109" t="str">
        <f t="shared" si="4"/>
        <v/>
      </c>
      <c r="W39" s="110" t="str">
        <f t="shared" si="5"/>
        <v/>
      </c>
      <c r="X39" s="110" t="str">
        <f t="shared" si="6"/>
        <v/>
      </c>
      <c r="Y39" s="110" t="str">
        <f t="shared" si="7"/>
        <v/>
      </c>
      <c r="Z39" s="33"/>
      <c r="AA39" s="39">
        <f t="shared" si="8"/>
        <v>0</v>
      </c>
      <c r="AB39" s="77"/>
      <c r="AC39" s="63"/>
    </row>
    <row r="40" spans="1:29" ht="15.75" thickBot="1" x14ac:dyDescent="0.3">
      <c r="A40" s="63"/>
      <c r="B40" s="50"/>
      <c r="C40" s="51"/>
      <c r="D40" s="5"/>
      <c r="E40" s="17"/>
      <c r="F40" s="17"/>
      <c r="G40" s="17"/>
      <c r="H40" s="29"/>
      <c r="I40" s="35" t="str">
        <f>IF(ISBLANK(D40),"",VLOOKUP(D40,$B$50:$C$63,3,0))</f>
        <v/>
      </c>
      <c r="J40" s="39">
        <f t="shared" si="2"/>
        <v>0</v>
      </c>
      <c r="K40" s="62"/>
      <c r="L40" s="5"/>
      <c r="M40" s="17"/>
      <c r="N40" s="17"/>
      <c r="O40" s="17"/>
      <c r="P40" s="29"/>
      <c r="Q40" s="35" t="str">
        <f t="shared" si="10"/>
        <v/>
      </c>
      <c r="R40" s="39">
        <f t="shared" si="3"/>
        <v>0</v>
      </c>
      <c r="S40" s="63"/>
      <c r="T40" s="50"/>
      <c r="U40" s="73"/>
      <c r="V40" s="79" t="str">
        <f t="shared" si="4"/>
        <v/>
      </c>
      <c r="W40" s="17" t="str">
        <f t="shared" si="5"/>
        <v/>
      </c>
      <c r="X40" s="17" t="str">
        <f t="shared" si="6"/>
        <v/>
      </c>
      <c r="Y40" s="17" t="str">
        <f t="shared" si="7"/>
        <v/>
      </c>
      <c r="Z40" s="35"/>
      <c r="AA40" s="39">
        <f t="shared" si="8"/>
        <v>0</v>
      </c>
      <c r="AB40" s="80"/>
      <c r="AC40" s="63"/>
    </row>
    <row r="41" spans="1:29" x14ac:dyDescent="0.25">
      <c r="A41" s="63"/>
      <c r="B41" s="52"/>
      <c r="C41" s="53"/>
      <c r="D41" s="6"/>
      <c r="E41" s="18"/>
      <c r="F41" s="18"/>
      <c r="G41" s="18"/>
      <c r="H41" s="11"/>
      <c r="I41" s="11"/>
      <c r="J41" s="41"/>
      <c r="K41" s="62"/>
      <c r="L41" s="6"/>
      <c r="M41" s="18"/>
      <c r="N41" s="18"/>
      <c r="O41" s="18"/>
      <c r="P41" s="11"/>
      <c r="Q41" s="11"/>
      <c r="R41" s="41"/>
      <c r="S41" s="63"/>
      <c r="T41" s="52"/>
      <c r="U41" s="66"/>
      <c r="V41" s="81"/>
      <c r="W41" s="18"/>
      <c r="X41" s="18"/>
      <c r="Y41" s="18"/>
      <c r="Z41" s="11"/>
      <c r="AA41" s="18"/>
      <c r="AB41" s="41"/>
      <c r="AC41" s="63"/>
    </row>
    <row r="42" spans="1:29" x14ac:dyDescent="0.25">
      <c r="A42" s="63"/>
      <c r="B42" s="54"/>
      <c r="C42" s="55" t="s">
        <v>22</v>
      </c>
      <c r="D42" s="7">
        <f>SUMIF($C$10:$C$40,"Sunday",J10:J40)</f>
        <v>0</v>
      </c>
      <c r="E42" s="19"/>
      <c r="F42" s="12"/>
      <c r="G42" s="12"/>
      <c r="H42" s="12"/>
      <c r="I42" s="12"/>
      <c r="J42" s="31"/>
      <c r="K42" s="62"/>
      <c r="L42" s="7">
        <f>SUMIF($B$8:$B$38,"Sunday",R10:R40)</f>
        <v>0</v>
      </c>
      <c r="M42" s="19"/>
      <c r="N42" s="12"/>
      <c r="O42" s="12"/>
      <c r="P42" s="12"/>
      <c r="Q42" s="12"/>
      <c r="R42" s="31"/>
      <c r="S42" s="63"/>
      <c r="T42" s="54"/>
      <c r="U42" s="67" t="s">
        <v>22</v>
      </c>
      <c r="V42" s="82">
        <f>SUMIF($C$8:$C$31,"Sunday",AA10:AA40)</f>
        <v>0</v>
      </c>
      <c r="W42" s="19"/>
      <c r="X42" s="12"/>
      <c r="Y42" s="12"/>
      <c r="Z42" s="12"/>
      <c r="AA42" s="12"/>
      <c r="AB42" s="31"/>
      <c r="AC42" s="63"/>
    </row>
    <row r="43" spans="1:29" x14ac:dyDescent="0.25">
      <c r="A43" s="63"/>
      <c r="B43" s="56"/>
      <c r="C43" s="57" t="s">
        <v>23</v>
      </c>
      <c r="D43" s="8">
        <f>SUM(J10:J40)-D42</f>
        <v>128.5</v>
      </c>
      <c r="E43" s="19"/>
      <c r="F43" s="12"/>
      <c r="G43" s="12"/>
      <c r="H43" s="12"/>
      <c r="I43" s="12"/>
      <c r="J43" s="31"/>
      <c r="K43" s="62"/>
      <c r="L43" s="8">
        <f>SUM(R10:R40)-L42</f>
        <v>41.5</v>
      </c>
      <c r="M43" s="19"/>
      <c r="N43" s="12"/>
      <c r="O43" s="12"/>
      <c r="P43" s="12"/>
      <c r="Q43" s="12"/>
      <c r="R43" s="31"/>
      <c r="S43" s="63"/>
      <c r="T43" s="56"/>
      <c r="U43" s="68" t="s">
        <v>23</v>
      </c>
      <c r="V43" s="83">
        <f>SUM(AA10:AA40)-V42</f>
        <v>0</v>
      </c>
      <c r="W43" s="19"/>
      <c r="X43" s="12"/>
      <c r="Y43" s="12"/>
      <c r="Z43" s="12"/>
      <c r="AA43" s="12"/>
      <c r="AB43" s="31"/>
      <c r="AC43" s="63"/>
    </row>
    <row r="44" spans="1:29" x14ac:dyDescent="0.25">
      <c r="A44" s="63"/>
      <c r="B44" s="58"/>
      <c r="C44" s="59"/>
      <c r="D44" s="9" t="s">
        <v>4</v>
      </c>
      <c r="E44" s="20"/>
      <c r="F44" s="22"/>
      <c r="G44" s="22"/>
      <c r="H44" s="22"/>
      <c r="I44" s="36" t="s">
        <v>2</v>
      </c>
      <c r="J44" s="42">
        <v>4</v>
      </c>
      <c r="K44" s="62"/>
      <c r="L44" s="9"/>
      <c r="M44" s="20"/>
      <c r="N44" s="22"/>
      <c r="O44" s="22"/>
      <c r="P44" s="22"/>
      <c r="Q44" s="36" t="s">
        <v>2</v>
      </c>
      <c r="R44" s="42">
        <v>0</v>
      </c>
      <c r="S44" s="63"/>
      <c r="T44" s="58"/>
      <c r="U44" s="69"/>
      <c r="V44" s="84"/>
      <c r="W44" s="20"/>
      <c r="X44" s="22"/>
      <c r="Y44" s="22"/>
      <c r="Z44" s="36" t="s">
        <v>2</v>
      </c>
      <c r="AA44" s="86"/>
      <c r="AB44" s="42"/>
      <c r="AC44" s="63"/>
    </row>
    <row r="45" spans="1:29" x14ac:dyDescent="0.25">
      <c r="A45" s="63"/>
      <c r="B45" s="58"/>
      <c r="C45" s="59"/>
      <c r="D45" s="9"/>
      <c r="E45" s="20"/>
      <c r="F45" s="22"/>
      <c r="G45" s="22"/>
      <c r="H45" s="22"/>
      <c r="I45" s="36" t="s">
        <v>10</v>
      </c>
      <c r="J45" s="42">
        <v>0</v>
      </c>
      <c r="K45" s="62"/>
      <c r="L45" s="9"/>
      <c r="M45" s="20"/>
      <c r="N45" s="22"/>
      <c r="O45" s="22"/>
      <c r="P45" s="22"/>
      <c r="Q45" s="36" t="s">
        <v>10</v>
      </c>
      <c r="R45" s="42">
        <v>0</v>
      </c>
      <c r="S45" s="63"/>
      <c r="T45" s="58"/>
      <c r="U45" s="69"/>
      <c r="V45" s="84"/>
      <c r="W45" s="20"/>
      <c r="X45" s="22"/>
      <c r="Y45" s="22"/>
      <c r="Z45" s="36" t="s">
        <v>10</v>
      </c>
      <c r="AA45" s="86"/>
      <c r="AB45" s="42"/>
      <c r="AC45" s="63"/>
    </row>
    <row r="46" spans="1:29" x14ac:dyDescent="0.25">
      <c r="A46" s="63"/>
      <c r="B46" s="58"/>
      <c r="C46" s="59"/>
      <c r="D46" s="9"/>
      <c r="E46" s="20"/>
      <c r="F46" s="22"/>
      <c r="G46" s="22"/>
      <c r="H46" s="22"/>
      <c r="I46" s="36" t="s">
        <v>7</v>
      </c>
      <c r="J46" s="42">
        <v>0</v>
      </c>
      <c r="K46" s="62"/>
      <c r="L46" s="9"/>
      <c r="M46" s="20"/>
      <c r="N46" s="22"/>
      <c r="O46" s="22"/>
      <c r="P46" s="22"/>
      <c r="Q46" s="36" t="s">
        <v>7</v>
      </c>
      <c r="R46" s="42">
        <v>0</v>
      </c>
      <c r="S46" s="63"/>
      <c r="T46" s="58"/>
      <c r="U46" s="69"/>
      <c r="V46" s="84"/>
      <c r="W46" s="20"/>
      <c r="X46" s="22"/>
      <c r="Y46" s="22"/>
      <c r="Z46" s="36" t="s">
        <v>7</v>
      </c>
      <c r="AA46" s="86"/>
      <c r="AB46" s="42"/>
      <c r="AC46" s="63"/>
    </row>
    <row r="47" spans="1:29" ht="16.5" thickBot="1" x14ac:dyDescent="0.3">
      <c r="A47" s="63"/>
      <c r="B47" s="60"/>
      <c r="C47" s="61" t="s">
        <v>24</v>
      </c>
      <c r="D47" s="10">
        <f>D42+D43+J44+J45+J46</f>
        <v>132.5</v>
      </c>
      <c r="E47" s="21"/>
      <c r="F47" s="23"/>
      <c r="G47" s="23"/>
      <c r="H47" s="23"/>
      <c r="I47" s="23"/>
      <c r="J47" s="43">
        <f>D43+J44+J45+J46</f>
        <v>132.5</v>
      </c>
      <c r="K47" s="62"/>
      <c r="L47" s="10">
        <f>L42+L43+R44+R45+R46</f>
        <v>41.5</v>
      </c>
      <c r="M47" s="21"/>
      <c r="N47" s="23"/>
      <c r="O47" s="23"/>
      <c r="P47" s="23"/>
      <c r="Q47" s="23"/>
      <c r="R47" s="43">
        <f>L43+R44+R45+R46</f>
        <v>41.5</v>
      </c>
      <c r="S47" s="63"/>
      <c r="T47" s="60"/>
      <c r="U47" s="70" t="s">
        <v>24</v>
      </c>
      <c r="V47" s="85">
        <f>V42+V43+AA44+AA45+AA46</f>
        <v>0</v>
      </c>
      <c r="W47" s="21"/>
      <c r="X47" s="23"/>
      <c r="Y47" s="23"/>
      <c r="Z47" s="23"/>
      <c r="AA47" s="87">
        <f>V43+AA44+AA45+AA46</f>
        <v>0</v>
      </c>
      <c r="AB47" s="43"/>
      <c r="AC47" s="63"/>
    </row>
    <row r="48" spans="1:29" x14ac:dyDescent="0.25">
      <c r="A48" s="63"/>
      <c r="B48" s="63"/>
      <c r="C48" s="63"/>
      <c r="D48" s="63"/>
      <c r="E48" s="63"/>
      <c r="F48" s="63"/>
      <c r="G48" s="63"/>
      <c r="H48" s="63"/>
      <c r="I48" s="63"/>
      <c r="J48" s="63"/>
      <c r="K48" s="63"/>
      <c r="L48" s="63"/>
      <c r="M48" s="63"/>
      <c r="N48" s="63"/>
      <c r="O48" s="63"/>
      <c r="P48" s="63"/>
      <c r="Q48" s="63"/>
      <c r="R48" s="63"/>
      <c r="S48" s="63"/>
      <c r="T48" s="63"/>
      <c r="U48" s="63"/>
      <c r="V48" s="63"/>
      <c r="W48" s="63"/>
      <c r="X48" s="63"/>
      <c r="Y48" s="63"/>
      <c r="Z48" s="63"/>
      <c r="AA48" s="63"/>
      <c r="AB48" s="63"/>
      <c r="AC48" s="63"/>
    </row>
    <row r="49" spans="1:29" x14ac:dyDescent="0.25">
      <c r="A49" s="63"/>
      <c r="B49" s="63"/>
      <c r="C49" s="63"/>
      <c r="D49" s="63"/>
      <c r="E49" s="63"/>
      <c r="F49" s="63"/>
      <c r="G49" s="63"/>
      <c r="H49" s="63"/>
      <c r="I49" s="63"/>
      <c r="J49" s="63"/>
      <c r="K49" s="63"/>
      <c r="L49" s="63"/>
      <c r="M49" s="63"/>
      <c r="N49" s="63"/>
      <c r="O49" s="63"/>
      <c r="P49" s="63"/>
      <c r="Q49" s="63"/>
      <c r="R49" s="63"/>
      <c r="S49" s="63"/>
      <c r="T49" s="63"/>
      <c r="U49" s="63"/>
      <c r="V49" s="63"/>
      <c r="W49" s="63"/>
      <c r="X49" s="63"/>
      <c r="Y49" s="63"/>
      <c r="Z49" s="63"/>
      <c r="AA49" s="63"/>
      <c r="AB49" s="63"/>
      <c r="AC49" s="63"/>
    </row>
  </sheetData>
  <mergeCells count="2">
    <mergeCell ref="B5:R5"/>
    <mergeCell ref="T5:AB5"/>
  </mergeCells>
  <conditionalFormatting sqref="V10:Y39">
    <cfRule type="expression" dxfId="2" priority="2">
      <formula>$V10=$D$7</formula>
    </cfRule>
    <cfRule type="expression" dxfId="1" priority="1">
      <formula>$V10=$L$7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Planning conversion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Cyril Debarge</dc:creator>
  <cp:lastModifiedBy>Micot, Nicolas            UTC CCS</cp:lastModifiedBy>
  <dcterms:created xsi:type="dcterms:W3CDTF">2018-11-05T14:10:11Z</dcterms:created>
  <dcterms:modified xsi:type="dcterms:W3CDTF">2018-11-05T15:37:36Z</dcterms:modified>
</cp:coreProperties>
</file>