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5440" windowHeight="15840"/>
  </bookViews>
  <sheets>
    <sheet name="Feuil1" sheetId="1" r:id="rId1"/>
    <sheet name="Feuil2" sheetId="2" r:id="rId2"/>
  </sheets>
  <definedNames>
    <definedName name="PLAT_equiv">Feuil1!$AI$19:$AI$23</definedName>
    <definedName name="PLAT_index">Feuil1!$AK$19:$AK$23</definedName>
    <definedName name="TROT_equiv">Feuil1!$AI$28:$AI$32</definedName>
    <definedName name="TROT_index">Feuil1!$AK$28:$AK$32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25" i="1" l="1"/>
  <c r="J25" i="1"/>
  <c r="I25" i="1"/>
  <c r="H25" i="1"/>
  <c r="G25" i="1"/>
  <c r="F25" i="1"/>
  <c r="E25" i="1"/>
  <c r="D25" i="1"/>
  <c r="K23" i="1" l="1"/>
  <c r="J23" i="1"/>
  <c r="I23" i="1"/>
  <c r="H23" i="1"/>
  <c r="G23" i="1"/>
  <c r="F23" i="1"/>
  <c r="E23" i="1"/>
  <c r="D23" i="1"/>
  <c r="E8" i="1" l="1"/>
  <c r="T4" i="1" s="1"/>
  <c r="H11" i="1" l="1"/>
  <c r="H10" i="1" s="1" a="1"/>
  <c r="H10" i="1" s="1"/>
  <c r="I11" i="1"/>
  <c r="J11" i="1"/>
  <c r="D16" i="1" a="1"/>
  <c r="E16" i="1" s="1"/>
  <c r="D15" i="1" a="1"/>
  <c r="E15" i="1" s="1"/>
  <c r="D14" i="1" a="1"/>
  <c r="E14" i="1" s="1"/>
  <c r="J10" i="1" l="1" a="1"/>
  <c r="J10" i="1" s="1"/>
  <c r="I10" i="1" a="1"/>
  <c r="I10" i="1" s="1"/>
  <c r="J16" i="1"/>
  <c r="H16" i="1"/>
  <c r="F16" i="1"/>
  <c r="D16" i="1"/>
  <c r="K16" i="1"/>
  <c r="I16" i="1"/>
  <c r="G16" i="1"/>
  <c r="J15" i="1"/>
  <c r="H15" i="1"/>
  <c r="F15" i="1"/>
  <c r="D15" i="1"/>
  <c r="K15" i="1"/>
  <c r="I15" i="1"/>
  <c r="G15" i="1"/>
  <c r="J14" i="1"/>
  <c r="H14" i="1"/>
  <c r="F14" i="1"/>
  <c r="D14" i="1"/>
  <c r="K14" i="1"/>
  <c r="I14" i="1"/>
  <c r="G14" i="1"/>
  <c r="E9" i="1" l="1"/>
  <c r="D9" i="1" l="1"/>
  <c r="F8" i="1" s="1"/>
  <c r="D8" i="1"/>
  <c r="D27" i="1" l="1"/>
  <c r="E27" i="1"/>
  <c r="F27" i="1"/>
  <c r="G27" i="1"/>
  <c r="H27" i="1"/>
  <c r="I27" i="1"/>
  <c r="J27" i="1"/>
  <c r="K27" i="1"/>
  <c r="G31" i="1" l="1"/>
  <c r="H31" i="1"/>
  <c r="I31" i="1"/>
  <c r="F31" i="1"/>
</calcChain>
</file>

<file path=xl/sharedStrings.xml><?xml version="1.0" encoding="utf-8"?>
<sst xmlns="http://schemas.openxmlformats.org/spreadsheetml/2006/main" count="95" uniqueCount="79">
  <si>
    <t>N°</t>
  </si>
  <si>
    <t>COTES</t>
  </si>
  <si>
    <t>SHF</t>
  </si>
  <si>
    <t>cote</t>
  </si>
  <si>
    <t>%Réussite</t>
  </si>
  <si>
    <t>DP</t>
  </si>
  <si>
    <t>Plat</t>
  </si>
  <si>
    <t>last time out</t>
  </si>
  <si>
    <t>Derniere place</t>
  </si>
  <si>
    <t xml:space="preserve">W% </t>
  </si>
  <si>
    <t>jockey</t>
  </si>
  <si>
    <t xml:space="preserve">InFluence du Jockey </t>
  </si>
  <si>
    <t xml:space="preserve"> % réussite</t>
  </si>
  <si>
    <t>Obstacle</t>
  </si>
  <si>
    <t> Trot Monté</t>
  </si>
  <si>
    <t>Trot Attelé</t>
  </si>
  <si>
    <t>top performance</t>
  </si>
  <si>
    <t>Rang</t>
  </si>
  <si>
    <t>29 et +</t>
  </si>
  <si>
    <t>22 a 28  days</t>
  </si>
  <si>
    <t>15 a 21 days</t>
  </si>
  <si>
    <t>8 a 14 days</t>
  </si>
  <si>
    <t>1 a 7 days</t>
  </si>
  <si>
    <t>W% réussite</t>
  </si>
  <si>
    <t xml:space="preserve">  jours d'absence plat</t>
  </si>
  <si>
    <t>absence TROT OBSTACLE</t>
  </si>
  <si>
    <t>TOCA</t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</si>
  <si>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C,.SOUMILLON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</si>
  <si>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P.C BOUDOT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</si>
  <si>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M.GUYON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</si>
  <si>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.E.RAFFIN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</si>
  <si>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.A.ABRIVARD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</si>
  <si>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Y.LEBOURGEOIS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</si>
  <si>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.B.LESTRADE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</si>
  <si>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.F.DE GILES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</si>
  <si>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.C.LEFEBVRE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</si>
  <si>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J.M.BAZIRE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</si>
  <si>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.F.NIVARD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</si>
  <si>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E.RAFFIN </t>
    </r>
    <r>
      <rPr>
        <b/>
        <sz val="11"/>
        <color rgb="FFFF0000"/>
        <rFont val="Calibri"/>
        <family val="2"/>
        <scheme val="minor"/>
      </rPr>
      <t>30%</t>
    </r>
  </si>
  <si>
    <t>7a20</t>
  </si>
  <si>
    <t>21a30</t>
  </si>
  <si>
    <t>31 et +</t>
  </si>
  <si>
    <t>TOP.P</t>
  </si>
  <si>
    <t>LTO</t>
  </si>
  <si>
    <t>ABS</t>
  </si>
  <si>
    <t>1. Pour tous les chevaux :</t>
  </si>
  <si>
    <t>- " 0" indique qu'il n'a pas été classé parmi les 10 premiers, tout chiffre différent de 0 indique la place du cheval dans la course</t>
  </si>
  <si>
    <t>- " T" indique qu'il est tombé</t>
  </si>
  <si>
    <t>- " A" indique qu'il a été arrêté</t>
  </si>
  <si>
    <t>- " Ret" signifie qu'il a été rétrogradé de la place.</t>
  </si>
  <si>
    <t>2. Pour un galopeur :</t>
  </si>
  <si>
    <t>- " s" désigne les épreuves du type steeple-chase</t>
  </si>
  <si>
    <t>- " h" désigne les épreuves de haies</t>
  </si>
  <si>
    <t>- " c" désigne les épreuves de cross</t>
  </si>
  <si>
    <t>- " p" désigne les courses de Plat</t>
  </si>
  <si>
    <t>3. Pour un trotteur :</t>
  </si>
  <si>
    <t>- "a" signifie course Attelée"m" signifie course Montée</t>
  </si>
  <si>
    <t>- "0" indique qu'il n'a pas été classé parmi les 10 premiers</t>
  </si>
  <si>
    <t>- "D" signifie qu'il a été disqualifié pour allure irrégulière</t>
  </si>
  <si>
    <t>La musique se lit de gauche à  droite, de la course la plus récente à  la plus ancienne.</t>
  </si>
  <si>
    <t>Le nombre entre parenthèses (dernier 2 chiffres de l'année) indique le passage d'année civile.</t>
  </si>
  <si>
    <t>Exemple :</t>
  </si>
  <si>
    <t>Pour un galopeur : Ts 5h 4h 3h(12) 5p 5p</t>
  </si>
  <si>
    <t>Le chiffre indique la place du cheval et la lettre le type d'épreuve à  laquelle il a participé.</t>
  </si>
  <si>
    <t>On sait que ce cheval :</t>
  </si>
  <si>
    <t>- a couru 2 fois en 2012 dans des courses de Plat, finissant 5ème les 2 fois.</t>
  </si>
  <si>
    <t>- a couru 4 fois en 2013, 3 fois dans des épreuves de haies en se classant une fois 3ème, une fois 4ème, et une fois 5ème. Il est tombé lors de sa seule participation à  un steeple-chase.</t>
  </si>
  <si>
    <t>Pour un trotteur : 3a 5m 4a 3a(12) 5a 0a Dm</t>
  </si>
  <si>
    <t>- a couru 3 foi en 2012, la première fois au Monté oùil a été disqualifié pour allure irrégulière, les 2 autres fois à  l'Attelé oùil a été non classé à  la première fois et 5ème à  l'Attelé.</t>
  </si>
  <si>
    <t>- a couru 4 fois en 2013, se classant 2 fois 3ème et une fois 4ème à  l'Attelé et 5ème au Monté.</t>
  </si>
  <si>
    <t>AA-PMU Odds</t>
  </si>
  <si>
    <t>SECOND FAVORIS</t>
  </si>
  <si>
    <t>1.58</t>
  </si>
  <si>
    <t>1.99</t>
  </si>
  <si>
    <t>2.35</t>
  </si>
  <si>
    <t>2.9</t>
  </si>
  <si>
    <t>TROT OBSTACLE</t>
  </si>
  <si>
    <t>DISIPLINE</t>
  </si>
  <si>
    <t>PLAT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</si>
</sst>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4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gradientFill degree="90">
        <stop position="0">
          <color rgb="FFFF0000"/>
        </stop>
        <stop position="1">
          <color theme="1"/>
        </stop>
      </gradientFill>
    </fill>
    <fill>
      <patternFill patternType="solid">
        <fgColor theme="1"/>
        <bgColor indexed="64"/>
      </patternFill>
    </fill>
    <fill>
      <patternFill patternType="solid">
        <fgColor theme="1"/>
        <bgColor auto="1"/>
      </patternFill>
    </fill>
    <fill>
      <gradientFill degree="270">
        <stop position="0">
          <color rgb="FFFFC000"/>
        </stop>
        <stop position="1">
          <color rgb="FFFFFF00"/>
        </stop>
      </gradientFill>
    </fill>
    <fill>
      <gradientFill degree="90">
        <stop position="0">
          <color rgb="FF99FF99"/>
        </stop>
        <stop position="1">
          <color rgb="FFFFFF00"/>
        </stop>
      </gradientFill>
    </fill>
    <fill>
      <gradientFill degree="90">
        <stop position="0">
          <color theme="2"/>
        </stop>
        <stop position="1">
          <color rgb="FFCFCFCF"/>
        </stop>
      </gradientFill>
    </fill>
    <fill>
      <patternFill patternType="solid">
        <fgColor rgb="FFFFC000"/>
        <bgColor auto="1"/>
      </patternFill>
    </fill>
  </fills>
  <borders count="6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7F7F7F"/>
      </bottom>
      <diagonal/>
    </border>
    <border>
      <left/>
      <right style="mediumDashed">
        <color theme="4" tint="-0.24994659260841701"/>
      </right>
      <top style="mediumDashed">
        <color theme="4" tint="-0.24994659260841701"/>
      </top>
      <bottom style="medium">
        <color theme="4" tint="-0.24994659260841701"/>
      </bottom>
      <diagonal/>
    </border>
    <border>
      <left style="mediumDashed">
        <color theme="4" tint="-0.24994659260841701"/>
      </left>
      <right style="medium">
        <color theme="2" tint="-0.499984740745262"/>
      </right>
      <top style="mediumDashed">
        <color theme="4" tint="-0.24994659260841701"/>
      </top>
      <bottom style="medium">
        <color theme="4" tint="-0.24994659260841701"/>
      </bottom>
      <diagonal/>
    </border>
    <border>
      <left/>
      <right/>
      <top style="thin">
        <color rgb="FF7F7F7F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rgb="FF3F3F3F"/>
      </right>
      <top style="double">
        <color auto="1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rgb="FF3F3F3F"/>
      </left>
      <right/>
      <top style="double">
        <color rgb="FF3F3F3F"/>
      </top>
      <bottom style="thin">
        <color rgb="FF3F3F3F"/>
      </bottom>
      <diagonal/>
    </border>
    <border>
      <left/>
      <right style="thin">
        <color rgb="FF3F3F3F"/>
      </right>
      <top style="double">
        <color rgb="FF3F3F3F"/>
      </top>
      <bottom style="thin">
        <color rgb="FF3F3F3F"/>
      </bottom>
      <diagonal/>
    </border>
    <border>
      <left/>
      <right style="mediumDashed">
        <color theme="4" tint="-0.2499465926084170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 style="thick">
        <color auto="1"/>
      </bottom>
      <diagonal/>
    </border>
    <border>
      <left/>
      <right style="thick">
        <color auto="1"/>
      </right>
      <top style="double">
        <color auto="1"/>
      </top>
      <bottom style="thick">
        <color auto="1"/>
      </bottom>
      <diagonal/>
    </border>
  </borders>
  <cellStyleXfs count="5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11" fillId="0" borderId="0" applyNumberFormat="0" applyFill="0" applyBorder="0" applyAlignment="0" applyProtection="0"/>
  </cellStyleXfs>
  <cellXfs count="148">
    <xf numFmtId="0" fontId="0" fillId="0" borderId="0" xfId="0"/>
    <xf numFmtId="0" fontId="2" fillId="2" borderId="2" xfId="1" applyAlignment="1">
      <alignment horizontal="center" vertical="center"/>
    </xf>
    <xf numFmtId="0" fontId="0" fillId="0" borderId="0" xfId="0" applyAlignment="1"/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8" borderId="0" xfId="0" applyFill="1" applyAlignment="1"/>
    <xf numFmtId="0" fontId="2" fillId="5" borderId="2" xfId="1" applyFill="1" applyAlignment="1">
      <alignment horizontal="center" vertical="center"/>
    </xf>
    <xf numFmtId="0" fontId="4" fillId="5" borderId="1" xfId="2" applyFont="1" applyFill="1" applyAlignment="1">
      <alignment horizontal="center" vertical="center"/>
    </xf>
    <xf numFmtId="0" fontId="0" fillId="5" borderId="0" xfId="0" applyFill="1" applyAlignment="1"/>
    <xf numFmtId="0" fontId="0" fillId="0" borderId="10" xfId="0" applyBorder="1" applyAlignment="1">
      <alignment horizontal="center" vertical="center"/>
    </xf>
    <xf numFmtId="9" fontId="0" fillId="5" borderId="16" xfId="0" applyNumberFormat="1" applyFill="1" applyBorder="1" applyAlignment="1">
      <alignment horizontal="center" vertical="center"/>
    </xf>
    <xf numFmtId="9" fontId="0" fillId="5" borderId="12" xfId="0" applyNumberForma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9" fontId="0" fillId="5" borderId="15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0" fillId="5" borderId="12" xfId="0" applyFill="1" applyBorder="1" applyAlignment="1">
      <alignment vertical="center"/>
    </xf>
    <xf numFmtId="0" fontId="0" fillId="5" borderId="15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2" fillId="5" borderId="36" xfId="1" applyFill="1" applyBorder="1" applyAlignment="1">
      <alignment horizontal="center" vertical="center"/>
    </xf>
    <xf numFmtId="0" fontId="5" fillId="11" borderId="37" xfId="0" applyFont="1" applyFill="1" applyBorder="1" applyAlignment="1">
      <alignment horizontal="center" vertical="center"/>
    </xf>
    <xf numFmtId="0" fontId="5" fillId="11" borderId="38" xfId="0" applyFont="1" applyFill="1" applyBorder="1" applyAlignment="1">
      <alignment horizontal="center" vertical="center"/>
    </xf>
    <xf numFmtId="0" fontId="5" fillId="11" borderId="30" xfId="0" applyFont="1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5" fillId="11" borderId="3" xfId="3" applyFont="1" applyFill="1" applyAlignment="1">
      <alignment horizontal="center" vertical="center"/>
    </xf>
    <xf numFmtId="0" fontId="0" fillId="11" borderId="3" xfId="3" applyFont="1" applyFill="1" applyAlignment="1">
      <alignment horizontal="center" vertical="center"/>
    </xf>
    <xf numFmtId="0" fontId="11" fillId="0" borderId="0" xfId="4"/>
    <xf numFmtId="0" fontId="0" fillId="5" borderId="0" xfId="0" applyFill="1" applyAlignment="1">
      <alignment horizontal="center" vertical="center"/>
    </xf>
    <xf numFmtId="0" fontId="0" fillId="0" borderId="32" xfId="0" applyBorder="1" applyAlignment="1">
      <alignment vertical="center"/>
    </xf>
    <xf numFmtId="0" fontId="0" fillId="4" borderId="0" xfId="0" applyFill="1"/>
    <xf numFmtId="0" fontId="0" fillId="4" borderId="56" xfId="0" applyFill="1" applyBorder="1"/>
    <xf numFmtId="0" fontId="0" fillId="4" borderId="57" xfId="0" applyFill="1" applyBorder="1"/>
    <xf numFmtId="0" fontId="0" fillId="4" borderId="58" xfId="0" applyFill="1" applyBorder="1"/>
    <xf numFmtId="0" fontId="0" fillId="4" borderId="51" xfId="0" applyFill="1" applyBorder="1"/>
    <xf numFmtId="0" fontId="0" fillId="4" borderId="55" xfId="0" applyFill="1" applyBorder="1"/>
    <xf numFmtId="0" fontId="0" fillId="4" borderId="52" xfId="0" applyFill="1" applyBorder="1"/>
    <xf numFmtId="0" fontId="0" fillId="4" borderId="53" xfId="0" applyFill="1" applyBorder="1"/>
    <xf numFmtId="0" fontId="0" fillId="4" borderId="54" xfId="0" applyFill="1" applyBorder="1"/>
    <xf numFmtId="0" fontId="0" fillId="0" borderId="31" xfId="0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9" fontId="0" fillId="0" borderId="43" xfId="0" applyNumberFormat="1" applyBorder="1" applyAlignment="1"/>
    <xf numFmtId="9" fontId="0" fillId="0" borderId="44" xfId="0" applyNumberFormat="1" applyBorder="1" applyAlignment="1"/>
    <xf numFmtId="9" fontId="0" fillId="0" borderId="47" xfId="0" applyNumberFormat="1" applyBorder="1" applyAlignment="1"/>
    <xf numFmtId="0" fontId="0" fillId="0" borderId="41" xfId="0" applyNumberForma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0" fillId="0" borderId="45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5" borderId="16" xfId="0" applyNumberFormat="1" applyFill="1" applyBorder="1" applyAlignment="1">
      <alignment horizontal="center" vertical="center"/>
    </xf>
    <xf numFmtId="0" fontId="0" fillId="5" borderId="12" xfId="0" applyNumberFormat="1" applyFill="1" applyBorder="1" applyAlignment="1">
      <alignment horizontal="center" vertical="center"/>
    </xf>
    <xf numFmtId="0" fontId="0" fillId="5" borderId="15" xfId="0" applyNumberFormat="1" applyFill="1" applyBorder="1" applyAlignment="1">
      <alignment horizontal="center" vertical="center"/>
    </xf>
    <xf numFmtId="0" fontId="10" fillId="5" borderId="0" xfId="0" applyFont="1" applyFill="1"/>
    <xf numFmtId="0" fontId="2" fillId="12" borderId="2" xfId="1" applyFill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9" borderId="0" xfId="0" applyFill="1" applyAlignment="1"/>
    <xf numFmtId="0" fontId="0" fillId="5" borderId="6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11" borderId="31" xfId="0" applyFill="1" applyBorder="1" applyAlignment="1">
      <alignment horizontal="center" vertical="center"/>
    </xf>
    <xf numFmtId="0" fontId="0" fillId="11" borderId="34" xfId="0" applyFill="1" applyBorder="1" applyAlignment="1">
      <alignment horizontal="center" vertical="center"/>
    </xf>
    <xf numFmtId="0" fontId="0" fillId="11" borderId="32" xfId="0" applyFill="1" applyBorder="1" applyAlignment="1">
      <alignment horizontal="center" vertical="center"/>
    </xf>
    <xf numFmtId="0" fontId="0" fillId="5" borderId="59" xfId="0" applyFill="1" applyBorder="1" applyAlignment="1">
      <alignment horizontal="center" vertical="center"/>
    </xf>
    <xf numFmtId="0" fontId="0" fillId="5" borderId="60" xfId="0" applyFill="1" applyBorder="1" applyAlignment="1">
      <alignment horizontal="center" vertical="center"/>
    </xf>
    <xf numFmtId="0" fontId="0" fillId="5" borderId="61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5" borderId="11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1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5" borderId="13" xfId="0" applyFill="1" applyBorder="1" applyAlignment="1">
      <alignment horizontal="left" vertical="center"/>
    </xf>
    <xf numFmtId="0" fontId="0" fillId="5" borderId="14" xfId="0" applyFill="1" applyBorder="1" applyAlignment="1">
      <alignment horizontal="left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11" borderId="39" xfId="0" applyFont="1" applyFill="1" applyBorder="1" applyAlignment="1">
      <alignment horizontal="center" vertical="center"/>
    </xf>
    <xf numFmtId="0" fontId="5" fillId="11" borderId="40" xfId="0" applyFont="1" applyFill="1" applyBorder="1" applyAlignment="1">
      <alignment horizontal="center" vertical="center"/>
    </xf>
    <xf numFmtId="0" fontId="10" fillId="8" borderId="41" xfId="0" applyFont="1" applyFill="1" applyBorder="1" applyAlignment="1">
      <alignment horizontal="center" vertical="center"/>
    </xf>
    <xf numFmtId="0" fontId="10" fillId="8" borderId="42" xfId="0" applyFont="1" applyFill="1" applyBorder="1" applyAlignment="1">
      <alignment horizontal="center" vertical="center"/>
    </xf>
    <xf numFmtId="0" fontId="10" fillId="8" borderId="43" xfId="0" applyFont="1" applyFill="1" applyBorder="1" applyAlignment="1">
      <alignment horizontal="center" vertical="center"/>
    </xf>
    <xf numFmtId="0" fontId="10" fillId="8" borderId="45" xfId="0" applyFont="1" applyFill="1" applyBorder="1" applyAlignment="1">
      <alignment horizontal="center" vertical="center"/>
    </xf>
    <xf numFmtId="0" fontId="10" fillId="8" borderId="46" xfId="0" applyFont="1" applyFill="1" applyBorder="1" applyAlignment="1">
      <alignment horizontal="center" vertical="center"/>
    </xf>
    <xf numFmtId="0" fontId="10" fillId="8" borderId="47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8" borderId="0" xfId="0" applyFill="1" applyAlignment="1">
      <alignment horizont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2" fillId="5" borderId="48" xfId="1" applyNumberFormat="1" applyFill="1" applyBorder="1" applyAlignment="1">
      <alignment horizontal="center" vertical="center"/>
    </xf>
    <xf numFmtId="0" fontId="2" fillId="5" borderId="49" xfId="1" applyNumberFormat="1" applyFill="1" applyBorder="1" applyAlignment="1">
      <alignment horizontal="center" vertical="center"/>
    </xf>
    <xf numFmtId="0" fontId="5" fillId="10" borderId="31" xfId="0" applyFont="1" applyFill="1" applyBorder="1" applyAlignment="1">
      <alignment horizontal="center" vertical="center"/>
    </xf>
    <xf numFmtId="0" fontId="5" fillId="10" borderId="34" xfId="0" applyFont="1" applyFill="1" applyBorder="1" applyAlignment="1">
      <alignment horizontal="center" vertical="center"/>
    </xf>
    <xf numFmtId="0" fontId="5" fillId="10" borderId="32" xfId="0" applyFont="1" applyFill="1" applyBorder="1" applyAlignment="1">
      <alignment horizontal="center" vertical="center"/>
    </xf>
    <xf numFmtId="0" fontId="0" fillId="7" borderId="7" xfId="0" applyFill="1" applyBorder="1" applyAlignment="1">
      <alignment horizontal="center"/>
    </xf>
    <xf numFmtId="0" fontId="7" fillId="2" borderId="1" xfId="2" applyFont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0" fillId="5" borderId="50" xfId="0" applyFill="1" applyBorder="1" applyAlignment="1">
      <alignment horizontal="center"/>
    </xf>
    <xf numFmtId="0" fontId="5" fillId="10" borderId="35" xfId="0" applyFont="1" applyFill="1" applyBorder="1" applyAlignment="1">
      <alignment horizontal="center" vertical="center"/>
    </xf>
  </cellXfs>
  <cellStyles count="5">
    <cellStyle name="Calcul" xfId="2" builtinId="22"/>
    <cellStyle name="Commentaire" xfId="3" builtinId="10"/>
    <cellStyle name="Lien hypertexte" xfId="4" builtinId="8"/>
    <cellStyle name="Normal" xfId="0" builtinId="0"/>
    <cellStyle name="Sortie" xfId="1" builtinId="21"/>
  </cellStyles>
  <dxfs count="0"/>
  <tableStyles count="0" defaultTableStyle="TableStyleMedium2" defaultPivotStyle="PivotStyleLight16"/>
  <colors>
    <mruColors>
      <color rgb="FFFFFF00"/>
      <color rgb="FF99FF99"/>
      <color rgb="FFCFC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9</xdr:row>
      <xdr:rowOff>9525</xdr:rowOff>
    </xdr:from>
    <xdr:to>
      <xdr:col>6</xdr:col>
      <xdr:colOff>333375</xdr:colOff>
      <xdr:row>10</xdr:row>
      <xdr:rowOff>0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xmlns="" id="{A3394BB2-8244-400C-B0BA-CF361EA1DCA8}"/>
            </a:ext>
          </a:extLst>
        </xdr:cNvPr>
        <xdr:cNvSpPr/>
      </xdr:nvSpPr>
      <xdr:spPr>
        <a:xfrm>
          <a:off x="2457450" y="1743075"/>
          <a:ext cx="276225" cy="1905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219075</xdr:colOff>
      <xdr:row>28</xdr:row>
      <xdr:rowOff>133350</xdr:rowOff>
    </xdr:from>
    <xdr:to>
      <xdr:col>4</xdr:col>
      <xdr:colOff>238125</xdr:colOff>
      <xdr:row>32</xdr:row>
      <xdr:rowOff>28575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xmlns="" id="{645E879A-AB2A-4519-8EA2-ECD04EE95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5" y="5800725"/>
          <a:ext cx="819150" cy="819150"/>
        </a:xfrm>
        <a:prstGeom prst="rect">
          <a:avLst/>
        </a:prstGeom>
      </xdr:spPr>
    </xdr:pic>
    <xdr:clientData/>
  </xdr:twoCellAnchor>
  <xdr:twoCellAnchor editAs="oneCell">
    <xdr:from>
      <xdr:col>26</xdr:col>
      <xdr:colOff>342900</xdr:colOff>
      <xdr:row>1</xdr:row>
      <xdr:rowOff>28575</xdr:rowOff>
    </xdr:from>
    <xdr:to>
      <xdr:col>32</xdr:col>
      <xdr:colOff>19050</xdr:colOff>
      <xdr:row>3</xdr:row>
      <xdr:rowOff>95250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6FA3A2B9-EB4A-49C4-813B-8563AEA6B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4200" y="228600"/>
          <a:ext cx="2076450" cy="48577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19051</xdr:colOff>
      <xdr:row>18</xdr:row>
      <xdr:rowOff>58842</xdr:rowOff>
    </xdr:from>
    <xdr:to>
      <xdr:col>2</xdr:col>
      <xdr:colOff>380892</xdr:colOff>
      <xdr:row>21</xdr:row>
      <xdr:rowOff>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xmlns="" id="{7A13F14D-10AC-46A9-B584-FB6E0F11F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1" y="3735492"/>
          <a:ext cx="361841" cy="541233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16</xdr:row>
      <xdr:rowOff>142875</xdr:rowOff>
    </xdr:from>
    <xdr:to>
      <xdr:col>2</xdr:col>
      <xdr:colOff>361950</xdr:colOff>
      <xdr:row>18</xdr:row>
      <xdr:rowOff>38100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xmlns="" id="{398E4EE0-D287-44BA-9BF2-B3071F34E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3419475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47625</xdr:rowOff>
    </xdr:from>
    <xdr:to>
      <xdr:col>2</xdr:col>
      <xdr:colOff>342900</xdr:colOff>
      <xdr:row>25</xdr:row>
      <xdr:rowOff>178076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xmlns="" id="{AA149B30-0678-4CEB-9D13-FC6276CE0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5124450"/>
          <a:ext cx="342900" cy="130451"/>
        </a:xfrm>
        <a:prstGeom prst="rect">
          <a:avLst/>
        </a:prstGeom>
      </xdr:spPr>
    </xdr:pic>
    <xdr:clientData/>
  </xdr:twoCellAnchor>
  <xdr:twoCellAnchor>
    <xdr:from>
      <xdr:col>10</xdr:col>
      <xdr:colOff>400048</xdr:colOff>
      <xdr:row>22</xdr:row>
      <xdr:rowOff>190499</xdr:rowOff>
    </xdr:from>
    <xdr:to>
      <xdr:col>11</xdr:col>
      <xdr:colOff>342899</xdr:colOff>
      <xdr:row>24</xdr:row>
      <xdr:rowOff>9524</xdr:rowOff>
    </xdr:to>
    <xdr:sp macro="" textlink="">
      <xdr:nvSpPr>
        <xdr:cNvPr id="20" name="Flèche : gauche 19">
          <a:extLst>
            <a:ext uri="{FF2B5EF4-FFF2-40B4-BE49-F238E27FC236}">
              <a16:creationId xmlns:a16="http://schemas.microsoft.com/office/drawing/2014/main" xmlns="" id="{A5647132-2ADF-454D-B7B7-70A6852EF5A8}"/>
            </a:ext>
          </a:extLst>
        </xdr:cNvPr>
        <xdr:cNvSpPr/>
      </xdr:nvSpPr>
      <xdr:spPr>
        <a:xfrm>
          <a:off x="4400548" y="4705349"/>
          <a:ext cx="342901" cy="2190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9525</xdr:colOff>
      <xdr:row>7</xdr:row>
      <xdr:rowOff>180975</xdr:rowOff>
    </xdr:from>
    <xdr:to>
      <xdr:col>34</xdr:col>
      <xdr:colOff>228600</xdr:colOff>
      <xdr:row>25</xdr:row>
      <xdr:rowOff>142875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1A73761A-1C19-4C99-A30E-27620B203F99}"/>
            </a:ext>
          </a:extLst>
        </xdr:cNvPr>
        <xdr:cNvCxnSpPr/>
      </xdr:nvCxnSpPr>
      <xdr:spPr>
        <a:xfrm>
          <a:off x="4810125" y="1619250"/>
          <a:ext cx="9020175" cy="363855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390525</xdr:colOff>
      <xdr:row>24</xdr:row>
      <xdr:rowOff>9525</xdr:rowOff>
    </xdr:from>
    <xdr:to>
      <xdr:col>11</xdr:col>
      <xdr:colOff>333376</xdr:colOff>
      <xdr:row>25</xdr:row>
      <xdr:rowOff>28575</xdr:rowOff>
    </xdr:to>
    <xdr:sp macro="" textlink="">
      <xdr:nvSpPr>
        <xdr:cNvPr id="13" name="Flèche : gauche 12">
          <a:extLst>
            <a:ext uri="{FF2B5EF4-FFF2-40B4-BE49-F238E27FC236}">
              <a16:creationId xmlns:a16="http://schemas.microsoft.com/office/drawing/2014/main" xmlns="" id="{6F936DCA-B654-4610-8343-119097195EE8}"/>
            </a:ext>
          </a:extLst>
        </xdr:cNvPr>
        <xdr:cNvSpPr/>
      </xdr:nvSpPr>
      <xdr:spPr>
        <a:xfrm>
          <a:off x="4391025" y="4924425"/>
          <a:ext cx="342901" cy="2190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55"/>
  <sheetViews>
    <sheetView tabSelected="1" workbookViewId="0">
      <selection activeCell="J8" sqref="J8:L8"/>
    </sheetView>
  </sheetViews>
  <sheetFormatPr baseColWidth="10" defaultRowHeight="15" x14ac:dyDescent="0.25"/>
  <cols>
    <col min="1" max="44" width="6" customWidth="1"/>
  </cols>
  <sheetData>
    <row r="1" spans="1:38" ht="15.75" thickBot="1" x14ac:dyDescent="0.3">
      <c r="A1" s="128"/>
      <c r="B1" s="128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79"/>
      <c r="Z1" s="79"/>
      <c r="AA1" s="2"/>
      <c r="AB1" s="2"/>
    </row>
    <row r="2" spans="1:38" ht="16.5" thickTop="1" thickBot="1" x14ac:dyDescent="0.3">
      <c r="A2" s="128"/>
      <c r="B2" s="128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79"/>
      <c r="Z2" s="79"/>
      <c r="AA2" s="2"/>
      <c r="AI2" s="84" t="s">
        <v>70</v>
      </c>
      <c r="AJ2" s="85"/>
      <c r="AK2" s="85"/>
      <c r="AL2" s="86"/>
    </row>
    <row r="3" spans="1:38" ht="16.5" thickTop="1" thickBot="1" x14ac:dyDescent="0.3">
      <c r="A3" s="128"/>
      <c r="B3" s="128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79"/>
      <c r="Z3" s="79"/>
      <c r="AA3" s="2"/>
      <c r="AB3" s="39"/>
      <c r="AI3" s="51">
        <v>0</v>
      </c>
      <c r="AJ3" s="41"/>
      <c r="AK3" s="87" t="s">
        <v>23</v>
      </c>
      <c r="AL3" s="88"/>
    </row>
    <row r="4" spans="1:38" ht="15.75" thickTop="1" x14ac:dyDescent="0.25">
      <c r="A4" s="128"/>
      <c r="B4" s="128"/>
      <c r="C4" s="5"/>
      <c r="D4" s="1" t="s">
        <v>0</v>
      </c>
      <c r="E4" s="37">
        <v>1</v>
      </c>
      <c r="F4" s="38">
        <v>2</v>
      </c>
      <c r="G4" s="38">
        <v>3</v>
      </c>
      <c r="H4" s="38">
        <v>4</v>
      </c>
      <c r="I4" s="38">
        <v>5</v>
      </c>
      <c r="J4" s="38">
        <v>6</v>
      </c>
      <c r="K4" s="38">
        <v>7</v>
      </c>
      <c r="L4" s="38">
        <v>8</v>
      </c>
      <c r="M4" s="38">
        <v>9</v>
      </c>
      <c r="N4" s="38">
        <v>10</v>
      </c>
      <c r="O4" s="38">
        <v>11</v>
      </c>
      <c r="P4" s="38">
        <v>12</v>
      </c>
      <c r="Q4" s="38">
        <v>13</v>
      </c>
      <c r="R4" s="38">
        <v>14</v>
      </c>
      <c r="S4" s="5"/>
      <c r="T4" s="121" t="str">
        <f>IF(AND(E8&gt;1.5,COUNTIFS($E$5:$R$5,"&lt;10",$E$5:$R$5,"&lt;&gt;")=1),"",CHOOSE(MIN(4,COUNTIFS($E$5:$R$5,"&lt;10",$E$5:$R$5,"&lt;&gt;"))+1,"","BMW PUR","BMW DUO","BMW TRIO","BMW IMPUR"))</f>
        <v>BMW IMPUR</v>
      </c>
      <c r="U4" s="122"/>
      <c r="V4" s="123"/>
      <c r="W4" s="5"/>
      <c r="X4" s="5"/>
      <c r="Y4" s="79"/>
      <c r="Z4" s="79"/>
      <c r="AA4" s="2"/>
      <c r="AI4" s="61">
        <v>1.1000000000000001</v>
      </c>
      <c r="AJ4" s="61" t="s">
        <v>72</v>
      </c>
      <c r="AK4" s="58">
        <v>74</v>
      </c>
      <c r="AL4" s="55"/>
    </row>
    <row r="5" spans="1:38" ht="15.75" thickBot="1" x14ac:dyDescent="0.3">
      <c r="A5" s="128"/>
      <c r="B5" s="128"/>
      <c r="C5" s="5"/>
      <c r="D5" s="1" t="s">
        <v>1</v>
      </c>
      <c r="E5" s="7">
        <v>21</v>
      </c>
      <c r="F5" s="7">
        <v>37</v>
      </c>
      <c r="G5" s="7">
        <v>9</v>
      </c>
      <c r="H5" s="7">
        <v>10</v>
      </c>
      <c r="I5" s="7">
        <v>14</v>
      </c>
      <c r="J5" s="7">
        <v>1.5</v>
      </c>
      <c r="K5" s="7">
        <v>6.2</v>
      </c>
      <c r="L5" s="7">
        <v>9.6999999999999993</v>
      </c>
      <c r="M5" s="7">
        <v>15</v>
      </c>
      <c r="N5" s="7">
        <v>47</v>
      </c>
      <c r="O5" s="7"/>
      <c r="P5" s="7"/>
      <c r="Q5" s="7"/>
      <c r="R5" s="7"/>
      <c r="S5" s="5"/>
      <c r="T5" s="124"/>
      <c r="U5" s="125"/>
      <c r="V5" s="126"/>
      <c r="W5" s="5"/>
      <c r="X5" s="5"/>
      <c r="Y5" s="79"/>
      <c r="Z5" s="79"/>
      <c r="AA5" s="2"/>
      <c r="AI5" s="61">
        <v>1.59</v>
      </c>
      <c r="AJ5" s="61" t="s">
        <v>73</v>
      </c>
      <c r="AK5" s="59">
        <v>54</v>
      </c>
      <c r="AL5" s="56"/>
    </row>
    <row r="6" spans="1:38" ht="16.5" thickTop="1" thickBot="1" x14ac:dyDescent="0.3">
      <c r="A6" s="128"/>
      <c r="B6" s="128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79"/>
      <c r="Z6" s="79"/>
      <c r="AA6" s="2"/>
      <c r="AI6" s="61">
        <v>2</v>
      </c>
      <c r="AJ6" s="61" t="s">
        <v>74</v>
      </c>
      <c r="AK6" s="59">
        <v>43</v>
      </c>
      <c r="AL6" s="56"/>
    </row>
    <row r="7" spans="1:38" ht="16.5" thickTop="1" thickBot="1" x14ac:dyDescent="0.3">
      <c r="A7" s="128"/>
      <c r="B7" s="128"/>
      <c r="C7" s="5"/>
      <c r="D7" s="32" t="s">
        <v>2</v>
      </c>
      <c r="E7" s="33" t="s">
        <v>3</v>
      </c>
      <c r="F7" s="119" t="s">
        <v>4</v>
      </c>
      <c r="G7" s="120"/>
      <c r="H7" s="34" t="s">
        <v>5</v>
      </c>
      <c r="I7" s="5"/>
      <c r="J7" s="90" t="s">
        <v>77</v>
      </c>
      <c r="K7" s="91"/>
      <c r="L7" s="92"/>
      <c r="M7" s="5"/>
      <c r="N7" s="128"/>
      <c r="O7" s="89"/>
      <c r="P7" s="89"/>
      <c r="Q7" s="89"/>
      <c r="R7" s="89"/>
      <c r="S7" s="89"/>
      <c r="T7" s="89"/>
      <c r="U7" s="89"/>
      <c r="V7" s="89"/>
      <c r="W7" s="6"/>
      <c r="X7" s="5"/>
      <c r="Y7" s="79"/>
      <c r="Z7" s="79"/>
      <c r="AA7" s="2"/>
      <c r="AI7" s="61">
        <v>2.36</v>
      </c>
      <c r="AJ7" s="61" t="s">
        <v>75</v>
      </c>
      <c r="AK7" s="59">
        <v>36</v>
      </c>
      <c r="AL7" s="56"/>
    </row>
    <row r="8" spans="1:38" ht="16.5" thickTop="1" thickBot="1" x14ac:dyDescent="0.3">
      <c r="A8" s="128"/>
      <c r="B8" s="128"/>
      <c r="C8" s="5"/>
      <c r="D8" s="31">
        <f>IF(E8&lt;&gt;"",INDEX($E$4:$R$4,,MATCH(E8,$E$5:$R$5,0)),"")</f>
        <v>6</v>
      </c>
      <c r="E8" s="31">
        <f>MIN(IF($E$5:$R$5&gt;0,$E$5:$R$5))</f>
        <v>1.5</v>
      </c>
      <c r="F8" s="138">
        <f>D9+E9</f>
        <v>115</v>
      </c>
      <c r="G8" s="139"/>
      <c r="H8" s="31">
        <v>1</v>
      </c>
      <c r="I8" s="5"/>
      <c r="J8" s="93" t="s">
        <v>78</v>
      </c>
      <c r="K8" s="94"/>
      <c r="L8" s="95"/>
      <c r="M8" s="5"/>
      <c r="N8" s="128"/>
      <c r="O8" s="89"/>
      <c r="P8" s="89"/>
      <c r="Q8" s="89"/>
      <c r="R8" s="89"/>
      <c r="S8" s="89"/>
      <c r="T8" s="89"/>
      <c r="U8" s="89"/>
      <c r="V8" s="89"/>
      <c r="W8" s="6"/>
      <c r="X8" s="5"/>
      <c r="Y8" s="79"/>
      <c r="Z8" s="79"/>
      <c r="AA8" s="2"/>
      <c r="AI8" s="62">
        <v>50</v>
      </c>
      <c r="AJ8" s="62">
        <v>50</v>
      </c>
      <c r="AK8" s="60">
        <v>26</v>
      </c>
      <c r="AL8" s="57"/>
    </row>
    <row r="9" spans="1:38" ht="16.5" thickTop="1" thickBot="1" x14ac:dyDescent="0.3">
      <c r="A9" s="128"/>
      <c r="B9" s="128"/>
      <c r="C9" s="5"/>
      <c r="D9" s="66">
        <f>INDEX(AK3:AK8,MATCH(E8,AI3:AI8,1))</f>
        <v>74</v>
      </c>
      <c r="E9" s="66">
        <f>INDEX(AL12:AL14,MATCH(H8,$AI$12:$AI$14,1))</f>
        <v>41</v>
      </c>
      <c r="F9" s="5"/>
      <c r="G9" s="5"/>
      <c r="H9" s="5"/>
      <c r="I9" s="5"/>
      <c r="J9" s="5"/>
      <c r="K9" s="5"/>
      <c r="L9" s="5"/>
      <c r="M9" s="5"/>
      <c r="N9" s="128"/>
      <c r="O9" s="132" t="s">
        <v>16</v>
      </c>
      <c r="P9" s="133"/>
      <c r="Q9" s="133"/>
      <c r="R9" s="134"/>
      <c r="S9" s="129" t="s">
        <v>7</v>
      </c>
      <c r="T9" s="130"/>
      <c r="U9" s="130"/>
      <c r="V9" s="131"/>
      <c r="W9" s="6"/>
      <c r="X9" s="5"/>
      <c r="Y9" s="79"/>
      <c r="Z9" s="79"/>
      <c r="AA9" s="2"/>
    </row>
    <row r="10" spans="1:38" ht="16.5" thickTop="1" thickBot="1" x14ac:dyDescent="0.3">
      <c r="A10" s="128"/>
      <c r="B10" s="128"/>
      <c r="C10" s="5"/>
      <c r="D10" s="140" t="s">
        <v>71</v>
      </c>
      <c r="E10" s="141"/>
      <c r="F10" s="147"/>
      <c r="G10" s="5"/>
      <c r="H10" s="67">
        <f t="array" ref="H10">IF($T$4="","",IF(MATCH($T$4,{"BMW PUR";"BMW DUO";"BMW TRIO";"BMW IMPUR"},0)&lt;COLUMN(B1),"",INDEX(4:4,1,SMALL(IF($E$5:$R$5=H11,COLUMN($E$5:$R$5),""),1+COUNTIF($G11:G11,H11)))))</f>
        <v>7</v>
      </c>
      <c r="I10" s="67">
        <f t="array" ref="I10">IF($T$4="","",IF(MATCH($T$4,{"BMW PUR";"BMW DUO";"BMW TRIO";"BMW IMPUR"},0)&lt;COLUMN(C1),"",INDEX(4:4,1,SMALL(IF($E$5:$R$5=I11,COLUMN($E$5:$R$5),""),1+COUNTIF($G11:H11,I11)))))</f>
        <v>3</v>
      </c>
      <c r="J10" s="67">
        <f t="array" ref="J10">IF($T$4="","",IF(MATCH($T$4,{"BMW PUR";"BMW DUO";"BMW TRIO";"BMW IMPUR"},0)&lt;COLUMN(D1),"",INDEX(4:4,1,SMALL(IF($E$5:$R$5=J11,COLUMN($E$5:$R$5),""),1+COUNTIF($G11:I11,J11)))))</f>
        <v>8</v>
      </c>
      <c r="K10" s="5"/>
      <c r="L10" s="5"/>
      <c r="M10" s="5"/>
      <c r="N10" s="128"/>
      <c r="O10" s="18" t="s">
        <v>17</v>
      </c>
      <c r="P10" s="71"/>
      <c r="Q10" s="71"/>
      <c r="R10" s="22"/>
      <c r="S10" s="108" t="s">
        <v>8</v>
      </c>
      <c r="T10" s="109"/>
      <c r="U10" s="109"/>
      <c r="V10" s="78" t="s">
        <v>9</v>
      </c>
      <c r="W10" s="6"/>
      <c r="X10" s="5"/>
      <c r="Y10" s="79"/>
      <c r="Z10" s="79"/>
      <c r="AA10" s="2"/>
      <c r="AI10" s="129" t="s">
        <v>7</v>
      </c>
      <c r="AJ10" s="130"/>
      <c r="AK10" s="130"/>
      <c r="AL10" s="131"/>
    </row>
    <row r="11" spans="1:38" ht="16.5" thickTop="1" thickBot="1" x14ac:dyDescent="0.3">
      <c r="A11" s="128"/>
      <c r="B11" s="128"/>
      <c r="C11" s="5"/>
      <c r="D11" s="5"/>
      <c r="E11" s="5"/>
      <c r="F11" s="5"/>
      <c r="G11" s="5"/>
      <c r="H11" s="8">
        <f>IF($T$4="","",IF(MATCH($T$4,{"BMW PUR";"BMW DUO";"BMW TRIO";"BMW IMPUR"},0)&lt;COLUMN(B1),"",SMALL($E$5:$R$5,COLUMN(B1))))</f>
        <v>6.2</v>
      </c>
      <c r="I11" s="8">
        <f>IF($T$4="","",IF(MATCH($T$4,{"BMW PUR";"BMW DUO";"BMW TRIO";"BMW IMPUR"},0)&lt;COLUMN(C1),"",SMALL($E$5:$R$5,COLUMN(C1))))</f>
        <v>9</v>
      </c>
      <c r="J11" s="8">
        <f>IF($T$4="","",IF(MATCH($T$4,{"BMW PUR";"BMW DUO";"BMW TRIO";"BMW IMPUR"},0)&lt;COLUMN(D1),"",SMALL($E$5:$R$5,COLUMN(D1))))</f>
        <v>9.6999999999999993</v>
      </c>
      <c r="K11" s="5"/>
      <c r="L11" s="5"/>
      <c r="M11" s="5"/>
      <c r="N11" s="128"/>
      <c r="O11" s="19">
        <v>1</v>
      </c>
      <c r="P11" s="71">
        <v>1</v>
      </c>
      <c r="Q11" s="71">
        <v>1</v>
      </c>
      <c r="R11" s="22">
        <v>1</v>
      </c>
      <c r="S11" s="70">
        <v>1</v>
      </c>
      <c r="T11" s="71">
        <v>2</v>
      </c>
      <c r="U11" s="71"/>
      <c r="V11" s="11">
        <v>0.41</v>
      </c>
      <c r="W11" s="6"/>
      <c r="X11" s="5"/>
      <c r="Y11" s="79"/>
      <c r="Z11" s="79"/>
      <c r="AA11" s="2"/>
      <c r="AB11" s="2"/>
      <c r="AI11" s="108" t="s">
        <v>8</v>
      </c>
      <c r="AJ11" s="109"/>
      <c r="AK11" s="109"/>
      <c r="AL11" s="10" t="s">
        <v>9</v>
      </c>
    </row>
    <row r="12" spans="1:38" ht="15.75" thickBot="1" x14ac:dyDescent="0.3">
      <c r="A12" s="128"/>
      <c r="B12" s="12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128"/>
      <c r="O12" s="19">
        <v>1</v>
      </c>
      <c r="P12" s="71">
        <v>1</v>
      </c>
      <c r="Q12" s="71">
        <v>1</v>
      </c>
      <c r="R12" s="22"/>
      <c r="S12" s="70">
        <v>3</v>
      </c>
      <c r="T12" s="71">
        <v>4</v>
      </c>
      <c r="U12" s="71"/>
      <c r="V12" s="12">
        <v>0.25</v>
      </c>
      <c r="W12" s="6"/>
      <c r="X12" s="5"/>
      <c r="Y12" s="79"/>
      <c r="Z12" s="79"/>
      <c r="AA12" s="2"/>
      <c r="AB12" s="2"/>
      <c r="AI12" s="13">
        <v>1</v>
      </c>
      <c r="AJ12" s="54">
        <v>2</v>
      </c>
      <c r="AK12" s="4"/>
      <c r="AL12" s="63">
        <v>41</v>
      </c>
    </row>
    <row r="13" spans="1:38" ht="16.5" thickTop="1" thickBot="1" x14ac:dyDescent="0.3">
      <c r="A13" s="128"/>
      <c r="B13" s="128"/>
      <c r="C13" s="5"/>
      <c r="D13" s="140" t="s">
        <v>26</v>
      </c>
      <c r="E13" s="141"/>
      <c r="F13" s="141"/>
      <c r="G13" s="141"/>
      <c r="H13" s="141"/>
      <c r="I13" s="141"/>
      <c r="J13" s="141"/>
      <c r="K13" s="142"/>
      <c r="L13" s="5"/>
      <c r="M13" s="5"/>
      <c r="N13" s="128"/>
      <c r="O13" s="20">
        <v>2</v>
      </c>
      <c r="P13" s="71">
        <v>1</v>
      </c>
      <c r="Q13" s="71">
        <v>0</v>
      </c>
      <c r="R13" s="22">
        <v>1</v>
      </c>
      <c r="S13" s="73">
        <v>5</v>
      </c>
      <c r="T13" s="74">
        <v>170</v>
      </c>
      <c r="U13" s="74"/>
      <c r="V13" s="15">
        <v>0.34</v>
      </c>
      <c r="W13" s="6"/>
      <c r="X13" s="5"/>
      <c r="Y13" s="79"/>
      <c r="Z13" s="79"/>
      <c r="AA13" s="2"/>
      <c r="AB13" s="2"/>
      <c r="AI13" s="13">
        <v>3</v>
      </c>
      <c r="AJ13" s="54">
        <v>4</v>
      </c>
      <c r="AK13" s="4"/>
      <c r="AL13" s="64">
        <v>25</v>
      </c>
    </row>
    <row r="14" spans="1:38" ht="16.5" thickTop="1" thickBot="1" x14ac:dyDescent="0.3">
      <c r="A14" s="128"/>
      <c r="B14" s="128"/>
      <c r="C14" s="3" t="s">
        <v>39</v>
      </c>
      <c r="D14" s="31">
        <f t="array" ref="D14:K14">IFERROR(SMALL(IF(($E$5:$R$5&gt;=7)*($E$5:$R$5&lt;=20),$E$4:$R$4),$E$4:$R$4),"-")</f>
        <v>3</v>
      </c>
      <c r="E14" s="31">
        <v>4</v>
      </c>
      <c r="F14" s="31">
        <v>5</v>
      </c>
      <c r="G14" s="31">
        <v>8</v>
      </c>
      <c r="H14" s="31">
        <v>9</v>
      </c>
      <c r="I14" s="31" t="str">
        <v>-</v>
      </c>
      <c r="J14" s="31" t="str">
        <v>-</v>
      </c>
      <c r="K14" s="31" t="str">
        <v>-</v>
      </c>
      <c r="L14" s="5"/>
      <c r="M14" s="5"/>
      <c r="N14" s="128"/>
      <c r="O14" s="19">
        <v>2</v>
      </c>
      <c r="P14" s="71">
        <v>1</v>
      </c>
      <c r="Q14" s="71">
        <v>3</v>
      </c>
      <c r="R14" s="22">
        <v>1</v>
      </c>
      <c r="S14" s="135" t="s">
        <v>24</v>
      </c>
      <c r="T14" s="136"/>
      <c r="U14" s="136"/>
      <c r="V14" s="137"/>
      <c r="W14" s="6"/>
      <c r="X14" s="5"/>
      <c r="Y14" s="79"/>
      <c r="Z14" s="79"/>
      <c r="AA14" s="2"/>
      <c r="AB14" s="2"/>
      <c r="AI14" s="52">
        <v>5</v>
      </c>
      <c r="AJ14" s="53">
        <v>170</v>
      </c>
      <c r="AK14" s="14"/>
      <c r="AL14" s="65">
        <v>34</v>
      </c>
    </row>
    <row r="15" spans="1:38" x14ac:dyDescent="0.25">
      <c r="A15" s="128"/>
      <c r="B15" s="128"/>
      <c r="C15" s="3" t="s">
        <v>40</v>
      </c>
      <c r="D15" s="7">
        <f t="array" ref="D15:K15">IFERROR(SMALL(IF(($E$5:$R$5&gt;=21)*($E$5:$R$5&lt;=30),$E$4:$R$4),$E$4:$R$4),"-")</f>
        <v>1</v>
      </c>
      <c r="E15" s="7" t="str">
        <v>-</v>
      </c>
      <c r="F15" s="7" t="str">
        <v>-</v>
      </c>
      <c r="G15" s="7" t="str">
        <v>-</v>
      </c>
      <c r="H15" s="7" t="str">
        <v>-</v>
      </c>
      <c r="I15" s="7" t="str">
        <v>-</v>
      </c>
      <c r="J15" s="7" t="str">
        <v>-</v>
      </c>
      <c r="K15" s="7" t="str">
        <v>-</v>
      </c>
      <c r="L15" s="5"/>
      <c r="M15" s="5"/>
      <c r="N15" s="128"/>
      <c r="O15" s="19">
        <v>3</v>
      </c>
      <c r="P15" s="71">
        <v>1</v>
      </c>
      <c r="Q15" s="71">
        <v>2</v>
      </c>
      <c r="R15" s="22">
        <v>1</v>
      </c>
      <c r="S15" s="70"/>
      <c r="T15" s="71"/>
      <c r="U15" s="25"/>
      <c r="V15" s="26"/>
      <c r="W15" s="6"/>
      <c r="X15" s="5"/>
      <c r="Y15" s="79"/>
      <c r="Z15" s="79"/>
      <c r="AA15" s="2"/>
      <c r="AB15" s="2"/>
    </row>
    <row r="16" spans="1:38" ht="15.75" thickBot="1" x14ac:dyDescent="0.3">
      <c r="A16" s="128"/>
      <c r="B16" s="128"/>
      <c r="C16" s="3" t="s">
        <v>41</v>
      </c>
      <c r="D16" s="7">
        <f t="array" ref="D16:K16">IFERROR(SMALL(IF(($E$5:$R$5&gt;=31),$E$4:$R$4),$E$4:$R$4),"-")</f>
        <v>2</v>
      </c>
      <c r="E16" s="7">
        <v>10</v>
      </c>
      <c r="F16" s="7" t="str">
        <v>-</v>
      </c>
      <c r="G16" s="7" t="str">
        <v>-</v>
      </c>
      <c r="H16" s="7" t="str">
        <v>-</v>
      </c>
      <c r="I16" s="7" t="str">
        <v>-</v>
      </c>
      <c r="J16" s="7" t="str">
        <v>-</v>
      </c>
      <c r="K16" s="7" t="str">
        <v>-</v>
      </c>
      <c r="L16" s="9"/>
      <c r="M16" s="5"/>
      <c r="N16" s="128"/>
      <c r="O16" s="19">
        <v>3</v>
      </c>
      <c r="P16" s="71">
        <v>1</v>
      </c>
      <c r="Q16" s="71">
        <v>1</v>
      </c>
      <c r="R16" s="22">
        <v>2</v>
      </c>
      <c r="S16" s="70"/>
      <c r="T16" s="71"/>
      <c r="U16" s="27" t="s">
        <v>23</v>
      </c>
      <c r="V16" s="28"/>
      <c r="W16" s="6"/>
      <c r="X16" s="5"/>
      <c r="Y16" s="79"/>
      <c r="Z16" s="79"/>
      <c r="AA16" s="2"/>
      <c r="AB16" s="2"/>
    </row>
    <row r="17" spans="1:38" ht="16.5" thickTop="1" thickBot="1" x14ac:dyDescent="0.3">
      <c r="A17" s="128"/>
      <c r="B17" s="128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128"/>
      <c r="O17" s="19">
        <v>4</v>
      </c>
      <c r="P17" s="71">
        <v>2</v>
      </c>
      <c r="Q17" s="71">
        <v>1</v>
      </c>
      <c r="R17" s="22">
        <v>1</v>
      </c>
      <c r="S17" s="103" t="s">
        <v>22</v>
      </c>
      <c r="T17" s="96"/>
      <c r="U17" s="96"/>
      <c r="V17" s="75">
        <v>21.6</v>
      </c>
      <c r="W17" s="6"/>
      <c r="X17" s="5"/>
      <c r="Y17" s="79"/>
      <c r="Z17" s="79"/>
      <c r="AA17" s="2"/>
      <c r="AB17" s="2"/>
      <c r="AI17" s="84" t="s">
        <v>78</v>
      </c>
      <c r="AJ17" s="85"/>
      <c r="AK17" s="85"/>
      <c r="AL17" s="86"/>
    </row>
    <row r="18" spans="1:38" ht="16.5" thickTop="1" thickBot="1" x14ac:dyDescent="0.3">
      <c r="A18" s="128"/>
      <c r="B18" s="128"/>
      <c r="C18" s="5"/>
      <c r="D18" s="35">
        <v>6</v>
      </c>
      <c r="E18" s="35">
        <v>7</v>
      </c>
      <c r="F18" s="35">
        <v>8</v>
      </c>
      <c r="G18" s="35">
        <v>4</v>
      </c>
      <c r="H18" s="35">
        <v>9</v>
      </c>
      <c r="I18" s="35">
        <v>3</v>
      </c>
      <c r="J18" s="35">
        <v>5</v>
      </c>
      <c r="K18" s="36">
        <v>10</v>
      </c>
      <c r="L18" s="5"/>
      <c r="M18" s="5"/>
      <c r="N18" s="128"/>
      <c r="O18" s="19">
        <v>4</v>
      </c>
      <c r="P18" s="71">
        <v>1</v>
      </c>
      <c r="Q18" s="71">
        <v>1</v>
      </c>
      <c r="R18" s="22">
        <v>4</v>
      </c>
      <c r="S18" s="103" t="s">
        <v>21</v>
      </c>
      <c r="T18" s="96"/>
      <c r="U18" s="96"/>
      <c r="V18" s="75">
        <v>25.3</v>
      </c>
      <c r="W18" s="6"/>
      <c r="X18" s="5"/>
      <c r="Y18" s="79"/>
      <c r="Z18" s="79"/>
      <c r="AA18" s="2"/>
      <c r="AB18" s="2"/>
      <c r="AI18" s="76"/>
      <c r="AJ18" s="41"/>
      <c r="AK18" s="87" t="s">
        <v>23</v>
      </c>
      <c r="AL18" s="88"/>
    </row>
    <row r="19" spans="1:38" ht="16.5" thickTop="1" thickBot="1" x14ac:dyDescent="0.3">
      <c r="A19" s="128"/>
      <c r="B19" s="128"/>
      <c r="C19" s="146"/>
      <c r="D19" s="80">
        <v>1</v>
      </c>
      <c r="E19" s="80">
        <v>5</v>
      </c>
      <c r="F19" s="80">
        <v>2</v>
      </c>
      <c r="G19" s="80">
        <v>3</v>
      </c>
      <c r="H19" s="80">
        <v>4</v>
      </c>
      <c r="I19" s="80">
        <v>5</v>
      </c>
      <c r="J19" s="80">
        <v>2</v>
      </c>
      <c r="K19" s="81">
        <v>1</v>
      </c>
      <c r="L19" s="5"/>
      <c r="M19" s="5"/>
      <c r="N19" s="128"/>
      <c r="O19" s="19">
        <v>5</v>
      </c>
      <c r="P19" s="71">
        <v>0</v>
      </c>
      <c r="Q19" s="71">
        <v>1</v>
      </c>
      <c r="R19" s="22">
        <v>1</v>
      </c>
      <c r="S19" s="103" t="s">
        <v>20</v>
      </c>
      <c r="T19" s="96"/>
      <c r="U19" s="96"/>
      <c r="V19" s="75">
        <v>19.2</v>
      </c>
      <c r="W19" s="6"/>
      <c r="X19" s="5"/>
      <c r="Y19" s="79"/>
      <c r="Z19" s="79"/>
      <c r="AA19" s="2"/>
      <c r="AB19" s="2"/>
      <c r="AI19" s="61">
        <v>1</v>
      </c>
      <c r="AJ19" s="61">
        <v>7</v>
      </c>
      <c r="AK19" s="58">
        <v>21.6</v>
      </c>
      <c r="AL19" s="55"/>
    </row>
    <row r="20" spans="1:38" ht="15.75" thickBot="1" x14ac:dyDescent="0.3">
      <c r="A20" s="128"/>
      <c r="B20" s="128"/>
      <c r="C20" s="146"/>
      <c r="D20" s="16">
        <v>2</v>
      </c>
      <c r="E20" s="16">
        <v>2</v>
      </c>
      <c r="F20" s="16">
        <v>9</v>
      </c>
      <c r="G20" s="16"/>
      <c r="H20" s="16">
        <v>2</v>
      </c>
      <c r="I20" s="16">
        <v>8</v>
      </c>
      <c r="J20" s="16">
        <v>1</v>
      </c>
      <c r="K20" s="17">
        <v>8</v>
      </c>
      <c r="L20" s="5"/>
      <c r="M20" s="5"/>
      <c r="N20" s="128"/>
      <c r="O20" s="19">
        <v>6</v>
      </c>
      <c r="P20" s="71">
        <v>3</v>
      </c>
      <c r="Q20" s="71">
        <v>1</v>
      </c>
      <c r="R20" s="22">
        <v>1</v>
      </c>
      <c r="S20" s="103" t="s">
        <v>19</v>
      </c>
      <c r="T20" s="96"/>
      <c r="U20" s="96"/>
      <c r="V20" s="75">
        <v>20.7</v>
      </c>
      <c r="W20" s="6"/>
      <c r="X20" s="5"/>
      <c r="Y20" s="79"/>
      <c r="Z20" s="79"/>
      <c r="AA20" s="2"/>
      <c r="AB20" s="2"/>
      <c r="AI20" s="61">
        <v>8</v>
      </c>
      <c r="AJ20" s="61">
        <v>14</v>
      </c>
      <c r="AK20" s="59">
        <v>25.3</v>
      </c>
      <c r="AL20" s="56"/>
    </row>
    <row r="21" spans="1:38" ht="15.75" thickBot="1" x14ac:dyDescent="0.3">
      <c r="A21" s="128"/>
      <c r="B21" s="128"/>
      <c r="C21" s="146"/>
      <c r="D21" s="16"/>
      <c r="E21" s="16">
        <v>3</v>
      </c>
      <c r="F21" s="16">
        <v>4</v>
      </c>
      <c r="G21" s="16"/>
      <c r="H21" s="16"/>
      <c r="I21" s="16"/>
      <c r="J21" s="16">
        <v>5</v>
      </c>
      <c r="K21" s="17">
        <v>9</v>
      </c>
      <c r="L21" s="5"/>
      <c r="M21" s="5"/>
      <c r="N21" s="128"/>
      <c r="O21" s="19">
        <v>6</v>
      </c>
      <c r="P21" s="71">
        <v>3</v>
      </c>
      <c r="Q21" s="71">
        <v>2</v>
      </c>
      <c r="R21" s="22">
        <v>1</v>
      </c>
      <c r="S21" s="104" t="s">
        <v>18</v>
      </c>
      <c r="T21" s="105"/>
      <c r="U21" s="105"/>
      <c r="V21" s="29">
        <v>13.2</v>
      </c>
      <c r="W21" s="6"/>
      <c r="X21" s="5"/>
      <c r="Y21" s="79"/>
      <c r="Z21" s="79"/>
      <c r="AA21" s="2"/>
      <c r="AB21" s="2"/>
      <c r="AI21" s="61">
        <v>15</v>
      </c>
      <c r="AJ21" s="61">
        <v>21</v>
      </c>
      <c r="AK21" s="59">
        <v>19.2</v>
      </c>
      <c r="AL21" s="56"/>
    </row>
    <row r="22" spans="1:38" ht="15.75" thickBot="1" x14ac:dyDescent="0.3">
      <c r="A22" s="128"/>
      <c r="B22" s="128"/>
      <c r="C22" s="40" t="s">
        <v>42</v>
      </c>
      <c r="D22" s="16"/>
      <c r="E22" s="16"/>
      <c r="F22" s="16"/>
      <c r="G22" s="16"/>
      <c r="H22" s="16"/>
      <c r="I22" s="16"/>
      <c r="J22" s="16"/>
      <c r="K22" s="17"/>
      <c r="L22" s="5"/>
      <c r="M22" s="5"/>
      <c r="N22" s="128"/>
      <c r="O22" s="19">
        <v>6</v>
      </c>
      <c r="P22" s="71">
        <v>1</v>
      </c>
      <c r="Q22" s="71">
        <v>2</v>
      </c>
      <c r="R22" s="22">
        <v>2</v>
      </c>
      <c r="S22" s="135" t="s">
        <v>25</v>
      </c>
      <c r="T22" s="136"/>
      <c r="U22" s="136"/>
      <c r="V22" s="137"/>
      <c r="W22" s="6"/>
      <c r="X22" s="5"/>
      <c r="Y22" s="79"/>
      <c r="Z22" s="79"/>
      <c r="AA22" s="2"/>
      <c r="AB22" s="2"/>
      <c r="AI22" s="61">
        <v>22</v>
      </c>
      <c r="AJ22" s="61">
        <v>28</v>
      </c>
      <c r="AK22" s="59">
        <v>20.7</v>
      </c>
      <c r="AL22" s="56"/>
    </row>
    <row r="23" spans="1:38" ht="15.75" thickBot="1" x14ac:dyDescent="0.3">
      <c r="A23" s="128"/>
      <c r="B23" s="128"/>
      <c r="C23" s="40" t="s">
        <v>43</v>
      </c>
      <c r="D23" s="80">
        <f>INDEX($AL$12:$AL$14,MATCH(D$19,$AI$12:$AI$14,1))</f>
        <v>41</v>
      </c>
      <c r="E23" s="80">
        <f t="shared" ref="E23:K23" si="0">INDEX($AL$12:$AL$14,MATCH(E$19,$AI$12:$AI$14,1))</f>
        <v>34</v>
      </c>
      <c r="F23" s="80">
        <f t="shared" si="0"/>
        <v>41</v>
      </c>
      <c r="G23" s="80">
        <f t="shared" si="0"/>
        <v>25</v>
      </c>
      <c r="H23" s="80">
        <f t="shared" si="0"/>
        <v>25</v>
      </c>
      <c r="I23" s="80">
        <f t="shared" si="0"/>
        <v>34</v>
      </c>
      <c r="J23" s="80">
        <f t="shared" si="0"/>
        <v>41</v>
      </c>
      <c r="K23" s="81">
        <f t="shared" si="0"/>
        <v>41</v>
      </c>
      <c r="L23" s="5"/>
      <c r="M23" s="5"/>
      <c r="N23" s="128"/>
      <c r="O23" s="21">
        <v>6</v>
      </c>
      <c r="P23" s="23">
        <v>2</v>
      </c>
      <c r="Q23" s="23">
        <v>1</v>
      </c>
      <c r="R23" s="24"/>
      <c r="S23" s="30"/>
      <c r="T23" s="25"/>
      <c r="U23" s="25"/>
      <c r="V23" s="26"/>
      <c r="W23" s="6"/>
      <c r="X23" s="5"/>
      <c r="Y23" s="79"/>
      <c r="Z23" s="79"/>
      <c r="AA23" s="2"/>
      <c r="AB23" s="2"/>
      <c r="AI23" s="62">
        <v>29</v>
      </c>
      <c r="AJ23" s="62">
        <v>1444</v>
      </c>
      <c r="AK23" s="60">
        <v>13.2</v>
      </c>
      <c r="AL23" s="57"/>
    </row>
    <row r="24" spans="1:38" ht="15.75" thickBot="1" x14ac:dyDescent="0.3">
      <c r="A24" s="128"/>
      <c r="B24" s="128"/>
      <c r="C24" s="40" t="s">
        <v>44</v>
      </c>
      <c r="D24" s="82">
        <v>23</v>
      </c>
      <c r="E24" s="82">
        <v>77</v>
      </c>
      <c r="F24" s="82">
        <v>43</v>
      </c>
      <c r="G24" s="82">
        <v>29</v>
      </c>
      <c r="H24" s="82">
        <v>82</v>
      </c>
      <c r="I24" s="82">
        <v>1444</v>
      </c>
      <c r="J24" s="82">
        <v>34</v>
      </c>
      <c r="K24" s="83">
        <v>21</v>
      </c>
      <c r="L24" s="5"/>
      <c r="M24" s="5"/>
      <c r="N24" s="128"/>
      <c r="O24" s="98" t="s">
        <v>11</v>
      </c>
      <c r="P24" s="98"/>
      <c r="Q24" s="98"/>
      <c r="R24" s="99"/>
      <c r="S24" s="70"/>
      <c r="T24" s="72"/>
      <c r="U24" s="96" t="s">
        <v>23</v>
      </c>
      <c r="V24" s="97"/>
      <c r="W24" s="6"/>
      <c r="X24" s="5"/>
      <c r="Y24" s="79"/>
      <c r="Z24" s="79"/>
      <c r="AA24" s="2"/>
      <c r="AB24" s="2"/>
    </row>
    <row r="25" spans="1:38" ht="15.75" thickBot="1" x14ac:dyDescent="0.3">
      <c r="A25" s="128"/>
      <c r="B25" s="128"/>
      <c r="C25" s="40" t="s">
        <v>44</v>
      </c>
      <c r="D25" s="68">
        <f>INDEX(IF($J$8="PLAT",PLAT_index,TROT_index),MATCH(D$24,IF($J$8="PLAT",PLAT_equiv,TROT_equiv),1))</f>
        <v>20.7</v>
      </c>
      <c r="E25" s="68">
        <f>INDEX(IF($J$8="PLAT",PLAT_index,TROT_index),MATCH(E$24,IF($J$8="PLAT",PLAT_equiv,TROT_equiv),1))</f>
        <v>13.2</v>
      </c>
      <c r="F25" s="68">
        <f>INDEX(IF($J$8="PLAT",PLAT_index,TROT_index),MATCH(F$24,IF($J$8="PLAT",PLAT_equiv,TROT_equiv),1))</f>
        <v>13.2</v>
      </c>
      <c r="G25" s="68">
        <f>INDEX(IF($J$8="PLAT",PLAT_index,TROT_index),MATCH(G$24,IF($J$8="PLAT",PLAT_equiv,TROT_equiv),1))</f>
        <v>13.2</v>
      </c>
      <c r="H25" s="68">
        <f>INDEX(IF($J$8="PLAT",PLAT_index,TROT_index),MATCH(H$24,IF($J$8="PLAT",PLAT_equiv,TROT_equiv),1))</f>
        <v>13.2</v>
      </c>
      <c r="I25" s="68">
        <f>INDEX(IF($J$8="PLAT",PLAT_index,TROT_index),MATCH(I$24,IF($J$8="PLAT",PLAT_equiv,TROT_equiv),1))</f>
        <v>13.2</v>
      </c>
      <c r="J25" s="68">
        <f>INDEX(IF($J$8="PLAT",PLAT_index,TROT_index),MATCH(J$24,IF($J$8="PLAT",PLAT_equiv,TROT_equiv),1))</f>
        <v>13.2</v>
      </c>
      <c r="K25" s="69">
        <f>INDEX(IF($J$8="PLAT",PLAT_index,TROT_index),MATCH(K$24,IF($J$8="PLAT",PLAT_equiv,TROT_equiv),1))</f>
        <v>19.2</v>
      </c>
      <c r="L25" s="5"/>
      <c r="M25" s="5"/>
      <c r="N25" s="128"/>
      <c r="O25" s="100"/>
      <c r="P25" s="100"/>
      <c r="Q25" s="100"/>
      <c r="R25" s="101"/>
      <c r="S25" s="106" t="s">
        <v>22</v>
      </c>
      <c r="T25" s="107"/>
      <c r="U25" s="107"/>
      <c r="V25" s="75">
        <v>25.8</v>
      </c>
      <c r="W25" s="6"/>
      <c r="X25" s="5"/>
      <c r="Y25" s="79"/>
      <c r="Z25" s="79"/>
      <c r="AA25" s="2"/>
      <c r="AB25" s="2"/>
    </row>
    <row r="26" spans="1:38" ht="16.5" thickTop="1" thickBot="1" x14ac:dyDescent="0.3">
      <c r="A26" s="128"/>
      <c r="B26" s="128"/>
      <c r="C26" s="5"/>
      <c r="D26" s="16"/>
      <c r="E26" s="16"/>
      <c r="F26" s="16"/>
      <c r="G26" s="16"/>
      <c r="H26" s="16"/>
      <c r="I26" s="16"/>
      <c r="J26" s="16"/>
      <c r="K26" s="17"/>
      <c r="L26" s="5"/>
      <c r="M26" s="5"/>
      <c r="N26" s="128"/>
      <c r="O26" s="108" t="s">
        <v>10</v>
      </c>
      <c r="P26" s="109"/>
      <c r="Q26" s="109" t="s">
        <v>12</v>
      </c>
      <c r="R26" s="110"/>
      <c r="S26" s="106" t="s">
        <v>21</v>
      </c>
      <c r="T26" s="107"/>
      <c r="U26" s="107"/>
      <c r="V26" s="75">
        <v>25.4</v>
      </c>
      <c r="W26" s="6"/>
      <c r="X26" s="5"/>
      <c r="Y26" s="79"/>
      <c r="Z26" s="79"/>
      <c r="AA26" s="2"/>
      <c r="AB26" s="2"/>
      <c r="AI26" s="84" t="s">
        <v>76</v>
      </c>
      <c r="AJ26" s="85"/>
      <c r="AK26" s="85"/>
      <c r="AL26" s="86"/>
    </row>
    <row r="27" spans="1:38" ht="16.5" thickTop="1" thickBot="1" x14ac:dyDescent="0.3">
      <c r="A27" s="128"/>
      <c r="B27" s="128"/>
      <c r="C27" s="5"/>
      <c r="D27" s="35">
        <f t="shared" ref="D27:K27" si="1">D19+D20+D23+D25+D26</f>
        <v>64.7</v>
      </c>
      <c r="E27" s="35">
        <f t="shared" si="1"/>
        <v>54.2</v>
      </c>
      <c r="F27" s="35">
        <f t="shared" si="1"/>
        <v>65.2</v>
      </c>
      <c r="G27" s="35">
        <f t="shared" si="1"/>
        <v>41.2</v>
      </c>
      <c r="H27" s="35">
        <f t="shared" si="1"/>
        <v>44.2</v>
      </c>
      <c r="I27" s="35">
        <f t="shared" si="1"/>
        <v>60.2</v>
      </c>
      <c r="J27" s="35">
        <f t="shared" si="1"/>
        <v>57.2</v>
      </c>
      <c r="K27" s="35">
        <f t="shared" si="1"/>
        <v>69.2</v>
      </c>
      <c r="L27" s="5"/>
      <c r="M27" s="5"/>
      <c r="N27" s="128"/>
      <c r="O27" s="30">
        <v>1</v>
      </c>
      <c r="P27" s="25"/>
      <c r="Q27" s="25">
        <v>70</v>
      </c>
      <c r="R27" s="26"/>
      <c r="S27" s="106" t="s">
        <v>20</v>
      </c>
      <c r="T27" s="107"/>
      <c r="U27" s="107"/>
      <c r="V27" s="75">
        <v>18.899999999999999</v>
      </c>
      <c r="W27" s="6"/>
      <c r="X27" s="5"/>
      <c r="Y27" s="79"/>
      <c r="Z27" s="79"/>
      <c r="AA27" s="2"/>
      <c r="AB27" s="2"/>
      <c r="AI27" s="76"/>
      <c r="AJ27" s="41"/>
      <c r="AK27" s="87" t="s">
        <v>23</v>
      </c>
      <c r="AL27" s="88"/>
    </row>
    <row r="28" spans="1:38" ht="15.75" thickTop="1" x14ac:dyDescent="0.25">
      <c r="A28" s="128"/>
      <c r="B28" s="128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128"/>
      <c r="O28" s="70">
        <v>2</v>
      </c>
      <c r="P28" s="72"/>
      <c r="Q28" s="71">
        <v>49</v>
      </c>
      <c r="R28" s="75"/>
      <c r="S28" s="106" t="s">
        <v>19</v>
      </c>
      <c r="T28" s="107"/>
      <c r="U28" s="107"/>
      <c r="V28" s="75">
        <v>19.399999999999999</v>
      </c>
      <c r="W28" s="6"/>
      <c r="X28" s="5"/>
      <c r="Y28" s="79"/>
      <c r="Z28" s="79"/>
      <c r="AA28" s="2"/>
      <c r="AB28" s="2"/>
      <c r="AI28" s="61">
        <v>1</v>
      </c>
      <c r="AJ28" s="61">
        <v>7</v>
      </c>
      <c r="AK28" s="58">
        <v>25.8</v>
      </c>
      <c r="AL28" s="55"/>
    </row>
    <row r="29" spans="1:38" ht="27" thickBot="1" x14ac:dyDescent="0.3">
      <c r="A29" s="128"/>
      <c r="B29" s="128"/>
      <c r="C29" s="5"/>
      <c r="D29" s="5"/>
      <c r="E29" s="127"/>
      <c r="F29" s="127"/>
      <c r="G29" s="127"/>
      <c r="H29" s="127"/>
      <c r="I29" s="127"/>
      <c r="J29" s="127"/>
      <c r="K29" s="5"/>
      <c r="L29" s="5"/>
      <c r="M29" s="5"/>
      <c r="N29" s="128"/>
      <c r="O29" s="73">
        <v>3</v>
      </c>
      <c r="P29" s="74"/>
      <c r="Q29" s="74">
        <v>30</v>
      </c>
      <c r="R29" s="29"/>
      <c r="S29" s="111" t="s">
        <v>18</v>
      </c>
      <c r="T29" s="112"/>
      <c r="U29" s="112"/>
      <c r="V29" s="29">
        <v>10.5</v>
      </c>
      <c r="W29" s="6"/>
      <c r="X29" s="5"/>
      <c r="Y29" s="79"/>
      <c r="Z29" s="79"/>
      <c r="AA29" s="2"/>
      <c r="AB29" s="2"/>
      <c r="AI29" s="61">
        <v>8</v>
      </c>
      <c r="AJ29" s="61">
        <v>14</v>
      </c>
      <c r="AK29" s="59">
        <v>25.4</v>
      </c>
      <c r="AL29" s="56"/>
    </row>
    <row r="30" spans="1:38" x14ac:dyDescent="0.25">
      <c r="A30" s="128"/>
      <c r="B30" s="128"/>
      <c r="C30" s="5"/>
      <c r="D30" s="5"/>
      <c r="E30" s="128"/>
      <c r="F30" s="145"/>
      <c r="G30" s="145"/>
      <c r="H30" s="145"/>
      <c r="I30" s="145"/>
      <c r="J30" s="128"/>
      <c r="K30" s="9"/>
      <c r="L30" s="5"/>
      <c r="M30" s="5"/>
      <c r="N30" s="128"/>
      <c r="O30" s="113" t="s">
        <v>6</v>
      </c>
      <c r="P30" s="113"/>
      <c r="Q30" s="113"/>
      <c r="R30" s="114"/>
      <c r="S30" s="115" t="s">
        <v>13</v>
      </c>
      <c r="T30" s="113"/>
      <c r="U30" s="113"/>
      <c r="V30" s="113"/>
      <c r="W30" s="6"/>
      <c r="X30" s="5"/>
      <c r="Y30" s="79"/>
      <c r="Z30" s="79"/>
      <c r="AA30" s="2"/>
      <c r="AB30" s="2"/>
      <c r="AI30" s="61">
        <v>15</v>
      </c>
      <c r="AJ30" s="61">
        <v>21</v>
      </c>
      <c r="AK30" s="59">
        <v>18.899999999999999</v>
      </c>
      <c r="AL30" s="56"/>
    </row>
    <row r="31" spans="1:38" ht="14.45" customHeight="1" x14ac:dyDescent="0.25">
      <c r="A31" s="128"/>
      <c r="B31" s="128"/>
      <c r="C31" s="5"/>
      <c r="D31" s="5"/>
      <c r="E31" s="128"/>
      <c r="F31" s="144">
        <f>INDEX($D$18:$K$18,MATCH(LARGE($D$27:$K$27,COLUMN()-5),$D$27:$K$27,0))</f>
        <v>10</v>
      </c>
      <c r="G31" s="144">
        <f t="shared" ref="G31:I31" si="2">INDEX($D$18:$K$18,MATCH(LARGE($D$27:$K$27,COLUMN()-5),$D$27:$K$27,0))</f>
        <v>8</v>
      </c>
      <c r="H31" s="144">
        <f t="shared" si="2"/>
        <v>6</v>
      </c>
      <c r="I31" s="144">
        <f t="shared" si="2"/>
        <v>3</v>
      </c>
      <c r="J31" s="128"/>
      <c r="K31" s="5"/>
      <c r="L31" s="9"/>
      <c r="M31" s="5"/>
      <c r="N31" s="128"/>
      <c r="O31" s="96" t="s">
        <v>29</v>
      </c>
      <c r="P31" s="96"/>
      <c r="Q31" s="96"/>
      <c r="R31" s="97"/>
      <c r="S31" s="103" t="s">
        <v>33</v>
      </c>
      <c r="T31" s="96"/>
      <c r="U31" s="96"/>
      <c r="V31" s="96"/>
      <c r="W31" s="6"/>
      <c r="X31" s="5"/>
      <c r="Y31" s="79"/>
      <c r="Z31" s="79"/>
      <c r="AA31" s="2"/>
      <c r="AB31" s="2"/>
      <c r="AI31" s="61">
        <v>22</v>
      </c>
      <c r="AJ31" s="61">
        <v>28</v>
      </c>
      <c r="AK31" s="59">
        <v>19.399999999999999</v>
      </c>
      <c r="AL31" s="56"/>
    </row>
    <row r="32" spans="1:38" ht="15.75" customHeight="1" thickBot="1" x14ac:dyDescent="0.3">
      <c r="A32" s="128"/>
      <c r="B32" s="128"/>
      <c r="C32" s="5"/>
      <c r="D32" s="5"/>
      <c r="E32" s="128"/>
      <c r="F32" s="144"/>
      <c r="G32" s="144"/>
      <c r="H32" s="144"/>
      <c r="I32" s="144"/>
      <c r="J32" s="128"/>
      <c r="K32" s="5"/>
      <c r="L32" s="5"/>
      <c r="M32" s="5"/>
      <c r="N32" s="128"/>
      <c r="O32" s="96" t="s">
        <v>28</v>
      </c>
      <c r="P32" s="96"/>
      <c r="Q32" s="96"/>
      <c r="R32" s="97"/>
      <c r="S32" s="103" t="s">
        <v>34</v>
      </c>
      <c r="T32" s="96"/>
      <c r="U32" s="96"/>
      <c r="V32" s="96"/>
      <c r="W32" s="6"/>
      <c r="X32" s="5"/>
      <c r="Y32" s="79"/>
      <c r="Z32" s="79"/>
      <c r="AA32" s="2"/>
      <c r="AB32" s="2"/>
      <c r="AI32" s="62">
        <v>29</v>
      </c>
      <c r="AJ32" s="62">
        <v>1444</v>
      </c>
      <c r="AK32" s="60">
        <v>10.5</v>
      </c>
      <c r="AL32" s="57"/>
    </row>
    <row r="33" spans="1:28" ht="15" customHeight="1" thickTop="1" x14ac:dyDescent="0.25">
      <c r="A33" s="128"/>
      <c r="B33" s="128"/>
      <c r="C33" s="5"/>
      <c r="D33" s="5"/>
      <c r="E33" s="128"/>
      <c r="F33" s="143"/>
      <c r="G33" s="143"/>
      <c r="H33" s="143"/>
      <c r="I33" s="143"/>
      <c r="J33" s="128"/>
      <c r="L33" s="5"/>
      <c r="M33" s="5"/>
      <c r="N33" s="128"/>
      <c r="O33" s="96" t="s">
        <v>27</v>
      </c>
      <c r="P33" s="96"/>
      <c r="Q33" s="96"/>
      <c r="R33" s="97"/>
      <c r="S33" s="103" t="s">
        <v>35</v>
      </c>
      <c r="T33" s="96"/>
      <c r="U33" s="96"/>
      <c r="V33" s="96"/>
      <c r="W33" s="6"/>
      <c r="X33" s="5"/>
      <c r="Y33" s="79"/>
      <c r="Z33" s="79"/>
      <c r="AA33" s="2"/>
      <c r="AB33" s="2"/>
    </row>
    <row r="34" spans="1:28" x14ac:dyDescent="0.25">
      <c r="A34" s="128"/>
      <c r="B34" s="128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128"/>
      <c r="O34" s="117" t="s">
        <v>14</v>
      </c>
      <c r="P34" s="117"/>
      <c r="Q34" s="117"/>
      <c r="R34" s="118"/>
      <c r="S34" s="116" t="s">
        <v>15</v>
      </c>
      <c r="T34" s="117"/>
      <c r="U34" s="117"/>
      <c r="V34" s="117"/>
      <c r="W34" s="6"/>
      <c r="X34" s="5"/>
      <c r="Y34" s="79"/>
      <c r="Z34" s="79"/>
      <c r="AA34" s="2"/>
      <c r="AB34" s="2"/>
    </row>
    <row r="35" spans="1:28" x14ac:dyDescent="0.25">
      <c r="A35" s="128"/>
      <c r="B35" s="128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128"/>
      <c r="O35" s="96" t="s">
        <v>30</v>
      </c>
      <c r="P35" s="96"/>
      <c r="Q35" s="96"/>
      <c r="R35" s="97"/>
      <c r="S35" s="103" t="s">
        <v>36</v>
      </c>
      <c r="T35" s="96"/>
      <c r="U35" s="96"/>
      <c r="V35" s="96"/>
      <c r="W35" s="6"/>
      <c r="X35" s="5"/>
      <c r="Y35" s="79"/>
      <c r="Z35" s="79"/>
      <c r="AA35" s="2"/>
      <c r="AB35" s="2"/>
    </row>
    <row r="36" spans="1:28" x14ac:dyDescent="0.25">
      <c r="A36" s="128"/>
      <c r="B36" s="128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128"/>
      <c r="O36" s="96" t="s">
        <v>31</v>
      </c>
      <c r="P36" s="96"/>
      <c r="Q36" s="96"/>
      <c r="R36" s="97"/>
      <c r="S36" s="103" t="s">
        <v>37</v>
      </c>
      <c r="T36" s="96"/>
      <c r="U36" s="96"/>
      <c r="V36" s="96"/>
      <c r="W36" s="6"/>
      <c r="X36" s="5"/>
      <c r="Y36" s="79"/>
      <c r="Z36" s="79"/>
      <c r="AA36" s="2"/>
      <c r="AB36" s="2"/>
    </row>
    <row r="37" spans="1:28" x14ac:dyDescent="0.25">
      <c r="A37" s="128"/>
      <c r="B37" s="128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128"/>
      <c r="O37" s="96" t="s">
        <v>32</v>
      </c>
      <c r="P37" s="96"/>
      <c r="Q37" s="96"/>
      <c r="R37" s="97"/>
      <c r="S37" s="103" t="s">
        <v>38</v>
      </c>
      <c r="T37" s="96"/>
      <c r="U37" s="96"/>
      <c r="V37" s="96"/>
      <c r="W37" s="6"/>
      <c r="X37" s="5"/>
      <c r="Y37" s="79"/>
      <c r="Z37" s="79"/>
      <c r="AA37" s="2"/>
      <c r="AB37" s="2"/>
    </row>
    <row r="38" spans="1:28" x14ac:dyDescent="0.25">
      <c r="A38" s="128"/>
      <c r="B38" s="128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128"/>
      <c r="O38" s="77"/>
      <c r="P38" s="77"/>
      <c r="Q38" s="77"/>
      <c r="R38" s="77"/>
      <c r="S38" s="77"/>
      <c r="T38" s="77"/>
      <c r="U38" s="77"/>
      <c r="V38" s="77"/>
      <c r="W38" s="6"/>
      <c r="X38" s="5"/>
      <c r="Y38" s="79"/>
      <c r="Z38" s="79"/>
      <c r="AA38" s="2"/>
      <c r="AB38" s="2"/>
    </row>
    <row r="39" spans="1:28" x14ac:dyDescent="0.25">
      <c r="A39" s="128"/>
      <c r="B39" s="128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128"/>
      <c r="O39" s="77"/>
      <c r="P39" s="77"/>
      <c r="Q39" s="77"/>
      <c r="R39" s="77"/>
      <c r="S39" s="77"/>
      <c r="T39" s="77"/>
      <c r="U39" s="77"/>
      <c r="V39" s="77"/>
      <c r="W39" s="6"/>
      <c r="X39" s="5"/>
      <c r="Y39" s="79"/>
      <c r="Z39" s="79"/>
      <c r="AA39" s="2"/>
      <c r="AB39" s="2"/>
    </row>
    <row r="40" spans="1:28" x14ac:dyDescent="0.25">
      <c r="A40" s="128"/>
      <c r="B40" s="128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79"/>
      <c r="Z40" s="79"/>
      <c r="AA40" s="2"/>
      <c r="AB40" s="2"/>
    </row>
    <row r="41" spans="1:28" x14ac:dyDescent="0.25">
      <c r="A41" s="128"/>
      <c r="B41" s="128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79"/>
      <c r="Z41" s="79"/>
      <c r="AA41" s="2"/>
      <c r="AB41" s="2"/>
    </row>
    <row r="42" spans="1:28" x14ac:dyDescent="0.25">
      <c r="A42" s="128"/>
      <c r="B42" s="128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79"/>
      <c r="Z42" s="79"/>
      <c r="AA42" s="2"/>
      <c r="AB42" s="2"/>
    </row>
    <row r="43" spans="1:28" x14ac:dyDescent="0.25">
      <c r="A43" s="128"/>
      <c r="B43" s="128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79"/>
      <c r="Z43" s="79"/>
      <c r="AA43" s="2"/>
      <c r="AB43" s="2"/>
    </row>
    <row r="44" spans="1:28" x14ac:dyDescent="0.25">
      <c r="A44" s="128"/>
      <c r="B44" s="128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79"/>
      <c r="Z44" s="79"/>
      <c r="AA44" s="2"/>
      <c r="AB44" s="2"/>
    </row>
    <row r="45" spans="1:28" x14ac:dyDescent="0.25">
      <c r="A45" s="128"/>
      <c r="B45" s="128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79"/>
      <c r="Z45" s="79"/>
      <c r="AA45" s="2"/>
      <c r="AB45" s="2"/>
    </row>
    <row r="46" spans="1:28" x14ac:dyDescent="0.25">
      <c r="A46" s="128"/>
      <c r="B46" s="128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79"/>
      <c r="Z46" s="79"/>
      <c r="AA46" s="2"/>
      <c r="AB46" s="2"/>
    </row>
    <row r="47" spans="1:28" x14ac:dyDescent="0.25">
      <c r="A47" s="128"/>
      <c r="B47" s="128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79"/>
      <c r="Z47" s="79"/>
      <c r="AA47" s="2"/>
      <c r="AB47" s="2"/>
    </row>
    <row r="48" spans="1:28" x14ac:dyDescent="0.25">
      <c r="A48" s="128"/>
      <c r="B48" s="128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79"/>
      <c r="Z48" s="79"/>
      <c r="AA48" s="2"/>
      <c r="AB48" s="2"/>
    </row>
    <row r="49" spans="1:28" x14ac:dyDescent="0.25">
      <c r="A49" s="128"/>
      <c r="B49" s="128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79"/>
      <c r="Z49" s="79"/>
      <c r="AA49" s="2"/>
      <c r="AB49" s="2"/>
    </row>
    <row r="50" spans="1:28" x14ac:dyDescent="0.25">
      <c r="A50" s="128"/>
      <c r="B50" s="128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79"/>
      <c r="Z50" s="79"/>
      <c r="AA50" s="2"/>
      <c r="AB50" s="2"/>
    </row>
    <row r="51" spans="1:28" x14ac:dyDescent="0.25">
      <c r="A51" s="128"/>
      <c r="B51" s="128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79"/>
      <c r="Z51" s="79"/>
      <c r="AA51" s="2"/>
      <c r="AB51" s="2"/>
    </row>
    <row r="52" spans="1:28" x14ac:dyDescent="0.25">
      <c r="A52" s="128"/>
      <c r="B52" s="128"/>
      <c r="C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79"/>
      <c r="Z52" s="79"/>
      <c r="AA52" s="2"/>
      <c r="AB52" s="2"/>
    </row>
    <row r="53" spans="1:28" x14ac:dyDescent="0.25">
      <c r="A53" s="128"/>
      <c r="B53" s="128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79"/>
      <c r="Z53" s="79"/>
      <c r="AA53" s="2"/>
      <c r="AB53" s="2"/>
    </row>
    <row r="54" spans="1:28" x14ac:dyDescent="0.25">
      <c r="A54" s="128"/>
      <c r="B54" s="128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79"/>
      <c r="Z54" s="79"/>
      <c r="AA54" s="2"/>
      <c r="AB54" s="2"/>
    </row>
    <row r="55" spans="1:28" x14ac:dyDescent="0.25">
      <c r="A55" s="128"/>
      <c r="B55" s="128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79"/>
      <c r="Z55" s="79"/>
      <c r="AA55" s="2"/>
      <c r="AB55" s="2"/>
    </row>
  </sheetData>
  <mergeCells count="65">
    <mergeCell ref="A1:B55"/>
    <mergeCell ref="D10:F10"/>
    <mergeCell ref="E30:E33"/>
    <mergeCell ref="F31:F32"/>
    <mergeCell ref="G31:G32"/>
    <mergeCell ref="H31:H32"/>
    <mergeCell ref="I31:I32"/>
    <mergeCell ref="F30:I30"/>
    <mergeCell ref="E29:J29"/>
    <mergeCell ref="J30:J33"/>
    <mergeCell ref="AI2:AL2"/>
    <mergeCell ref="AK3:AL3"/>
    <mergeCell ref="AI10:AL10"/>
    <mergeCell ref="N7:N39"/>
    <mergeCell ref="O7:V8"/>
    <mergeCell ref="O9:R9"/>
    <mergeCell ref="S9:V9"/>
    <mergeCell ref="S10:U10"/>
    <mergeCell ref="S14:V14"/>
    <mergeCell ref="S22:V22"/>
    <mergeCell ref="AI11:AK11"/>
    <mergeCell ref="F8:G8"/>
    <mergeCell ref="D13:K13"/>
    <mergeCell ref="F33:I33"/>
    <mergeCell ref="S28:U28"/>
    <mergeCell ref="S29:U29"/>
    <mergeCell ref="O30:R30"/>
    <mergeCell ref="S30:V30"/>
    <mergeCell ref="S34:V34"/>
    <mergeCell ref="O34:R34"/>
    <mergeCell ref="S31:V31"/>
    <mergeCell ref="S32:V32"/>
    <mergeCell ref="S33:V33"/>
    <mergeCell ref="O33:R33"/>
    <mergeCell ref="O32:R32"/>
    <mergeCell ref="O31:R31"/>
    <mergeCell ref="O24:R25"/>
    <mergeCell ref="C54:X55"/>
    <mergeCell ref="S35:V35"/>
    <mergeCell ref="S36:V36"/>
    <mergeCell ref="S37:V37"/>
    <mergeCell ref="O35:R35"/>
    <mergeCell ref="O36:R36"/>
    <mergeCell ref="O37:R37"/>
    <mergeCell ref="S25:U25"/>
    <mergeCell ref="S26:U26"/>
    <mergeCell ref="O26:P26"/>
    <mergeCell ref="Q26:R26"/>
    <mergeCell ref="U24:V24"/>
    <mergeCell ref="AI17:AL17"/>
    <mergeCell ref="AI26:AL26"/>
    <mergeCell ref="AK27:AL27"/>
    <mergeCell ref="AK18:AL18"/>
    <mergeCell ref="C1:X2"/>
    <mergeCell ref="J7:L7"/>
    <mergeCell ref="J8:L8"/>
    <mergeCell ref="S17:U17"/>
    <mergeCell ref="S18:U18"/>
    <mergeCell ref="S19:U19"/>
    <mergeCell ref="S20:U20"/>
    <mergeCell ref="S21:U21"/>
    <mergeCell ref="S27:U27"/>
    <mergeCell ref="F7:G7"/>
    <mergeCell ref="T4:V5"/>
    <mergeCell ref="C19:C21"/>
  </mergeCells>
  <dataValidations count="1">
    <dataValidation type="list" allowBlank="1" showInputMessage="1" showErrorMessage="1" sqref="J8:L8">
      <formula1>"PLAT,TROT OBSTACLE"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P35"/>
  <sheetViews>
    <sheetView workbookViewId="0">
      <selection activeCell="R18" sqref="R18"/>
    </sheetView>
  </sheetViews>
  <sheetFormatPr baseColWidth="10" defaultRowHeight="15" x14ac:dyDescent="0.25"/>
  <sheetData>
    <row r="1" spans="2:16" ht="15.75" thickTop="1" x14ac:dyDescent="0.25">
      <c r="B1" s="43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5"/>
    </row>
    <row r="2" spans="2:16" x14ac:dyDescent="0.25">
      <c r="B2" s="46" t="s">
        <v>45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7"/>
    </row>
    <row r="3" spans="2:16" x14ac:dyDescent="0.25">
      <c r="B3" s="46" t="s">
        <v>46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7"/>
    </row>
    <row r="4" spans="2:16" x14ac:dyDescent="0.25">
      <c r="B4" s="46" t="s">
        <v>47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7"/>
    </row>
    <row r="5" spans="2:16" x14ac:dyDescent="0.25">
      <c r="B5" s="46" t="s">
        <v>48</v>
      </c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7"/>
    </row>
    <row r="6" spans="2:16" x14ac:dyDescent="0.25">
      <c r="B6" s="46" t="s">
        <v>49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7"/>
    </row>
    <row r="7" spans="2:16" x14ac:dyDescent="0.25">
      <c r="B7" s="46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7"/>
    </row>
    <row r="8" spans="2:16" x14ac:dyDescent="0.25">
      <c r="B8" s="46" t="s">
        <v>50</v>
      </c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7"/>
    </row>
    <row r="9" spans="2:16" x14ac:dyDescent="0.25">
      <c r="B9" s="46" t="s">
        <v>51</v>
      </c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7"/>
    </row>
    <row r="10" spans="2:16" x14ac:dyDescent="0.25">
      <c r="B10" s="46" t="s">
        <v>52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7"/>
    </row>
    <row r="11" spans="2:16" x14ac:dyDescent="0.25">
      <c r="B11" s="46" t="s">
        <v>53</v>
      </c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7"/>
    </row>
    <row r="12" spans="2:16" x14ac:dyDescent="0.25">
      <c r="B12" s="46" t="s">
        <v>54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7"/>
    </row>
    <row r="13" spans="2:16" x14ac:dyDescent="0.25">
      <c r="B13" s="46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7"/>
    </row>
    <row r="14" spans="2:16" x14ac:dyDescent="0.25">
      <c r="B14" s="46" t="s">
        <v>55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7"/>
    </row>
    <row r="15" spans="2:16" x14ac:dyDescent="0.25">
      <c r="B15" s="46" t="s">
        <v>56</v>
      </c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7"/>
    </row>
    <row r="16" spans="2:16" x14ac:dyDescent="0.25">
      <c r="B16" s="46" t="s">
        <v>57</v>
      </c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7"/>
    </row>
    <row r="17" spans="2:16" x14ac:dyDescent="0.25">
      <c r="B17" s="46" t="s">
        <v>58</v>
      </c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7"/>
    </row>
    <row r="18" spans="2:16" x14ac:dyDescent="0.25">
      <c r="B18" s="46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7"/>
    </row>
    <row r="19" spans="2:16" x14ac:dyDescent="0.25">
      <c r="B19" s="46" t="s">
        <v>59</v>
      </c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7"/>
    </row>
    <row r="20" spans="2:16" x14ac:dyDescent="0.25">
      <c r="B20" s="46" t="s">
        <v>60</v>
      </c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7"/>
    </row>
    <row r="21" spans="2:16" x14ac:dyDescent="0.25">
      <c r="B21" s="46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7"/>
    </row>
    <row r="22" spans="2:16" x14ac:dyDescent="0.25">
      <c r="B22" s="46" t="s">
        <v>61</v>
      </c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7"/>
    </row>
    <row r="23" spans="2:16" x14ac:dyDescent="0.25">
      <c r="B23" s="46" t="s">
        <v>62</v>
      </c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7"/>
    </row>
    <row r="24" spans="2:16" x14ac:dyDescent="0.25">
      <c r="B24" s="46" t="s">
        <v>63</v>
      </c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7"/>
    </row>
    <row r="25" spans="2:16" x14ac:dyDescent="0.25">
      <c r="B25" s="46" t="s">
        <v>64</v>
      </c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7"/>
    </row>
    <row r="26" spans="2:16" x14ac:dyDescent="0.25">
      <c r="B26" s="46" t="s">
        <v>65</v>
      </c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7"/>
    </row>
    <row r="27" spans="2:16" x14ac:dyDescent="0.25">
      <c r="B27" s="46" t="s">
        <v>66</v>
      </c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7"/>
    </row>
    <row r="28" spans="2:16" x14ac:dyDescent="0.25">
      <c r="B28" s="46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7"/>
    </row>
    <row r="29" spans="2:16" x14ac:dyDescent="0.25">
      <c r="B29" s="46" t="s">
        <v>67</v>
      </c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7"/>
    </row>
    <row r="30" spans="2:16" x14ac:dyDescent="0.25">
      <c r="B30" s="46" t="s">
        <v>63</v>
      </c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7"/>
    </row>
    <row r="31" spans="2:16" x14ac:dyDescent="0.25">
      <c r="B31" s="46" t="s">
        <v>64</v>
      </c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7"/>
    </row>
    <row r="32" spans="2:16" x14ac:dyDescent="0.25">
      <c r="B32" s="46" t="s">
        <v>68</v>
      </c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7"/>
    </row>
    <row r="33" spans="2:16" x14ac:dyDescent="0.25">
      <c r="B33" s="46" t="s">
        <v>69</v>
      </c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7"/>
    </row>
    <row r="34" spans="2:16" ht="15.75" thickBot="1" x14ac:dyDescent="0.3">
      <c r="B34" s="48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50"/>
    </row>
    <row r="35" spans="2:1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PLAT_equiv</vt:lpstr>
      <vt:lpstr>PLAT_index</vt:lpstr>
      <vt:lpstr>TROT_equiv</vt:lpstr>
      <vt:lpstr>TROT_index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Micot, Nicolas            UTC CCS</cp:lastModifiedBy>
  <dcterms:created xsi:type="dcterms:W3CDTF">2019-08-05T11:00:26Z</dcterms:created>
  <dcterms:modified xsi:type="dcterms:W3CDTF">2019-08-08T11:18:19Z</dcterms:modified>
</cp:coreProperties>
</file>