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5440" windowHeight="13065"/>
  </bookViews>
  <sheets>
    <sheet name="Feuil1" sheetId="1" r:id="rId1"/>
    <sheet name="Feuil2" sheetId="2" r:id="rId2"/>
    <sheet name="Feuil3" sheetId="3" r:id="rId3"/>
  </sheets>
  <definedNames>
    <definedName name="deb_apm">TIME(14,0,0)</definedName>
    <definedName name="deb_mat">TIME(6,0,0)</definedName>
    <definedName name="deb_nuit">TIME(22,0,0)</definedName>
    <definedName name="fin_apm">TIME(22,0,0)</definedName>
    <definedName name="fin_mat">TIME(14,0,0)</definedName>
    <definedName name="fin_nuit">TIME(6,0,0)+1</definedName>
  </definedNames>
  <calcPr calcId="145621"/>
</workbook>
</file>

<file path=xl/calcChain.xml><?xml version="1.0" encoding="utf-8"?>
<calcChain xmlns="http://schemas.openxmlformats.org/spreadsheetml/2006/main">
  <c r="D2" i="1" l="1"/>
  <c r="E2" i="1"/>
  <c r="F2" i="1"/>
  <c r="D3" i="1"/>
  <c r="E3" i="1"/>
  <c r="F3" i="1"/>
  <c r="D4" i="1"/>
  <c r="E4" i="1"/>
  <c r="F4" i="1"/>
  <c r="D5" i="1"/>
  <c r="E5" i="1"/>
  <c r="F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F13" i="1"/>
  <c r="H12" i="1"/>
  <c r="E13" i="1"/>
  <c r="H11" i="1"/>
  <c r="D13" i="1"/>
  <c r="H10" i="1"/>
  <c r="K12" i="1"/>
  <c r="J12" i="1"/>
  <c r="I12" i="1"/>
  <c r="K11" i="1"/>
  <c r="J11" i="1"/>
  <c r="I11" i="1"/>
  <c r="K10" i="1"/>
  <c r="J10" i="1"/>
  <c r="I10" i="1"/>
  <c r="O19" i="1" l="1"/>
  <c r="N19" i="1"/>
  <c r="M19" i="1"/>
  <c r="O18" i="1"/>
  <c r="N18" i="1"/>
  <c r="M18" i="1"/>
  <c r="O17" i="1"/>
  <c r="N17" i="1"/>
  <c r="M17" i="1"/>
  <c r="K17" i="1"/>
  <c r="H24" i="1" l="1"/>
  <c r="K19" i="1"/>
  <c r="K18" i="1"/>
  <c r="K20" i="1" l="1"/>
</calcChain>
</file>

<file path=xl/sharedStrings.xml><?xml version="1.0" encoding="utf-8"?>
<sst xmlns="http://schemas.openxmlformats.org/spreadsheetml/2006/main" count="36" uniqueCount="25">
  <si>
    <t>date deb</t>
  </si>
  <si>
    <t>date fin</t>
  </si>
  <si>
    <t>equipe mat (6h - 14h)</t>
  </si>
  <si>
    <t>equipe apm (14h - 22h)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</si>
  <si>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</si>
  <si>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</si>
  <si>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</si>
  <si>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</si>
  <si>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</si>
  <si>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</si>
  <si>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</si>
  <si>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</si>
  <si>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</si>
  <si>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</si>
  <si>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</si>
  <si>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</si>
  <si>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</si>
  <si>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</si>
  <si>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nui</t>
  </si>
  <si>
    <t>mat</t>
  </si>
  <si>
    <t>jour</t>
  </si>
  <si>
    <t>deb</t>
  </si>
  <si>
    <t>fin</t>
  </si>
  <si>
    <t>equipe nuit (22h - 6h)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</si>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</sst>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6" formatCode="[$-F400]h:mm:ss\ AM/PM"/>
    <numFmt numFmtId="168" formatCode="d&quot;j&quot;\ hh:mm:ss\ "/>
    <numFmt numFmtId="170" formatCode="d\-hh:mm:ss\ 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NumberFormat="1"/>
    <xf numFmtId="164" fontId="0" fillId="0" borderId="0" xfId="0" applyNumberFormat="1"/>
    <xf numFmtId="22" fontId="1" fillId="2" borderId="0" xfId="0" applyNumberFormat="1" applyFont="1" applyFill="1"/>
    <xf numFmtId="166" fontId="0" fillId="0" borderId="0" xfId="0" applyNumberFormat="1"/>
    <xf numFmtId="168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13</xdr:row>
      <xdr:rowOff>38100</xdr:rowOff>
    </xdr:from>
    <xdr:to>
      <xdr:col>5</xdr:col>
      <xdr:colOff>342900</xdr:colOff>
      <xdr:row>17</xdr:row>
      <xdr:rowOff>66675</xdr:rowOff>
    </xdr:to>
    <xdr:cxnSp macro="">
      <xdr:nvCxnSpPr>
        <xdr:cNvPr id="3" name="Connecteur droit avec flèche 2"/>
        <xdr:cNvCxnSpPr/>
      </xdr:nvCxnSpPr>
      <xdr:spPr>
        <a:xfrm>
          <a:off x="2619375" y="2790825"/>
          <a:ext cx="29051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M6" sqref="M6"/>
    </sheetView>
  </sheetViews>
  <sheetFormatPr baseColWidth="10" defaultRowHeight="15" x14ac:dyDescent="0.25"/>
  <cols>
    <col min="2" max="3" width="19.85546875" customWidth="1"/>
    <col min="4" max="4" width="12.85546875" customWidth="1"/>
    <col min="5" max="5" width="13.7109375" customWidth="1"/>
    <col min="7" max="7" width="13.7109375" customWidth="1"/>
    <col min="8" max="8" width="12" bestFit="1" customWidth="1"/>
    <col min="10" max="10" width="12" bestFit="1" customWidth="1"/>
  </cols>
  <sheetData>
    <row r="1" spans="1:15" ht="36.75" customHeight="1" x14ac:dyDescent="0.25">
      <c r="A1" s="3" t="s">
        <v>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23</v>
      </c>
    </row>
    <row r="2" spans="1:15" x14ac:dyDescent="0.25">
      <c r="A2" s="2" t="s">
        <v>8</v>
      </c>
      <c r="B2" s="1">
        <v>43467.385416666664</v>
      </c>
      <c r="C2" s="1">
        <v>43467.771527777775</v>
      </c>
      <c r="D2" s="11">
        <f>MAX(0,INT(C2-B2)-1)*TIME(8,0,0)
+MAX(0,MIN(fin_mat,(C2-INT(B2)))-MAX(deb_mat,(B2-INT(B2))))
+IF(MAX(0,INT(C2-B2)-1)&gt;0,MIN(fin_mat,(C2-INT(C2)))-MIN(deb_mat,(C2-INT(C2))),0)</f>
        <v>0.19791666666909202</v>
      </c>
      <c r="E2" s="11">
        <f>MAX(0,INT(C2-B2)-1)*TIME(8,0,0)
+MAX(0,MIN(fin_apm,(C2-INT(C2)))-MAX(deb_apm,(B2-INT(B2))))
+IF(MAX(0,INT(C2-B2)-1)&gt;0,MIN(fin_apm,(C2-INT(C2)))-MIN(deb_apm,(C2-INT(C2))),0)</f>
        <v>0.1881944444418574</v>
      </c>
      <c r="F2" s="11">
        <f>MAX(0,INT(C2-B2)-1)*TIME(8,0,0)
+MAX(0,MIN(fin_nuit,(C2-INT(C2)+IF(HOUR(C2)&gt;=22,0,1)))-MAX(deb_nuit,(B2-INT(B2)+IF(HOUR(B2)&gt;=22,0,1))))
+IF(MAX(0,INT(C2-B2)-1)&gt;0,MAX(0,MIN(fin_nuit,(C2-INT(C2)+IF(HOUR(C2)&gt;=22,0,1)))-MAX(deb_nuit,(B2-INT(B2)+IF(HOUR(B2)&gt;=22,0,1)))),0)</f>
        <v>0</v>
      </c>
    </row>
    <row r="3" spans="1:15" x14ac:dyDescent="0.25">
      <c r="A3" s="2" t="s">
        <v>11</v>
      </c>
      <c r="B3" s="1">
        <v>43467.727777777778</v>
      </c>
      <c r="C3" s="1">
        <v>43467.997916666667</v>
      </c>
      <c r="D3" s="11">
        <f>MAX(0,INT(C3-B3)-1)*TIME(8,0,0)
+MAX(0,MIN(fin_mat,(C3-INT(B3)))-MAX(deb_mat,(B3-INT(B3))))
+IF(MAX(0,INT(C3-B3)-1)&gt;0,MIN(fin_mat,(C3-INT(C3)))-MIN(deb_mat,(C3-INT(C3))),0)</f>
        <v>0</v>
      </c>
      <c r="E3" s="11">
        <f>MAX(0,INT(C3-B3)-1)*TIME(8,0,0)
+MAX(0,MIN(fin_apm,(C3-INT(C3)))-MAX(deb_apm,(B3-INT(B3))))
+IF(MAX(0,INT(C3-B3)-1)&gt;0,MIN(fin_apm,(C3-INT(C3)))-MIN(deb_apm,(C3-INT(C3))),0)</f>
        <v>0.18888888888856548</v>
      </c>
      <c r="F3" s="11">
        <f>MAX(0,INT(C3-B3)-1)*TIME(8,0,0)
+MAX(0,MIN(fin_nuit,(C3-INT(C3)+IF(HOUR(C3)&gt;=22,0,1)))-MAX(deb_nuit,(B3-INT(B3)+IF(HOUR(B3)&gt;=22,0,1))))
+IF(MAX(0,INT(C3-B3)-1)&gt;0,MAX(0,MIN(fin_nuit,(C3-INT(C3)+IF(HOUR(C3)&gt;=22,0,1)))-MAX(deb_nuit,(B3-INT(B3)+IF(HOUR(B3)&gt;=22,0,1)))),0)</f>
        <v>0</v>
      </c>
    </row>
    <row r="4" spans="1:15" x14ac:dyDescent="0.25">
      <c r="A4" s="2" t="s">
        <v>9</v>
      </c>
      <c r="B4" s="1">
        <v>43467.771527777775</v>
      </c>
      <c r="C4" s="1">
        <v>43468.038194444445</v>
      </c>
      <c r="D4" s="11">
        <f>MAX(0,INT(C4-B4)-1)*TIME(8,0,0)
+MAX(0,MIN(fin_mat,(C4-INT(B4)))-MAX(deb_mat,(B4-INT(B4))))
+IF(MAX(0,INT(C4-B4)-1)&gt;0,MIN(fin_mat,(C4-INT(C4)))-MIN(deb_mat,(C4-INT(C4))),0)</f>
        <v>0</v>
      </c>
      <c r="E4" s="11">
        <f>MAX(0,INT(C4-B4)-1)*TIME(8,0,0)
+MAX(0,MIN(fin_apm,(C4-INT(C4)))-MAX(deb_apm,(B4-INT(B4))))
+IF(MAX(0,INT(C4-B4)-1)&gt;0,MIN(fin_apm,(C4-INT(C4)))-MIN(deb_apm,(C4-INT(C4))),0)</f>
        <v>0</v>
      </c>
      <c r="F4" s="11">
        <f>MAX(0,INT(C4-B4)-1)*TIME(8,0,0)
+MAX(0,MIN(fin_nuit,(C4-INT(C4)+IF(HOUR(C4)&gt;=22,0,1)))-MAX(deb_nuit,(B4-INT(B4)+IF(HOUR(B4)&gt;=22,0,1))))
+IF(MAX(0,INT(C4-B4)-1)&gt;0,MAX(0,MIN(fin_nuit,(C4-INT(C4)+IF(HOUR(C4)&gt;=22,0,1)))-MAX(deb_nuit,(B4-INT(B4)+IF(HOUR(B4)&gt;=22,0,1)))),0)</f>
        <v>0</v>
      </c>
      <c r="J4" s="6"/>
    </row>
    <row r="5" spans="1:15" x14ac:dyDescent="0.25">
      <c r="A5" s="2" t="s">
        <v>5</v>
      </c>
      <c r="B5" s="1">
        <v>43467.943749999999</v>
      </c>
      <c r="C5" s="1">
        <v>43468.006944444445</v>
      </c>
      <c r="D5" s="11">
        <f>MAX(0,INT(C5-B5)-1)*TIME(8,0,0)
+MAX(0,MIN(fin_mat,(C5-INT(B5)))-MAX(deb_mat,(B5-INT(B5))))
+IF(MAX(0,INT(C5-B5)-1)&gt;0,MIN(fin_mat,(C5-INT(C5)))-MIN(deb_mat,(C5-INT(C5))),0)</f>
        <v>0</v>
      </c>
      <c r="E5" s="11">
        <f>MAX(0,INT(C5-B5)-1)*TIME(8,0,0)
+MAX(0,MIN(fin_apm,(C5-INT(C5)))-MAX(deb_apm,(B5-INT(B5))))
+IF(MAX(0,INT(C5-B5)-1)&gt;0,MIN(fin_apm,(C5-INT(C5)))-MIN(deb_apm,(C5-INT(C5))),0)</f>
        <v>0</v>
      </c>
      <c r="F5" s="11">
        <f>MAX(0,INT(C5-B5)-1)*TIME(8,0,0)
+MAX(0,MIN(fin_nuit,(C5-INT(C5)+IF(HOUR(C5)&gt;=22,0,1)))-MAX(deb_nuit,(B5-INT(B5)+IF(HOUR(B5)&gt;=22,0,1))))
+IF(MAX(0,INT(C5-B5)-1)&gt;0,MAX(0,MIN(fin_nuit,(C5-INT(C5)+IF(HOUR(C5)&gt;=22,0,1)))-MAX(deb_nuit,(B5-INT(B5)+IF(HOUR(B5)&gt;=22,0,1)))),0)</f>
        <v>6.3194444446708076E-2</v>
      </c>
    </row>
    <row r="6" spans="1:15" x14ac:dyDescent="0.25">
      <c r="A6" s="2" t="s">
        <v>12</v>
      </c>
      <c r="B6" s="1">
        <v>43467.972222222219</v>
      </c>
      <c r="C6" s="1">
        <v>43468.05</v>
      </c>
      <c r="D6" s="11">
        <f>MAX(0,INT(C6-B6)-1)*TIME(8,0,0)
+MAX(0,MIN(fin_mat,(C6-INT(B6)))-MAX(deb_mat,(B6-INT(B6))))
+IF(MAX(0,INT(C6-B6)-1)&gt;0,MIN(fin_mat,(C6-INT(C6)))-MIN(deb_mat,(C6-INT(C6))),0)</f>
        <v>0</v>
      </c>
      <c r="E6" s="11">
        <f>MAX(0,INT(C6-B6)-1)*TIME(8,0,0)
+MAX(0,MIN(fin_apm,(C6-INT(C6)))-MAX(deb_apm,(B6-INT(B6))))
+IF(MAX(0,INT(C6-B6)-1)&gt;0,MIN(fin_apm,(C6-INT(C6)))-MIN(deb_apm,(C6-INT(C6))),0)</f>
        <v>0</v>
      </c>
      <c r="F6" s="11">
        <f>MAX(0,INT(C6-B6)-1)*TIME(8,0,0)
+MAX(0,MIN(fin_nuit,(C6-INT(C6)+IF(HOUR(C6)&gt;=22,0,1)))-MAX(deb_nuit,(B6-INT(B6)+IF(HOUR(B6)&gt;=22,0,1))))
+IF(MAX(0,INT(C6-B6)-1)&gt;0,MAX(0,MIN(fin_nuit,(C6-INT(C6)+IF(HOUR(C6)&gt;=22,0,1)))-MAX(deb_nuit,(B6-INT(B6)+IF(HOUR(B6)&gt;=22,0,1)))),0)</f>
        <v>7.777777778392192E-2</v>
      </c>
    </row>
    <row r="7" spans="1:15" x14ac:dyDescent="0.25">
      <c r="A7" s="2" t="s">
        <v>6</v>
      </c>
      <c r="B7" s="1">
        <v>43468.011111111111</v>
      </c>
      <c r="C7" s="1">
        <v>43468.146527777775</v>
      </c>
      <c r="D7" s="11">
        <f>MAX(0,INT(C7-B7)-1)*TIME(8,0,0)
+MAX(0,MIN(fin_mat,(C7-INT(B7)))-MAX(deb_mat,(B7-INT(B7))))
+IF(MAX(0,INT(C7-B7)-1)&gt;0,MIN(fin_mat,(C7-INT(C7)))-MIN(deb_mat,(C7-INT(C7))),0)</f>
        <v>0</v>
      </c>
      <c r="E7" s="11">
        <f>MAX(0,INT(C7-B7)-1)*TIME(8,0,0)
+MAX(0,MIN(fin_apm,(C7-INT(C7)))-MAX(deb_apm,(B7-INT(B7))))
+IF(MAX(0,INT(C7-B7)-1)&gt;0,MIN(fin_apm,(C7-INT(C7)))-MIN(deb_apm,(C7-INT(C7))),0)</f>
        <v>0</v>
      </c>
      <c r="F7" s="11">
        <f>MAX(0,INT(C7-B7)-1)*TIME(8,0,0)
+MAX(0,MIN(fin_nuit,(C7-INT(C7)+IF(HOUR(C7)&gt;=22,0,1)))-MAX(deb_nuit,(B7-INT(B7)+IF(HOUR(B7)&gt;=22,0,1))))
+IF(MAX(0,INT(C7-B7)-1)&gt;0,MAX(0,MIN(fin_nuit,(C7-INT(C7)+IF(HOUR(C7)&gt;=22,0,1)))-MAX(deb_nuit,(B7-INT(B7)+IF(HOUR(B7)&gt;=22,0,1)))),0)</f>
        <v>0.13541666666424135</v>
      </c>
    </row>
    <row r="8" spans="1:15" x14ac:dyDescent="0.25">
      <c r="A8" s="2" t="s">
        <v>10</v>
      </c>
      <c r="B8" s="1">
        <v>43468.038888888892</v>
      </c>
      <c r="C8" s="1">
        <v>43468.120833333334</v>
      </c>
      <c r="D8" s="11">
        <f>MAX(0,INT(C8-B8)-1)*TIME(8,0,0)
+MAX(0,MIN(fin_mat,(C8-INT(B8)))-MAX(deb_mat,(B8-INT(B8))))
+IF(MAX(0,INT(C8-B8)-1)&gt;0,MIN(fin_mat,(C8-INT(C8)))-MIN(deb_mat,(C8-INT(C8))),0)</f>
        <v>0</v>
      </c>
      <c r="E8" s="11">
        <f>MAX(0,INT(C8-B8)-1)*TIME(8,0,0)
+MAX(0,MIN(fin_apm,(C8-INT(C8)))-MAX(deb_apm,(B8-INT(B8))))
+IF(MAX(0,INT(C8-B8)-1)&gt;0,MIN(fin_apm,(C8-INT(C8)))-MIN(deb_apm,(C8-INT(C8))),0)</f>
        <v>0</v>
      </c>
      <c r="F8" s="11">
        <f>MAX(0,INT(C8-B8)-1)*TIME(8,0,0)
+MAX(0,MIN(fin_nuit,(C8-INT(C8)+IF(HOUR(C8)&gt;=22,0,1)))-MAX(deb_nuit,(B8-INT(B8)+IF(HOUR(B8)&gt;=22,0,1))))
+IF(MAX(0,INT(C8-B8)-1)&gt;0,MAX(0,MIN(fin_nuit,(C8-INT(C8)+IF(HOUR(C8)&gt;=22,0,1)))-MAX(deb_nuit,(B8-INT(B8)+IF(HOUR(B8)&gt;=22,0,1)))),0)</f>
        <v>8.1944444442342501E-2</v>
      </c>
    </row>
    <row r="9" spans="1:15" x14ac:dyDescent="0.25">
      <c r="A9" s="2" t="s">
        <v>13</v>
      </c>
      <c r="B9" s="1">
        <v>43468.050694444442</v>
      </c>
      <c r="C9" s="1">
        <v>43468.166666666664</v>
      </c>
      <c r="D9" s="11">
        <f>MAX(0,INT(C9-B9)-1)*TIME(8,0,0)
+MAX(0,MIN(fin_mat,(C9-INT(B9)))-MAX(deb_mat,(B9-INT(B9))))
+IF(MAX(0,INT(C9-B9)-1)&gt;0,MIN(fin_mat,(C9-INT(C9)))-MIN(deb_mat,(C9-INT(C9))),0)</f>
        <v>0</v>
      </c>
      <c r="E9" s="11">
        <f>MAX(0,INT(C9-B9)-1)*TIME(8,0,0)
+MAX(0,MIN(fin_apm,(C9-INT(C9)))-MAX(deb_apm,(B9-INT(B9))))
+IF(MAX(0,INT(C9-B9)-1)&gt;0,MIN(fin_apm,(C9-INT(C9)))-MIN(deb_apm,(C9-INT(C9))),0)</f>
        <v>0</v>
      </c>
      <c r="F9" s="11">
        <f>MAX(0,INT(C9-B9)-1)*TIME(8,0,0)
+MAX(0,MIN(fin_nuit,(C9-INT(C9)+IF(HOUR(C9)&gt;=22,0,1)))-MAX(deb_nuit,(B9-INT(B9)+IF(HOUR(B9)&gt;=22,0,1))))
+IF(MAX(0,INT(C9-B9)-1)&gt;0,MAX(0,MIN(fin_nuit,(C9-INT(C9)+IF(HOUR(C9)&gt;=22,0,1)))-MAX(deb_nuit,(B9-INT(B9)+IF(HOUR(B9)&gt;=22,0,1)))),0)</f>
        <v>0.11597222222189885</v>
      </c>
      <c r="H9" t="s">
        <v>24</v>
      </c>
      <c r="I9" t="s">
        <v>20</v>
      </c>
      <c r="J9" t="s">
        <v>21</v>
      </c>
      <c r="K9" t="s">
        <v>22</v>
      </c>
    </row>
    <row r="10" spans="1:15" x14ac:dyDescent="0.25">
      <c r="A10" s="2" t="s">
        <v>7</v>
      </c>
      <c r="B10" s="1">
        <v>43468.147222222222</v>
      </c>
      <c r="C10" s="1">
        <v>43468.254861111112</v>
      </c>
      <c r="D10" s="11">
        <f>MAX(0,INT(C10-B10)-1)*TIME(8,0,0)
+MAX(0,MIN(fin_mat,(C10-INT(B10)))-MAX(deb_mat,(B10-INT(B10))))
+IF(MAX(0,INT(C10-B10)-1)&gt;0,MIN(fin_mat,(C10-INT(C10)))-MIN(deb_mat,(C10-INT(C10))),0)</f>
        <v>4.8611111124046147E-3</v>
      </c>
      <c r="E10" s="11">
        <f>MAX(0,INT(C10-B10)-1)*TIME(8,0,0)
+MAX(0,MIN(fin_apm,(C10-INT(C10)))-MAX(deb_apm,(B10-INT(B10))))
+IF(MAX(0,INT(C10-B10)-1)&gt;0,MIN(fin_apm,(C10-INT(C10)))-MIN(deb_apm,(C10-INT(C10))),0)</f>
        <v>0</v>
      </c>
      <c r="F10" s="11">
        <f>MAX(0,INT(C10-B10)-1)*TIME(8,0,0)
+MAX(0,MIN(fin_nuit,(C10-INT(C10)+IF(HOUR(C10)&gt;=22,0,1)))-MAX(deb_nuit,(B10-INT(B10)+IF(HOUR(B10)&gt;=22,0,1))))
+IF(MAX(0,INT(C10-B10)-1)&gt;0,MAX(0,MIN(fin_nuit,(C10-INT(C10)+IF(HOUR(C10)&gt;=22,0,1)))-MAX(deb_nuit,(B10-INT(B10)+IF(HOUR(B10)&gt;=22,0,1)))),0)</f>
        <v>0.10277777777810115</v>
      </c>
      <c r="H10" s="10">
        <f>MAX(0,INT(C13-B13)-1)*TIME(8,0,0)
+MAX(0,MIN(fin_mat,(C13-INT(B13)))-MAX(deb_mat,(B13-INT(B13))))
+IF(MAX(0,INT(C13-B13)-1)&gt;0,MIN(fin_mat,(C13-INT(C13)))-MIN(deb_mat,(C13-INT(C13))),0)</f>
        <v>0</v>
      </c>
      <c r="I10" s="9">
        <f>MAX(0,INT(C13-B13)-1)*TIME(8,0,0)</f>
        <v>0</v>
      </c>
      <c r="J10" s="9">
        <f>MAX(0,MIN(fin_mat,(C13-INT(B13)))-MAX(deb_mat,(B13-INT(B13))))</f>
        <v>0</v>
      </c>
      <c r="K10" s="9">
        <f>IF(MAX(0,INT(C13-B13)-1)&gt;0,MIN(fin_mat,(C13-INT(C13)))-MIN(deb_mat,(C13-INT(C13))),0)</f>
        <v>0</v>
      </c>
    </row>
    <row r="11" spans="1:15" x14ac:dyDescent="0.25">
      <c r="A11" s="2" t="s">
        <v>15</v>
      </c>
      <c r="B11" s="1">
        <v>43468.147222222222</v>
      </c>
      <c r="C11" s="1">
        <v>43468.254861111112</v>
      </c>
      <c r="D11" s="11">
        <f>MAX(0,INT(C11-B11)-1)*TIME(8,0,0)
+MAX(0,MIN(fin_mat,(C11-INT(B11)))-MAX(deb_mat,(B11-INT(B11))))
+IF(MAX(0,INT(C11-B11)-1)&gt;0,MIN(fin_mat,(C11-INT(C11)))-MIN(deb_mat,(C11-INT(C11))),0)</f>
        <v>4.8611111124046147E-3</v>
      </c>
      <c r="E11" s="11">
        <f>MAX(0,INT(C11-B11)-1)*TIME(8,0,0)
+MAX(0,MIN(fin_apm,(C11-INT(C11)))-MAX(deb_apm,(B11-INT(B11))))
+IF(MAX(0,INT(C11-B11)-1)&gt;0,MIN(fin_apm,(C11-INT(C11)))-MIN(deb_apm,(C11-INT(C11))),0)</f>
        <v>0</v>
      </c>
      <c r="F11" s="11">
        <f>MAX(0,INT(C11-B11)-1)*TIME(8,0,0)
+MAX(0,MIN(fin_nuit,(C11-INT(C11)+IF(HOUR(C11)&gt;=22,0,1)))-MAX(deb_nuit,(B11-INT(B11)+IF(HOUR(B11)&gt;=22,0,1))))
+IF(MAX(0,INT(C11-B11)-1)&gt;0,MAX(0,MIN(fin_nuit,(C11-INT(C11)+IF(HOUR(C11)&gt;=22,0,1)))-MAX(deb_nuit,(B11-INT(B11)+IF(HOUR(B11)&gt;=22,0,1)))),0)</f>
        <v>0.10277777777810115</v>
      </c>
      <c r="H11" s="10">
        <f>MAX(0,INT(C13-B13)-1)*TIME(8,0,0)
+MAX(0,MIN(fin_apm,(C13-INT(C13)))-MAX(deb_apm,(B13-INT(B13))))
+IF(MAX(0,INT(C13-B13)-1)&gt;0,MIN(fin_apm,(C13-INT(C13)))-MIN(deb_apm,(C13-INT(C13))),0)</f>
        <v>2.4252821972936545E-12</v>
      </c>
      <c r="I11" s="9">
        <f>MAX(0,INT(C13-B13)-1)*TIME(8,0,0)</f>
        <v>0</v>
      </c>
      <c r="J11" s="9">
        <f>MAX(0,MIN(fin_apm,(C13-INT(C13)))-MAX(deb_apm,(B13-INT(B13))))</f>
        <v>2.4252821972936545E-12</v>
      </c>
      <c r="K11" s="9">
        <f>IF(MAX(0,INT(C13-B13)-1)&gt;0,MIN(fin_apm,(C13-INT(C13)))-MIN(deb_apm,(C13-INT(C13))),0)</f>
        <v>0</v>
      </c>
    </row>
    <row r="12" spans="1:15" x14ac:dyDescent="0.25">
      <c r="A12" s="2" t="s">
        <v>14</v>
      </c>
      <c r="B12" s="1">
        <v>43468.166666666664</v>
      </c>
      <c r="C12" s="1">
        <v>43468.231944444444</v>
      </c>
      <c r="D12" s="11">
        <f>MAX(0,INT(C12-B12)-1)*TIME(8,0,0)
+MAX(0,MIN(fin_mat,(C12-INT(B12)))-MAX(deb_mat,(B12-INT(B12))))
+IF(MAX(0,INT(C12-B12)-1)&gt;0,MIN(fin_mat,(C12-INT(C12)))-MIN(deb_mat,(C12-INT(C12))),0)</f>
        <v>0</v>
      </c>
      <c r="E12" s="11">
        <f>MAX(0,INT(C12-B12)-1)*TIME(8,0,0)
+MAX(0,MIN(fin_apm,(C12-INT(C12)))-MAX(deb_apm,(B12-INT(B12))))
+IF(MAX(0,INT(C12-B12)-1)&gt;0,MIN(fin_apm,(C12-INT(C12)))-MIN(deb_apm,(C12-INT(C12))),0)</f>
        <v>0</v>
      </c>
      <c r="F12" s="11">
        <f>MAX(0,INT(C12-B12)-1)*TIME(8,0,0)
+MAX(0,MIN(fin_nuit,(C12-INT(C12)+IF(HOUR(C12)&gt;=22,0,1)))-MAX(deb_nuit,(B12-INT(B12)+IF(HOUR(B12)&gt;=22,0,1))))
+IF(MAX(0,INT(C12-B12)-1)&gt;0,MAX(0,MIN(fin_nuit,(C12-INT(C12)+IF(HOUR(C12)&gt;=22,0,1)))-MAX(deb_nuit,(B12-INT(B12)+IF(HOUR(B12)&gt;=22,0,1)))),0)</f>
        <v>6.5277777779556345E-2</v>
      </c>
      <c r="H12" s="10">
        <f>MAX(0,INT(C13-B13)-1)*TIME(8,0,0)
+MAX(0,MIN(fin_nuit,(C13-INT(C13)+IF(HOUR(C13)&gt;=22,0,1)))-MAX(deb_nuit,(B13-INT(B13)+IF(HOUR(B13)&gt;=22,0,1))))
+IF(MAX(0,INT(C13-B13)-1)&gt;0,MAX(0,MIN(fin_nuit,(C13-INT(C13)+IF(HOUR(C13)&gt;=22,0,1)))-MAX(deb_nuit,(B13-INT(B13)+IF(HOUR(B13)&gt;=22,0,1)))),0)</f>
        <v>1.319444444137241E-2</v>
      </c>
      <c r="I12" s="9">
        <f>MAX(0,INT(C13-B13)-1)*TIME(8,0,0)</f>
        <v>0</v>
      </c>
      <c r="J12" s="9">
        <f>MAX(0,MIN(fin_nuit,(C13-INT(C13)+IF(HOUR(C13)&gt;=22,0,1)))-MAX(deb_nuit,(B13-INT(B13)+IF(HOUR(B13)&gt;=22,0,1))))</f>
        <v>1.319444444137241E-2</v>
      </c>
      <c r="K12" s="9">
        <f>IF(MAX(0,INT(C13-B13)-1)&gt;0,MAX(0,MIN(fin_nuit,(C13-INT(C13)+IF(HOUR(C13)&gt;=22,0,1)))-MAX(deb_nuit,(B13-INT(B13)+IF(HOUR(B13)&gt;=22,0,1)))),0)</f>
        <v>0</v>
      </c>
    </row>
    <row r="13" spans="1:15" x14ac:dyDescent="0.25">
      <c r="A13" s="2" t="s">
        <v>16</v>
      </c>
      <c r="B13" s="8">
        <v>43661.916666666664</v>
      </c>
      <c r="C13" s="8">
        <v>43661.929861111108</v>
      </c>
      <c r="D13" s="11">
        <f>MAX(0,INT(C13-B13)-1)*TIME(8,0,0)
+MAX(0,MIN(fin_mat,(C13-INT(B13)))-MAX(deb_mat,(B13-INT(B13))))
+IF(MAX(0,INT(C13-B13)-1)&gt;0,MIN(fin_mat,(C13-INT(C13)))-MIN(deb_mat,(C13-INT(C13))),0)</f>
        <v>0</v>
      </c>
      <c r="E13" s="11">
        <f>MAX(0,INT(C13-B13)-1)*TIME(8,0,0)
+MAX(0,MIN(fin_apm,(C13-INT(C13)))-MAX(deb_apm,(B13-INT(B13))))
+IF(MAX(0,INT(C13-B13)-1)&gt;0,MIN(fin_apm,(C13-INT(C13)))-MIN(deb_apm,(C13-INT(C13))),0)</f>
        <v>2.4252821972936545E-12</v>
      </c>
      <c r="F13" s="11">
        <f>MAX(0,INT(C13-B13)-1)*TIME(8,0,0)
+MAX(0,MIN(fin_nuit,(C13-INT(C13)+IF(HOUR(C13)&gt;=22,0,1)))-MAX(deb_nuit,(B13-INT(B13)+IF(HOUR(B13)&gt;=22,0,1))))
+IF(MAX(0,INT(C13-B13)-1)&gt;0,MAX(0,MIN(fin_nuit,(C13-INT(C13)+IF(HOUR(C13)&gt;=22,0,1)))-MAX(deb_nuit,(B13-INT(B13)+IF(HOUR(B13)&gt;=22,0,1)))),0)</f>
        <v>1.319444444137241E-2</v>
      </c>
    </row>
    <row r="16" spans="1:15" x14ac:dyDescent="0.25">
      <c r="A16" s="2"/>
      <c r="B16" s="1">
        <v>43661.916666666664</v>
      </c>
      <c r="C16">
        <v>43661.929861111108</v>
      </c>
      <c r="F16" s="4">
        <v>22</v>
      </c>
      <c r="G16" s="5" t="s">
        <v>17</v>
      </c>
      <c r="H16" s="4">
        <v>7</v>
      </c>
      <c r="M16" t="s">
        <v>20</v>
      </c>
      <c r="N16" t="s">
        <v>21</v>
      </c>
      <c r="O16" t="s">
        <v>22</v>
      </c>
    </row>
    <row r="17" spans="6:15" x14ac:dyDescent="0.25">
      <c r="F17" s="4">
        <v>22</v>
      </c>
      <c r="G17" s="5" t="s">
        <v>18</v>
      </c>
      <c r="H17" s="4">
        <v>8</v>
      </c>
      <c r="J17" t="s">
        <v>19</v>
      </c>
      <c r="K17">
        <f>H18+H21</f>
        <v>16</v>
      </c>
      <c r="M17" s="7">
        <f>MAX(0,INT(C13-B13)-1)*8</f>
        <v>0</v>
      </c>
      <c r="N17" s="7">
        <f>MAX(0,MIN(14,(C13-INT(B13))*24)-MAX(6,(B13-INT(B13))*24))</f>
        <v>0</v>
      </c>
      <c r="O17" s="7">
        <f>IF(MAX(0,INT(C13-B13)-1)&gt;0,MIN(14,(C13-INT(C13))*24)-MIN(6,(C13-INT(C13))*24),0)</f>
        <v>0</v>
      </c>
    </row>
    <row r="18" spans="6:15" x14ac:dyDescent="0.25">
      <c r="F18" s="4">
        <v>23</v>
      </c>
      <c r="G18" s="5" t="s">
        <v>19</v>
      </c>
      <c r="H18" s="4">
        <v>8</v>
      </c>
      <c r="J18" t="s">
        <v>17</v>
      </c>
      <c r="K18">
        <f>+H16+H19+H22</f>
        <v>23</v>
      </c>
      <c r="M18" s="7">
        <f>MAX(0,INT(C13-B13)-1)*8</f>
        <v>0</v>
      </c>
      <c r="N18" s="7">
        <f>MAX(0,MIN(22,(C13-INT(B13))*24)-MAX(14,(B13-INT(B13))*24))</f>
        <v>5.8207660913467407E-11</v>
      </c>
      <c r="O18" s="7">
        <f>IF(MAX(0,INT(C13-B13)-1)&gt;0,MIN(22,(C13-INT(C13))*24)-MIN(14,(C13-INT(C13))*24),0)</f>
        <v>0</v>
      </c>
    </row>
    <row r="19" spans="6:15" x14ac:dyDescent="0.25">
      <c r="F19" s="4">
        <v>23</v>
      </c>
      <c r="G19" s="5" t="s">
        <v>17</v>
      </c>
      <c r="H19" s="4">
        <v>8</v>
      </c>
      <c r="J19" t="s">
        <v>18</v>
      </c>
      <c r="K19">
        <f>+H17+H20+H23</f>
        <v>17.5</v>
      </c>
      <c r="M19" s="7">
        <f>MAX(0,INT(C13-B13)-1)*8</f>
        <v>0</v>
      </c>
      <c r="N19" s="7">
        <f>MAX(0,MIN(IF(DAY(B13)&lt;&gt;DAY(C13),30,6),(C13-INT(B13))*24)-MAX(IF(DAY(B13)&lt;&gt;DAY(C13),22,-2),(B13-INT(B13))*24))</f>
        <v>0</v>
      </c>
      <c r="O19" s="7">
        <f>IF(MAX(0,INT(C13-B13)-1)&gt;0,MIN(IF(DAY(B13)&lt;&gt;DAY(C13),30,6),(C13-INT(C13))*24)-MIN(IF(DAY(B13)&lt;&gt;DAY(C13),22,-2),(C13-INT(C13))*24),0)</f>
        <v>0</v>
      </c>
    </row>
    <row r="20" spans="6:15" x14ac:dyDescent="0.25">
      <c r="F20" s="4">
        <v>23</v>
      </c>
      <c r="G20" s="5" t="s">
        <v>18</v>
      </c>
      <c r="H20" s="4">
        <v>8</v>
      </c>
      <c r="K20">
        <f>SUM(K17:K19)</f>
        <v>56.5</v>
      </c>
    </row>
    <row r="21" spans="6:15" x14ac:dyDescent="0.25">
      <c r="F21" s="4">
        <v>24</v>
      </c>
      <c r="G21" s="5" t="s">
        <v>19</v>
      </c>
      <c r="H21" s="4">
        <v>8</v>
      </c>
    </row>
    <row r="22" spans="6:15" x14ac:dyDescent="0.25">
      <c r="F22" s="4">
        <v>24</v>
      </c>
      <c r="G22" s="5" t="s">
        <v>17</v>
      </c>
      <c r="H22" s="4">
        <v>8</v>
      </c>
    </row>
    <row r="23" spans="6:15" x14ac:dyDescent="0.25">
      <c r="F23" s="4">
        <v>24</v>
      </c>
      <c r="G23" s="5" t="s">
        <v>18</v>
      </c>
      <c r="H23" s="4">
        <v>1.5</v>
      </c>
    </row>
    <row r="24" spans="6:15" x14ac:dyDescent="0.25">
      <c r="H24">
        <f>SUM(H16:H23)</f>
        <v>56.5</v>
      </c>
    </row>
  </sheetData>
  <sortState ref="A2:F15">
    <sortCondition ref="B2:B15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Micot, Nicolas            UTC CCS</cp:lastModifiedBy>
  <dcterms:created xsi:type="dcterms:W3CDTF">2019-07-23T08:08:20Z</dcterms:created>
  <dcterms:modified xsi:type="dcterms:W3CDTF">2019-07-23T13:33:34Z</dcterms:modified>
</cp:coreProperties>
</file>