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35" yWindow="-105" windowWidth="14115" windowHeight="12570" tabRatio="798" activeTab="1"/>
  </bookViews>
  <sheets>
    <sheet name="Feuillet1" sheetId="8" r:id="rId1"/>
    <sheet name="Facturation " sheetId="3" r:id="rId2"/>
  </sheets>
  <calcPr calcId="145621"/>
</workbook>
</file>

<file path=xl/calcChain.xml><?xml version="1.0" encoding="utf-8"?>
<calcChain xmlns="http://schemas.openxmlformats.org/spreadsheetml/2006/main">
  <c r="D3" i="3" l="1"/>
  <c r="M5" i="8" l="1"/>
  <c r="D5" i="3"/>
  <c r="P6" i="8"/>
  <c r="J28" i="8" l="1"/>
  <c r="M26" i="8"/>
  <c r="M25" i="8"/>
  <c r="M24" i="8"/>
  <c r="M23" i="8"/>
  <c r="M21" i="8"/>
  <c r="M20" i="8"/>
  <c r="M19" i="8"/>
  <c r="U15" i="8"/>
  <c r="T15" i="8"/>
  <c r="R15" i="8"/>
  <c r="L15" i="8"/>
  <c r="I15" i="8"/>
  <c r="F15" i="8"/>
  <c r="E15" i="8"/>
  <c r="M13" i="8"/>
  <c r="K13" i="8" s="1"/>
  <c r="I26" i="8" s="1"/>
  <c r="G13" i="8"/>
  <c r="E26" i="8" s="1"/>
  <c r="M12" i="8"/>
  <c r="K12" i="8" s="1"/>
  <c r="I25" i="8" s="1"/>
  <c r="G12" i="8"/>
  <c r="F25" i="8" s="1"/>
  <c r="M11" i="8"/>
  <c r="G11" i="8"/>
  <c r="F24" i="8" s="1"/>
  <c r="M10" i="8"/>
  <c r="K10" i="8" s="1"/>
  <c r="I23" i="8" s="1"/>
  <c r="G10" i="8"/>
  <c r="F23" i="8" s="1"/>
  <c r="M8" i="8"/>
  <c r="K8" i="8" s="1"/>
  <c r="I21" i="8" s="1"/>
  <c r="G8" i="8"/>
  <c r="F21" i="8" s="1"/>
  <c r="M7" i="8"/>
  <c r="K7" i="8" s="1"/>
  <c r="I20" i="8" s="1"/>
  <c r="G7" i="8"/>
  <c r="F20" i="8" s="1"/>
  <c r="M6" i="8"/>
  <c r="K6" i="8" s="1"/>
  <c r="I19" i="8" s="1"/>
  <c r="G6" i="8"/>
  <c r="G5" i="8"/>
  <c r="F5" i="3"/>
  <c r="H3" i="3"/>
  <c r="F4" i="3"/>
  <c r="F6" i="3"/>
  <c r="H6" i="3"/>
  <c r="H4" i="3"/>
  <c r="H5" i="3"/>
  <c r="F3" i="3"/>
  <c r="F26" i="8" l="1"/>
  <c r="G26" i="8" s="1"/>
  <c r="E21" i="8"/>
  <c r="G21" i="8" s="1"/>
  <c r="K5" i="8"/>
  <c r="O5" i="8"/>
  <c r="L18" i="8" s="1"/>
  <c r="E20" i="8"/>
  <c r="G20" i="8" s="1"/>
  <c r="K11" i="8"/>
  <c r="I24" i="8" s="1"/>
  <c r="F18" i="8"/>
  <c r="E18" i="8" s="1"/>
  <c r="F19" i="8"/>
  <c r="E25" i="8"/>
  <c r="G25" i="8" s="1"/>
  <c r="E24" i="8"/>
  <c r="G24" i="8" s="1"/>
  <c r="E23" i="8"/>
  <c r="G23" i="8"/>
  <c r="G15" i="8"/>
  <c r="M15" i="8"/>
  <c r="O7" i="8"/>
  <c r="O8" i="8"/>
  <c r="O10" i="8"/>
  <c r="L23" i="8" s="1"/>
  <c r="O11" i="8"/>
  <c r="L24" i="8" s="1"/>
  <c r="O12" i="8"/>
  <c r="L25" i="8" s="1"/>
  <c r="O13" i="8"/>
  <c r="L26" i="8" s="1"/>
  <c r="L21" i="8" l="1"/>
  <c r="P8" i="8"/>
  <c r="L20" i="8"/>
  <c r="P7" i="8"/>
  <c r="F28" i="8"/>
  <c r="P5" i="8"/>
  <c r="I18" i="8" s="1"/>
  <c r="K15" i="8"/>
  <c r="L19" i="8"/>
  <c r="E19" i="8"/>
  <c r="G19" i="8" s="1"/>
  <c r="G18" i="8"/>
  <c r="O15" i="8"/>
  <c r="I28" i="8" l="1"/>
  <c r="M18" i="8"/>
  <c r="E28" i="8"/>
  <c r="D4" i="3" s="1"/>
  <c r="L28" i="8"/>
  <c r="G28" i="8"/>
  <c r="M28" i="8"/>
  <c r="E5" i="3"/>
  <c r="E3" i="3"/>
  <c r="D6" i="3"/>
  <c r="E6" i="3"/>
  <c r="E4" i="3" l="1"/>
  <c r="G6" i="3"/>
  <c r="G5" i="3" l="1"/>
  <c r="G4" i="3" l="1"/>
  <c r="G3" i="3"/>
</calcChain>
</file>

<file path=xl/sharedStrings.xml><?xml version="1.0" encoding="utf-8"?>
<sst xmlns="http://schemas.openxmlformats.org/spreadsheetml/2006/main" count="47" uniqueCount="38">
  <si>
    <t>DUMET Michel</t>
  </si>
  <si>
    <t>FLEREAU Richard</t>
  </si>
  <si>
    <t>CHEAM Visith</t>
  </si>
  <si>
    <t>RENARD Vincent</t>
  </si>
  <si>
    <t>Taux horaire au 23/02/18</t>
  </si>
  <si>
    <t>Nom / Prénom</t>
  </si>
  <si>
    <t>TOTAL</t>
  </si>
  <si>
    <t>Voyage</t>
  </si>
  <si>
    <t>Le ….../..…./…...</t>
  </si>
  <si>
    <t>Préparation VP</t>
  </si>
  <si>
    <t>Circulation</t>
  </si>
  <si>
    <t>Générateur/j</t>
  </si>
  <si>
    <t>TOTAL fourgons</t>
  </si>
  <si>
    <t>horaires dimanche et jours fériés</t>
  </si>
  <si>
    <t>Stockage/j</t>
  </si>
  <si>
    <r>
      <t xml:space="preserve">au-delà de 8 heures sup          </t>
    </r>
    <r>
      <rPr>
        <sz val="8"/>
        <color theme="0"/>
        <rFont val="Century Gothic"/>
        <family val="2"/>
      </rPr>
      <t>dans la même semaine</t>
    </r>
  </si>
  <si>
    <r>
      <t xml:space="preserve">8 heures sup           </t>
    </r>
    <r>
      <rPr>
        <sz val="8"/>
        <color theme="0"/>
        <rFont val="Century Gothic"/>
        <family val="2"/>
      </rPr>
      <t>dans la même semaine</t>
    </r>
  </si>
  <si>
    <t>NOM/Prénom DUMET Michel</t>
  </si>
  <si>
    <t>JOUR</t>
  </si>
  <si>
    <t>NUIT</t>
  </si>
  <si>
    <t>A verser à l'agent</t>
  </si>
  <si>
    <t>AGENT</t>
  </si>
  <si>
    <r>
      <t xml:space="preserve">Prise service           </t>
    </r>
    <r>
      <rPr>
        <sz val="8"/>
        <color theme="0"/>
        <rFont val="Century Gothic"/>
        <family val="2"/>
      </rPr>
      <t xml:space="preserve"> (à partir de 6h)</t>
    </r>
  </si>
  <si>
    <t xml:space="preserve">Fin de service  </t>
  </si>
  <si>
    <t>TOTAL HEURES JOUR</t>
  </si>
  <si>
    <t>TOTAL HEURES NUIT</t>
  </si>
  <si>
    <t>EXTRAS</t>
  </si>
  <si>
    <t>FOURGONS</t>
  </si>
  <si>
    <t>TOTAL HEURES SUP JOUR</t>
  </si>
  <si>
    <t>TOTAL HEURES SUP NUIT</t>
  </si>
  <si>
    <t>COÛT TOTAL HEURES SUP JOUR</t>
  </si>
  <si>
    <t>COÛT TOTAL HEURES SUP NUIT</t>
  </si>
  <si>
    <t>COÛT TOTAL DIMANCHE ET JOURS FÉRIÉS</t>
  </si>
  <si>
    <r>
      <t xml:space="preserve">Début nuit                    </t>
    </r>
    <r>
      <rPr>
        <sz val="8"/>
        <color theme="0"/>
        <rFont val="Century Gothic"/>
        <family val="2"/>
      </rPr>
      <t xml:space="preserve"> (à partir de 21h)</t>
    </r>
  </si>
  <si>
    <t>TOTAL HEURES</t>
  </si>
  <si>
    <r>
      <t xml:space="preserve">Fin horaires jour </t>
    </r>
    <r>
      <rPr>
        <sz val="8"/>
        <color theme="0"/>
        <rFont val="Century Gothic"/>
        <family val="2"/>
      </rPr>
      <t>(jusqu'à 21h)</t>
    </r>
  </si>
  <si>
    <t>HEURES SUP</t>
  </si>
  <si>
    <t>HEURES NORMALES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</si>
</sst>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h:mm;@"/>
    <numFmt numFmtId="166" formatCode="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2"/>
      <color theme="1"/>
      <name val="Century Gothic"/>
      <family val="2"/>
    </font>
    <font>
      <b/>
      <sz val="12"/>
      <color theme="1"/>
      <name val="Century Gothic"/>
      <family val="2"/>
    </font>
    <font>
      <b/>
      <sz val="12"/>
      <color theme="0"/>
      <name val="Century Gothic"/>
      <family val="2"/>
    </font>
    <font>
      <sz val="8"/>
      <color theme="0"/>
      <name val="Century Gothic"/>
      <family val="2"/>
    </font>
    <font>
      <b/>
      <sz val="14"/>
      <color theme="0"/>
      <name val="Century Gothic"/>
      <family val="2"/>
    </font>
    <font>
      <b/>
      <sz val="14"/>
      <color theme="0"/>
      <name val="Calibri"/>
      <family val="2"/>
      <scheme val="minor"/>
    </font>
    <font>
      <sz val="11"/>
      <color rgb="FF1F497D"/>
      <name val="Wingdings"/>
      <charset val="2"/>
    </font>
    <font>
      <sz val="11"/>
      <color rgb="FF1F497D"/>
      <name val="Courier New"/>
      <family val="3"/>
    </font>
    <font>
      <b/>
      <sz val="11"/>
      <color rgb="FF1F497D"/>
      <name val="Wingdings 3"/>
      <family val="1"/>
      <charset val="2"/>
    </font>
    <font>
      <b/>
      <sz val="18"/>
      <color theme="0"/>
      <name val="Century Gothic"/>
      <family val="2"/>
    </font>
    <font>
      <sz val="11"/>
      <color rgb="FF1F497D"/>
      <name val="Wingdings 3"/>
      <family val="1"/>
      <charset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theme="9" tint="-0.499984740745262"/>
      </right>
      <top style="medium">
        <color indexed="64"/>
      </top>
      <bottom style="medium">
        <color indexed="64"/>
      </bottom>
      <diagonal/>
    </border>
    <border>
      <left style="thin">
        <color theme="9" tint="-0.499984740745262"/>
      </left>
      <right style="medium">
        <color indexed="64"/>
      </right>
      <top style="medium">
        <color indexed="64"/>
      </top>
      <bottom style="thin">
        <color theme="5" tint="0.59999389629810485"/>
      </bottom>
      <diagonal/>
    </border>
    <border>
      <left style="thin">
        <color theme="9" tint="-0.499984740745262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thin">
        <color theme="9" tint="-0.499984740745262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/>
      <right style="medium">
        <color indexed="64"/>
      </right>
      <top style="medium">
        <color indexed="64"/>
      </top>
      <bottom style="thin">
        <color theme="5" tint="0.59999389629810485"/>
      </bottom>
      <diagonal/>
    </border>
    <border>
      <left/>
      <right style="medium">
        <color indexed="64"/>
      </right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theme="5" tint="0.59999389629810485"/>
      </bottom>
      <diagonal/>
    </border>
    <border>
      <left/>
      <right/>
      <top style="thin">
        <color theme="5" tint="0.59999389629810485"/>
      </top>
      <bottom style="thin">
        <color theme="5" tint="0.5999938962981048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thin">
        <color theme="0" tint="-0.249977111117893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" fillId="0" borderId="15" xfId="0" applyNumberFormat="1" applyFont="1" applyFill="1" applyBorder="1" applyAlignment="1">
      <alignment horizontal="center" vertical="center"/>
    </xf>
    <xf numFmtId="0" fontId="3" fillId="0" borderId="18" xfId="0" applyNumberFormat="1" applyFont="1" applyFill="1" applyBorder="1" applyAlignment="1">
      <alignment horizontal="center" vertical="center"/>
    </xf>
    <xf numFmtId="2" fontId="3" fillId="0" borderId="19" xfId="0" applyNumberFormat="1" applyFont="1" applyFill="1" applyBorder="1" applyAlignment="1">
      <alignment horizontal="center" vertical="center"/>
    </xf>
    <xf numFmtId="2" fontId="3" fillId="0" borderId="15" xfId="0" applyNumberFormat="1" applyFont="1" applyFill="1" applyBorder="1" applyAlignment="1">
      <alignment horizontal="center" vertical="center"/>
    </xf>
    <xf numFmtId="2" fontId="3" fillId="0" borderId="9" xfId="0" applyNumberFormat="1" applyFont="1" applyFill="1" applyBorder="1" applyAlignment="1">
      <alignment horizontal="center" vertical="center"/>
    </xf>
    <xf numFmtId="2" fontId="3" fillId="0" borderId="10" xfId="0" applyNumberFormat="1" applyFont="1" applyFill="1" applyBorder="1" applyAlignment="1">
      <alignment horizontal="center" vertical="center"/>
    </xf>
    <xf numFmtId="2" fontId="3" fillId="5" borderId="17" xfId="2" applyNumberFormat="1" applyFont="1" applyFill="1" applyBorder="1" applyAlignment="1">
      <alignment horizontal="center" vertical="center"/>
    </xf>
    <xf numFmtId="2" fontId="3" fillId="5" borderId="18" xfId="2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2" fontId="3" fillId="5" borderId="20" xfId="2" applyNumberFormat="1" applyFont="1" applyFill="1" applyBorder="1" applyAlignment="1">
      <alignment horizontal="center" vertical="center"/>
    </xf>
    <xf numFmtId="164" fontId="3" fillId="0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164" fontId="3" fillId="0" borderId="20" xfId="0" applyNumberFormat="1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5" borderId="7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5" borderId="8" xfId="0" applyNumberFormat="1" applyFont="1" applyFill="1" applyBorder="1" applyAlignment="1">
      <alignment horizontal="center" vertical="center"/>
    </xf>
    <xf numFmtId="0" fontId="0" fillId="7" borderId="0" xfId="0" applyFill="1"/>
    <xf numFmtId="0" fontId="3" fillId="7" borderId="0" xfId="0" applyFont="1" applyFill="1"/>
    <xf numFmtId="0" fontId="2" fillId="7" borderId="0" xfId="0" applyFont="1" applyFill="1"/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/>
    </xf>
    <xf numFmtId="0" fontId="5" fillId="3" borderId="17" xfId="0" applyFont="1" applyFill="1" applyBorder="1" applyAlignment="1">
      <alignment horizontal="center" vertical="center" wrapText="1"/>
    </xf>
    <xf numFmtId="165" fontId="3" fillId="0" borderId="1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3" fillId="5" borderId="18" xfId="2" applyNumberFormat="1" applyFont="1" applyFill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0" fontId="3" fillId="0" borderId="19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 indent="5"/>
    </xf>
    <xf numFmtId="0" fontId="10" fillId="0" borderId="0" xfId="0" applyFont="1" applyAlignment="1">
      <alignment horizontal="left" vertical="center" indent="10"/>
    </xf>
    <xf numFmtId="0" fontId="1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0" fontId="3" fillId="0" borderId="17" xfId="0" applyNumberFormat="1" applyFont="1" applyFill="1" applyBorder="1" applyAlignment="1">
      <alignment horizontal="center" vertical="center"/>
    </xf>
    <xf numFmtId="2" fontId="8" fillId="3" borderId="13" xfId="0" applyNumberFormat="1" applyFont="1" applyFill="1" applyBorder="1" applyAlignment="1">
      <alignment horizontal="center" vertical="center"/>
    </xf>
    <xf numFmtId="2" fontId="3" fillId="5" borderId="17" xfId="0" applyNumberFormat="1" applyFont="1" applyFill="1" applyBorder="1" applyAlignment="1">
      <alignment horizontal="center" vertical="center"/>
    </xf>
    <xf numFmtId="2" fontId="3" fillId="5" borderId="18" xfId="0" applyNumberFormat="1" applyFont="1" applyFill="1" applyBorder="1" applyAlignment="1">
      <alignment horizontal="center" vertical="center"/>
    </xf>
    <xf numFmtId="2" fontId="3" fillId="5" borderId="20" xfId="0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8" fillId="3" borderId="12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164" fontId="3" fillId="2" borderId="27" xfId="0" applyNumberFormat="1" applyFont="1" applyFill="1" applyBorder="1" applyAlignment="1">
      <alignment horizontal="center" vertical="center"/>
    </xf>
    <xf numFmtId="164" fontId="3" fillId="5" borderId="28" xfId="0" applyNumberFormat="1" applyFont="1" applyFill="1" applyBorder="1" applyAlignment="1">
      <alignment horizontal="center" vertical="center"/>
    </xf>
    <xf numFmtId="164" fontId="3" fillId="2" borderId="28" xfId="0" applyNumberFormat="1" applyFont="1" applyFill="1" applyBorder="1" applyAlignment="1">
      <alignment horizontal="center" vertical="center"/>
    </xf>
    <xf numFmtId="164" fontId="4" fillId="2" borderId="29" xfId="0" applyNumberFormat="1" applyFont="1" applyFill="1" applyBorder="1" applyAlignment="1">
      <alignment horizontal="center" vertical="center"/>
    </xf>
    <xf numFmtId="164" fontId="4" fillId="5" borderId="30" xfId="0" applyNumberFormat="1" applyFont="1" applyFill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5" borderId="22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5" borderId="14" xfId="0" applyNumberFormat="1" applyFont="1" applyFill="1" applyBorder="1" applyAlignment="1">
      <alignment horizontal="center" vertical="center"/>
    </xf>
    <xf numFmtId="164" fontId="3" fillId="2" borderId="23" xfId="1" applyNumberFormat="1" applyFont="1" applyFill="1" applyBorder="1" applyAlignment="1">
      <alignment horizontal="center" vertical="center"/>
    </xf>
    <xf numFmtId="164" fontId="3" fillId="5" borderId="24" xfId="1" applyNumberFormat="1" applyFont="1" applyFill="1" applyBorder="1" applyAlignment="1">
      <alignment horizontal="center" vertical="center"/>
    </xf>
    <xf numFmtId="164" fontId="3" fillId="2" borderId="24" xfId="1" applyNumberFormat="1" applyFont="1" applyFill="1" applyBorder="1" applyAlignment="1">
      <alignment horizontal="center" vertical="center"/>
    </xf>
    <xf numFmtId="164" fontId="3" fillId="5" borderId="20" xfId="1" applyNumberFormat="1" applyFont="1" applyFill="1" applyBorder="1" applyAlignment="1">
      <alignment horizontal="center" vertical="center"/>
    </xf>
    <xf numFmtId="2" fontId="3" fillId="6" borderId="0" xfId="0" applyNumberFormat="1" applyFont="1" applyFill="1" applyBorder="1" applyAlignment="1">
      <alignment horizontal="center" vertical="center"/>
    </xf>
    <xf numFmtId="165" fontId="3" fillId="6" borderId="0" xfId="2" applyNumberFormat="1" applyFont="1" applyFill="1" applyBorder="1" applyAlignment="1">
      <alignment horizontal="center" vertical="center"/>
    </xf>
    <xf numFmtId="2" fontId="8" fillId="6" borderId="0" xfId="0" applyNumberFormat="1" applyFont="1" applyFill="1" applyBorder="1" applyAlignment="1">
      <alignment horizontal="center" vertical="center"/>
    </xf>
    <xf numFmtId="2" fontId="3" fillId="5" borderId="25" xfId="0" applyNumberFormat="1" applyFont="1" applyFill="1" applyBorder="1" applyAlignment="1">
      <alignment horizontal="center" vertical="center"/>
    </xf>
    <xf numFmtId="2" fontId="3" fillId="5" borderId="26" xfId="0" applyNumberFormat="1" applyFont="1" applyFill="1" applyBorder="1" applyAlignment="1">
      <alignment horizontal="center" vertical="center"/>
    </xf>
    <xf numFmtId="2" fontId="3" fillId="5" borderId="14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165" fontId="3" fillId="5" borderId="20" xfId="2" applyNumberFormat="1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vertical="center" indent="5"/>
    </xf>
    <xf numFmtId="0" fontId="13" fillId="6" borderId="0" xfId="0" applyFont="1" applyFill="1" applyAlignment="1">
      <alignment vertical="center"/>
    </xf>
    <xf numFmtId="166" fontId="3" fillId="0" borderId="1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166" fontId="3" fillId="0" borderId="4" xfId="0" applyNumberFormat="1" applyFont="1" applyFill="1" applyBorder="1" applyAlignment="1">
      <alignment horizontal="center" vertical="center"/>
    </xf>
    <xf numFmtId="166" fontId="0" fillId="6" borderId="0" xfId="0" applyNumberFormat="1" applyFill="1" applyBorder="1" applyAlignment="1">
      <alignment horizontal="center" vertical="center"/>
    </xf>
    <xf numFmtId="166" fontId="3" fillId="0" borderId="10" xfId="0" applyNumberFormat="1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/>
    <xf numFmtId="164" fontId="8" fillId="3" borderId="12" xfId="1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2" fillId="6" borderId="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2" fontId="3" fillId="6" borderId="15" xfId="0" applyNumberFormat="1" applyFont="1" applyFill="1" applyBorder="1" applyAlignment="1">
      <alignment horizontal="center" vertical="center"/>
    </xf>
    <xf numFmtId="2" fontId="0" fillId="6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2" fontId="7" fillId="3" borderId="11" xfId="0" applyNumberFormat="1" applyFont="1" applyFill="1" applyBorder="1" applyAlignment="1">
      <alignment horizontal="center" vertical="center"/>
    </xf>
    <xf numFmtId="2" fontId="7" fillId="3" borderId="13" xfId="0" applyNumberFormat="1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/>
    </xf>
    <xf numFmtId="165" fontId="4" fillId="0" borderId="15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9" xfId="0" applyNumberFormat="1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vertical="center"/>
    </xf>
    <xf numFmtId="165" fontId="14" fillId="6" borderId="0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2" fontId="3" fillId="0" borderId="1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2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2" fontId="3" fillId="5" borderId="0" xfId="2" applyNumberFormat="1" applyFont="1" applyFill="1" applyBorder="1" applyAlignment="1">
      <alignment horizontal="center" vertical="center"/>
    </xf>
    <xf numFmtId="165" fontId="3" fillId="5" borderId="0" xfId="2" applyNumberFormat="1" applyFont="1" applyFill="1" applyBorder="1" applyAlignment="1">
      <alignment horizontal="center" vertical="center"/>
    </xf>
    <xf numFmtId="2" fontId="3" fillId="5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2" fillId="6" borderId="0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V31"/>
  <sheetViews>
    <sheetView showGridLines="0" topLeftCell="G1" zoomScale="80" zoomScaleNormal="80" workbookViewId="0">
      <selection activeCell="F32" sqref="F32"/>
    </sheetView>
  </sheetViews>
  <sheetFormatPr baseColWidth="10" defaultRowHeight="17.25" x14ac:dyDescent="0.25"/>
  <cols>
    <col min="1" max="1" width="1.7109375" style="4" customWidth="1"/>
    <col min="2" max="2" width="20.7109375" style="48" customWidth="1"/>
    <col min="3" max="3" width="20.7109375" style="50" customWidth="1"/>
    <col min="4" max="4" width="1.7109375" style="48" customWidth="1"/>
    <col min="5" max="7" width="20.7109375" style="48" customWidth="1"/>
    <col min="8" max="8" width="1.7109375" style="48" customWidth="1"/>
    <col min="9" max="16" width="20.7109375" style="48" customWidth="1"/>
    <col min="17" max="17" width="1.7109375" style="50" customWidth="1"/>
    <col min="18" max="18" width="20.7109375" style="50" customWidth="1"/>
    <col min="19" max="19" width="1.7109375" style="48" customWidth="1"/>
    <col min="20" max="20" width="20.7109375" style="48" customWidth="1"/>
    <col min="21" max="21" width="15.5703125" style="48" customWidth="1"/>
    <col min="22" max="22" width="1.7109375" style="48" customWidth="1"/>
    <col min="23" max="24" width="15.5703125" style="48" customWidth="1"/>
    <col min="25" max="26" width="1.7109375" style="48" customWidth="1"/>
    <col min="27" max="27" width="20.85546875" style="48" customWidth="1"/>
    <col min="28" max="28" width="15.7109375" style="48" customWidth="1"/>
    <col min="29" max="29" width="1.7109375" style="48" customWidth="1"/>
    <col min="30" max="31" width="20.85546875" style="48" customWidth="1"/>
    <col min="32" max="32" width="1.7109375" style="48" customWidth="1"/>
    <col min="33" max="16384" width="11.42578125" style="48"/>
  </cols>
  <sheetData>
    <row r="1" spans="1:22" ht="9" customHeight="1" x14ac:dyDescent="0.25">
      <c r="A1" s="103"/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6"/>
      <c r="O1" s="106"/>
      <c r="P1" s="102"/>
      <c r="Q1" s="102"/>
      <c r="R1" s="102"/>
      <c r="S1" s="102"/>
      <c r="T1" s="102"/>
      <c r="U1" s="102"/>
      <c r="V1" s="134"/>
    </row>
    <row r="2" spans="1:22" ht="9" customHeight="1" thickBot="1" x14ac:dyDescent="0.3">
      <c r="A2" s="136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4"/>
    </row>
    <row r="3" spans="1:22" ht="30.75" customHeight="1" thickBot="1" x14ac:dyDescent="0.3">
      <c r="A3" s="103"/>
      <c r="B3" s="138" t="s">
        <v>21</v>
      </c>
      <c r="C3" s="139"/>
      <c r="D3" s="49"/>
      <c r="E3" s="138" t="s">
        <v>18</v>
      </c>
      <c r="F3" s="140"/>
      <c r="G3" s="139"/>
      <c r="H3" s="141"/>
      <c r="I3" s="138" t="s">
        <v>19</v>
      </c>
      <c r="J3" s="140"/>
      <c r="K3" s="140"/>
      <c r="L3" s="140"/>
      <c r="M3" s="139"/>
      <c r="N3" s="123"/>
      <c r="O3" s="123"/>
      <c r="P3" s="104"/>
      <c r="Q3" s="102"/>
      <c r="R3" s="66" t="s">
        <v>26</v>
      </c>
      <c r="S3" s="137"/>
      <c r="T3" s="138" t="s">
        <v>27</v>
      </c>
      <c r="U3" s="139"/>
      <c r="V3" s="134"/>
    </row>
    <row r="4" spans="1:22" ht="45" customHeight="1" thickBot="1" x14ac:dyDescent="0.3">
      <c r="A4" s="103"/>
      <c r="B4" s="8" t="s">
        <v>17</v>
      </c>
      <c r="C4" s="9" t="s">
        <v>7</v>
      </c>
      <c r="D4" s="51"/>
      <c r="E4" s="61" t="s">
        <v>22</v>
      </c>
      <c r="F4" s="62" t="s">
        <v>35</v>
      </c>
      <c r="G4" s="37" t="s">
        <v>24</v>
      </c>
      <c r="H4" s="141"/>
      <c r="I4" s="8" t="s">
        <v>33</v>
      </c>
      <c r="J4" s="6"/>
      <c r="K4" s="6"/>
      <c r="L4" s="6" t="s">
        <v>23</v>
      </c>
      <c r="M4" s="9" t="s">
        <v>25</v>
      </c>
      <c r="N4" s="9" t="s">
        <v>37</v>
      </c>
      <c r="O4" s="23" t="s">
        <v>34</v>
      </c>
      <c r="P4" s="129" t="s">
        <v>36</v>
      </c>
      <c r="Q4" s="102"/>
      <c r="R4" s="23" t="s">
        <v>13</v>
      </c>
      <c r="S4" s="137"/>
      <c r="T4" s="8" t="s">
        <v>14</v>
      </c>
      <c r="U4" s="9" t="s">
        <v>11</v>
      </c>
      <c r="V4" s="134"/>
    </row>
    <row r="5" spans="1:22" ht="30.75" customHeight="1" x14ac:dyDescent="0.25">
      <c r="A5" s="103"/>
      <c r="B5" s="142" t="s">
        <v>9</v>
      </c>
      <c r="C5" s="20" t="s">
        <v>8</v>
      </c>
      <c r="D5" s="51"/>
      <c r="E5" s="112">
        <v>0.33333333333333331</v>
      </c>
      <c r="F5" s="113">
        <v>0.875</v>
      </c>
      <c r="G5" s="16">
        <f>HOUR(F5-E5-INT(F5-E5))</f>
        <v>13</v>
      </c>
      <c r="H5" s="141"/>
      <c r="I5" s="112">
        <v>0.875</v>
      </c>
      <c r="J5" s="38">
        <v>0</v>
      </c>
      <c r="K5" s="15">
        <f>IF(AND(M5&gt;8,M5&lt;&gt;0),(M5-8)-L18,0)</f>
        <v>0</v>
      </c>
      <c r="L5" s="38">
        <v>4.1666666666666664E-2</v>
      </c>
      <c r="M5" s="56">
        <f>HOUR(L5-I5-INT(L5-I5))</f>
        <v>4</v>
      </c>
      <c r="N5" s="56">
        <v>8</v>
      </c>
      <c r="O5" s="87">
        <f>M5+G5</f>
        <v>17</v>
      </c>
      <c r="P5" s="131">
        <f>O5-N5</f>
        <v>9</v>
      </c>
      <c r="Q5" s="102"/>
      <c r="R5" s="67">
        <v>0</v>
      </c>
      <c r="S5" s="137"/>
      <c r="T5" s="10">
        <v>0</v>
      </c>
      <c r="U5" s="11">
        <v>0</v>
      </c>
      <c r="V5" s="134"/>
    </row>
    <row r="6" spans="1:22" ht="30.75" customHeight="1" x14ac:dyDescent="0.25">
      <c r="A6" s="103"/>
      <c r="B6" s="143"/>
      <c r="C6" s="21" t="s">
        <v>8</v>
      </c>
      <c r="D6" s="51"/>
      <c r="E6" s="114">
        <v>0</v>
      </c>
      <c r="F6" s="115">
        <v>0</v>
      </c>
      <c r="G6" s="17">
        <f>HOUR(F6-E6-INT(F6-E6))</f>
        <v>0</v>
      </c>
      <c r="H6" s="141"/>
      <c r="I6" s="114">
        <v>0</v>
      </c>
      <c r="J6" s="39">
        <v>1</v>
      </c>
      <c r="K6" s="7">
        <f>IF(AND(M6&gt;8,M6&lt;&gt;0),(M6-8)-L19,0)</f>
        <v>0</v>
      </c>
      <c r="L6" s="39">
        <v>0</v>
      </c>
      <c r="M6" s="57">
        <f>HOUR(L6-I6-INT(L6-I6))</f>
        <v>0</v>
      </c>
      <c r="N6" s="57">
        <v>8</v>
      </c>
      <c r="O6" s="88"/>
      <c r="P6" s="131">
        <f t="shared" ref="P6:P8" si="0">O6-N6</f>
        <v>-8</v>
      </c>
      <c r="Q6" s="102"/>
      <c r="R6" s="67">
        <v>0</v>
      </c>
      <c r="S6" s="137"/>
      <c r="T6" s="10">
        <v>0</v>
      </c>
      <c r="U6" s="11">
        <v>0</v>
      </c>
      <c r="V6" s="134"/>
    </row>
    <row r="7" spans="1:22" ht="30.75" customHeight="1" x14ac:dyDescent="0.25">
      <c r="A7" s="103"/>
      <c r="B7" s="143"/>
      <c r="C7" s="21" t="s">
        <v>8</v>
      </c>
      <c r="D7" s="51"/>
      <c r="E7" s="114">
        <v>0</v>
      </c>
      <c r="F7" s="115">
        <v>0</v>
      </c>
      <c r="G7" s="17">
        <f>HOUR(F7-E7-INT(F7-E7))</f>
        <v>0</v>
      </c>
      <c r="H7" s="141"/>
      <c r="I7" s="114">
        <v>0</v>
      </c>
      <c r="J7" s="39">
        <v>1</v>
      </c>
      <c r="K7" s="7">
        <f t="shared" ref="K7:K13" si="1">IF(AND(M7&gt;8,M7&lt;&gt;0),(M7-8)-L20,0)</f>
        <v>0</v>
      </c>
      <c r="L7" s="39">
        <v>0</v>
      </c>
      <c r="M7" s="57">
        <f>HOUR(L7-I7-INT(L7-I7))</f>
        <v>0</v>
      </c>
      <c r="N7" s="57">
        <v>8</v>
      </c>
      <c r="O7" s="88">
        <f>G7+M7</f>
        <v>0</v>
      </c>
      <c r="P7" s="131">
        <f t="shared" si="0"/>
        <v>-8</v>
      </c>
      <c r="Q7" s="102"/>
      <c r="R7" s="67">
        <v>0</v>
      </c>
      <c r="S7" s="137"/>
      <c r="T7" s="10">
        <v>0</v>
      </c>
      <c r="U7" s="11">
        <v>0</v>
      </c>
      <c r="V7" s="134"/>
    </row>
    <row r="8" spans="1:22" ht="30.75" customHeight="1" thickBot="1" x14ac:dyDescent="0.3">
      <c r="A8" s="103"/>
      <c r="B8" s="144"/>
      <c r="C8" s="22" t="s">
        <v>8</v>
      </c>
      <c r="D8" s="51"/>
      <c r="E8" s="116">
        <v>0</v>
      </c>
      <c r="F8" s="117">
        <v>0</v>
      </c>
      <c r="G8" s="19">
        <f>HOUR(F8-E8-INT(F8-E8))</f>
        <v>0</v>
      </c>
      <c r="H8" s="141"/>
      <c r="I8" s="116">
        <v>0</v>
      </c>
      <c r="J8" s="42">
        <v>1</v>
      </c>
      <c r="K8" s="18">
        <f t="shared" si="1"/>
        <v>0</v>
      </c>
      <c r="L8" s="42">
        <v>0</v>
      </c>
      <c r="M8" s="58">
        <f>HOUR(L8-I8-INT(L8-I8))</f>
        <v>0</v>
      </c>
      <c r="N8" s="58">
        <v>8</v>
      </c>
      <c r="O8" s="89">
        <f>G8+M8</f>
        <v>0</v>
      </c>
      <c r="P8" s="131">
        <f t="shared" si="0"/>
        <v>-8</v>
      </c>
      <c r="Q8" s="102"/>
      <c r="R8" s="68">
        <v>0</v>
      </c>
      <c r="S8" s="137"/>
      <c r="T8" s="52">
        <v>0</v>
      </c>
      <c r="U8" s="53">
        <v>0</v>
      </c>
      <c r="V8" s="134"/>
    </row>
    <row r="9" spans="1:22" ht="9" customHeight="1" thickBot="1" x14ac:dyDescent="0.3">
      <c r="A9" s="103"/>
      <c r="B9" s="51"/>
      <c r="C9" s="51"/>
      <c r="D9" s="51"/>
      <c r="E9" s="118"/>
      <c r="F9" s="118"/>
      <c r="G9" s="51"/>
      <c r="H9" s="141"/>
      <c r="I9" s="118"/>
      <c r="J9" s="109"/>
      <c r="K9" s="108"/>
      <c r="L9" s="109"/>
      <c r="M9" s="51"/>
      <c r="N9" s="51"/>
      <c r="O9" s="84"/>
      <c r="P9" s="106"/>
      <c r="Q9" s="102"/>
      <c r="R9" s="49"/>
      <c r="S9" s="137"/>
      <c r="T9" s="49"/>
      <c r="U9" s="51"/>
      <c r="V9" s="134"/>
    </row>
    <row r="10" spans="1:22" ht="30.75" customHeight="1" x14ac:dyDescent="0.25">
      <c r="A10" s="103"/>
      <c r="B10" s="142" t="s">
        <v>10</v>
      </c>
      <c r="C10" s="20" t="s">
        <v>8</v>
      </c>
      <c r="D10" s="51"/>
      <c r="E10" s="112">
        <v>0</v>
      </c>
      <c r="F10" s="113">
        <v>0</v>
      </c>
      <c r="G10" s="16">
        <f>HOUR(F10-E10-INT(F10-E10))</f>
        <v>0</v>
      </c>
      <c r="H10" s="141"/>
      <c r="I10" s="112">
        <v>0</v>
      </c>
      <c r="J10" s="38">
        <v>0</v>
      </c>
      <c r="K10" s="15">
        <f t="shared" si="1"/>
        <v>0</v>
      </c>
      <c r="L10" s="38">
        <v>0</v>
      </c>
      <c r="M10" s="56">
        <f>HOUR(L10-I10-INT(L10-I10))</f>
        <v>0</v>
      </c>
      <c r="N10" s="56">
        <v>8</v>
      </c>
      <c r="O10" s="56">
        <f>G10+M10</f>
        <v>0</v>
      </c>
      <c r="P10" s="130"/>
      <c r="Q10" s="102"/>
      <c r="R10" s="69">
        <v>0</v>
      </c>
      <c r="S10" s="137"/>
      <c r="T10" s="43">
        <v>0</v>
      </c>
      <c r="U10" s="54">
        <v>0</v>
      </c>
      <c r="V10" s="134"/>
    </row>
    <row r="11" spans="1:22" ht="30.75" customHeight="1" x14ac:dyDescent="0.25">
      <c r="A11" s="103"/>
      <c r="B11" s="143"/>
      <c r="C11" s="21" t="s">
        <v>8</v>
      </c>
      <c r="D11" s="51"/>
      <c r="E11" s="114">
        <v>0</v>
      </c>
      <c r="F11" s="115">
        <v>0</v>
      </c>
      <c r="G11" s="17">
        <f>HOUR(F11-E11-INT(F11-E11))</f>
        <v>0</v>
      </c>
      <c r="H11" s="141"/>
      <c r="I11" s="114">
        <v>0</v>
      </c>
      <c r="J11" s="39">
        <v>0</v>
      </c>
      <c r="K11" s="7">
        <f t="shared" si="1"/>
        <v>0</v>
      </c>
      <c r="L11" s="39">
        <v>0</v>
      </c>
      <c r="M11" s="57">
        <f>HOUR(L11-I11-INT(L11-I11))</f>
        <v>0</v>
      </c>
      <c r="N11" s="57">
        <v>8</v>
      </c>
      <c r="O11" s="57">
        <f>G11+M11</f>
        <v>0</v>
      </c>
      <c r="P11" s="130"/>
      <c r="Q11" s="102"/>
      <c r="R11" s="67">
        <v>0</v>
      </c>
      <c r="S11" s="137"/>
      <c r="T11" s="10">
        <v>0</v>
      </c>
      <c r="U11" s="11">
        <v>0</v>
      </c>
      <c r="V11" s="134"/>
    </row>
    <row r="12" spans="1:22" ht="30.75" customHeight="1" x14ac:dyDescent="0.25">
      <c r="A12" s="103"/>
      <c r="B12" s="143"/>
      <c r="C12" s="21" t="s">
        <v>8</v>
      </c>
      <c r="D12" s="51"/>
      <c r="E12" s="114">
        <v>0</v>
      </c>
      <c r="F12" s="115">
        <v>0</v>
      </c>
      <c r="G12" s="17">
        <f>HOUR(F12-E12-INT(F12-E12))</f>
        <v>0</v>
      </c>
      <c r="H12" s="141"/>
      <c r="I12" s="114">
        <v>0</v>
      </c>
      <c r="J12" s="39">
        <v>0</v>
      </c>
      <c r="K12" s="7">
        <f t="shared" si="1"/>
        <v>0</v>
      </c>
      <c r="L12" s="39">
        <v>0</v>
      </c>
      <c r="M12" s="57">
        <f>HOUR(L12-I12-INT(L12-I12))</f>
        <v>0</v>
      </c>
      <c r="N12" s="57">
        <v>8</v>
      </c>
      <c r="O12" s="57">
        <f>G12+M12</f>
        <v>0</v>
      </c>
      <c r="P12" s="130"/>
      <c r="Q12" s="102"/>
      <c r="R12" s="67">
        <v>0</v>
      </c>
      <c r="S12" s="137"/>
      <c r="T12" s="10">
        <v>0</v>
      </c>
      <c r="U12" s="11">
        <v>0</v>
      </c>
      <c r="V12" s="134"/>
    </row>
    <row r="13" spans="1:22" ht="30.75" customHeight="1" thickBot="1" x14ac:dyDescent="0.3">
      <c r="A13" s="103"/>
      <c r="B13" s="144"/>
      <c r="C13" s="22" t="s">
        <v>8</v>
      </c>
      <c r="D13" s="51"/>
      <c r="E13" s="116">
        <v>0</v>
      </c>
      <c r="F13" s="117">
        <v>0</v>
      </c>
      <c r="G13" s="19">
        <f>HOUR(F13-E13-INT(F13-E13))</f>
        <v>0</v>
      </c>
      <c r="H13" s="141"/>
      <c r="I13" s="41">
        <v>0</v>
      </c>
      <c r="J13" s="42">
        <v>0</v>
      </c>
      <c r="K13" s="18">
        <f t="shared" si="1"/>
        <v>0</v>
      </c>
      <c r="L13" s="42">
        <v>0</v>
      </c>
      <c r="M13" s="58">
        <f>HOUR(L13-I13-INT(L13-I13))</f>
        <v>0</v>
      </c>
      <c r="N13" s="58">
        <v>8</v>
      </c>
      <c r="O13" s="58">
        <f>G13+M13</f>
        <v>0</v>
      </c>
      <c r="P13" s="130"/>
      <c r="Q13" s="102"/>
      <c r="R13" s="68">
        <v>0</v>
      </c>
      <c r="S13" s="137"/>
      <c r="T13" s="52">
        <v>0</v>
      </c>
      <c r="U13" s="53">
        <v>0</v>
      </c>
      <c r="V13" s="134"/>
    </row>
    <row r="14" spans="1:22" ht="9.75" customHeight="1" thickBot="1" x14ac:dyDescent="0.3">
      <c r="A14" s="103"/>
      <c r="B14" s="102"/>
      <c r="C14" s="102"/>
      <c r="D14" s="102"/>
      <c r="E14" s="102"/>
      <c r="F14" s="102"/>
      <c r="G14" s="102"/>
      <c r="H14" s="141"/>
      <c r="I14" s="102"/>
      <c r="J14" s="102"/>
      <c r="K14" s="102"/>
      <c r="L14" s="102"/>
      <c r="M14" s="102"/>
      <c r="N14" s="106"/>
      <c r="O14" s="102"/>
      <c r="P14" s="106"/>
      <c r="Q14" s="102"/>
      <c r="R14" s="102"/>
      <c r="S14" s="137"/>
      <c r="T14" s="102"/>
      <c r="U14" s="102"/>
      <c r="V14" s="134"/>
    </row>
    <row r="15" spans="1:22" ht="30.75" customHeight="1" thickBot="1" x14ac:dyDescent="0.3">
      <c r="A15" s="103"/>
      <c r="B15" s="132" t="s">
        <v>6</v>
      </c>
      <c r="C15" s="133"/>
      <c r="D15" s="102"/>
      <c r="E15" s="64">
        <f>SUM(E5:E13)</f>
        <v>0.33333333333333331</v>
      </c>
      <c r="F15" s="65">
        <f>SUM(F5:F13)</f>
        <v>0.875</v>
      </c>
      <c r="G15" s="55">
        <f>SUM(G5:G13)</f>
        <v>13</v>
      </c>
      <c r="H15" s="141"/>
      <c r="I15" s="65">
        <f t="shared" ref="I15:L15" si="2">SUM(I5:I13)</f>
        <v>0.875</v>
      </c>
      <c r="J15" s="101"/>
      <c r="K15" s="101">
        <f>SUM(K5:K13)*2.7</f>
        <v>0</v>
      </c>
      <c r="L15" s="65">
        <f t="shared" si="2"/>
        <v>4.1666666666666664E-2</v>
      </c>
      <c r="M15" s="60">
        <f>SUM(M5:M13)</f>
        <v>4</v>
      </c>
      <c r="N15" s="60"/>
      <c r="O15" s="60">
        <f>SUM(O5:O13)</f>
        <v>17</v>
      </c>
      <c r="P15" s="129"/>
      <c r="Q15" s="102"/>
      <c r="R15" s="70">
        <f>SUM(R5:R13)</f>
        <v>0</v>
      </c>
      <c r="S15" s="137"/>
      <c r="T15" s="110">
        <f>SUM(T5:T13)</f>
        <v>0</v>
      </c>
      <c r="U15" s="111">
        <f>SUM(U5:U13)</f>
        <v>0</v>
      </c>
      <c r="V15" s="134"/>
    </row>
    <row r="16" spans="1:22" ht="9.75" customHeight="1" thickBot="1" x14ac:dyDescent="0.3">
      <c r="A16" s="103"/>
      <c r="B16" s="102"/>
      <c r="C16" s="134"/>
      <c r="D16" s="134"/>
      <c r="E16" s="134"/>
      <c r="F16" s="134"/>
      <c r="G16" s="134"/>
      <c r="H16" s="141"/>
      <c r="I16" s="135"/>
      <c r="J16" s="135"/>
      <c r="K16" s="135"/>
      <c r="L16" s="135"/>
      <c r="M16" s="135"/>
      <c r="N16" s="51"/>
      <c r="O16" s="51"/>
      <c r="P16" s="51"/>
      <c r="Q16" s="134"/>
      <c r="R16" s="134"/>
      <c r="S16" s="134"/>
      <c r="T16" s="134"/>
      <c r="U16" s="134"/>
      <c r="V16" s="134"/>
    </row>
    <row r="17" spans="1:22" ht="45" customHeight="1" thickBot="1" x14ac:dyDescent="0.3">
      <c r="A17" s="136"/>
      <c r="B17" s="136"/>
      <c r="C17" s="136"/>
      <c r="D17" s="136"/>
      <c r="E17" s="8" t="s">
        <v>16</v>
      </c>
      <c r="F17" s="6" t="s">
        <v>15</v>
      </c>
      <c r="G17" s="37" t="s">
        <v>28</v>
      </c>
      <c r="H17" s="141"/>
      <c r="I17" s="8" t="s">
        <v>16</v>
      </c>
      <c r="J17" s="62"/>
      <c r="K17" s="62"/>
      <c r="L17" s="62" t="s">
        <v>15</v>
      </c>
      <c r="M17" s="37" t="s">
        <v>29</v>
      </c>
      <c r="N17" s="124"/>
      <c r="O17" s="124"/>
      <c r="P17" s="105"/>
      <c r="Q17" s="134"/>
      <c r="R17" s="134"/>
      <c r="S17" s="134"/>
      <c r="T17" s="134"/>
      <c r="U17" s="134"/>
      <c r="V17" s="134"/>
    </row>
    <row r="18" spans="1:22" ht="30.75" customHeight="1" x14ac:dyDescent="0.25">
      <c r="A18" s="136"/>
      <c r="B18" s="136"/>
      <c r="C18" s="136"/>
      <c r="D18" s="136"/>
      <c r="E18" s="12">
        <f>IF(AND(G5&gt;8,G5&lt;&gt;0),(G5-8)-F18,0)</f>
        <v>5</v>
      </c>
      <c r="F18" s="15">
        <f>IF(G5&gt;16,G5-16,0)</f>
        <v>0</v>
      </c>
      <c r="G18" s="56">
        <f>E18+F18</f>
        <v>5</v>
      </c>
      <c r="H18" s="141"/>
      <c r="I18" s="12">
        <f>IF(P5&gt;8,O5-8,0)</f>
        <v>9</v>
      </c>
      <c r="J18" s="94"/>
      <c r="K18" s="94"/>
      <c r="L18" s="15">
        <f>IF(O5&gt;16,O5-16,0)</f>
        <v>1</v>
      </c>
      <c r="M18" s="16">
        <f>I18+L18</f>
        <v>10</v>
      </c>
      <c r="N18" s="125"/>
      <c r="O18" s="125"/>
      <c r="P18" s="92"/>
      <c r="Q18" s="134"/>
      <c r="R18" s="134"/>
      <c r="S18" s="134"/>
      <c r="T18" s="134"/>
      <c r="U18" s="134"/>
      <c r="V18" s="134"/>
    </row>
    <row r="19" spans="1:22" ht="30.75" customHeight="1" x14ac:dyDescent="0.25">
      <c r="A19" s="136"/>
      <c r="B19" s="136"/>
      <c r="C19" s="136"/>
      <c r="D19" s="136"/>
      <c r="E19" s="13">
        <f>IF(AND(G6&gt;8,G6&lt;&gt;0),(G6-8)-F19,0)</f>
        <v>0</v>
      </c>
      <c r="F19" s="7">
        <f t="shared" ref="F19:F26" si="3">IF(G6&gt;16,G6-16,0)</f>
        <v>0</v>
      </c>
      <c r="G19" s="57">
        <f t="shared" ref="G19:G26" si="4">E19+F19</f>
        <v>0</v>
      </c>
      <c r="H19" s="141"/>
      <c r="I19" s="13">
        <f>IF(AND(K6&gt;8,K6&lt;&gt;0),(K6-8)-J19,0)</f>
        <v>0</v>
      </c>
      <c r="J19" s="95"/>
      <c r="K19" s="95"/>
      <c r="L19" s="7">
        <f>IF(O6&gt;16,O6-16,0)</f>
        <v>0</v>
      </c>
      <c r="M19" s="17">
        <f>HOUR(L6-I6-INT(L6-I6))</f>
        <v>0</v>
      </c>
      <c r="N19" s="125"/>
      <c r="O19" s="125"/>
      <c r="P19" s="92"/>
      <c r="Q19" s="134"/>
      <c r="R19" s="134"/>
      <c r="S19" s="134"/>
      <c r="T19" s="134"/>
      <c r="U19" s="134"/>
      <c r="V19" s="134"/>
    </row>
    <row r="20" spans="1:22" ht="30.75" customHeight="1" x14ac:dyDescent="0.25">
      <c r="A20" s="136"/>
      <c r="B20" s="136"/>
      <c r="C20" s="136"/>
      <c r="D20" s="136"/>
      <c r="E20" s="13">
        <f t="shared" ref="E20:E26" si="5">IF(AND(G7&gt;8,G7&lt;&gt;0),(G7-8)-F20,0)</f>
        <v>0</v>
      </c>
      <c r="F20" s="7">
        <f t="shared" si="3"/>
        <v>0</v>
      </c>
      <c r="G20" s="57">
        <f t="shared" si="4"/>
        <v>0</v>
      </c>
      <c r="H20" s="141"/>
      <c r="I20" s="13">
        <f t="shared" ref="I20:I26" si="6">IF(AND(K7&gt;8,K7&lt;&gt;0),(K7-8)-J20,0)</f>
        <v>0</v>
      </c>
      <c r="J20" s="95"/>
      <c r="K20" s="95"/>
      <c r="L20" s="7">
        <f>IF(O7&gt;16,O7-16,0)</f>
        <v>0</v>
      </c>
      <c r="M20" s="40">
        <f>HOUR(L7-I7-INT(L7-I7))</f>
        <v>0</v>
      </c>
      <c r="N20" s="126"/>
      <c r="O20" s="126"/>
      <c r="P20" s="93"/>
      <c r="Q20" s="134"/>
      <c r="R20" s="134"/>
      <c r="S20" s="134"/>
      <c r="T20" s="134"/>
      <c r="U20" s="134"/>
      <c r="V20" s="134"/>
    </row>
    <row r="21" spans="1:22" ht="31.5" customHeight="1" thickBot="1" x14ac:dyDescent="0.3">
      <c r="A21" s="136"/>
      <c r="B21" s="136"/>
      <c r="C21" s="136"/>
      <c r="D21" s="136"/>
      <c r="E21" s="14">
        <f t="shared" si="5"/>
        <v>0</v>
      </c>
      <c r="F21" s="18">
        <f t="shared" si="3"/>
        <v>0</v>
      </c>
      <c r="G21" s="58">
        <f t="shared" si="4"/>
        <v>0</v>
      </c>
      <c r="H21" s="141"/>
      <c r="I21" s="14">
        <f t="shared" si="6"/>
        <v>0</v>
      </c>
      <c r="J21" s="96"/>
      <c r="K21" s="96"/>
      <c r="L21" s="18">
        <f>IF(O8&gt;16,O8-16,0)</f>
        <v>0</v>
      </c>
      <c r="M21" s="91">
        <f>HOUR(L8-I8-INT(L8-I8))</f>
        <v>0</v>
      </c>
      <c r="N21" s="126"/>
      <c r="O21" s="126"/>
      <c r="P21" s="85"/>
      <c r="Q21" s="134"/>
      <c r="R21" s="134"/>
      <c r="S21" s="134"/>
      <c r="T21" s="134"/>
      <c r="U21" s="134"/>
      <c r="V21" s="134"/>
    </row>
    <row r="22" spans="1:22" ht="9.75" customHeight="1" thickBot="1" x14ac:dyDescent="0.3">
      <c r="A22" s="136"/>
      <c r="B22" s="136"/>
      <c r="C22" s="136"/>
      <c r="D22" s="136"/>
      <c r="E22" s="107"/>
      <c r="F22" s="51"/>
      <c r="G22" s="51"/>
      <c r="H22" s="141"/>
      <c r="I22" s="107"/>
      <c r="J22" s="97"/>
      <c r="K22" s="97"/>
      <c r="L22" s="108"/>
      <c r="M22" s="51"/>
      <c r="N22" s="51"/>
      <c r="O22" s="51"/>
      <c r="P22" s="51"/>
      <c r="Q22" s="134"/>
      <c r="R22" s="134"/>
      <c r="S22" s="134"/>
      <c r="T22" s="134"/>
      <c r="U22" s="134"/>
      <c r="V22" s="134"/>
    </row>
    <row r="23" spans="1:22" ht="30.75" customHeight="1" x14ac:dyDescent="0.25">
      <c r="A23" s="136"/>
      <c r="B23" s="136"/>
      <c r="C23" s="136"/>
      <c r="D23" s="136"/>
      <c r="E23" s="12">
        <f>IF(AND(G10&gt;8,G10&lt;&gt;0),(G10-8)-F23,0)</f>
        <v>0</v>
      </c>
      <c r="F23" s="15">
        <f t="shared" si="3"/>
        <v>0</v>
      </c>
      <c r="G23" s="56">
        <f t="shared" si="4"/>
        <v>0</v>
      </c>
      <c r="H23" s="141"/>
      <c r="I23" s="12">
        <f>IF(AND(K10&gt;8,K10&lt;&gt;0),(K10-8)-J23,0)</f>
        <v>0</v>
      </c>
      <c r="J23" s="98"/>
      <c r="K23" s="98"/>
      <c r="L23" s="120">
        <f>IF(O10&gt;16,O10-16,0)</f>
        <v>0</v>
      </c>
      <c r="M23" s="56">
        <f>HOUR(L10-I10-INT(L10-I10))</f>
        <v>0</v>
      </c>
      <c r="N23" s="127"/>
      <c r="O23" s="127"/>
      <c r="P23" s="84"/>
      <c r="Q23" s="134"/>
      <c r="R23" s="134"/>
      <c r="S23" s="134"/>
      <c r="T23" s="134"/>
      <c r="U23" s="134"/>
      <c r="V23" s="134"/>
    </row>
    <row r="24" spans="1:22" ht="30.75" customHeight="1" x14ac:dyDescent="0.25">
      <c r="A24" s="136"/>
      <c r="B24" s="136"/>
      <c r="C24" s="136"/>
      <c r="D24" s="136"/>
      <c r="E24" s="13">
        <f t="shared" si="5"/>
        <v>0</v>
      </c>
      <c r="F24" s="7">
        <f t="shared" si="3"/>
        <v>0</v>
      </c>
      <c r="G24" s="57">
        <f t="shared" si="4"/>
        <v>0</v>
      </c>
      <c r="H24" s="141"/>
      <c r="I24" s="13">
        <f t="shared" si="6"/>
        <v>0</v>
      </c>
      <c r="J24" s="99"/>
      <c r="K24" s="99"/>
      <c r="L24" s="121">
        <f>IF(O11&gt;16,O11-16,0)</f>
        <v>0</v>
      </c>
      <c r="M24" s="57">
        <f>HOUR(L11-I11-INT(L11-I11))</f>
        <v>0</v>
      </c>
      <c r="N24" s="127"/>
      <c r="O24" s="127"/>
      <c r="P24" s="84"/>
      <c r="Q24" s="134"/>
      <c r="R24" s="134"/>
      <c r="S24" s="134"/>
      <c r="T24" s="134"/>
      <c r="U24" s="134"/>
      <c r="V24" s="134"/>
    </row>
    <row r="25" spans="1:22" ht="30.75" customHeight="1" x14ac:dyDescent="0.25">
      <c r="A25" s="136"/>
      <c r="B25" s="136"/>
      <c r="C25" s="136"/>
      <c r="D25" s="136"/>
      <c r="E25" s="13">
        <f t="shared" si="5"/>
        <v>0</v>
      </c>
      <c r="F25" s="7">
        <f t="shared" si="3"/>
        <v>0</v>
      </c>
      <c r="G25" s="57">
        <f t="shared" si="4"/>
        <v>0</v>
      </c>
      <c r="H25" s="141"/>
      <c r="I25" s="13">
        <f t="shared" si="6"/>
        <v>0</v>
      </c>
      <c r="J25" s="95"/>
      <c r="K25" s="95"/>
      <c r="L25" s="7">
        <f>IF(O12&gt;16,O12-16,0)</f>
        <v>0</v>
      </c>
      <c r="M25" s="57">
        <f>HOUR(L12-I12-INT(L12-I12))</f>
        <v>0</v>
      </c>
      <c r="N25" s="127"/>
      <c r="O25" s="127"/>
      <c r="P25" s="84"/>
      <c r="Q25" s="134"/>
      <c r="R25" s="134"/>
      <c r="S25" s="134"/>
      <c r="T25" s="134"/>
      <c r="U25" s="134"/>
      <c r="V25" s="134"/>
    </row>
    <row r="26" spans="1:22" ht="30.75" customHeight="1" thickBot="1" x14ac:dyDescent="0.3">
      <c r="A26" s="136"/>
      <c r="B26" s="136"/>
      <c r="C26" s="136"/>
      <c r="D26" s="136"/>
      <c r="E26" s="14">
        <f t="shared" si="5"/>
        <v>0</v>
      </c>
      <c r="F26" s="18">
        <f t="shared" si="3"/>
        <v>0</v>
      </c>
      <c r="G26" s="58">
        <f t="shared" si="4"/>
        <v>0</v>
      </c>
      <c r="H26" s="141"/>
      <c r="I26" s="14">
        <f t="shared" si="6"/>
        <v>0</v>
      </c>
      <c r="J26" s="96"/>
      <c r="K26" s="96"/>
      <c r="L26" s="18">
        <f>IF(O13&gt;16,O13-16,0)</f>
        <v>0</v>
      </c>
      <c r="M26" s="58">
        <f>HOUR(L13-I13-INT(L13-I13))</f>
        <v>0</v>
      </c>
      <c r="N26" s="127"/>
      <c r="O26" s="127"/>
      <c r="P26" s="84"/>
      <c r="Q26" s="134"/>
      <c r="R26" s="134"/>
      <c r="S26" s="134"/>
      <c r="T26" s="134"/>
      <c r="U26" s="134"/>
      <c r="V26" s="134"/>
    </row>
    <row r="27" spans="1:22" ht="9.75" customHeight="1" thickBot="1" x14ac:dyDescent="0.3">
      <c r="A27" s="136"/>
      <c r="B27" s="136"/>
      <c r="C27" s="136"/>
      <c r="D27" s="136"/>
      <c r="E27" s="102"/>
      <c r="F27" s="102"/>
      <c r="G27" s="102"/>
      <c r="H27" s="141"/>
      <c r="I27" s="122"/>
      <c r="J27" s="102"/>
      <c r="K27" s="102"/>
      <c r="L27" s="102"/>
      <c r="M27" s="102"/>
      <c r="N27" s="106"/>
      <c r="O27" s="106"/>
      <c r="P27" s="102"/>
      <c r="Q27" s="134"/>
      <c r="R27" s="134"/>
      <c r="S27" s="134"/>
      <c r="T27" s="134"/>
      <c r="U27" s="134"/>
      <c r="V27" s="134"/>
    </row>
    <row r="28" spans="1:22" ht="30.75" customHeight="1" thickBot="1" x14ac:dyDescent="0.3">
      <c r="A28" s="136"/>
      <c r="B28" s="136"/>
      <c r="C28" s="136"/>
      <c r="D28" s="136"/>
      <c r="E28" s="59">
        <f>SUM(E18:E26)</f>
        <v>5</v>
      </c>
      <c r="F28" s="60">
        <f>SUM(F18:F26)</f>
        <v>0</v>
      </c>
      <c r="G28" s="55">
        <f>SUM(G18:G26)</f>
        <v>5</v>
      </c>
      <c r="H28" s="141"/>
      <c r="I28" s="59">
        <f>SUM(I18:I26)</f>
        <v>9</v>
      </c>
      <c r="J28" s="59">
        <f t="shared" ref="J28" si="7">(J19+J18+J20+J21+J23+J24+J25+J26)*24</f>
        <v>0</v>
      </c>
      <c r="K28" s="59"/>
      <c r="L28" s="59">
        <f>SUM(L18:L26)</f>
        <v>1</v>
      </c>
      <c r="M28" s="55">
        <f>SUM(M18:M26)</f>
        <v>10</v>
      </c>
      <c r="N28" s="128"/>
      <c r="O28" s="128"/>
      <c r="P28" s="86"/>
      <c r="Q28" s="134"/>
      <c r="R28" s="134"/>
      <c r="S28" s="134"/>
      <c r="T28" s="134"/>
      <c r="U28" s="134"/>
      <c r="V28" s="134"/>
    </row>
    <row r="29" spans="1:22" ht="9.75" customHeight="1" x14ac:dyDescent="0.25">
      <c r="A29" s="136"/>
      <c r="B29" s="136"/>
      <c r="C29" s="136"/>
      <c r="D29" s="136"/>
      <c r="E29" s="134"/>
      <c r="F29" s="134"/>
      <c r="G29" s="134"/>
      <c r="H29" s="134"/>
      <c r="I29" s="134"/>
      <c r="J29" s="134"/>
      <c r="K29" s="134"/>
      <c r="L29" s="134"/>
      <c r="M29" s="134"/>
      <c r="N29" s="106"/>
      <c r="O29" s="106"/>
      <c r="P29" s="102"/>
      <c r="Q29" s="134"/>
      <c r="R29" s="134"/>
      <c r="S29" s="134"/>
      <c r="T29" s="134"/>
      <c r="U29" s="134"/>
      <c r="V29" s="134"/>
    </row>
    <row r="31" spans="1:22" x14ac:dyDescent="0.25">
      <c r="I31" s="119"/>
    </row>
  </sheetData>
  <mergeCells count="16">
    <mergeCell ref="V1:V15"/>
    <mergeCell ref="A2:U2"/>
    <mergeCell ref="S3:S15"/>
    <mergeCell ref="T3:U3"/>
    <mergeCell ref="Q16:V29"/>
    <mergeCell ref="B3:C3"/>
    <mergeCell ref="E3:G3"/>
    <mergeCell ref="H3:H28"/>
    <mergeCell ref="I3:M3"/>
    <mergeCell ref="B5:B8"/>
    <mergeCell ref="B10:B13"/>
    <mergeCell ref="B15:C15"/>
    <mergeCell ref="C16:G16"/>
    <mergeCell ref="I16:M16"/>
    <mergeCell ref="A17:D29"/>
    <mergeCell ref="E29:M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R30"/>
  <sheetViews>
    <sheetView tabSelected="1" zoomScale="70" zoomScaleNormal="70" workbookViewId="0">
      <selection activeCell="D3" sqref="D3"/>
    </sheetView>
  </sheetViews>
  <sheetFormatPr baseColWidth="10" defaultRowHeight="17.25" x14ac:dyDescent="0.3"/>
  <cols>
    <col min="1" max="1" width="1.85546875" customWidth="1"/>
    <col min="2" max="2" width="20.7109375" style="2" customWidth="1"/>
    <col min="3" max="3" width="20.7109375" customWidth="1"/>
    <col min="4" max="6" width="30.7109375" customWidth="1"/>
    <col min="7" max="8" width="28.7109375" customWidth="1"/>
    <col min="9" max="9" width="1.85546875" customWidth="1"/>
  </cols>
  <sheetData>
    <row r="1" spans="1:18" ht="9" customHeight="1" thickBot="1" x14ac:dyDescent="0.35">
      <c r="A1" s="32"/>
      <c r="B1" s="33"/>
      <c r="C1" s="32"/>
      <c r="D1" s="32"/>
      <c r="E1" s="32"/>
      <c r="F1" s="32"/>
      <c r="G1" s="32"/>
      <c r="H1" s="32"/>
      <c r="I1" s="32"/>
    </row>
    <row r="2" spans="1:18" ht="60" customHeight="1" thickBot="1" x14ac:dyDescent="0.35">
      <c r="A2" s="32"/>
      <c r="B2" s="23" t="s">
        <v>5</v>
      </c>
      <c r="C2" s="5" t="s">
        <v>4</v>
      </c>
      <c r="D2" s="9" t="s">
        <v>30</v>
      </c>
      <c r="E2" s="9" t="s">
        <v>31</v>
      </c>
      <c r="F2" s="9" t="s">
        <v>32</v>
      </c>
      <c r="G2" s="37" t="s">
        <v>20</v>
      </c>
      <c r="H2" s="23" t="s">
        <v>12</v>
      </c>
      <c r="I2" s="33"/>
      <c r="J2" s="2"/>
      <c r="K2" s="2"/>
      <c r="L2" s="2"/>
      <c r="M2" s="2"/>
      <c r="N2" s="2"/>
      <c r="O2" s="2"/>
      <c r="P2" s="2"/>
      <c r="Q2" s="2"/>
      <c r="R2" s="2"/>
    </row>
    <row r="3" spans="1:18" ht="42" customHeight="1" thickBot="1" x14ac:dyDescent="0.35">
      <c r="A3" s="32"/>
      <c r="B3" s="24" t="s">
        <v>2</v>
      </c>
      <c r="C3" s="76">
        <v>12.71</v>
      </c>
      <c r="D3" s="80">
        <f>MIN(Feuillet1!G5,8)*'Facturation '!C3+MAX(0,Feuillet1!G5-8)*'Facturation '!C3*1.25</f>
        <v>181.11750000000001</v>
      </c>
      <c r="E3" s="28" t="e">
        <f>SUM((C3+2.7)*(1+25%)*#REF!,(C3+2.7)*(1+50%)*#REF!)</f>
        <v>#REF!</v>
      </c>
      <c r="F3" s="71" t="e">
        <f>(C3+4.5)*#REF!</f>
        <v>#REF!</v>
      </c>
      <c r="G3" s="74" t="e">
        <f>D3+E3+F3</f>
        <v>#REF!</v>
      </c>
      <c r="H3" s="76" t="e">
        <f>500*#REF!+900*#REF!</f>
        <v>#REF!</v>
      </c>
      <c r="I3" s="33"/>
      <c r="J3" s="2"/>
      <c r="K3" s="2"/>
      <c r="L3" s="2"/>
      <c r="M3" s="2"/>
      <c r="N3" s="2"/>
      <c r="O3" s="2"/>
      <c r="P3" s="2"/>
      <c r="Q3" s="2"/>
      <c r="R3" s="2"/>
    </row>
    <row r="4" spans="1:18" ht="42" customHeight="1" thickBot="1" x14ac:dyDescent="0.35">
      <c r="A4" s="32"/>
      <c r="B4" s="25" t="s">
        <v>0</v>
      </c>
      <c r="C4" s="77">
        <v>13.65</v>
      </c>
      <c r="D4" s="81">
        <f>SUM(C4*(1+25%)*Feuillet1!E28,C4*(1+50%)*Feuillet1!F28)+Feuillet1!K28</f>
        <v>85.3125</v>
      </c>
      <c r="E4" s="29">
        <f>SUM((C4+2.7)*(1+25%)*Feuillet1!I28,(C4+2.7)*(1+50%)*Feuillet1!L28)</f>
        <v>208.46250000000001</v>
      </c>
      <c r="F4" s="72">
        <f>(C4+4.5)*Feuillet1!R15</f>
        <v>0</v>
      </c>
      <c r="G4" s="74">
        <f>D4+E4+F4</f>
        <v>293.77499999999998</v>
      </c>
      <c r="H4" s="77">
        <f>500*Feuillet1!T15+900*Feuillet1!U15</f>
        <v>0</v>
      </c>
      <c r="I4" s="34"/>
      <c r="J4" s="1"/>
      <c r="K4" s="1"/>
    </row>
    <row r="5" spans="1:18" ht="42" customHeight="1" x14ac:dyDescent="0.3">
      <c r="A5" s="32"/>
      <c r="B5" s="26" t="s">
        <v>1</v>
      </c>
      <c r="C5" s="78">
        <v>14.2</v>
      </c>
      <c r="D5" s="82" t="e">
        <f>SUM(C5*(1+25%)*#REF!,C5*(1+50%)*#REF!)+#REF!</f>
        <v>#REF!</v>
      </c>
      <c r="E5" s="30" t="e">
        <f>SUM((C5+2.7)*(1+25%)*#REF!,(C5+2.7)*(1+50%)*#REF!)</f>
        <v>#REF!</v>
      </c>
      <c r="F5" s="73" t="e">
        <f>(C4+4.5)*#REF!</f>
        <v>#REF!</v>
      </c>
      <c r="G5" s="74" t="e">
        <f t="shared" ref="G5" si="0">D5+E5+F5</f>
        <v>#REF!</v>
      </c>
      <c r="H5" s="78">
        <f>500*Feuillet1!T16+900*Feuillet1!U15</f>
        <v>0</v>
      </c>
      <c r="I5" s="33"/>
      <c r="J5" s="2"/>
      <c r="K5" s="2"/>
      <c r="L5" s="2"/>
      <c r="M5" s="2"/>
      <c r="N5" s="2"/>
      <c r="O5" s="2"/>
      <c r="P5" s="2"/>
      <c r="Q5" s="2"/>
      <c r="R5" s="2"/>
    </row>
    <row r="6" spans="1:18" ht="42" customHeight="1" thickBot="1" x14ac:dyDescent="0.35">
      <c r="A6" s="32"/>
      <c r="B6" s="27" t="s">
        <v>3</v>
      </c>
      <c r="C6" s="79">
        <v>14.62</v>
      </c>
      <c r="D6" s="83" t="e">
        <f>SUM(C6*(1+25%)*#REF!,C6*(1+50%)*#REF!)+#REF!</f>
        <v>#REF!</v>
      </c>
      <c r="E6" s="31" t="e">
        <f>SUM((C6+2.7)*(1+25%)*#REF!,(C6+2.7)*(1+50%)*#REF!)</f>
        <v>#REF!</v>
      </c>
      <c r="F6" s="63" t="e">
        <f>(C5+4.5)*#REF!</f>
        <v>#REF!</v>
      </c>
      <c r="G6" s="75" t="e">
        <f>D6+E6+F6</f>
        <v>#REF!</v>
      </c>
      <c r="H6" s="79" t="e">
        <f>500*#REF!+900*#REF!</f>
        <v>#REF!</v>
      </c>
      <c r="I6" s="33"/>
      <c r="J6" s="2"/>
      <c r="K6" s="2"/>
      <c r="L6" s="2"/>
      <c r="M6" s="2"/>
      <c r="N6" s="2"/>
      <c r="O6" s="2"/>
      <c r="P6" s="2"/>
      <c r="Q6" s="2"/>
      <c r="R6" s="2"/>
    </row>
    <row r="7" spans="1:18" ht="9" customHeight="1" x14ac:dyDescent="0.3">
      <c r="A7" s="32"/>
      <c r="B7" s="35"/>
      <c r="C7" s="35"/>
      <c r="D7" s="35"/>
      <c r="E7" s="35"/>
      <c r="F7" s="35"/>
      <c r="G7" s="36"/>
      <c r="H7" s="36"/>
      <c r="I7" s="33"/>
      <c r="J7" s="2"/>
      <c r="K7" s="2"/>
      <c r="L7" s="2"/>
      <c r="M7" s="2"/>
      <c r="N7" s="2"/>
      <c r="O7" s="2"/>
      <c r="P7" s="2"/>
      <c r="Q7" s="2"/>
      <c r="R7" s="2"/>
    </row>
    <row r="8" spans="1:18" x14ac:dyDescent="0.3">
      <c r="B8" s="4"/>
      <c r="C8" s="4"/>
      <c r="D8" s="4"/>
      <c r="E8" s="4"/>
      <c r="F8" s="4"/>
      <c r="G8" s="3"/>
      <c r="H8" s="3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x14ac:dyDescent="0.3">
      <c r="B9" s="4"/>
      <c r="C9" s="4"/>
      <c r="D9" s="4"/>
      <c r="E9" s="4"/>
      <c r="F9" s="4"/>
      <c r="G9" s="3"/>
      <c r="H9" s="3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3">
      <c r="B10" s="4"/>
      <c r="C10" s="4"/>
      <c r="D10" s="4"/>
      <c r="E10" s="4"/>
      <c r="F10" s="4"/>
      <c r="G10" s="3"/>
      <c r="H10" s="3"/>
      <c r="J10" s="2"/>
      <c r="K10" s="2"/>
      <c r="L10" s="2"/>
      <c r="M10" s="2"/>
      <c r="N10" s="2"/>
      <c r="O10" s="2"/>
      <c r="P10" s="2"/>
      <c r="Q10" s="2"/>
      <c r="R10" s="2"/>
    </row>
    <row r="11" spans="1:18" x14ac:dyDescent="0.3">
      <c r="B11" s="4"/>
      <c r="C11" s="45"/>
      <c r="E11" s="44"/>
      <c r="F11" s="4"/>
      <c r="G11" s="3"/>
      <c r="H11" s="3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 x14ac:dyDescent="0.3">
      <c r="C12" s="45"/>
      <c r="D12" s="44"/>
      <c r="E12" s="44"/>
      <c r="F12" s="4"/>
      <c r="G12" s="3"/>
      <c r="H12" s="3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3">
      <c r="C13" s="90"/>
      <c r="D13" s="4"/>
      <c r="E13" s="4"/>
      <c r="F13" s="4"/>
      <c r="G13" s="3"/>
      <c r="H13" s="3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x14ac:dyDescent="0.3">
      <c r="C14" s="46"/>
      <c r="D14" s="4"/>
      <c r="E14" s="4"/>
      <c r="F14" s="4"/>
      <c r="G14" s="3"/>
      <c r="H14" s="3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x14ac:dyDescent="0.3">
      <c r="B15" s="100"/>
      <c r="C15" s="47"/>
      <c r="D15" s="4"/>
      <c r="E15" s="4"/>
      <c r="F15" s="4"/>
      <c r="G15" s="3"/>
      <c r="H15" s="3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3">
      <c r="C16" s="1"/>
      <c r="D16" s="4"/>
      <c r="E16" s="4"/>
      <c r="F16" s="4"/>
      <c r="G16" s="3"/>
      <c r="H16" s="3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3:18" x14ac:dyDescent="0.3">
      <c r="C17" s="1"/>
      <c r="D17" s="4"/>
      <c r="E17" s="4"/>
      <c r="F17" s="4"/>
      <c r="G17" s="3"/>
      <c r="H17" s="3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3:18" x14ac:dyDescent="0.3">
      <c r="C18" s="1"/>
      <c r="D18" s="4"/>
      <c r="E18" s="4"/>
      <c r="F18" s="4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3:18" x14ac:dyDescent="0.3">
      <c r="C19" s="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3:18" x14ac:dyDescent="0.3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3:18" x14ac:dyDescent="0.3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3:18" x14ac:dyDescent="0.3">
      <c r="D22" s="1"/>
      <c r="E22" s="1"/>
      <c r="F22" s="1"/>
      <c r="G22" s="1"/>
      <c r="H22" s="1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3:18" x14ac:dyDescent="0.3">
      <c r="D23" s="1"/>
      <c r="E23" s="1"/>
      <c r="F23" s="1"/>
      <c r="G23" s="1"/>
      <c r="H23" s="1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3:18" x14ac:dyDescent="0.3">
      <c r="D24" s="1"/>
      <c r="E24" s="1"/>
      <c r="F24" s="1"/>
      <c r="G24" s="1"/>
      <c r="H24" s="1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3:18" x14ac:dyDescent="0.3">
      <c r="D25" s="1"/>
      <c r="E25" s="1"/>
      <c r="F25" s="1"/>
      <c r="G25" s="1"/>
      <c r="H25" s="1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3:18" x14ac:dyDescent="0.3">
      <c r="D26" s="1"/>
      <c r="E26" s="1"/>
      <c r="F26" s="1"/>
      <c r="G26" s="1"/>
      <c r="H26" s="1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3:18" x14ac:dyDescent="0.3"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3:18" x14ac:dyDescent="0.3"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3:18" x14ac:dyDescent="0.3"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3:18" x14ac:dyDescent="0.3">
      <c r="I30" s="2"/>
      <c r="J30" s="2"/>
      <c r="K30" s="2"/>
      <c r="L30" s="2"/>
      <c r="M30" s="2"/>
      <c r="N30" s="2"/>
      <c r="O30" s="2"/>
      <c r="P30" s="2"/>
      <c r="Q30" s="2"/>
      <c r="R30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Feuillet1</vt:lpstr>
      <vt:lpstr>Facturation 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FPVE01701</dc:creator>
  <cp:lastModifiedBy>Micot, Nicolas            UTC CCS</cp:lastModifiedBy>
  <dcterms:created xsi:type="dcterms:W3CDTF">2018-03-23T10:06:46Z</dcterms:created>
  <dcterms:modified xsi:type="dcterms:W3CDTF">2018-06-22T12:29:41Z</dcterms:modified>
</cp:coreProperties>
</file>