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cole\Downloads\"/>
    </mc:Choice>
  </mc:AlternateContent>
  <bookViews>
    <workbookView xWindow="0" yWindow="0" windowWidth="6570" windowHeight="7680"/>
  </bookViews>
  <sheets>
    <sheet name="GANTT" sheetId="1" r:id="rId1"/>
  </sheets>
  <externalReferences>
    <externalReference r:id="rId2"/>
  </externalReferences>
  <definedNames>
    <definedName name="_xlnm.Print_Area" localSheetId="0">GANTT!$A$1:$BY$54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3" i="1" l="1"/>
  <c r="S8" i="1"/>
  <c r="N39" i="1" l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I98" i="1" l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H12" i="1"/>
  <c r="BZ12" i="1" s="1"/>
  <c r="H13" i="1"/>
  <c r="BZ13" i="1" s="1"/>
  <c r="CA13" i="1" s="1"/>
  <c r="H14" i="1"/>
  <c r="H15" i="1"/>
  <c r="H16" i="1"/>
  <c r="BZ16" i="1"/>
  <c r="CA16" i="1" s="1"/>
  <c r="H17" i="1"/>
  <c r="BZ17" i="1"/>
  <c r="CA17" i="1" s="1"/>
  <c r="H18" i="1"/>
  <c r="H19" i="1"/>
  <c r="H20" i="1"/>
  <c r="BZ20" i="1" s="1"/>
  <c r="CA20" i="1" s="1"/>
  <c r="H21" i="1"/>
  <c r="H22" i="1"/>
  <c r="H23" i="1"/>
  <c r="H24" i="1"/>
  <c r="BZ24" i="1"/>
  <c r="CA24" i="1" s="1"/>
  <c r="H25" i="1"/>
  <c r="BZ25" i="1" s="1"/>
  <c r="CA25" i="1" s="1"/>
  <c r="H26" i="1"/>
  <c r="H27" i="1"/>
  <c r="BZ27" i="1" s="1"/>
  <c r="CA27" i="1" s="1"/>
  <c r="H28" i="1"/>
  <c r="BZ28" i="1"/>
  <c r="CA28" i="1" s="1"/>
  <c r="H29" i="1"/>
  <c r="BZ29" i="1" s="1"/>
  <c r="CA29" i="1" s="1"/>
  <c r="H30" i="1"/>
  <c r="H31" i="1"/>
  <c r="BZ31" i="1" s="1"/>
  <c r="CA31" i="1" s="1"/>
  <c r="H32" i="1"/>
  <c r="BZ32" i="1"/>
  <c r="CA32" i="1" s="1"/>
  <c r="H33" i="1"/>
  <c r="BZ33" i="1" s="1"/>
  <c r="CA33" i="1" s="1"/>
  <c r="H34" i="1"/>
  <c r="H35" i="1"/>
  <c r="BZ35" i="1" s="1"/>
  <c r="CA35" i="1" s="1"/>
  <c r="H36" i="1"/>
  <c r="BZ36" i="1"/>
  <c r="CA36" i="1" s="1"/>
  <c r="H37" i="1"/>
  <c r="BZ37" i="1" s="1"/>
  <c r="CA37" i="1" s="1"/>
  <c r="H38" i="1"/>
  <c r="H39" i="1"/>
  <c r="BZ39" i="1" s="1"/>
  <c r="CA39" i="1" s="1"/>
  <c r="CA42" i="1"/>
  <c r="I50" i="1"/>
  <c r="I49" i="1"/>
  <c r="I47" i="1"/>
  <c r="P12" i="1"/>
  <c r="Q2" i="1"/>
  <c r="Q6" i="1" s="1"/>
  <c r="I13" i="1"/>
  <c r="I14" i="1"/>
  <c r="I15" i="1"/>
  <c r="I16" i="1"/>
  <c r="P17" i="1"/>
  <c r="P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6" i="1"/>
  <c r="I45" i="1"/>
  <c r="I44" i="1"/>
  <c r="I43" i="1"/>
  <c r="I42" i="1"/>
  <c r="I41" i="1"/>
  <c r="CB39" i="1"/>
  <c r="Q4" i="1"/>
  <c r="Q3" i="1"/>
  <c r="R8" i="1"/>
  <c r="R6" i="1"/>
  <c r="S6" i="1"/>
  <c r="T8" i="1" s="1"/>
  <c r="S39" i="1"/>
  <c r="L39" i="1"/>
  <c r="CB38" i="1"/>
  <c r="L38" i="1"/>
  <c r="CB37" i="1"/>
  <c r="L37" i="1"/>
  <c r="CC36" i="1"/>
  <c r="CB36" i="1"/>
  <c r="R36" i="1"/>
  <c r="L36" i="1"/>
  <c r="CC35" i="1"/>
  <c r="CB35" i="1"/>
  <c r="R35" i="1"/>
  <c r="L35" i="1"/>
  <c r="CB34" i="1"/>
  <c r="L34" i="1"/>
  <c r="CB33" i="1"/>
  <c r="L33" i="1"/>
  <c r="CC32" i="1"/>
  <c r="CB32" i="1"/>
  <c r="S32" i="1"/>
  <c r="R32" i="1"/>
  <c r="L32" i="1"/>
  <c r="CC31" i="1"/>
  <c r="CB31" i="1"/>
  <c r="CD31" i="1"/>
  <c r="R31" i="1"/>
  <c r="L31" i="1"/>
  <c r="CB30" i="1"/>
  <c r="L30" i="1"/>
  <c r="CC29" i="1"/>
  <c r="CD29" i="1" s="1"/>
  <c r="CB29" i="1"/>
  <c r="S29" i="1"/>
  <c r="R29" i="1"/>
  <c r="L29" i="1"/>
  <c r="CC28" i="1"/>
  <c r="CB28" i="1"/>
  <c r="CD28" i="1" s="1"/>
  <c r="R28" i="1"/>
  <c r="L28" i="1"/>
  <c r="CC27" i="1"/>
  <c r="CB27" i="1"/>
  <c r="R27" i="1"/>
  <c r="L27" i="1"/>
  <c r="CB26" i="1"/>
  <c r="L26" i="1"/>
  <c r="CC25" i="1"/>
  <c r="CB25" i="1"/>
  <c r="R25" i="1"/>
  <c r="L25" i="1"/>
  <c r="CC24" i="1"/>
  <c r="CB24" i="1"/>
  <c r="R24" i="1"/>
  <c r="L24" i="1"/>
  <c r="CC23" i="1"/>
  <c r="CB23" i="1"/>
  <c r="CD23" i="1" s="1"/>
  <c r="R23" i="1"/>
  <c r="L23" i="1"/>
  <c r="CB22" i="1"/>
  <c r="L22" i="1"/>
  <c r="CC21" i="1"/>
  <c r="CB21" i="1"/>
  <c r="R21" i="1"/>
  <c r="L21" i="1"/>
  <c r="CC20" i="1"/>
  <c r="CB20" i="1"/>
  <c r="CD20" i="1" s="1"/>
  <c r="R20" i="1"/>
  <c r="L20" i="1"/>
  <c r="CC19" i="1"/>
  <c r="CB19" i="1"/>
  <c r="R19" i="1"/>
  <c r="L19" i="1"/>
  <c r="I18" i="1"/>
  <c r="CB18" i="1"/>
  <c r="L18" i="1"/>
  <c r="I17" i="1"/>
  <c r="CB17" i="1"/>
  <c r="R17" i="1"/>
  <c r="L17" i="1"/>
  <c r="CC16" i="1"/>
  <c r="CB16" i="1"/>
  <c r="R16" i="1"/>
  <c r="L16" i="1"/>
  <c r="CB15" i="1"/>
  <c r="L15" i="1"/>
  <c r="CB14" i="1"/>
  <c r="L14" i="1"/>
  <c r="CC13" i="1"/>
  <c r="CB13" i="1"/>
  <c r="CD13" i="1" s="1"/>
  <c r="R13" i="1"/>
  <c r="L13" i="1"/>
  <c r="I12" i="1"/>
  <c r="N12" i="1" s="1"/>
  <c r="CB12" i="1"/>
  <c r="L12" i="1"/>
  <c r="R11" i="1"/>
  <c r="R7" i="1"/>
  <c r="S23" i="1" l="1"/>
  <c r="S19" i="1"/>
  <c r="S16" i="1"/>
  <c r="S37" i="1"/>
  <c r="S20" i="1"/>
  <c r="S11" i="1"/>
  <c r="S21" i="1"/>
  <c r="S24" i="1"/>
  <c r="S27" i="1"/>
  <c r="S35" i="1"/>
  <c r="S7" i="1"/>
  <c r="S13" i="1"/>
  <c r="S25" i="1"/>
  <c r="S28" i="1"/>
  <c r="S31" i="1"/>
  <c r="S36" i="1"/>
  <c r="CD21" i="1"/>
  <c r="CD24" i="1"/>
  <c r="CD27" i="1"/>
  <c r="CD16" i="1"/>
  <c r="CD25" i="1"/>
  <c r="CD35" i="1"/>
  <c r="CD19" i="1"/>
  <c r="CD32" i="1"/>
  <c r="Q5" i="1"/>
  <c r="P27" i="1" s="1"/>
  <c r="CD36" i="1"/>
  <c r="CC15" i="1"/>
  <c r="CD15" i="1" s="1"/>
  <c r="S15" i="1"/>
  <c r="R15" i="1"/>
  <c r="S12" i="1"/>
  <c r="R12" i="1"/>
  <c r="BZ14" i="1"/>
  <c r="CC12" i="1"/>
  <c r="CD12" i="1" s="1"/>
  <c r="S17" i="1"/>
  <c r="CC17" i="1"/>
  <c r="CD17" i="1" s="1"/>
  <c r="CC33" i="1"/>
  <c r="CD33" i="1" s="1"/>
  <c r="S33" i="1"/>
  <c r="R33" i="1"/>
  <c r="R37" i="1"/>
  <c r="CC37" i="1"/>
  <c r="CD37" i="1" s="1"/>
  <c r="CC39" i="1"/>
  <c r="CD39" i="1" s="1"/>
  <c r="R39" i="1"/>
  <c r="BZ21" i="1"/>
  <c r="CA21" i="1" s="1"/>
  <c r="BZ18" i="1"/>
  <c r="CA18" i="1" s="1"/>
  <c r="BZ22" i="1"/>
  <c r="BZ38" i="1"/>
  <c r="CA38" i="1" s="1"/>
  <c r="BZ34" i="1"/>
  <c r="CA34" i="1" s="1"/>
  <c r="BZ30" i="1"/>
  <c r="CA30" i="1" s="1"/>
  <c r="BZ26" i="1"/>
  <c r="CA26" i="1" s="1"/>
  <c r="CA12" i="1"/>
  <c r="BZ23" i="1"/>
  <c r="CA23" i="1" s="1"/>
  <c r="BZ19" i="1"/>
  <c r="CA19" i="1" s="1"/>
  <c r="BZ15" i="1"/>
  <c r="CA15" i="1" s="1"/>
  <c r="P32" i="1" l="1"/>
  <c r="P37" i="1"/>
  <c r="P16" i="1"/>
  <c r="P28" i="1"/>
  <c r="P20" i="1"/>
  <c r="P39" i="1"/>
  <c r="P24" i="1"/>
  <c r="P13" i="1"/>
  <c r="P29" i="1"/>
  <c r="P23" i="1"/>
  <c r="P36" i="1"/>
  <c r="P19" i="1"/>
  <c r="P35" i="1"/>
  <c r="P25" i="1"/>
  <c r="P33" i="1"/>
  <c r="P21" i="1"/>
  <c r="P15" i="1"/>
  <c r="P31" i="1"/>
  <c r="CA22" i="1"/>
  <c r="CA47" i="1"/>
  <c r="CA14" i="1"/>
  <c r="CA50" i="1" s="1"/>
  <c r="CA48" i="1"/>
  <c r="P30" i="1"/>
  <c r="CC30" i="1"/>
  <c r="CD30" i="1" s="1"/>
  <c r="S30" i="1"/>
  <c r="R30" i="1"/>
  <c r="P38" i="1"/>
  <c r="CC38" i="1"/>
  <c r="CD38" i="1" s="1"/>
  <c r="S38" i="1"/>
  <c r="R38" i="1"/>
  <c r="R18" i="1"/>
  <c r="CC18" i="1"/>
  <c r="CD18" i="1" s="1"/>
  <c r="S18" i="1"/>
  <c r="P14" i="1"/>
  <c r="CC14" i="1"/>
  <c r="CD14" i="1" s="1"/>
  <c r="S14" i="1"/>
  <c r="R14" i="1"/>
  <c r="T6" i="1"/>
  <c r="P26" i="1"/>
  <c r="CC26" i="1"/>
  <c r="CD26" i="1" s="1"/>
  <c r="S26" i="1"/>
  <c r="R26" i="1"/>
  <c r="P34" i="1"/>
  <c r="CC34" i="1"/>
  <c r="CD34" i="1" s="1"/>
  <c r="S34" i="1"/>
  <c r="R34" i="1"/>
  <c r="P22" i="1"/>
  <c r="CC22" i="1"/>
  <c r="CD22" i="1" s="1"/>
  <c r="S22" i="1"/>
  <c r="R22" i="1"/>
  <c r="T7" i="1" l="1"/>
  <c r="U8" i="1"/>
  <c r="T14" i="1"/>
  <c r="T20" i="1"/>
  <c r="T24" i="1"/>
  <c r="T11" i="1"/>
  <c r="T27" i="1"/>
  <c r="CA44" i="1"/>
  <c r="CA49" i="1"/>
  <c r="CA43" i="1"/>
  <c r="T31" i="1"/>
  <c r="CA46" i="1"/>
  <c r="T12" i="1"/>
  <c r="T15" i="1"/>
  <c r="T21" i="1"/>
  <c r="T18" i="1"/>
  <c r="T28" i="1"/>
  <c r="T32" i="1"/>
  <c r="T37" i="1"/>
  <c r="T36" i="1"/>
  <c r="T35" i="1"/>
  <c r="T17" i="1"/>
  <c r="T16" i="1"/>
  <c r="T22" i="1"/>
  <c r="T25" i="1"/>
  <c r="T29" i="1"/>
  <c r="T33" i="1"/>
  <c r="T38" i="1"/>
  <c r="CA45" i="1"/>
  <c r="T13" i="1"/>
  <c r="T19" i="1"/>
  <c r="T23" i="1"/>
  <c r="T26" i="1"/>
  <c r="T30" i="1"/>
  <c r="T34" i="1"/>
  <c r="T39" i="1"/>
  <c r="U6" i="1" l="1"/>
  <c r="U7" i="1" s="1"/>
  <c r="U35" i="1"/>
  <c r="U28" i="1"/>
  <c r="U27" i="1"/>
  <c r="U29" i="1"/>
  <c r="U14" i="1"/>
  <c r="U11" i="1"/>
  <c r="U20" i="1" l="1"/>
  <c r="V8" i="1"/>
  <c r="U16" i="1"/>
  <c r="U24" i="1"/>
  <c r="U38" i="1"/>
  <c r="U12" i="1"/>
  <c r="U15" i="1"/>
  <c r="U33" i="1"/>
  <c r="U34" i="1"/>
  <c r="U22" i="1"/>
  <c r="U30" i="1"/>
  <c r="U25" i="1"/>
  <c r="U39" i="1"/>
  <c r="U17" i="1"/>
  <c r="U31" i="1"/>
  <c r="U21" i="1"/>
  <c r="U36" i="1"/>
  <c r="U13" i="1"/>
  <c r="U18" i="1"/>
  <c r="U26" i="1"/>
  <c r="U19" i="1"/>
  <c r="U23" i="1"/>
  <c r="U32" i="1"/>
  <c r="U37" i="1"/>
  <c r="V6" i="1" l="1"/>
  <c r="V7" i="1" s="1"/>
  <c r="V37" i="1"/>
  <c r="V35" i="1"/>
  <c r="V31" i="1"/>
  <c r="V30" i="1"/>
  <c r="V29" i="1"/>
  <c r="V27" i="1"/>
  <c r="V26" i="1"/>
  <c r="V18" i="1"/>
  <c r="V25" i="1"/>
  <c r="V24" i="1"/>
  <c r="V23" i="1"/>
  <c r="V17" i="1"/>
  <c r="V12" i="1"/>
  <c r="V20" i="1"/>
  <c r="V14" i="1"/>
  <c r="V13" i="1"/>
  <c r="V15" i="1"/>
  <c r="V19" i="1"/>
  <c r="V16" i="1"/>
  <c r="V11" i="1"/>
  <c r="V22" i="1"/>
  <c r="V21" i="1"/>
  <c r="V28" i="1" l="1"/>
  <c r="V34" i="1"/>
  <c r="W8" i="1"/>
  <c r="V33" i="1"/>
  <c r="V38" i="1"/>
  <c r="V32" i="1"/>
  <c r="V36" i="1"/>
  <c r="V39" i="1"/>
  <c r="W6" i="1" l="1"/>
  <c r="X8" i="1" s="1"/>
  <c r="W7" i="1"/>
  <c r="W26" i="1"/>
  <c r="W15" i="1"/>
  <c r="W17" i="1"/>
  <c r="W20" i="1"/>
  <c r="W33" i="1"/>
  <c r="W25" i="1"/>
  <c r="W12" i="1"/>
  <c r="W11" i="1"/>
  <c r="W30" i="1"/>
  <c r="W23" i="1"/>
  <c r="W38" i="1"/>
  <c r="W19" i="1"/>
  <c r="W24" i="1"/>
  <c r="W29" i="1"/>
  <c r="W36" i="1"/>
  <c r="W37" i="1"/>
  <c r="W27" i="1"/>
  <c r="W31" i="1"/>
  <c r="W34" i="1"/>
  <c r="W39" i="1"/>
  <c r="W14" i="1"/>
  <c r="W18" i="1"/>
  <c r="W22" i="1"/>
  <c r="W16" i="1"/>
  <c r="W28" i="1"/>
  <c r="W32" i="1"/>
  <c r="W35" i="1"/>
  <c r="W13" i="1" l="1"/>
  <c r="W21" i="1"/>
  <c r="X6" i="1"/>
  <c r="X7" i="1" s="1"/>
  <c r="X31" i="1"/>
  <c r="X28" i="1"/>
  <c r="X27" i="1"/>
  <c r="X34" i="1"/>
  <c r="X25" i="1"/>
  <c r="X39" i="1"/>
  <c r="X23" i="1"/>
  <c r="X22" i="1"/>
  <c r="X20" i="1"/>
  <c r="X15" i="1"/>
  <c r="X14" i="1"/>
  <c r="X13" i="1"/>
  <c r="X17" i="1"/>
  <c r="X11" i="1"/>
  <c r="X12" i="1"/>
  <c r="X16" i="1" l="1"/>
  <c r="X19" i="1"/>
  <c r="X24" i="1"/>
  <c r="X26" i="1"/>
  <c r="X32" i="1"/>
  <c r="Y8" i="1"/>
  <c r="X30" i="1"/>
  <c r="X35" i="1"/>
  <c r="X36" i="1"/>
  <c r="X21" i="1"/>
  <c r="X18" i="1"/>
  <c r="X37" i="1"/>
  <c r="X29" i="1"/>
  <c r="X38" i="1"/>
  <c r="X33" i="1"/>
  <c r="Y6" i="1" l="1"/>
  <c r="Y7" i="1" s="1"/>
  <c r="Y18" i="1"/>
  <c r="Y15" i="1"/>
  <c r="Z8" i="1" l="1"/>
  <c r="Y17" i="1"/>
  <c r="Y20" i="1"/>
  <c r="Y37" i="1"/>
  <c r="Y13" i="1"/>
  <c r="Y30" i="1"/>
  <c r="Y29" i="1"/>
  <c r="Y21" i="1"/>
  <c r="Y27" i="1"/>
  <c r="Y25" i="1"/>
  <c r="Y38" i="1"/>
  <c r="Y24" i="1"/>
  <c r="Y16" i="1"/>
  <c r="Y31" i="1"/>
  <c r="Y39" i="1"/>
  <c r="Y14" i="1"/>
  <c r="Y28" i="1"/>
  <c r="Y12" i="1"/>
  <c r="Y33" i="1"/>
  <c r="Y22" i="1"/>
  <c r="Y34" i="1"/>
  <c r="Y32" i="1"/>
  <c r="Y11" i="1"/>
  <c r="Y26" i="1"/>
  <c r="Y19" i="1"/>
  <c r="Y23" i="1"/>
  <c r="Y36" i="1"/>
  <c r="Y35" i="1"/>
  <c r="Z6" i="1" l="1"/>
  <c r="Z7" i="1" s="1"/>
  <c r="Z32" i="1"/>
  <c r="Z34" i="1"/>
  <c r="Z16" i="1"/>
  <c r="Z14" i="1"/>
  <c r="Z17" i="1"/>
  <c r="Z15" i="1"/>
  <c r="Z23" i="1"/>
  <c r="Z24" i="1" l="1"/>
  <c r="Z21" i="1"/>
  <c r="AA8" i="1"/>
  <c r="Z12" i="1"/>
  <c r="Z35" i="1"/>
  <c r="Z29" i="1"/>
  <c r="Z36" i="1"/>
  <c r="Z20" i="1"/>
  <c r="Z25" i="1"/>
  <c r="Z30" i="1"/>
  <c r="Z39" i="1"/>
  <c r="Z11" i="1"/>
  <c r="Z22" i="1"/>
  <c r="Z18" i="1"/>
  <c r="Z28" i="1"/>
  <c r="Z33" i="1"/>
  <c r="Z38" i="1"/>
  <c r="Z13" i="1"/>
  <c r="Z19" i="1"/>
  <c r="Z26" i="1"/>
  <c r="Z27" i="1"/>
  <c r="Z31" i="1"/>
  <c r="Z37" i="1"/>
  <c r="AA6" i="1" l="1"/>
  <c r="AA7" i="1" s="1"/>
  <c r="AA28" i="1"/>
  <c r="AA27" i="1"/>
  <c r="AA23" i="1"/>
  <c r="AA22" i="1"/>
  <c r="AA21" i="1"/>
  <c r="AA12" i="1"/>
  <c r="AA15" i="1"/>
  <c r="AA13" i="1"/>
  <c r="AA11" i="1"/>
  <c r="AA19" i="1" l="1"/>
  <c r="AA17" i="1"/>
  <c r="AB8" i="1"/>
  <c r="AA16" i="1"/>
  <c r="AA31" i="1"/>
  <c r="AA18" i="1"/>
  <c r="AA26" i="1"/>
  <c r="AA30" i="1"/>
  <c r="AA34" i="1"/>
  <c r="AA39" i="1"/>
  <c r="AA35" i="1"/>
  <c r="AA38" i="1"/>
  <c r="AA32" i="1"/>
  <c r="AA36" i="1"/>
  <c r="AA14" i="1"/>
  <c r="AA20" i="1"/>
  <c r="AA24" i="1"/>
  <c r="AA25" i="1"/>
  <c r="AA29" i="1"/>
  <c r="AA33" i="1"/>
  <c r="AA37" i="1"/>
  <c r="AB6" i="1" l="1"/>
  <c r="AB7" i="1" s="1"/>
  <c r="AB27" i="1"/>
  <c r="AB34" i="1"/>
  <c r="AB12" i="1"/>
  <c r="AB15" i="1" l="1"/>
  <c r="AC8" i="1"/>
  <c r="AB22" i="1"/>
  <c r="AB31" i="1"/>
  <c r="AB17" i="1"/>
  <c r="AB19" i="1"/>
  <c r="AB23" i="1"/>
  <c r="AB38" i="1"/>
  <c r="AB28" i="1"/>
  <c r="AB32" i="1"/>
  <c r="AB35" i="1"/>
  <c r="AB16" i="1"/>
  <c r="AB13" i="1"/>
  <c r="AB20" i="1"/>
  <c r="AB24" i="1"/>
  <c r="AB25" i="1"/>
  <c r="AB29" i="1"/>
  <c r="AB33" i="1"/>
  <c r="AB36" i="1"/>
  <c r="AB11" i="1"/>
  <c r="AB14" i="1"/>
  <c r="AB21" i="1"/>
  <c r="AB18" i="1"/>
  <c r="AB26" i="1"/>
  <c r="AB30" i="1"/>
  <c r="AB37" i="1"/>
  <c r="AC6" i="1"/>
  <c r="AC7" i="1" s="1"/>
  <c r="AB39" i="1"/>
  <c r="AD8" i="1" l="1"/>
  <c r="AC14" i="1"/>
  <c r="AC16" i="1"/>
  <c r="AC32" i="1"/>
  <c r="AC24" i="1"/>
  <c r="AC12" i="1"/>
  <c r="AC19" i="1"/>
  <c r="AC18" i="1"/>
  <c r="AC13" i="1"/>
  <c r="AC31" i="1"/>
  <c r="AC20" i="1"/>
  <c r="AC25" i="1"/>
  <c r="AC27" i="1"/>
  <c r="AC34" i="1"/>
  <c r="AC11" i="1"/>
  <c r="AC15" i="1"/>
  <c r="AC30" i="1"/>
  <c r="AC23" i="1"/>
  <c r="AC38" i="1"/>
  <c r="AC17" i="1"/>
  <c r="AC26" i="1"/>
  <c r="AC21" i="1"/>
  <c r="AC33" i="1"/>
  <c r="AC36" i="1"/>
  <c r="AC39" i="1"/>
  <c r="AC28" i="1"/>
  <c r="AC29" i="1"/>
  <c r="AC22" i="1"/>
  <c r="AC35" i="1"/>
  <c r="AC37" i="1"/>
  <c r="AD6" i="1" l="1"/>
  <c r="AD7" i="1" s="1"/>
  <c r="AD33" i="1"/>
  <c r="AD29" i="1"/>
  <c r="AD13" i="1"/>
  <c r="AD24" i="1" l="1"/>
  <c r="AE8" i="1"/>
  <c r="AD18" i="1"/>
  <c r="AD17" i="1"/>
  <c r="AD37" i="1"/>
  <c r="AD11" i="1"/>
  <c r="AD12" i="1"/>
  <c r="AD19" i="1"/>
  <c r="AD26" i="1"/>
  <c r="AD30" i="1"/>
  <c r="AD36" i="1"/>
  <c r="AD15" i="1"/>
  <c r="AD14" i="1"/>
  <c r="AD22" i="1"/>
  <c r="AD20" i="1"/>
  <c r="AD27" i="1"/>
  <c r="AD31" i="1"/>
  <c r="AD35" i="1"/>
  <c r="AD38" i="1"/>
  <c r="AD25" i="1"/>
  <c r="AD23" i="1"/>
  <c r="AD16" i="1"/>
  <c r="AD21" i="1"/>
  <c r="AD28" i="1"/>
  <c r="AD32" i="1"/>
  <c r="AD34" i="1"/>
  <c r="AD39" i="1"/>
  <c r="AE6" i="1" l="1"/>
  <c r="AE7" i="1" s="1"/>
  <c r="AE37" i="1"/>
  <c r="AE39" i="1"/>
  <c r="AE30" i="1"/>
  <c r="AE28" i="1"/>
  <c r="AE27" i="1"/>
  <c r="AE16" i="1"/>
  <c r="AE18" i="1"/>
  <c r="AE25" i="1"/>
  <c r="AE22" i="1"/>
  <c r="AE21" i="1"/>
  <c r="AE19" i="1"/>
  <c r="AE12" i="1"/>
  <c r="AE15" i="1"/>
  <c r="AE14" i="1"/>
  <c r="AE13" i="1"/>
  <c r="AE11" i="1"/>
  <c r="AE23" i="1" l="1"/>
  <c r="AE26" i="1"/>
  <c r="AE32" i="1"/>
  <c r="AF8" i="1"/>
  <c r="AE36" i="1"/>
  <c r="AE38" i="1"/>
  <c r="AE31" i="1"/>
  <c r="AE34" i="1"/>
  <c r="AE20" i="1"/>
  <c r="AE24" i="1"/>
  <c r="AE17" i="1"/>
  <c r="AE29" i="1"/>
  <c r="AE33" i="1"/>
  <c r="AE35" i="1"/>
  <c r="AF6" i="1" l="1"/>
  <c r="AG8" i="1" s="1"/>
  <c r="AF38" i="1"/>
  <c r="AF36" i="1"/>
  <c r="AF37" i="1"/>
  <c r="AF39" i="1"/>
  <c r="AF33" i="1"/>
  <c r="AF31" i="1"/>
  <c r="AF30" i="1"/>
  <c r="AF29" i="1"/>
  <c r="AF27" i="1"/>
  <c r="AF26" i="1"/>
  <c r="AF25" i="1"/>
  <c r="AF18" i="1"/>
  <c r="AF24" i="1"/>
  <c r="AF23" i="1"/>
  <c r="AF22" i="1"/>
  <c r="AF21" i="1"/>
  <c r="AF20" i="1"/>
  <c r="AF19" i="1"/>
  <c r="AF15" i="1"/>
  <c r="AF14" i="1"/>
  <c r="AF13" i="1"/>
  <c r="AF34" i="1"/>
  <c r="AF17" i="1"/>
  <c r="AF12" i="1"/>
  <c r="AF16" i="1"/>
  <c r="AF11" i="1"/>
  <c r="AF28" i="1" l="1"/>
  <c r="AF32" i="1"/>
  <c r="AF35" i="1"/>
  <c r="AF7" i="1"/>
  <c r="AG6" i="1"/>
  <c r="AH8" i="1" s="1"/>
  <c r="AG7" i="1" l="1"/>
  <c r="AG30" i="1"/>
  <c r="AG13" i="1"/>
  <c r="AG17" i="1"/>
  <c r="AG11" i="1"/>
  <c r="AG26" i="1"/>
  <c r="AG14" i="1"/>
  <c r="AG29" i="1"/>
  <c r="AG21" i="1"/>
  <c r="AG16" i="1"/>
  <c r="AG18" i="1"/>
  <c r="AG27" i="1"/>
  <c r="AG32" i="1"/>
  <c r="AG22" i="1"/>
  <c r="AG34" i="1"/>
  <c r="AG37" i="1"/>
  <c r="AG31" i="1"/>
  <c r="AG23" i="1"/>
  <c r="AG25" i="1"/>
  <c r="AG38" i="1"/>
  <c r="AG36" i="1"/>
  <c r="AG19" i="1"/>
  <c r="AG12" i="1"/>
  <c r="AG15" i="1"/>
  <c r="AG33" i="1"/>
  <c r="AG28" i="1"/>
  <c r="AG20" i="1"/>
  <c r="AG24" i="1"/>
  <c r="AG35" i="1"/>
  <c r="AG39" i="1"/>
  <c r="AH6" i="1" l="1"/>
  <c r="AH25" i="1"/>
  <c r="AH24" i="1"/>
  <c r="AH17" i="1"/>
  <c r="AH7" i="1" l="1"/>
  <c r="AI8" i="1"/>
  <c r="AH19" i="1"/>
  <c r="AH29" i="1"/>
  <c r="AH33" i="1"/>
  <c r="AH21" i="1"/>
  <c r="AH22" i="1"/>
  <c r="AH34" i="1"/>
  <c r="AH16" i="1"/>
  <c r="AH39" i="1"/>
  <c r="AH20" i="1"/>
  <c r="AH12" i="1"/>
  <c r="AH35" i="1"/>
  <c r="AH30" i="1"/>
  <c r="AH37" i="1"/>
  <c r="AH14" i="1"/>
  <c r="AH11" i="1"/>
  <c r="AH18" i="1"/>
  <c r="AH27" i="1"/>
  <c r="AH31" i="1"/>
  <c r="AH38" i="1"/>
  <c r="AH15" i="1"/>
  <c r="AH13" i="1"/>
  <c r="AH23" i="1"/>
  <c r="AH26" i="1"/>
  <c r="AH28" i="1"/>
  <c r="AH32" i="1"/>
  <c r="AH36" i="1"/>
  <c r="AI6" i="1" l="1"/>
  <c r="AI7" i="1" s="1"/>
  <c r="AI38" i="1"/>
  <c r="AI29" i="1"/>
  <c r="AI17" i="1"/>
  <c r="AI18" i="1"/>
  <c r="AI22" i="1"/>
  <c r="AI12" i="1"/>
  <c r="AI14" i="1"/>
  <c r="AI11" i="1"/>
  <c r="AI20" i="1" l="1"/>
  <c r="AI26" i="1"/>
  <c r="AJ8" i="1"/>
  <c r="AI13" i="1"/>
  <c r="AI19" i="1"/>
  <c r="AI23" i="1"/>
  <c r="AI37" i="1"/>
  <c r="AI30" i="1"/>
  <c r="AI34" i="1"/>
  <c r="AI31" i="1"/>
  <c r="AI36" i="1"/>
  <c r="AI15" i="1"/>
  <c r="AI21" i="1"/>
  <c r="AI16" i="1"/>
  <c r="AI27" i="1"/>
  <c r="AI33" i="1"/>
  <c r="AI39" i="1"/>
  <c r="AI24" i="1"/>
  <c r="AI25" i="1"/>
  <c r="AI28" i="1"/>
  <c r="AI32" i="1"/>
  <c r="AI35" i="1"/>
  <c r="AJ6" i="1" l="1"/>
  <c r="AJ7" i="1" s="1"/>
  <c r="AJ13" i="1"/>
  <c r="AK8" i="1" l="1"/>
  <c r="AJ22" i="1"/>
  <c r="AJ25" i="1"/>
  <c r="AJ29" i="1"/>
  <c r="AJ33" i="1"/>
  <c r="AJ35" i="1"/>
  <c r="AJ11" i="1"/>
  <c r="AJ14" i="1"/>
  <c r="AJ19" i="1"/>
  <c r="AJ23" i="1"/>
  <c r="AJ26" i="1"/>
  <c r="AJ30" i="1"/>
  <c r="AJ34" i="1"/>
  <c r="AJ36" i="1"/>
  <c r="AJ12" i="1"/>
  <c r="AJ15" i="1"/>
  <c r="AJ20" i="1"/>
  <c r="AJ24" i="1"/>
  <c r="AJ27" i="1"/>
  <c r="AJ31" i="1"/>
  <c r="AJ37" i="1"/>
  <c r="AJ39" i="1"/>
  <c r="AJ17" i="1"/>
  <c r="AJ16" i="1"/>
  <c r="AJ21" i="1"/>
  <c r="AJ18" i="1"/>
  <c r="AJ28" i="1"/>
  <c r="AJ32" i="1"/>
  <c r="AJ38" i="1"/>
  <c r="AK6" i="1" l="1"/>
  <c r="AK7" i="1" s="1"/>
  <c r="AK38" i="1"/>
  <c r="AK35" i="1"/>
  <c r="AK20" i="1"/>
  <c r="AK26" i="1"/>
  <c r="AK29" i="1"/>
  <c r="AK11" i="1"/>
  <c r="AK12" i="1"/>
  <c r="AL8" i="1" l="1"/>
  <c r="AK15" i="1"/>
  <c r="AK24" i="1"/>
  <c r="AK17" i="1"/>
  <c r="AK27" i="1"/>
  <c r="AK21" i="1"/>
  <c r="AK28" i="1"/>
  <c r="AK36" i="1"/>
  <c r="AK13" i="1"/>
  <c r="AK16" i="1"/>
  <c r="AK33" i="1"/>
  <c r="AK31" i="1"/>
  <c r="AK22" i="1"/>
  <c r="AK30" i="1"/>
  <c r="AK25" i="1"/>
  <c r="AK39" i="1"/>
  <c r="AK14" i="1"/>
  <c r="AK18" i="1"/>
  <c r="AK34" i="1"/>
  <c r="AK19" i="1"/>
  <c r="AK23" i="1"/>
  <c r="AK32" i="1"/>
  <c r="AK37" i="1"/>
  <c r="AL6" i="1" l="1"/>
  <c r="AL7" i="1" s="1"/>
  <c r="AL38" i="1"/>
  <c r="AL37" i="1"/>
  <c r="AL39" i="1"/>
  <c r="AL35" i="1"/>
  <c r="AL34" i="1"/>
  <c r="AL32" i="1"/>
  <c r="AL31" i="1"/>
  <c r="AL30" i="1"/>
  <c r="AL28" i="1"/>
  <c r="AL27" i="1"/>
  <c r="AL26" i="1"/>
  <c r="AL24" i="1"/>
  <c r="AL23" i="1"/>
  <c r="AL17" i="1"/>
  <c r="AL12" i="1"/>
  <c r="AL25" i="1"/>
  <c r="AL21" i="1"/>
  <c r="AL14" i="1"/>
  <c r="AL20" i="1"/>
  <c r="AL13" i="1"/>
  <c r="AL11" i="1"/>
  <c r="AL15" i="1"/>
  <c r="AL22" i="1"/>
  <c r="AL19" i="1"/>
  <c r="AL16" i="1"/>
  <c r="AM8" i="1" l="1"/>
  <c r="AL18" i="1"/>
  <c r="AL29" i="1"/>
  <c r="AL33" i="1"/>
  <c r="AL36" i="1"/>
  <c r="AM6" i="1" l="1"/>
  <c r="AM7" i="1" s="1"/>
  <c r="AM26" i="1"/>
  <c r="AM31" i="1"/>
  <c r="AM11" i="1"/>
  <c r="AM22" i="1"/>
  <c r="AM36" i="1"/>
  <c r="AM23" i="1"/>
  <c r="AM16" i="1"/>
  <c r="AM34" i="1"/>
  <c r="AM39" i="1"/>
  <c r="AM24" i="1"/>
  <c r="AM17" i="1"/>
  <c r="AM35" i="1"/>
  <c r="AM37" i="1" l="1"/>
  <c r="AM18" i="1"/>
  <c r="AN8" i="1"/>
  <c r="AM33" i="1"/>
  <c r="AM20" i="1"/>
  <c r="AM32" i="1"/>
  <c r="AM19" i="1"/>
  <c r="AM30" i="1"/>
  <c r="AM21" i="1"/>
  <c r="AM25" i="1"/>
  <c r="AM12" i="1"/>
  <c r="AM29" i="1"/>
  <c r="AM14" i="1"/>
  <c r="AM28" i="1"/>
  <c r="AM13" i="1"/>
  <c r="AM27" i="1"/>
  <c r="AM38" i="1"/>
  <c r="AM15" i="1"/>
  <c r="AN13" i="1" l="1"/>
  <c r="AN6" i="1"/>
  <c r="AN19" i="1" s="1"/>
  <c r="AN38" i="1"/>
  <c r="AO8" i="1" l="1"/>
  <c r="AN35" i="1"/>
  <c r="AN12" i="1"/>
  <c r="AN31" i="1"/>
  <c r="AN29" i="1"/>
  <c r="AN28" i="1"/>
  <c r="AN17" i="1"/>
  <c r="AN34" i="1"/>
  <c r="AN25" i="1"/>
  <c r="AN7" i="1"/>
  <c r="AN39" i="1"/>
  <c r="AN26" i="1"/>
  <c r="AN21" i="1"/>
  <c r="AN11" i="1"/>
  <c r="AN30" i="1"/>
  <c r="AN18" i="1"/>
  <c r="AN14" i="1"/>
  <c r="AN15" i="1"/>
  <c r="AN24" i="1"/>
  <c r="AN36" i="1"/>
  <c r="AN23" i="1"/>
  <c r="AN27" i="1"/>
  <c r="AN37" i="1"/>
  <c r="AN33" i="1"/>
  <c r="AN20" i="1"/>
  <c r="AN32" i="1"/>
  <c r="AN16" i="1"/>
  <c r="AN22" i="1"/>
  <c r="AO6" i="1" l="1"/>
  <c r="AP8" i="1" s="1"/>
  <c r="AO13" i="1"/>
  <c r="AO17" i="1"/>
  <c r="AO12" i="1"/>
  <c r="AO29" i="1"/>
  <c r="AO20" i="1"/>
  <c r="AO34" i="1"/>
  <c r="AO15" i="1"/>
  <c r="AO33" i="1"/>
  <c r="AO22" i="1"/>
  <c r="AO36" i="1"/>
  <c r="AO11" i="1"/>
  <c r="AO18" i="1"/>
  <c r="AO26" i="1"/>
  <c r="AO19" i="1"/>
  <c r="AO23" i="1"/>
  <c r="AO25" i="1"/>
  <c r="AO31" i="1"/>
  <c r="AO35" i="1"/>
  <c r="AO39" i="1"/>
  <c r="AO7" i="1" l="1"/>
  <c r="AO32" i="1"/>
  <c r="AO21" i="1"/>
  <c r="AO14" i="1"/>
  <c r="AO38" i="1"/>
  <c r="AO30" i="1"/>
  <c r="AO37" i="1"/>
  <c r="AO16" i="1"/>
  <c r="AO28" i="1"/>
  <c r="AO24" i="1"/>
  <c r="AO27" i="1"/>
  <c r="AP6" i="1"/>
  <c r="AP7" i="1" s="1"/>
  <c r="AP39" i="1"/>
  <c r="AP36" i="1"/>
  <c r="AP33" i="1"/>
  <c r="AP32" i="1"/>
  <c r="AP30" i="1"/>
  <c r="AP29" i="1"/>
  <c r="AP28" i="1"/>
  <c r="AP35" i="1"/>
  <c r="AP34" i="1"/>
  <c r="AP25" i="1"/>
  <c r="AP18" i="1"/>
  <c r="AP21" i="1"/>
  <c r="AP20" i="1"/>
  <c r="AP12" i="1"/>
  <c r="AP22" i="1"/>
  <c r="AP24" i="1"/>
  <c r="AP23" i="1"/>
  <c r="AP16" i="1"/>
  <c r="AP14" i="1"/>
  <c r="AP17" i="1"/>
  <c r="AP11" i="1"/>
  <c r="AQ8" i="1" l="1"/>
  <c r="AP38" i="1"/>
  <c r="AP15" i="1"/>
  <c r="AP13" i="1"/>
  <c r="AP19" i="1"/>
  <c r="AP26" i="1"/>
  <c r="AP27" i="1"/>
  <c r="AP31" i="1"/>
  <c r="AP37" i="1"/>
  <c r="AQ6" i="1" l="1"/>
  <c r="AQ7" i="1" s="1"/>
  <c r="AQ38" i="1"/>
  <c r="AQ36" i="1"/>
  <c r="AQ31" i="1"/>
  <c r="AQ30" i="1"/>
  <c r="AQ28" i="1"/>
  <c r="AQ27" i="1"/>
  <c r="AQ26" i="1"/>
  <c r="AQ17" i="1"/>
  <c r="AQ16" i="1"/>
  <c r="AQ18" i="1"/>
  <c r="AQ23" i="1"/>
  <c r="AQ22" i="1"/>
  <c r="AQ21" i="1"/>
  <c r="AQ20" i="1"/>
  <c r="AQ19" i="1"/>
  <c r="AQ12" i="1"/>
  <c r="AQ15" i="1"/>
  <c r="AQ14" i="1"/>
  <c r="AQ13" i="1"/>
  <c r="AQ11" i="1"/>
  <c r="AQ32" i="1" l="1"/>
  <c r="AR8" i="1"/>
  <c r="AQ35" i="1"/>
  <c r="AQ34" i="1"/>
  <c r="AQ39" i="1"/>
  <c r="AQ24" i="1"/>
  <c r="AQ25" i="1"/>
  <c r="AQ29" i="1"/>
  <c r="AQ33" i="1"/>
  <c r="AQ37" i="1"/>
  <c r="AR6" i="1" l="1"/>
  <c r="AR7" i="1" s="1"/>
  <c r="AS8" i="1" l="1"/>
  <c r="AR12" i="1"/>
  <c r="AR21" i="1"/>
  <c r="AR18" i="1"/>
  <c r="AR27" i="1"/>
  <c r="AR15" i="1"/>
  <c r="AR31" i="1"/>
  <c r="AR17" i="1"/>
  <c r="AR38" i="1"/>
  <c r="AR22" i="1"/>
  <c r="AR34" i="1"/>
  <c r="AR28" i="1"/>
  <c r="AR32" i="1"/>
  <c r="AR35" i="1"/>
  <c r="AR19" i="1"/>
  <c r="AR25" i="1"/>
  <c r="AR29" i="1"/>
  <c r="AR33" i="1"/>
  <c r="AR36" i="1"/>
  <c r="AR11" i="1"/>
  <c r="AR13" i="1"/>
  <c r="AR23" i="1"/>
  <c r="AR16" i="1"/>
  <c r="AR14" i="1"/>
  <c r="AR20" i="1"/>
  <c r="AR24" i="1"/>
  <c r="AR26" i="1"/>
  <c r="AR30" i="1"/>
  <c r="AS6" i="1"/>
  <c r="AS7" i="1" s="1"/>
  <c r="AR37" i="1"/>
  <c r="AR39" i="1"/>
  <c r="AT8" i="1" l="1"/>
  <c r="AS38" i="1"/>
  <c r="AS11" i="1"/>
  <c r="AS32" i="1"/>
  <c r="AS24" i="1"/>
  <c r="AS27" i="1"/>
  <c r="AS19" i="1"/>
  <c r="AS34" i="1"/>
  <c r="AS31" i="1"/>
  <c r="AS14" i="1"/>
  <c r="AS20" i="1"/>
  <c r="AS25" i="1"/>
  <c r="AS13" i="1"/>
  <c r="AS30" i="1"/>
  <c r="AS23" i="1"/>
  <c r="AS18" i="1"/>
  <c r="AS15" i="1"/>
  <c r="AS17" i="1"/>
  <c r="AS26" i="1"/>
  <c r="AS21" i="1"/>
  <c r="AS33" i="1"/>
  <c r="AS36" i="1"/>
  <c r="AS39" i="1"/>
  <c r="AS12" i="1"/>
  <c r="AS16" i="1"/>
  <c r="AS28" i="1"/>
  <c r="AS29" i="1"/>
  <c r="AS22" i="1"/>
  <c r="AS35" i="1"/>
  <c r="AS37" i="1"/>
  <c r="AT6" i="1" l="1"/>
  <c r="AT7" i="1" s="1"/>
  <c r="AT36" i="1"/>
  <c r="AT35" i="1"/>
  <c r="AT26" i="1"/>
  <c r="AT18" i="1"/>
  <c r="AT17" i="1"/>
  <c r="AT25" i="1"/>
  <c r="AT22" i="1"/>
  <c r="AT12" i="1"/>
  <c r="AT23" i="1"/>
  <c r="AT14" i="1"/>
  <c r="AT11" i="1"/>
  <c r="AT13" i="1"/>
  <c r="AT15" i="1"/>
  <c r="AT28" i="1" l="1"/>
  <c r="AU8" i="1"/>
  <c r="AT20" i="1"/>
  <c r="AT30" i="1"/>
  <c r="AT32" i="1"/>
  <c r="AT19" i="1"/>
  <c r="AT39" i="1"/>
  <c r="AT29" i="1"/>
  <c r="AT33" i="1"/>
  <c r="AT34" i="1"/>
  <c r="AT24" i="1"/>
  <c r="AT16" i="1"/>
  <c r="AT21" i="1"/>
  <c r="AT27" i="1"/>
  <c r="AT31" i="1"/>
  <c r="AT37" i="1"/>
  <c r="AT38" i="1"/>
  <c r="AU6" i="1"/>
  <c r="AU7" i="1" s="1"/>
  <c r="AU37" i="1"/>
  <c r="AU26" i="1"/>
  <c r="AU18" i="1"/>
  <c r="AU23" i="1"/>
  <c r="AU21" i="1"/>
  <c r="AU12" i="1"/>
  <c r="AU13" i="1"/>
  <c r="AU31" i="1" l="1"/>
  <c r="AV8" i="1"/>
  <c r="AU28" i="1"/>
  <c r="AU36" i="1"/>
  <c r="AU15" i="1"/>
  <c r="AU22" i="1"/>
  <c r="AU16" i="1"/>
  <c r="AU30" i="1"/>
  <c r="AU39" i="1"/>
  <c r="AU11" i="1"/>
  <c r="AU19" i="1"/>
  <c r="AU25" i="1"/>
  <c r="AU27" i="1"/>
  <c r="AU32" i="1"/>
  <c r="AU38" i="1"/>
  <c r="AU34" i="1"/>
  <c r="AU14" i="1"/>
  <c r="AU20" i="1"/>
  <c r="AU24" i="1"/>
  <c r="AU17" i="1"/>
  <c r="AU29" i="1"/>
  <c r="AU33" i="1"/>
  <c r="AU35" i="1"/>
  <c r="AV6" i="1" l="1"/>
  <c r="AV7" i="1" s="1"/>
  <c r="AV38" i="1"/>
  <c r="AV37" i="1"/>
  <c r="AV33" i="1"/>
  <c r="AV32" i="1"/>
  <c r="AV30" i="1"/>
  <c r="AV29" i="1"/>
  <c r="AV28" i="1"/>
  <c r="AV26" i="1"/>
  <c r="AV25" i="1"/>
  <c r="AV34" i="1"/>
  <c r="AV24" i="1"/>
  <c r="AV23" i="1"/>
  <c r="AV22" i="1"/>
  <c r="AV21" i="1"/>
  <c r="AV20" i="1"/>
  <c r="AV19" i="1"/>
  <c r="AV15" i="1"/>
  <c r="AV14" i="1"/>
  <c r="AV13" i="1"/>
  <c r="AV16" i="1"/>
  <c r="AV12" i="1"/>
  <c r="AV11" i="1"/>
  <c r="AV17" i="1"/>
  <c r="AW8" i="1" l="1"/>
  <c r="AV36" i="1"/>
  <c r="AV18" i="1"/>
  <c r="AV27" i="1"/>
  <c r="AV31" i="1"/>
  <c r="AV39" i="1"/>
  <c r="AW6" i="1"/>
  <c r="AV35" i="1"/>
  <c r="AX8" i="1" l="1"/>
  <c r="AW7" i="1"/>
  <c r="AW21" i="1"/>
  <c r="AW13" i="1"/>
  <c r="AW30" i="1"/>
  <c r="AW15" i="1"/>
  <c r="AW12" i="1"/>
  <c r="AW29" i="1"/>
  <c r="AW27" i="1"/>
  <c r="AW14" i="1"/>
  <c r="AW18" i="1"/>
  <c r="AW31" i="1"/>
  <c r="AW32" i="1"/>
  <c r="AW22" i="1"/>
  <c r="AW34" i="1"/>
  <c r="AW37" i="1"/>
  <c r="AW33" i="1"/>
  <c r="AW16" i="1"/>
  <c r="AW26" i="1"/>
  <c r="AW36" i="1"/>
  <c r="AW19" i="1"/>
  <c r="AW23" i="1"/>
  <c r="AW25" i="1"/>
  <c r="AW38" i="1"/>
  <c r="AW11" i="1"/>
  <c r="AW17" i="1"/>
  <c r="AW28" i="1"/>
  <c r="AW20" i="1"/>
  <c r="AW24" i="1"/>
  <c r="AW35" i="1"/>
  <c r="AW39" i="1"/>
  <c r="AX6" i="1" l="1"/>
  <c r="AX7" i="1" s="1"/>
  <c r="AX24" i="1"/>
  <c r="AX13" i="1"/>
  <c r="AY8" i="1" l="1"/>
  <c r="AX15" i="1"/>
  <c r="AX25" i="1"/>
  <c r="AX30" i="1"/>
  <c r="AX14" i="1"/>
  <c r="AX12" i="1"/>
  <c r="AX34" i="1"/>
  <c r="AX38" i="1"/>
  <c r="AX27" i="1"/>
  <c r="AX20" i="1"/>
  <c r="AX28" i="1"/>
  <c r="AX35" i="1"/>
  <c r="AX39" i="1"/>
  <c r="AX17" i="1"/>
  <c r="AX22" i="1"/>
  <c r="AX31" i="1"/>
  <c r="AX37" i="1"/>
  <c r="AX19" i="1"/>
  <c r="AX16" i="1"/>
  <c r="AX18" i="1"/>
  <c r="AX32" i="1"/>
  <c r="AX11" i="1"/>
  <c r="AX21" i="1"/>
  <c r="AX23" i="1"/>
  <c r="AX26" i="1"/>
  <c r="AX29" i="1"/>
  <c r="AX33" i="1"/>
  <c r="AX36" i="1"/>
  <c r="AY6" i="1" l="1"/>
  <c r="AY7" i="1" s="1"/>
  <c r="AY34" i="1"/>
  <c r="AY32" i="1"/>
  <c r="AY26" i="1"/>
  <c r="AY16" i="1"/>
  <c r="AY23" i="1"/>
  <c r="AY12" i="1"/>
  <c r="AY13" i="1"/>
  <c r="AY11" i="1"/>
  <c r="AZ8" i="1" l="1"/>
  <c r="AY21" i="1"/>
  <c r="AY28" i="1"/>
  <c r="AY19" i="1"/>
  <c r="AY18" i="1"/>
  <c r="AY27" i="1"/>
  <c r="AY37" i="1"/>
  <c r="AY15" i="1"/>
  <c r="AY22" i="1"/>
  <c r="AY17" i="1"/>
  <c r="AY30" i="1"/>
  <c r="AY36" i="1"/>
  <c r="AY31" i="1"/>
  <c r="AY38" i="1"/>
  <c r="AY39" i="1"/>
  <c r="AY14" i="1"/>
  <c r="AY20" i="1"/>
  <c r="AY24" i="1"/>
  <c r="AY25" i="1"/>
  <c r="AY29" i="1"/>
  <c r="AY33" i="1"/>
  <c r="AY35" i="1"/>
  <c r="AZ6" i="1" l="1"/>
  <c r="AZ7" i="1" s="1"/>
  <c r="BA8" i="1" l="1"/>
  <c r="AZ32" i="1"/>
  <c r="AZ11" i="1"/>
  <c r="AZ14" i="1"/>
  <c r="AZ20" i="1"/>
  <c r="AZ24" i="1"/>
  <c r="AZ25" i="1"/>
  <c r="AZ29" i="1"/>
  <c r="AZ33" i="1"/>
  <c r="AZ35" i="1"/>
  <c r="AZ13" i="1"/>
  <c r="AZ23" i="1"/>
  <c r="AZ15" i="1"/>
  <c r="AZ30" i="1"/>
  <c r="AZ36" i="1"/>
  <c r="AZ19" i="1"/>
  <c r="AZ28" i="1"/>
  <c r="AZ38" i="1"/>
  <c r="AZ12" i="1"/>
  <c r="AZ21" i="1"/>
  <c r="AZ18" i="1"/>
  <c r="AZ26" i="1"/>
  <c r="AZ34" i="1"/>
  <c r="AZ17" i="1"/>
  <c r="AZ16" i="1"/>
  <c r="AZ22" i="1"/>
  <c r="AZ39" i="1"/>
  <c r="AZ27" i="1"/>
  <c r="AZ31" i="1"/>
  <c r="AZ37" i="1"/>
  <c r="BA6" i="1" l="1"/>
  <c r="BA7" i="1" s="1"/>
  <c r="BA34" i="1"/>
  <c r="BA12" i="1"/>
  <c r="BB8" i="1" l="1"/>
  <c r="BA26" i="1"/>
  <c r="BA32" i="1"/>
  <c r="BA14" i="1"/>
  <c r="BA35" i="1"/>
  <c r="BA19" i="1"/>
  <c r="BA24" i="1"/>
  <c r="BA25" i="1"/>
  <c r="BA21" i="1"/>
  <c r="BA11" i="1"/>
  <c r="BA15" i="1"/>
  <c r="BA33" i="1"/>
  <c r="BA20" i="1"/>
  <c r="BA28" i="1"/>
  <c r="BA38" i="1"/>
  <c r="BA16" i="1"/>
  <c r="BA18" i="1"/>
  <c r="BA27" i="1"/>
  <c r="BA23" i="1"/>
  <c r="BA36" i="1"/>
  <c r="BA39" i="1"/>
  <c r="BA13" i="1"/>
  <c r="BA29" i="1"/>
  <c r="BA17" i="1"/>
  <c r="BA31" i="1"/>
  <c r="BA22" i="1"/>
  <c r="BA30" i="1"/>
  <c r="BA37" i="1"/>
  <c r="BB6" i="1" l="1"/>
  <c r="BB7" i="1" s="1"/>
  <c r="BB34" i="1"/>
  <c r="BB30" i="1"/>
  <c r="BB28" i="1"/>
  <c r="BB27" i="1"/>
  <c r="BB18" i="1"/>
  <c r="BB25" i="1"/>
  <c r="BB24" i="1"/>
  <c r="BB17" i="1"/>
  <c r="BB12" i="1"/>
  <c r="BB21" i="1"/>
  <c r="BB14" i="1"/>
  <c r="BB13" i="1"/>
  <c r="BB15" i="1"/>
  <c r="BB22" i="1"/>
  <c r="BB19" i="1"/>
  <c r="BB16" i="1"/>
  <c r="BB11" i="1"/>
  <c r="BC8" i="1" l="1"/>
  <c r="BB35" i="1"/>
  <c r="BB32" i="1"/>
  <c r="BB37" i="1"/>
  <c r="BB38" i="1"/>
  <c r="BB20" i="1"/>
  <c r="BB23" i="1"/>
  <c r="BB26" i="1"/>
  <c r="BB31" i="1"/>
  <c r="BB36" i="1"/>
  <c r="BB29" i="1"/>
  <c r="BB33" i="1"/>
  <c r="BB39" i="1"/>
  <c r="BC6" i="1"/>
  <c r="BD8" i="1" l="1"/>
  <c r="BC7" i="1"/>
  <c r="BC26" i="1"/>
  <c r="BC21" i="1"/>
  <c r="BC12" i="1"/>
  <c r="BC30" i="1"/>
  <c r="BC11" i="1"/>
  <c r="BC22" i="1"/>
  <c r="BC38" i="1"/>
  <c r="BC15" i="1"/>
  <c r="BC25" i="1"/>
  <c r="BC36" i="1"/>
  <c r="BC37" i="1"/>
  <c r="BC18" i="1"/>
  <c r="BC27" i="1"/>
  <c r="BC31" i="1"/>
  <c r="BC13" i="1"/>
  <c r="BC19" i="1"/>
  <c r="BC23" i="1"/>
  <c r="BC16" i="1"/>
  <c r="BC28" i="1"/>
  <c r="BC32" i="1"/>
  <c r="BC34" i="1"/>
  <c r="BC39" i="1"/>
  <c r="BC14" i="1"/>
  <c r="BC20" i="1"/>
  <c r="BC24" i="1"/>
  <c r="BC17" i="1"/>
  <c r="BC29" i="1"/>
  <c r="BC33" i="1"/>
  <c r="BC35" i="1"/>
  <c r="BD6" i="1" l="1"/>
  <c r="BD7" i="1" s="1"/>
  <c r="BD36" i="1"/>
  <c r="BD39" i="1"/>
  <c r="BD29" i="1"/>
  <c r="BD27" i="1"/>
  <c r="BD18" i="1"/>
  <c r="BD23" i="1"/>
  <c r="BD21" i="1"/>
  <c r="BD19" i="1"/>
  <c r="BD15" i="1"/>
  <c r="BD13" i="1"/>
  <c r="BD16" i="1"/>
  <c r="BD17" i="1"/>
  <c r="BD12" i="1"/>
  <c r="BD31" i="1" l="1"/>
  <c r="BE8" i="1"/>
  <c r="BD34" i="1"/>
  <c r="BD33" i="1"/>
  <c r="BD37" i="1"/>
  <c r="BD22" i="1"/>
  <c r="BD25" i="1"/>
  <c r="BD28" i="1"/>
  <c r="BD32" i="1"/>
  <c r="BD35" i="1"/>
  <c r="BD11" i="1"/>
  <c r="BD14" i="1"/>
  <c r="BD20" i="1"/>
  <c r="BD24" i="1"/>
  <c r="BD26" i="1"/>
  <c r="BD30" i="1"/>
  <c r="BD38" i="1"/>
  <c r="BF8" i="1" l="1"/>
  <c r="BE6" i="1"/>
  <c r="BE7" i="1" s="1"/>
  <c r="BE11" i="1"/>
  <c r="BE19" i="1"/>
  <c r="BE35" i="1"/>
  <c r="BE30" i="1"/>
  <c r="BE12" i="1"/>
  <c r="BE37" i="1"/>
  <c r="BE13" i="1"/>
  <c r="BE32" i="1"/>
  <c r="BE17" i="1"/>
  <c r="BE20" i="1"/>
  <c r="BE24" i="1"/>
  <c r="BE25" i="1"/>
  <c r="BE38" i="1"/>
  <c r="BE29" i="1"/>
  <c r="BE34" i="1"/>
  <c r="BE39" i="1"/>
  <c r="BE21" i="1"/>
  <c r="BE27" i="1"/>
  <c r="BE15" i="1"/>
  <c r="BE18" i="1"/>
  <c r="BE16" i="1"/>
  <c r="BE33" i="1"/>
  <c r="BE22" i="1"/>
  <c r="BE31" i="1"/>
  <c r="BE36" i="1"/>
  <c r="BE26" i="1" l="1"/>
  <c r="BE23" i="1"/>
  <c r="BE28" i="1"/>
  <c r="BE14" i="1"/>
  <c r="BF6" i="1"/>
  <c r="BG8" i="1" s="1"/>
  <c r="BF7" i="1" l="1"/>
  <c r="BF13" i="1"/>
  <c r="BF24" i="1"/>
  <c r="BF30" i="1"/>
  <c r="BF21" i="1"/>
  <c r="BF17" i="1"/>
  <c r="BF25" i="1"/>
  <c r="BF19" i="1"/>
  <c r="BF23" i="1"/>
  <c r="BF22" i="1"/>
  <c r="BF26" i="1"/>
  <c r="BF28" i="1"/>
  <c r="BF33" i="1"/>
  <c r="BF39" i="1"/>
  <c r="BF11" i="1"/>
  <c r="BF16" i="1"/>
  <c r="BF20" i="1"/>
  <c r="BF34" i="1"/>
  <c r="BF29" i="1"/>
  <c r="BF36" i="1"/>
  <c r="BF35" i="1"/>
  <c r="BF15" i="1"/>
  <c r="BF14" i="1"/>
  <c r="BF12" i="1"/>
  <c r="BF18" i="1"/>
  <c r="BF27" i="1"/>
  <c r="BF31" i="1"/>
  <c r="BF38" i="1"/>
  <c r="BF32" i="1"/>
  <c r="BF37" i="1"/>
  <c r="BG6" i="1" l="1"/>
  <c r="BG38" i="1"/>
  <c r="BG37" i="1"/>
  <c r="BG39" i="1"/>
  <c r="BG32" i="1"/>
  <c r="BG31" i="1"/>
  <c r="BG28" i="1"/>
  <c r="BG27" i="1"/>
  <c r="BG26" i="1"/>
  <c r="BG17" i="1"/>
  <c r="BG16" i="1"/>
  <c r="BG18" i="1"/>
  <c r="BG24" i="1"/>
  <c r="BG23" i="1"/>
  <c r="BG22" i="1"/>
  <c r="BG21" i="1"/>
  <c r="BG20" i="1"/>
  <c r="BG19" i="1"/>
  <c r="BG12" i="1"/>
  <c r="BG15" i="1"/>
  <c r="BG14" i="1"/>
  <c r="BG13" i="1"/>
  <c r="BG11" i="1"/>
  <c r="BG7" i="1" l="1"/>
  <c r="BH8" i="1"/>
  <c r="BG30" i="1"/>
  <c r="BG36" i="1"/>
  <c r="BG34" i="1"/>
  <c r="BG25" i="1"/>
  <c r="BG29" i="1"/>
  <c r="BG33" i="1"/>
  <c r="BG35" i="1"/>
  <c r="BH6" i="1" l="1"/>
  <c r="BH7" i="1" s="1"/>
  <c r="BI8" i="1" l="1"/>
  <c r="BH13" i="1"/>
  <c r="BH20" i="1"/>
  <c r="BH24" i="1"/>
  <c r="BH26" i="1"/>
  <c r="BH30" i="1"/>
  <c r="BH38" i="1"/>
  <c r="BH35" i="1"/>
  <c r="BH11" i="1"/>
  <c r="BH23" i="1"/>
  <c r="BH29" i="1"/>
  <c r="BH12" i="1"/>
  <c r="BH21" i="1"/>
  <c r="BH18" i="1"/>
  <c r="BH27" i="1"/>
  <c r="BH31" i="1"/>
  <c r="BH37" i="1"/>
  <c r="BH19" i="1"/>
  <c r="BH25" i="1"/>
  <c r="BH33" i="1"/>
  <c r="BH16" i="1"/>
  <c r="BH14" i="1"/>
  <c r="BH17" i="1"/>
  <c r="BH15" i="1"/>
  <c r="BH22" i="1"/>
  <c r="BH34" i="1"/>
  <c r="BH28" i="1"/>
  <c r="BH32" i="1"/>
  <c r="BH36" i="1"/>
  <c r="BH39" i="1"/>
  <c r="BI6" i="1" l="1"/>
  <c r="BI7" i="1" s="1"/>
  <c r="BI19" i="1"/>
  <c r="BI30" i="1"/>
  <c r="BI12" i="1"/>
  <c r="BJ8" i="1" l="1"/>
  <c r="BI15" i="1"/>
  <c r="BI23" i="1"/>
  <c r="BI35" i="1"/>
  <c r="BI18" i="1"/>
  <c r="BI16" i="1"/>
  <c r="BI20" i="1"/>
  <c r="BI25" i="1"/>
  <c r="BI11" i="1"/>
  <c r="BI26" i="1"/>
  <c r="BI39" i="1"/>
  <c r="BI13" i="1"/>
  <c r="BI32" i="1"/>
  <c r="BI24" i="1"/>
  <c r="BI38" i="1"/>
  <c r="BI27" i="1"/>
  <c r="BI17" i="1"/>
  <c r="BI21" i="1"/>
  <c r="BI33" i="1"/>
  <c r="BI36" i="1"/>
  <c r="BI14" i="1"/>
  <c r="BI31" i="1"/>
  <c r="BI28" i="1"/>
  <c r="BI29" i="1"/>
  <c r="BI22" i="1"/>
  <c r="BI34" i="1"/>
  <c r="BI37" i="1"/>
  <c r="BJ6" i="1" l="1"/>
  <c r="BJ7" i="1" s="1"/>
  <c r="BJ35" i="1"/>
  <c r="BJ33" i="1"/>
  <c r="BJ31" i="1"/>
  <c r="BJ29" i="1"/>
  <c r="BJ18" i="1"/>
  <c r="BJ20" i="1"/>
  <c r="BJ19" i="1"/>
  <c r="BJ22" i="1"/>
  <c r="BJ12" i="1"/>
  <c r="BJ24" i="1"/>
  <c r="BJ14" i="1"/>
  <c r="BJ25" i="1"/>
  <c r="BJ11" i="1"/>
  <c r="BJ15" i="1"/>
  <c r="BK8" i="1" l="1"/>
  <c r="BJ36" i="1"/>
  <c r="BJ13" i="1"/>
  <c r="BJ23" i="1"/>
  <c r="BJ17" i="1"/>
  <c r="BJ27" i="1"/>
  <c r="BJ34" i="1"/>
  <c r="BJ26" i="1"/>
  <c r="BJ30" i="1"/>
  <c r="BJ37" i="1"/>
  <c r="BJ39" i="1"/>
  <c r="BJ16" i="1"/>
  <c r="BJ21" i="1"/>
  <c r="BJ28" i="1"/>
  <c r="BJ32" i="1"/>
  <c r="BJ38" i="1"/>
  <c r="BK6" i="1"/>
  <c r="BK7" i="1" s="1"/>
  <c r="BK14" i="1"/>
  <c r="BL8" i="1" l="1"/>
  <c r="BK20" i="1"/>
  <c r="BK24" i="1"/>
  <c r="BK17" i="1"/>
  <c r="BK31" i="1"/>
  <c r="BK21" i="1"/>
  <c r="BK26" i="1"/>
  <c r="BK11" i="1"/>
  <c r="BK12" i="1"/>
  <c r="BK22" i="1"/>
  <c r="BK18" i="1"/>
  <c r="BK27" i="1"/>
  <c r="BK37" i="1"/>
  <c r="BK15" i="1"/>
  <c r="BK25" i="1"/>
  <c r="BK36" i="1"/>
  <c r="BK13" i="1"/>
  <c r="BK19" i="1"/>
  <c r="BK23" i="1"/>
  <c r="BK16" i="1"/>
  <c r="BK28" i="1"/>
  <c r="BK39" i="1"/>
  <c r="BK30" i="1"/>
  <c r="BK38" i="1"/>
  <c r="BK32" i="1"/>
  <c r="BK35" i="1"/>
  <c r="BK29" i="1"/>
  <c r="BK33" i="1"/>
  <c r="BK34" i="1"/>
  <c r="BL6" i="1" l="1"/>
  <c r="BL7" i="1" s="1"/>
  <c r="BL35" i="1"/>
  <c r="BL37" i="1"/>
  <c r="BL27" i="1"/>
  <c r="BL25" i="1"/>
  <c r="BL23" i="1"/>
  <c r="BL19" i="1"/>
  <c r="BL15" i="1"/>
  <c r="BL14" i="1"/>
  <c r="BL13" i="1"/>
  <c r="BL11" i="1"/>
  <c r="BL17" i="1"/>
  <c r="BL16" i="1"/>
  <c r="BL12" i="1"/>
  <c r="BL21" i="1" l="1"/>
  <c r="BL29" i="1"/>
  <c r="BM8" i="1"/>
  <c r="BL34" i="1"/>
  <c r="BL31" i="1"/>
  <c r="BL33" i="1"/>
  <c r="BL22" i="1"/>
  <c r="BL18" i="1"/>
  <c r="BL28" i="1"/>
  <c r="BL32" i="1"/>
  <c r="BL38" i="1"/>
  <c r="BL20" i="1"/>
  <c r="BL24" i="1"/>
  <c r="BL26" i="1"/>
  <c r="BL30" i="1"/>
  <c r="BL36" i="1"/>
  <c r="BL39" i="1"/>
  <c r="BM6" i="1" l="1"/>
  <c r="BM25" i="1" s="1"/>
  <c r="BM26" i="1"/>
  <c r="BM11" i="1"/>
  <c r="BM38" i="1"/>
  <c r="BM39" i="1"/>
  <c r="BM27" i="1"/>
  <c r="BM22" i="1"/>
  <c r="BM34" i="1"/>
  <c r="BM36" i="1"/>
  <c r="BN8" i="1" l="1"/>
  <c r="BM20" i="1"/>
  <c r="BM31" i="1"/>
  <c r="BM17" i="1"/>
  <c r="BM32" i="1"/>
  <c r="BM29" i="1"/>
  <c r="BM35" i="1"/>
  <c r="BM13" i="1"/>
  <c r="BM30" i="1"/>
  <c r="BM16" i="1"/>
  <c r="BM24" i="1"/>
  <c r="BM7" i="1"/>
  <c r="BM33" i="1"/>
  <c r="BM28" i="1"/>
  <c r="BM21" i="1"/>
  <c r="BM14" i="1"/>
  <c r="BM12" i="1"/>
  <c r="BM15" i="1"/>
  <c r="BM18" i="1"/>
  <c r="BM19" i="1"/>
  <c r="BM23" i="1"/>
  <c r="BM37" i="1"/>
  <c r="BN6" i="1"/>
  <c r="BN7" i="1" s="1"/>
  <c r="BN28" i="1"/>
  <c r="BO8" i="1" l="1"/>
  <c r="BN11" i="1"/>
  <c r="BN16" i="1"/>
  <c r="BN17" i="1"/>
  <c r="BN13" i="1"/>
  <c r="BN22" i="1"/>
  <c r="BN30" i="1"/>
  <c r="BN37" i="1"/>
  <c r="BN14" i="1"/>
  <c r="BN21" i="1"/>
  <c r="BN18" i="1"/>
  <c r="BN31" i="1"/>
  <c r="BN20" i="1"/>
  <c r="BN15" i="1"/>
  <c r="BN12" i="1"/>
  <c r="BN25" i="1"/>
  <c r="BN34" i="1"/>
  <c r="BN19" i="1"/>
  <c r="BN24" i="1"/>
  <c r="BN27" i="1"/>
  <c r="BN32" i="1"/>
  <c r="BN35" i="1"/>
  <c r="BN38" i="1"/>
  <c r="BN39" i="1"/>
  <c r="BN23" i="1"/>
  <c r="BN26" i="1"/>
  <c r="BN29" i="1"/>
  <c r="BN33" i="1"/>
  <c r="BN36" i="1"/>
  <c r="BO6" i="1" l="1"/>
  <c r="BO7" i="1" s="1"/>
  <c r="BO38" i="1"/>
  <c r="BO36" i="1"/>
  <c r="BO32" i="1"/>
  <c r="BO31" i="1"/>
  <c r="BO30" i="1"/>
  <c r="BO28" i="1"/>
  <c r="BO27" i="1"/>
  <c r="BO26" i="1"/>
  <c r="BO17" i="1"/>
  <c r="BO16" i="1"/>
  <c r="BO18" i="1"/>
  <c r="BO23" i="1"/>
  <c r="BO22" i="1"/>
  <c r="BO21" i="1"/>
  <c r="BO20" i="1"/>
  <c r="BO19" i="1"/>
  <c r="BO12" i="1"/>
  <c r="BO15" i="1"/>
  <c r="BO14" i="1"/>
  <c r="BO13" i="1"/>
  <c r="BO11" i="1"/>
  <c r="BO37" i="1" l="1"/>
  <c r="BP8" i="1"/>
  <c r="BO39" i="1"/>
  <c r="BO34" i="1"/>
  <c r="BO24" i="1"/>
  <c r="BO25" i="1"/>
  <c r="BO29" i="1"/>
  <c r="BO33" i="1"/>
  <c r="BO35" i="1"/>
  <c r="BP6" i="1" l="1"/>
  <c r="BP7" i="1" s="1"/>
  <c r="BP23" i="1"/>
  <c r="BP19" i="1"/>
  <c r="BP14" i="1"/>
  <c r="BP13" i="1"/>
  <c r="BP17" i="1"/>
  <c r="BQ8" i="1" l="1"/>
  <c r="BP12" i="1"/>
  <c r="BP15" i="1"/>
  <c r="BP18" i="1"/>
  <c r="BP20" i="1"/>
  <c r="BP27" i="1"/>
  <c r="BP24" i="1"/>
  <c r="BP31" i="1"/>
  <c r="BP39" i="1"/>
  <c r="BP25" i="1"/>
  <c r="BP28" i="1"/>
  <c r="BP32" i="1"/>
  <c r="BP34" i="1"/>
  <c r="BP29" i="1"/>
  <c r="BP33" i="1"/>
  <c r="BP35" i="1"/>
  <c r="BP21" i="1"/>
  <c r="BP36" i="1"/>
  <c r="BP11" i="1"/>
  <c r="BP16" i="1"/>
  <c r="BP22" i="1"/>
  <c r="BP38" i="1"/>
  <c r="BP26" i="1"/>
  <c r="BP30" i="1"/>
  <c r="BP37" i="1"/>
  <c r="BQ6" i="1" l="1"/>
  <c r="BQ7" i="1" s="1"/>
  <c r="BQ14" i="1"/>
  <c r="BR8" i="1" l="1"/>
  <c r="BQ18" i="1"/>
  <c r="BQ26" i="1"/>
  <c r="BQ20" i="1"/>
  <c r="BQ24" i="1"/>
  <c r="BQ12" i="1"/>
  <c r="BQ17" i="1"/>
  <c r="BQ27" i="1"/>
  <c r="BQ21" i="1"/>
  <c r="BQ28" i="1"/>
  <c r="BQ34" i="1"/>
  <c r="BQ38" i="1"/>
  <c r="BQ25" i="1"/>
  <c r="BQ31" i="1"/>
  <c r="BQ30" i="1"/>
  <c r="BQ36" i="1"/>
  <c r="BQ39" i="1"/>
  <c r="BQ15" i="1"/>
  <c r="BQ13" i="1"/>
  <c r="BQ16" i="1"/>
  <c r="BQ33" i="1"/>
  <c r="BQ22" i="1"/>
  <c r="BQ11" i="1"/>
  <c r="BQ29" i="1"/>
  <c r="BQ35" i="1"/>
  <c r="BQ19" i="1"/>
  <c r="BQ23" i="1"/>
  <c r="BQ32" i="1"/>
  <c r="BQ37" i="1"/>
  <c r="BR6" i="1" l="1"/>
  <c r="BR39" i="1" s="1"/>
  <c r="BR37" i="1"/>
  <c r="BR35" i="1"/>
  <c r="BR31" i="1"/>
  <c r="BR29" i="1"/>
  <c r="BR27" i="1"/>
  <c r="BR26" i="1"/>
  <c r="BR24" i="1"/>
  <c r="BR17" i="1"/>
  <c r="BR25" i="1"/>
  <c r="BR21" i="1"/>
  <c r="BR22" i="1"/>
  <c r="BR14" i="1"/>
  <c r="BR11" i="1"/>
  <c r="BR13" i="1"/>
  <c r="BR16" i="1"/>
  <c r="BR15" i="1"/>
  <c r="BR20" i="1"/>
  <c r="BR19" i="1"/>
  <c r="BS8" i="1" l="1"/>
  <c r="BR23" i="1"/>
  <c r="BR34" i="1"/>
  <c r="BR30" i="1"/>
  <c r="BR36" i="1"/>
  <c r="BR12" i="1"/>
  <c r="BR18" i="1"/>
  <c r="BR28" i="1"/>
  <c r="BR33" i="1"/>
  <c r="BR7" i="1"/>
  <c r="BR32" i="1"/>
  <c r="BR38" i="1"/>
  <c r="BS6" i="1"/>
  <c r="BS7" i="1" s="1"/>
  <c r="BT8" i="1" l="1"/>
  <c r="BS15" i="1"/>
  <c r="BS21" i="1"/>
  <c r="BS26" i="1"/>
  <c r="BS30" i="1"/>
  <c r="BS11" i="1"/>
  <c r="BS22" i="1"/>
  <c r="BS18" i="1"/>
  <c r="BS27" i="1"/>
  <c r="BS31" i="1"/>
  <c r="BS34" i="1"/>
  <c r="BS37" i="1"/>
  <c r="BS25" i="1"/>
  <c r="BS38" i="1"/>
  <c r="BS23" i="1"/>
  <c r="BS28" i="1"/>
  <c r="BS32" i="1"/>
  <c r="BS35" i="1"/>
  <c r="BS39" i="1"/>
  <c r="BS12" i="1"/>
  <c r="BS13" i="1"/>
  <c r="BS19" i="1"/>
  <c r="BS16" i="1"/>
  <c r="BS14" i="1"/>
  <c r="BS20" i="1"/>
  <c r="BS24" i="1"/>
  <c r="BS17" i="1"/>
  <c r="BS29" i="1"/>
  <c r="BS33" i="1"/>
  <c r="BS36" i="1"/>
  <c r="BT6" i="1" l="1"/>
  <c r="BT7" i="1" s="1"/>
  <c r="BT39" i="1"/>
  <c r="BT38" i="1"/>
  <c r="BT34" i="1"/>
  <c r="BT37" i="1"/>
  <c r="BT33" i="1"/>
  <c r="BT31" i="1"/>
  <c r="BT30" i="1"/>
  <c r="BT29" i="1"/>
  <c r="BT27" i="1"/>
  <c r="BT26" i="1"/>
  <c r="BT25" i="1"/>
  <c r="BT24" i="1"/>
  <c r="BT23" i="1"/>
  <c r="BT22" i="1"/>
  <c r="BT20" i="1"/>
  <c r="BT19" i="1"/>
  <c r="BT15" i="1"/>
  <c r="BT13" i="1"/>
  <c r="BT11" i="1"/>
  <c r="BT16" i="1"/>
  <c r="BT12" i="1"/>
  <c r="BT17" i="1" l="1"/>
  <c r="BT14" i="1"/>
  <c r="BT21" i="1"/>
  <c r="BT18" i="1"/>
  <c r="BT28" i="1"/>
  <c r="BT32" i="1"/>
  <c r="BT35" i="1"/>
  <c r="BU8" i="1"/>
  <c r="BT36" i="1"/>
  <c r="BU6" i="1" l="1"/>
  <c r="BU7" i="1" s="1"/>
  <c r="BU30" i="1"/>
  <c r="BU20" i="1"/>
  <c r="BU28" i="1"/>
  <c r="BU29" i="1"/>
  <c r="BU21" i="1"/>
  <c r="BU24" i="1"/>
  <c r="BU38" i="1"/>
  <c r="BU14" i="1"/>
  <c r="BU15" i="1"/>
  <c r="BU32" i="1"/>
  <c r="BU22" i="1"/>
  <c r="BU25" i="1"/>
  <c r="BU39" i="1"/>
  <c r="BU12" i="1"/>
  <c r="BU17" i="1"/>
  <c r="BU27" i="1"/>
  <c r="BU13" i="1"/>
  <c r="BU11" i="1"/>
  <c r="BU33" i="1"/>
  <c r="BU34" i="1"/>
  <c r="BU18" i="1"/>
  <c r="BU26" i="1"/>
  <c r="BU16" i="1"/>
  <c r="BU19" i="1"/>
  <c r="BU23" i="1"/>
  <c r="BU35" i="1"/>
  <c r="BU36" i="1"/>
  <c r="BU31" i="1" l="1"/>
  <c r="BU37" i="1"/>
  <c r="BV8" i="1"/>
  <c r="BV6" i="1"/>
  <c r="BV7" i="1" s="1"/>
  <c r="BV32" i="1"/>
  <c r="BV27" i="1"/>
  <c r="BV16" i="1"/>
  <c r="BV23" i="1"/>
  <c r="BV15" i="1"/>
  <c r="BV28" i="1" l="1"/>
  <c r="BV36" i="1"/>
  <c r="BW8" i="1"/>
  <c r="BV11" i="1"/>
  <c r="BV18" i="1"/>
  <c r="BV14" i="1"/>
  <c r="BV19" i="1"/>
  <c r="BV25" i="1"/>
  <c r="BV30" i="1"/>
  <c r="BV35" i="1"/>
  <c r="BV12" i="1"/>
  <c r="BV17" i="1"/>
  <c r="BV13" i="1"/>
  <c r="BV20" i="1"/>
  <c r="BV26" i="1"/>
  <c r="BV31" i="1"/>
  <c r="BV38" i="1"/>
  <c r="BV34" i="1"/>
  <c r="BV39" i="1"/>
  <c r="BV22" i="1"/>
  <c r="BV21" i="1"/>
  <c r="BV24" i="1"/>
  <c r="BV29" i="1"/>
  <c r="BV33" i="1"/>
  <c r="BV37" i="1"/>
  <c r="BW6" i="1" l="1"/>
  <c r="BW7" i="1" s="1"/>
  <c r="BW35" i="1"/>
  <c r="BW36" i="1"/>
  <c r="BW32" i="1"/>
  <c r="BW30" i="1"/>
  <c r="BW29" i="1"/>
  <c r="BW26" i="1"/>
  <c r="BW38" i="1"/>
  <c r="BW39" i="1"/>
  <c r="BW17" i="1"/>
  <c r="BW16" i="1"/>
  <c r="BW18" i="1"/>
  <c r="BW23" i="1"/>
  <c r="BW22" i="1"/>
  <c r="BW21" i="1"/>
  <c r="BW20" i="1"/>
  <c r="BW19" i="1"/>
  <c r="BW12" i="1"/>
  <c r="BW15" i="1"/>
  <c r="BW14" i="1"/>
  <c r="BW13" i="1"/>
  <c r="BW11" i="1"/>
  <c r="BW24" i="1"/>
  <c r="BX8" i="1" l="1"/>
  <c r="BW28" i="1"/>
  <c r="BW33" i="1"/>
  <c r="BW37" i="1"/>
  <c r="BW25" i="1"/>
  <c r="BW27" i="1"/>
  <c r="BW31" i="1"/>
  <c r="BW34" i="1"/>
  <c r="BX6" i="1" l="1"/>
  <c r="BX7" i="1" s="1"/>
  <c r="BX38" i="1"/>
  <c r="BX33" i="1"/>
  <c r="BX28" i="1"/>
  <c r="BX26" i="1"/>
  <c r="BX25" i="1"/>
  <c r="BX18" i="1"/>
  <c r="BX23" i="1"/>
  <c r="BX22" i="1"/>
  <c r="BX21" i="1"/>
  <c r="BX20" i="1"/>
  <c r="BX19" i="1"/>
  <c r="BX24" i="1"/>
  <c r="BX15" i="1"/>
  <c r="BX14" i="1"/>
  <c r="BX13" i="1"/>
  <c r="BX11" i="1"/>
  <c r="BX17" i="1"/>
  <c r="BX12" i="1"/>
  <c r="BX16" i="1"/>
  <c r="BX29" i="1" l="1"/>
  <c r="BY8" i="1"/>
  <c r="BX30" i="1"/>
  <c r="BX27" i="1"/>
  <c r="BX31" i="1"/>
  <c r="BX34" i="1"/>
  <c r="BX35" i="1"/>
  <c r="BX32" i="1"/>
  <c r="BX36" i="1"/>
  <c r="BX37" i="1"/>
  <c r="BY6" i="1"/>
  <c r="BY7" i="1" s="1"/>
  <c r="BY37" i="1"/>
  <c r="BY25" i="1"/>
  <c r="BY33" i="1"/>
  <c r="BY23" i="1"/>
  <c r="BY22" i="1"/>
  <c r="BY19" i="1"/>
  <c r="BY29" i="1"/>
  <c r="BY30" i="1"/>
  <c r="BY26" i="1"/>
  <c r="BY16" i="1"/>
  <c r="BY31" i="1"/>
  <c r="BY11" i="1"/>
  <c r="BY13" i="1"/>
  <c r="BY18" i="1"/>
  <c r="BX39" i="1"/>
  <c r="BY12" i="1" l="1"/>
  <c r="BY27" i="1"/>
  <c r="BY28" i="1"/>
  <c r="BY20" i="1"/>
  <c r="BY24" i="1"/>
  <c r="BY34" i="1"/>
  <c r="BY38" i="1"/>
  <c r="BY14" i="1"/>
  <c r="BY15" i="1"/>
  <c r="BY17" i="1"/>
  <c r="BY32" i="1"/>
  <c r="BY21" i="1"/>
  <c r="BY35" i="1"/>
  <c r="BY36" i="1"/>
  <c r="BY39" i="1"/>
</calcChain>
</file>

<file path=xl/sharedStrings.xml><?xml version="1.0" encoding="utf-8"?>
<sst xmlns="http://schemas.openxmlformats.org/spreadsheetml/2006/main" count="132" uniqueCount="92">
  <si>
    <t>Détails du projet</t>
  </si>
  <si>
    <t>LEGENDE</t>
  </si>
  <si>
    <t>Projet</t>
  </si>
  <si>
    <t>Objectif validé</t>
  </si>
  <si>
    <t>Tâche critique</t>
  </si>
  <si>
    <t>Chef de projet</t>
  </si>
  <si>
    <t>Objectif planifié</t>
  </si>
  <si>
    <t>Tâche non critique</t>
  </si>
  <si>
    <t>Date de début</t>
  </si>
  <si>
    <t>Commentaires</t>
  </si>
  <si>
    <t>N°</t>
  </si>
  <si>
    <t>Tâches</t>
  </si>
  <si>
    <t>Catégorie</t>
  </si>
  <si>
    <t>Responsable</t>
  </si>
  <si>
    <t>Planifié</t>
  </si>
  <si>
    <t>Réel</t>
  </si>
  <si>
    <t>Réalisé</t>
  </si>
  <si>
    <t>Statut</t>
  </si>
  <si>
    <t>Retard sans impact</t>
  </si>
  <si>
    <t>Retard avec impact</t>
  </si>
  <si>
    <t>Date de fin</t>
  </si>
  <si>
    <t>Durée</t>
  </si>
  <si>
    <t>S</t>
  </si>
  <si>
    <t>Année</t>
  </si>
  <si>
    <t>Tâche 1</t>
  </si>
  <si>
    <t>1.1</t>
  </si>
  <si>
    <t>Sous-tâche 1</t>
  </si>
  <si>
    <t>Objectif</t>
  </si>
  <si>
    <t>1.2</t>
  </si>
  <si>
    <t>Sous-tâche 2</t>
  </si>
  <si>
    <t>Critique</t>
  </si>
  <si>
    <t>1.3</t>
  </si>
  <si>
    <t>Sous-tâche 3</t>
  </si>
  <si>
    <t>1.4</t>
  </si>
  <si>
    <t>Sous-tâche 4</t>
  </si>
  <si>
    <t>Non critique</t>
  </si>
  <si>
    <t>1.5</t>
  </si>
  <si>
    <t>Sous-tâche 5</t>
  </si>
  <si>
    <t>1.7</t>
  </si>
  <si>
    <t>Sous-tâche 7</t>
  </si>
  <si>
    <t>1.8</t>
  </si>
  <si>
    <t>Sous-tâche 8</t>
  </si>
  <si>
    <t>1.9</t>
  </si>
  <si>
    <t>Sous-tâche 9</t>
  </si>
  <si>
    <t>1.10</t>
  </si>
  <si>
    <t>Sous-tâche 10</t>
  </si>
  <si>
    <t>1.11</t>
  </si>
  <si>
    <t>Sous-tâche 11</t>
  </si>
  <si>
    <t>1.12</t>
  </si>
  <si>
    <t>Sous-tâche 12</t>
  </si>
  <si>
    <t>1.13</t>
  </si>
  <si>
    <t>Sous-tâche 13</t>
  </si>
  <si>
    <t>1.14</t>
  </si>
  <si>
    <t>Sous-tâche 14</t>
  </si>
  <si>
    <t>1.15</t>
  </si>
  <si>
    <t>Sous-tâche 15</t>
  </si>
  <si>
    <t>1.16</t>
  </si>
  <si>
    <t>Sous-tâche 16</t>
  </si>
  <si>
    <t>1.17</t>
  </si>
  <si>
    <t>Sous-tâche 17</t>
  </si>
  <si>
    <t>1.18</t>
  </si>
  <si>
    <t>Sous-tâche 18</t>
  </si>
  <si>
    <t>1.19</t>
  </si>
  <si>
    <t>Sous-tâche 19</t>
  </si>
  <si>
    <t>1.20</t>
  </si>
  <si>
    <t>Sous-tâche 20</t>
  </si>
  <si>
    <t>1.21</t>
  </si>
  <si>
    <t>Sous-tâche 21</t>
  </si>
  <si>
    <t>1.22</t>
  </si>
  <si>
    <t>Sous-tâche 22</t>
  </si>
  <si>
    <t>1.23</t>
  </si>
  <si>
    <t>Sous-tâche 23</t>
  </si>
  <si>
    <t>1.24</t>
  </si>
  <si>
    <t>Sous-tâche 24</t>
  </si>
  <si>
    <t>1.25</t>
  </si>
  <si>
    <t>Sous-tâche 25</t>
  </si>
  <si>
    <t>1.26</t>
  </si>
  <si>
    <t>Sous-tâche 26</t>
  </si>
  <si>
    <t>1.27</t>
  </si>
  <si>
    <t>Sous-tâche 27</t>
  </si>
  <si>
    <t>1.28</t>
  </si>
  <si>
    <t>Sous-tâche 28</t>
  </si>
  <si>
    <t>1.29</t>
  </si>
  <si>
    <t>Sous-tâche 29</t>
  </si>
  <si>
    <t>Pour ajouter des tâches, insérer une ligne au-dessus de celle-ci</t>
  </si>
  <si>
    <t>total</t>
  </si>
  <si>
    <t>En retard</t>
  </si>
  <si>
    <t>Non commencée</t>
  </si>
  <si>
    <t>En cours</t>
  </si>
  <si>
    <t>Terminée</t>
  </si>
  <si>
    <t>Non retard</t>
  </si>
  <si>
    <t>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</si>
</sst>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9" fontId="3" fillId="3" borderId="0" xfId="1" applyFont="1" applyFill="1" applyBorder="1" applyAlignment="1">
      <alignment horizontal="left"/>
    </xf>
    <xf numFmtId="0" fontId="3" fillId="0" borderId="0" xfId="0" applyFont="1"/>
    <xf numFmtId="0" fontId="4" fillId="0" borderId="0" xfId="0" applyFont="1"/>
    <xf numFmtId="0" fontId="6" fillId="0" borderId="0" xfId="0" applyFont="1" applyFill="1" applyBorder="1" applyAlignment="1"/>
    <xf numFmtId="0" fontId="6" fillId="3" borderId="0" xfId="0" applyFont="1" applyFill="1" applyBorder="1" applyAlignment="1">
      <alignment horizontal="left"/>
    </xf>
    <xf numFmtId="14" fontId="3" fillId="0" borderId="0" xfId="0" applyNumberFormat="1" applyFont="1"/>
    <xf numFmtId="0" fontId="3" fillId="4" borderId="0" xfId="0" applyFont="1" applyFill="1"/>
    <xf numFmtId="0" fontId="3" fillId="0" borderId="0" xfId="0" applyNumberFormat="1" applyFont="1"/>
    <xf numFmtId="0" fontId="5" fillId="0" borderId="0" xfId="0" applyFont="1" applyFill="1" applyBorder="1" applyAlignment="1"/>
    <xf numFmtId="0" fontId="3" fillId="5" borderId="0" xfId="0" applyFont="1" applyFill="1"/>
    <xf numFmtId="14" fontId="6" fillId="0" borderId="0" xfId="0" applyNumberFormat="1" applyFont="1" applyFill="1" applyBorder="1" applyAlignment="1"/>
    <xf numFmtId="164" fontId="5" fillId="0" borderId="0" xfId="0" applyNumberFormat="1" applyFont="1" applyFill="1" applyBorder="1" applyAlignment="1">
      <alignment vertical="top"/>
    </xf>
    <xf numFmtId="164" fontId="5" fillId="3" borderId="0" xfId="0" applyNumberFormat="1" applyFont="1" applyFill="1" applyBorder="1" applyAlignment="1">
      <alignment horizontal="left" vertical="top"/>
    </xf>
    <xf numFmtId="0" fontId="3" fillId="0" borderId="0" xfId="1" applyNumberFormat="1" applyFont="1" applyAlignment="1">
      <alignment horizontal="right" vertical="center"/>
    </xf>
    <xf numFmtId="0" fontId="8" fillId="0" borderId="0" xfId="0" applyFont="1" applyAlignment="1">
      <alignment textRotation="45"/>
    </xf>
    <xf numFmtId="164" fontId="7" fillId="3" borderId="0" xfId="0" applyNumberFormat="1" applyFont="1" applyFill="1" applyBorder="1" applyAlignment="1">
      <alignment vertical="top"/>
    </xf>
    <xf numFmtId="164" fontId="5" fillId="3" borderId="0" xfId="0" applyNumberFormat="1" applyFont="1" applyFill="1" applyBorder="1" applyAlignment="1">
      <alignment vertical="top"/>
    </xf>
    <xf numFmtId="9" fontId="4" fillId="3" borderId="0" xfId="1" applyFont="1" applyFill="1" applyBorder="1" applyAlignment="1">
      <alignment horizontal="left"/>
    </xf>
    <xf numFmtId="9" fontId="3" fillId="0" borderId="0" xfId="1" applyFont="1" applyAlignment="1">
      <alignment horizontal="left"/>
    </xf>
    <xf numFmtId="0" fontId="4" fillId="0" borderId="2" xfId="0" applyNumberFormat="1" applyFont="1" applyBorder="1" applyAlignment="1">
      <alignment horizontal="left"/>
    </xf>
    <xf numFmtId="164" fontId="4" fillId="0" borderId="0" xfId="0" applyNumberFormat="1" applyFont="1" applyAlignment="1">
      <alignment horizontal="left"/>
    </xf>
    <xf numFmtId="0" fontId="9" fillId="6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NumberFormat="1" applyFont="1" applyAlignment="1">
      <alignment horizontal="left" vertical="top"/>
    </xf>
    <xf numFmtId="0" fontId="9" fillId="2" borderId="4" xfId="0" applyFont="1" applyFill="1" applyBorder="1" applyAlignment="1">
      <alignment horizontal="center" vertical="center"/>
    </xf>
    <xf numFmtId="9" fontId="9" fillId="0" borderId="0" xfId="1" applyFont="1" applyFill="1"/>
    <xf numFmtId="0" fontId="9" fillId="7" borderId="9" xfId="0" applyFont="1" applyFill="1" applyBorder="1" applyAlignment="1" applyProtection="1">
      <alignment horizontal="left"/>
      <protection locked="0"/>
    </xf>
    <xf numFmtId="0" fontId="9" fillId="7" borderId="9" xfId="0" applyFont="1" applyFill="1" applyBorder="1" applyProtection="1">
      <protection locked="0"/>
    </xf>
    <xf numFmtId="0" fontId="9" fillId="7" borderId="9" xfId="0" applyFont="1" applyFill="1" applyBorder="1" applyAlignment="1">
      <alignment horizontal="center" vertical="center"/>
    </xf>
    <xf numFmtId="0" fontId="9" fillId="7" borderId="9" xfId="0" applyNumberFormat="1" applyFont="1" applyFill="1" applyBorder="1" applyProtection="1">
      <protection locked="0"/>
    </xf>
    <xf numFmtId="0" fontId="9" fillId="7" borderId="9" xfId="0" applyNumberFormat="1" applyFont="1" applyFill="1" applyBorder="1"/>
    <xf numFmtId="0" fontId="9" fillId="7" borderId="9" xfId="0" applyFont="1" applyFill="1" applyBorder="1" applyAlignment="1">
      <alignment horizontal="left"/>
    </xf>
    <xf numFmtId="9" fontId="9" fillId="7" borderId="9" xfId="0" applyNumberFormat="1" applyFont="1" applyFill="1" applyBorder="1" applyAlignment="1" applyProtection="1">
      <alignment horizontal="left"/>
      <protection locked="0"/>
    </xf>
    <xf numFmtId="9" fontId="9" fillId="7" borderId="9" xfId="1" applyFont="1" applyFill="1" applyBorder="1" applyAlignment="1">
      <alignment horizontal="left"/>
    </xf>
    <xf numFmtId="14" fontId="3" fillId="0" borderId="0" xfId="1" applyNumberFormat="1" applyFont="1" applyFill="1"/>
    <xf numFmtId="0" fontId="10" fillId="0" borderId="9" xfId="0" applyNumberFormat="1" applyFont="1" applyFill="1" applyBorder="1" applyAlignment="1">
      <alignment horizontal="center"/>
    </xf>
    <xf numFmtId="0" fontId="3" fillId="0" borderId="9" xfId="0" applyFont="1" applyBorder="1" applyAlignment="1" applyProtection="1">
      <alignment horizontal="left"/>
      <protection locked="0"/>
    </xf>
    <xf numFmtId="0" fontId="3" fillId="0" borderId="9" xfId="0" applyFont="1" applyFill="1" applyBorder="1" applyProtection="1">
      <protection locked="0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quotePrefix="1" applyNumberFormat="1" applyFont="1" applyFill="1" applyBorder="1" applyAlignment="1">
      <alignment horizontal="center" vertical="center"/>
    </xf>
    <xf numFmtId="0" fontId="3" fillId="0" borderId="9" xfId="0" quotePrefix="1" applyNumberFormat="1" applyFont="1" applyFill="1" applyBorder="1" applyAlignment="1" applyProtection="1">
      <alignment horizontal="center" vertical="center"/>
      <protection locked="0"/>
    </xf>
    <xf numFmtId="0" fontId="3" fillId="0" borderId="9" xfId="0" quotePrefix="1" applyNumberFormat="1" applyFont="1" applyFill="1" applyBorder="1" applyAlignment="1" applyProtection="1">
      <alignment horizontal="center" vertical="center"/>
    </xf>
    <xf numFmtId="9" fontId="3" fillId="0" borderId="9" xfId="1" applyNumberFormat="1" applyFont="1" applyFill="1" applyBorder="1" applyAlignment="1" applyProtection="1">
      <alignment horizontal="left"/>
      <protection locked="0"/>
    </xf>
    <xf numFmtId="9" fontId="3" fillId="0" borderId="9" xfId="1" applyFont="1" applyFill="1" applyBorder="1" applyAlignment="1">
      <alignment horizontal="left"/>
    </xf>
    <xf numFmtId="14" fontId="3" fillId="0" borderId="9" xfId="0" quotePrefix="1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Border="1" applyAlignment="1" applyProtection="1">
      <alignment horizontal="center" vertical="center"/>
      <protection locked="0"/>
    </xf>
    <xf numFmtId="9" fontId="3" fillId="0" borderId="9" xfId="1" applyNumberFormat="1" applyFont="1" applyBorder="1" applyAlignment="1" applyProtection="1">
      <alignment horizontal="left"/>
      <protection locked="0"/>
    </xf>
    <xf numFmtId="9" fontId="3" fillId="0" borderId="9" xfId="0" quotePrefix="1" applyNumberFormat="1" applyFont="1" applyFill="1" applyBorder="1" applyAlignment="1" applyProtection="1">
      <alignment horizontal="left"/>
      <protection locked="0"/>
    </xf>
    <xf numFmtId="0" fontId="3" fillId="0" borderId="10" xfId="0" applyFont="1" applyBorder="1" applyAlignment="1" applyProtection="1">
      <alignment horizontal="left"/>
      <protection locked="0"/>
    </xf>
    <xf numFmtId="0" fontId="3" fillId="0" borderId="10" xfId="0" applyFont="1" applyFill="1" applyBorder="1" applyProtection="1">
      <protection locked="0"/>
    </xf>
    <xf numFmtId="0" fontId="3" fillId="0" borderId="10" xfId="0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0" xfId="0" quotePrefix="1" applyNumberFormat="1" applyFont="1" applyFill="1" applyBorder="1" applyAlignment="1">
      <alignment horizontal="center" vertical="center"/>
    </xf>
    <xf numFmtId="0" fontId="3" fillId="0" borderId="10" xfId="0" quotePrefix="1" applyNumberFormat="1" applyFont="1" applyFill="1" applyBorder="1" applyAlignment="1" applyProtection="1">
      <alignment horizontal="center" vertical="center"/>
      <protection locked="0"/>
    </xf>
    <xf numFmtId="9" fontId="3" fillId="0" borderId="10" xfId="0" quotePrefix="1" applyNumberFormat="1" applyFont="1" applyFill="1" applyBorder="1" applyAlignment="1" applyProtection="1">
      <alignment horizontal="left"/>
      <protection locked="0"/>
    </xf>
    <xf numFmtId="9" fontId="3" fillId="0" borderId="10" xfId="1" applyFont="1" applyFill="1" applyBorder="1" applyAlignment="1">
      <alignment horizontal="left"/>
    </xf>
    <xf numFmtId="0" fontId="10" fillId="0" borderId="10" xfId="0" applyNumberFormat="1" applyFont="1" applyFill="1" applyBorder="1" applyAlignment="1">
      <alignment horizontal="center"/>
    </xf>
    <xf numFmtId="0" fontId="3" fillId="8" borderId="9" xfId="0" applyFont="1" applyFill="1" applyBorder="1" applyAlignment="1">
      <alignment horizontal="left"/>
    </xf>
    <xf numFmtId="0" fontId="3" fillId="8" borderId="9" xfId="0" applyFont="1" applyFill="1" applyBorder="1"/>
    <xf numFmtId="14" fontId="3" fillId="8" borderId="9" xfId="0" applyNumberFormat="1" applyFont="1" applyFill="1" applyBorder="1" applyAlignment="1">
      <alignment horizontal="left"/>
    </xf>
    <xf numFmtId="0" fontId="3" fillId="8" borderId="9" xfId="0" applyNumberFormat="1" applyFont="1" applyFill="1" applyBorder="1" applyAlignment="1">
      <alignment horizontal="center"/>
    </xf>
    <xf numFmtId="14" fontId="3" fillId="8" borderId="9" xfId="0" quotePrefix="1" applyNumberFormat="1" applyFont="1" applyFill="1" applyBorder="1" applyAlignment="1">
      <alignment horizontal="left"/>
    </xf>
    <xf numFmtId="9" fontId="3" fillId="8" borderId="9" xfId="1" applyFont="1" applyFill="1" applyBorder="1" applyAlignment="1">
      <alignment horizontal="left"/>
    </xf>
    <xf numFmtId="14" fontId="3" fillId="8" borderId="9" xfId="1" applyNumberFormat="1" applyFont="1" applyFill="1" applyBorder="1"/>
    <xf numFmtId="14" fontId="3" fillId="0" borderId="0" xfId="0" quotePrefix="1" applyNumberFormat="1" applyFont="1" applyFill="1" applyAlignment="1">
      <alignment horizontal="left"/>
    </xf>
    <xf numFmtId="9" fontId="3" fillId="0" borderId="0" xfId="1" applyFont="1" applyBorder="1" applyAlignment="1">
      <alignment horizontal="left"/>
    </xf>
    <xf numFmtId="9" fontId="3" fillId="0" borderId="0" xfId="1" applyFont="1"/>
    <xf numFmtId="10" fontId="3" fillId="0" borderId="0" xfId="0" quotePrefix="1" applyNumberFormat="1" applyFont="1" applyFill="1" applyAlignment="1">
      <alignment horizontal="left"/>
    </xf>
    <xf numFmtId="0" fontId="3" fillId="0" borderId="0" xfId="0" quotePrefix="1" applyNumberFormat="1" applyFont="1" applyFill="1" applyAlignment="1">
      <alignment horizontal="left"/>
    </xf>
    <xf numFmtId="0" fontId="5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left"/>
    </xf>
    <xf numFmtId="0" fontId="6" fillId="3" borderId="1" xfId="0" applyFont="1" applyFill="1" applyBorder="1" applyAlignment="1" applyProtection="1">
      <alignment horizontal="center"/>
      <protection locked="0"/>
    </xf>
    <xf numFmtId="14" fontId="6" fillId="3" borderId="1" xfId="0" applyNumberFormat="1" applyFont="1" applyFill="1" applyBorder="1" applyAlignment="1" applyProtection="1">
      <alignment horizontal="center"/>
      <protection locked="0"/>
    </xf>
    <xf numFmtId="164" fontId="7" fillId="3" borderId="1" xfId="0" applyNumberFormat="1" applyFont="1" applyFill="1" applyBorder="1" applyAlignment="1" applyProtection="1">
      <alignment horizontal="left" vertical="top"/>
      <protection locked="0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9" fontId="9" fillId="2" borderId="4" xfId="1" applyFont="1" applyFill="1" applyBorder="1" applyAlignment="1">
      <alignment horizontal="center" vertical="center" wrapText="1"/>
    </xf>
    <xf numFmtId="9" fontId="9" fillId="2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33">
    <dxf>
      <border>
        <left style="thin">
          <color rgb="FFFF0000"/>
        </left>
        <vertical/>
        <horizontal/>
      </border>
    </dxf>
    <dxf>
      <font>
        <color theme="0"/>
      </font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6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70C0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ill>
        <patternFill>
          <bgColor rgb="FF0070C0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border>
        <left style="thin">
          <color rgb="FFFF0000"/>
        </left>
        <vertical/>
        <horizontal/>
      </border>
    </dxf>
    <dxf>
      <font>
        <color theme="0"/>
      </font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6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border>
        <left style="thin">
          <color rgb="FFFF0000"/>
        </left>
        <vertical/>
        <horizontal/>
      </border>
    </dxf>
    <dxf>
      <font>
        <color theme="0"/>
      </font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6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70C0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Q$1" horiz="1" inc="5" max="180" page="10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</xdr:colOff>
          <xdr:row>8</xdr:row>
          <xdr:rowOff>19050</xdr:rowOff>
        </xdr:from>
        <xdr:to>
          <xdr:col>77</xdr:col>
          <xdr:colOff>0</xdr:colOff>
          <xdr:row>9</xdr:row>
          <xdr:rowOff>104775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18</xdr:col>
      <xdr:colOff>140066</xdr:colOff>
      <xdr:row>1</xdr:row>
      <xdr:rowOff>13974</xdr:rowOff>
    </xdr:from>
    <xdr:to>
      <xdr:col>19</xdr:col>
      <xdr:colOff>161924</xdr:colOff>
      <xdr:row>2</xdr:row>
      <xdr:rowOff>25010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" t="1" r="3068" b="17888"/>
        <a:stretch/>
      </xdr:blipFill>
      <xdr:spPr>
        <a:xfrm>
          <a:off x="5641706" y="196854"/>
          <a:ext cx="197118" cy="163436"/>
        </a:xfrm>
        <a:prstGeom prst="rect">
          <a:avLst/>
        </a:prstGeom>
      </xdr:spPr>
    </xdr:pic>
    <xdr:clientData/>
  </xdr:twoCellAnchor>
  <xdr:twoCellAnchor editAs="oneCell">
    <xdr:from>
      <xdr:col>18</xdr:col>
      <xdr:colOff>152693</xdr:colOff>
      <xdr:row>2</xdr:row>
      <xdr:rowOff>122482</xdr:rowOff>
    </xdr:from>
    <xdr:to>
      <xdr:col>19</xdr:col>
      <xdr:colOff>159643</xdr:colOff>
      <xdr:row>4</xdr:row>
      <xdr:rowOff>4993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54333" y="457762"/>
          <a:ext cx="182210" cy="16445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08313/Desktop/Suivi%20de%20projet/DIA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GANTT"/>
      <sheetName val="BUDGET"/>
      <sheetName val="Plan d'actions"/>
      <sheetName val="Liste"/>
      <sheetName val="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A3">
            <v>2015</v>
          </cell>
          <cell r="B3">
            <v>53</v>
          </cell>
        </row>
        <row r="4">
          <cell r="A4">
            <v>2016</v>
          </cell>
          <cell r="B4">
            <v>52</v>
          </cell>
        </row>
        <row r="5">
          <cell r="A5">
            <v>2017</v>
          </cell>
          <cell r="B5">
            <v>52</v>
          </cell>
        </row>
        <row r="6">
          <cell r="A6">
            <v>2018</v>
          </cell>
          <cell r="B6">
            <v>52</v>
          </cell>
        </row>
        <row r="7">
          <cell r="A7">
            <v>2019</v>
          </cell>
          <cell r="B7">
            <v>52</v>
          </cell>
        </row>
        <row r="8">
          <cell r="A8">
            <v>2020</v>
          </cell>
          <cell r="B8">
            <v>53</v>
          </cell>
        </row>
        <row r="9">
          <cell r="A9">
            <v>2021</v>
          </cell>
          <cell r="B9">
            <v>52</v>
          </cell>
        </row>
        <row r="10">
          <cell r="A10">
            <v>2022</v>
          </cell>
          <cell r="B10">
            <v>52</v>
          </cell>
        </row>
        <row r="11">
          <cell r="A11">
            <v>2023</v>
          </cell>
          <cell r="B11">
            <v>52</v>
          </cell>
        </row>
        <row r="12">
          <cell r="A12">
            <v>2024</v>
          </cell>
          <cell r="B12">
            <v>52</v>
          </cell>
        </row>
        <row r="13">
          <cell r="A13">
            <v>2025</v>
          </cell>
          <cell r="B13">
            <v>52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E98"/>
  <sheetViews>
    <sheetView showGridLines="0" tabSelected="1" topLeftCell="M1" zoomScaleNormal="100" workbookViewId="0">
      <pane ySplit="10" topLeftCell="A11" activePane="bottomLeft" state="frozen"/>
      <selection pane="bottomLeft" activeCell="AY15" sqref="AY15"/>
    </sheetView>
  </sheetViews>
  <sheetFormatPr baseColWidth="10" defaultColWidth="11" defaultRowHeight="11.25" outlineLevelCol="1" x14ac:dyDescent="0.2"/>
  <cols>
    <col min="1" max="1" width="4" style="25" bestFit="1" customWidth="1"/>
    <col min="2" max="2" width="10" style="4" bestFit="1" customWidth="1"/>
    <col min="3" max="3" width="9.28515625" style="4" customWidth="1"/>
    <col min="4" max="4" width="11.5703125" style="4" customWidth="1"/>
    <col min="5" max="5" width="4.28515625" style="4" hidden="1" customWidth="1" outlineLevel="1"/>
    <col min="6" max="6" width="9" style="25" hidden="1" customWidth="1" outlineLevel="1"/>
    <col min="7" max="7" width="5.42578125" style="10" hidden="1" customWidth="1" outlineLevel="1"/>
    <col min="8" max="8" width="4" style="10" hidden="1" customWidth="1" outlineLevel="1"/>
    <col min="9" max="9" width="8.140625" style="25" hidden="1" customWidth="1" outlineLevel="1"/>
    <col min="10" max="10" width="5" style="25" customWidth="1" collapsed="1"/>
    <col min="11" max="11" width="6.5703125" style="25" customWidth="1"/>
    <col min="12" max="12" width="5.42578125" style="25" hidden="1" customWidth="1"/>
    <col min="13" max="13" width="5.7109375" style="25" customWidth="1"/>
    <col min="14" max="14" width="5.7109375" style="25" bestFit="1" customWidth="1"/>
    <col min="15" max="15" width="7.28515625" style="25" bestFit="1" customWidth="1"/>
    <col min="16" max="16" width="12.42578125" style="72" bestFit="1" customWidth="1"/>
    <col min="17" max="17" width="9" style="73" hidden="1" customWidth="1" outlineLevel="1"/>
    <col min="18" max="18" width="2.7109375" style="4" customWidth="1" collapsed="1"/>
    <col min="19" max="77" width="2.5703125" style="4" customWidth="1"/>
    <col min="78" max="82" width="11" style="4" hidden="1" customWidth="1" outlineLevel="1"/>
    <col min="83" max="83" width="11" style="4" collapsed="1"/>
    <col min="84" max="16384" width="11" style="4"/>
  </cols>
  <sheetData>
    <row r="1" spans="1:82" ht="15" x14ac:dyDescent="0.25">
      <c r="A1" s="77" t="s">
        <v>0</v>
      </c>
      <c r="B1" s="77"/>
      <c r="C1" s="77"/>
      <c r="D1" s="77"/>
      <c r="E1" s="1"/>
      <c r="F1" s="1"/>
      <c r="G1" s="1"/>
      <c r="H1" s="1"/>
      <c r="I1" s="1"/>
      <c r="J1" s="2"/>
      <c r="K1" s="2"/>
      <c r="L1" s="2"/>
      <c r="M1" s="2"/>
      <c r="N1" s="2"/>
      <c r="O1" s="2"/>
      <c r="P1" s="3"/>
      <c r="Q1" s="4">
        <v>0</v>
      </c>
      <c r="S1" s="5" t="s">
        <v>1</v>
      </c>
    </row>
    <row r="2" spans="1:82" ht="12" x14ac:dyDescent="0.2">
      <c r="A2" s="78" t="s">
        <v>2</v>
      </c>
      <c r="B2" s="78"/>
      <c r="C2" s="79"/>
      <c r="D2" s="79"/>
      <c r="E2" s="6"/>
      <c r="F2" s="6"/>
      <c r="G2" s="6"/>
      <c r="H2" s="6"/>
      <c r="I2" s="6"/>
      <c r="J2" s="7"/>
      <c r="K2" s="7"/>
      <c r="L2" s="7"/>
      <c r="M2" s="7"/>
      <c r="N2" s="7"/>
      <c r="O2" s="7"/>
      <c r="P2" s="3"/>
      <c r="Q2" s="8">
        <f ca="1">TODAY()</f>
        <v>43521</v>
      </c>
      <c r="U2" s="4" t="s">
        <v>3</v>
      </c>
      <c r="Z2" s="9"/>
      <c r="AB2" s="4" t="s">
        <v>4</v>
      </c>
    </row>
    <row r="3" spans="1:82" ht="12" x14ac:dyDescent="0.2">
      <c r="A3" s="78" t="s">
        <v>5</v>
      </c>
      <c r="B3" s="78"/>
      <c r="C3" s="79"/>
      <c r="D3" s="79"/>
      <c r="E3" s="6"/>
      <c r="F3" s="6"/>
      <c r="G3" s="6"/>
      <c r="H3" s="6"/>
      <c r="I3" s="6"/>
      <c r="J3" s="7"/>
      <c r="K3" s="7"/>
      <c r="L3" s="7"/>
      <c r="M3" s="7"/>
      <c r="N3" s="7"/>
      <c r="O3" s="7"/>
      <c r="P3" s="3"/>
      <c r="Q3" s="10">
        <f>WEEKNUM(Q4,2)</f>
        <v>52</v>
      </c>
      <c r="AP3" s="4" t="b">
        <f>AND($C11="Non Critique",VALUE(R$6&amp;IF(VALUE(R$8)&lt;10,"0","")&amp;R$8)&gt;=VALUE($K11&amp;IF($J11&lt;10,"0","")&amp;$J11),
VALUE(R$6&amp;IF(VALUE(R$8)&lt;10,"0","")&amp;R$8)&lt;=VALUE($N11&amp;IF($M11&lt;10,"0","")&amp;$M11))</f>
        <v>0</v>
      </c>
    </row>
    <row r="4" spans="1:82" ht="10.5" customHeight="1" x14ac:dyDescent="0.2">
      <c r="A4" s="76"/>
      <c r="B4" s="76"/>
      <c r="C4" s="76"/>
      <c r="D4" s="76"/>
      <c r="E4" s="11"/>
      <c r="F4" s="11"/>
      <c r="G4" s="11"/>
      <c r="H4" s="11"/>
      <c r="I4" s="11"/>
      <c r="J4" s="7"/>
      <c r="K4" s="7"/>
      <c r="L4" s="7"/>
      <c r="M4" s="7"/>
      <c r="N4" s="7"/>
      <c r="O4" s="7"/>
      <c r="P4" s="3"/>
      <c r="Q4" s="8">
        <f>C5+Q1*7</f>
        <v>43460</v>
      </c>
      <c r="U4" s="4" t="s">
        <v>6</v>
      </c>
      <c r="Z4" s="12"/>
      <c r="AB4" s="4" t="s">
        <v>7</v>
      </c>
    </row>
    <row r="5" spans="1:82" ht="12" x14ac:dyDescent="0.2">
      <c r="A5" s="78" t="s">
        <v>8</v>
      </c>
      <c r="B5" s="78"/>
      <c r="C5" s="80">
        <v>43460</v>
      </c>
      <c r="D5" s="80"/>
      <c r="E5" s="13"/>
      <c r="F5" s="13"/>
      <c r="G5" s="13"/>
      <c r="H5" s="13"/>
      <c r="I5" s="13"/>
      <c r="J5" s="7"/>
      <c r="K5" s="7"/>
      <c r="L5" s="7"/>
      <c r="M5" s="7"/>
      <c r="N5" s="7"/>
      <c r="O5" s="7"/>
      <c r="P5" s="3"/>
      <c r="Q5" s="10">
        <f ca="1">YEAR(Q2)</f>
        <v>2019</v>
      </c>
    </row>
    <row r="6" spans="1:82" ht="28.15" customHeight="1" x14ac:dyDescent="0.2">
      <c r="A6" s="81" t="s">
        <v>9</v>
      </c>
      <c r="B6" s="81"/>
      <c r="C6" s="81"/>
      <c r="D6" s="81"/>
      <c r="E6" s="14"/>
      <c r="F6" s="14"/>
      <c r="G6" s="14"/>
      <c r="H6" s="14"/>
      <c r="I6" s="14"/>
      <c r="J6" s="15"/>
      <c r="K6" s="15"/>
      <c r="L6" s="15"/>
      <c r="M6" s="15"/>
      <c r="N6" s="15"/>
      <c r="O6" s="15"/>
      <c r="P6" s="3"/>
      <c r="Q6" s="16">
        <f ca="1">_xlfn.ISOWEEKNUM(Q2)</f>
        <v>9</v>
      </c>
      <c r="R6" s="17">
        <f>YEAR(Q4)</f>
        <v>2018</v>
      </c>
      <c r="S6" s="17">
        <f t="shared" ref="S6:BY6" si="0">IF(S8="1",R6+1,R6)</f>
        <v>2019</v>
      </c>
      <c r="T6" s="17">
        <f t="shared" si="0"/>
        <v>2019</v>
      </c>
      <c r="U6" s="17">
        <f t="shared" si="0"/>
        <v>2019</v>
      </c>
      <c r="V6" s="17">
        <f t="shared" si="0"/>
        <v>2019</v>
      </c>
      <c r="W6" s="17">
        <f t="shared" si="0"/>
        <v>2019</v>
      </c>
      <c r="X6" s="17">
        <f t="shared" si="0"/>
        <v>2019</v>
      </c>
      <c r="Y6" s="17">
        <f t="shared" si="0"/>
        <v>2019</v>
      </c>
      <c r="Z6" s="17">
        <f t="shared" si="0"/>
        <v>2019</v>
      </c>
      <c r="AA6" s="17">
        <f t="shared" si="0"/>
        <v>2019</v>
      </c>
      <c r="AB6" s="17">
        <f t="shared" si="0"/>
        <v>2019</v>
      </c>
      <c r="AC6" s="17">
        <f t="shared" si="0"/>
        <v>2019</v>
      </c>
      <c r="AD6" s="17">
        <f t="shared" si="0"/>
        <v>2019</v>
      </c>
      <c r="AE6" s="17">
        <f t="shared" si="0"/>
        <v>2019</v>
      </c>
      <c r="AF6" s="17">
        <f t="shared" si="0"/>
        <v>2019</v>
      </c>
      <c r="AG6" s="17">
        <f t="shared" si="0"/>
        <v>2019</v>
      </c>
      <c r="AH6" s="17">
        <f t="shared" si="0"/>
        <v>2019</v>
      </c>
      <c r="AI6" s="17">
        <f t="shared" si="0"/>
        <v>2019</v>
      </c>
      <c r="AJ6" s="17">
        <f t="shared" si="0"/>
        <v>2019</v>
      </c>
      <c r="AK6" s="17">
        <f t="shared" si="0"/>
        <v>2019</v>
      </c>
      <c r="AL6" s="17">
        <f t="shared" si="0"/>
        <v>2019</v>
      </c>
      <c r="AM6" s="17">
        <f t="shared" si="0"/>
        <v>2019</v>
      </c>
      <c r="AN6" s="17">
        <f t="shared" si="0"/>
        <v>2019</v>
      </c>
      <c r="AO6" s="17">
        <f t="shared" si="0"/>
        <v>2019</v>
      </c>
      <c r="AP6" s="17">
        <f t="shared" si="0"/>
        <v>2019</v>
      </c>
      <c r="AQ6" s="17">
        <f t="shared" si="0"/>
        <v>2019</v>
      </c>
      <c r="AR6" s="17">
        <f t="shared" si="0"/>
        <v>2019</v>
      </c>
      <c r="AS6" s="17">
        <f t="shared" si="0"/>
        <v>2019</v>
      </c>
      <c r="AT6" s="17">
        <f t="shared" si="0"/>
        <v>2019</v>
      </c>
      <c r="AU6" s="17">
        <f t="shared" si="0"/>
        <v>2019</v>
      </c>
      <c r="AV6" s="17">
        <f t="shared" si="0"/>
        <v>2019</v>
      </c>
      <c r="AW6" s="17">
        <f t="shared" si="0"/>
        <v>2019</v>
      </c>
      <c r="AX6" s="17">
        <f t="shared" si="0"/>
        <v>2019</v>
      </c>
      <c r="AY6" s="17">
        <f t="shared" si="0"/>
        <v>2019</v>
      </c>
      <c r="AZ6" s="17">
        <f t="shared" si="0"/>
        <v>2019</v>
      </c>
      <c r="BA6" s="17">
        <f t="shared" si="0"/>
        <v>2019</v>
      </c>
      <c r="BB6" s="17">
        <f t="shared" si="0"/>
        <v>2019</v>
      </c>
      <c r="BC6" s="17">
        <f t="shared" si="0"/>
        <v>2019</v>
      </c>
      <c r="BD6" s="17">
        <f t="shared" si="0"/>
        <v>2019</v>
      </c>
      <c r="BE6" s="17">
        <f t="shared" si="0"/>
        <v>2019</v>
      </c>
      <c r="BF6" s="17">
        <f t="shared" si="0"/>
        <v>2019</v>
      </c>
      <c r="BG6" s="17">
        <f t="shared" si="0"/>
        <v>2019</v>
      </c>
      <c r="BH6" s="17">
        <f t="shared" si="0"/>
        <v>2019</v>
      </c>
      <c r="BI6" s="17">
        <f t="shared" si="0"/>
        <v>2019</v>
      </c>
      <c r="BJ6" s="17">
        <f t="shared" si="0"/>
        <v>2019</v>
      </c>
      <c r="BK6" s="17">
        <f t="shared" si="0"/>
        <v>2019</v>
      </c>
      <c r="BL6" s="17">
        <f t="shared" si="0"/>
        <v>2019</v>
      </c>
      <c r="BM6" s="17">
        <f t="shared" si="0"/>
        <v>2019</v>
      </c>
      <c r="BN6" s="17">
        <f t="shared" si="0"/>
        <v>2019</v>
      </c>
      <c r="BO6" s="17">
        <f t="shared" si="0"/>
        <v>2019</v>
      </c>
      <c r="BP6" s="17">
        <f t="shared" si="0"/>
        <v>2019</v>
      </c>
      <c r="BQ6" s="17">
        <f t="shared" si="0"/>
        <v>2019</v>
      </c>
      <c r="BR6" s="17">
        <f t="shared" si="0"/>
        <v>2019</v>
      </c>
      <c r="BS6" s="17">
        <f t="shared" si="0"/>
        <v>2020</v>
      </c>
      <c r="BT6" s="17">
        <f t="shared" si="0"/>
        <v>2020</v>
      </c>
      <c r="BU6" s="17">
        <f t="shared" si="0"/>
        <v>2020</v>
      </c>
      <c r="BV6" s="17">
        <f t="shared" si="0"/>
        <v>2020</v>
      </c>
      <c r="BW6" s="17">
        <f t="shared" si="0"/>
        <v>2020</v>
      </c>
      <c r="BX6" s="17">
        <f t="shared" si="0"/>
        <v>2020</v>
      </c>
      <c r="BY6" s="17">
        <f t="shared" si="0"/>
        <v>2020</v>
      </c>
    </row>
    <row r="7" spans="1:82" s="23" customFormat="1" ht="13.9" customHeight="1" x14ac:dyDescent="0.2">
      <c r="A7" s="18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20"/>
      <c r="Q7" s="21"/>
      <c r="R7" s="22" t="str">
        <f>TEXT((DATE(R6,1,3)-WEEKDAY(DATE(R6,1,3))+7*R8),"mmm")</f>
        <v>déc</v>
      </c>
      <c r="S7" s="22" t="str">
        <f t="shared" ref="S7:BY7" si="1">TEXT((DATE(S6,1,3)-WEEKDAY(DATE(S6,1,3))+7*S8),"mmm")</f>
        <v>janv</v>
      </c>
      <c r="T7" s="22" t="str">
        <f t="shared" si="1"/>
        <v>janv</v>
      </c>
      <c r="U7" s="22" t="str">
        <f t="shared" si="1"/>
        <v>janv</v>
      </c>
      <c r="V7" s="22" t="str">
        <f t="shared" si="1"/>
        <v>janv</v>
      </c>
      <c r="W7" s="22" t="str">
        <f t="shared" si="1"/>
        <v>févr</v>
      </c>
      <c r="X7" s="22" t="str">
        <f t="shared" si="1"/>
        <v>févr</v>
      </c>
      <c r="Y7" s="22" t="str">
        <f t="shared" si="1"/>
        <v>févr</v>
      </c>
      <c r="Z7" s="22" t="str">
        <f t="shared" si="1"/>
        <v>févr</v>
      </c>
      <c r="AA7" s="22" t="str">
        <f t="shared" si="1"/>
        <v>mars</v>
      </c>
      <c r="AB7" s="22" t="str">
        <f t="shared" si="1"/>
        <v>mars</v>
      </c>
      <c r="AC7" s="22" t="str">
        <f t="shared" si="1"/>
        <v>mars</v>
      </c>
      <c r="AD7" s="22" t="str">
        <f t="shared" si="1"/>
        <v>mars</v>
      </c>
      <c r="AE7" s="22" t="str">
        <f t="shared" si="1"/>
        <v>mars</v>
      </c>
      <c r="AF7" s="22" t="str">
        <f t="shared" si="1"/>
        <v>avr</v>
      </c>
      <c r="AG7" s="22" t="str">
        <f t="shared" si="1"/>
        <v>avr</v>
      </c>
      <c r="AH7" s="22" t="str">
        <f t="shared" si="1"/>
        <v>avr</v>
      </c>
      <c r="AI7" s="22" t="str">
        <f t="shared" si="1"/>
        <v>avr</v>
      </c>
      <c r="AJ7" s="22" t="str">
        <f t="shared" si="1"/>
        <v>mai</v>
      </c>
      <c r="AK7" s="22" t="str">
        <f t="shared" si="1"/>
        <v>mai</v>
      </c>
      <c r="AL7" s="22" t="str">
        <f t="shared" si="1"/>
        <v>mai</v>
      </c>
      <c r="AM7" s="22" t="str">
        <f t="shared" si="1"/>
        <v>mai</v>
      </c>
      <c r="AN7" s="22" t="str">
        <f t="shared" si="1"/>
        <v>juin</v>
      </c>
      <c r="AO7" s="22" t="str">
        <f t="shared" si="1"/>
        <v>juin</v>
      </c>
      <c r="AP7" s="22" t="str">
        <f t="shared" si="1"/>
        <v>juin</v>
      </c>
      <c r="AQ7" s="22" t="str">
        <f t="shared" si="1"/>
        <v>juin</v>
      </c>
      <c r="AR7" s="22" t="str">
        <f t="shared" si="1"/>
        <v>juin</v>
      </c>
      <c r="AS7" s="22" t="str">
        <f t="shared" si="1"/>
        <v>juil</v>
      </c>
      <c r="AT7" s="22" t="str">
        <f t="shared" si="1"/>
        <v>juil</v>
      </c>
      <c r="AU7" s="22" t="str">
        <f t="shared" si="1"/>
        <v>juil</v>
      </c>
      <c r="AV7" s="22" t="str">
        <f t="shared" si="1"/>
        <v>juil</v>
      </c>
      <c r="AW7" s="22" t="str">
        <f t="shared" si="1"/>
        <v>août</v>
      </c>
      <c r="AX7" s="22" t="str">
        <f t="shared" si="1"/>
        <v>août</v>
      </c>
      <c r="AY7" s="22" t="str">
        <f t="shared" si="1"/>
        <v>août</v>
      </c>
      <c r="AZ7" s="22" t="str">
        <f t="shared" si="1"/>
        <v>août</v>
      </c>
      <c r="BA7" s="22" t="str">
        <f t="shared" si="1"/>
        <v>août</v>
      </c>
      <c r="BB7" s="22" t="str">
        <f t="shared" si="1"/>
        <v>sept</v>
      </c>
      <c r="BC7" s="22" t="str">
        <f t="shared" si="1"/>
        <v>sept</v>
      </c>
      <c r="BD7" s="22" t="str">
        <f t="shared" si="1"/>
        <v>sept</v>
      </c>
      <c r="BE7" s="22" t="str">
        <f t="shared" si="1"/>
        <v>sept</v>
      </c>
      <c r="BF7" s="22" t="str">
        <f t="shared" si="1"/>
        <v>oct</v>
      </c>
      <c r="BG7" s="22" t="str">
        <f t="shared" si="1"/>
        <v>oct</v>
      </c>
      <c r="BH7" s="22" t="str">
        <f t="shared" si="1"/>
        <v>oct</v>
      </c>
      <c r="BI7" s="22" t="str">
        <f t="shared" si="1"/>
        <v>oct</v>
      </c>
      <c r="BJ7" s="22" t="str">
        <f t="shared" si="1"/>
        <v>nov</v>
      </c>
      <c r="BK7" s="22" t="str">
        <f t="shared" si="1"/>
        <v>nov</v>
      </c>
      <c r="BL7" s="22" t="str">
        <f t="shared" si="1"/>
        <v>nov</v>
      </c>
      <c r="BM7" s="22" t="str">
        <f t="shared" si="1"/>
        <v>nov</v>
      </c>
      <c r="BN7" s="22" t="str">
        <f t="shared" si="1"/>
        <v>nov</v>
      </c>
      <c r="BO7" s="22" t="str">
        <f t="shared" si="1"/>
        <v>déc</v>
      </c>
      <c r="BP7" s="22" t="str">
        <f t="shared" si="1"/>
        <v>déc</v>
      </c>
      <c r="BQ7" s="22" t="str">
        <f t="shared" si="1"/>
        <v>déc</v>
      </c>
      <c r="BR7" s="22" t="str">
        <f t="shared" si="1"/>
        <v>déc</v>
      </c>
      <c r="BS7" s="22" t="str">
        <f t="shared" si="1"/>
        <v>janv</v>
      </c>
      <c r="BT7" s="22" t="str">
        <f t="shared" si="1"/>
        <v>janv</v>
      </c>
      <c r="BU7" s="22" t="str">
        <f t="shared" si="1"/>
        <v>janv</v>
      </c>
      <c r="BV7" s="22" t="str">
        <f t="shared" si="1"/>
        <v>janv</v>
      </c>
      <c r="BW7" s="22" t="str">
        <f t="shared" si="1"/>
        <v>févr</v>
      </c>
      <c r="BX7" s="22" t="str">
        <f t="shared" si="1"/>
        <v>févr</v>
      </c>
      <c r="BY7" s="22" t="str">
        <f t="shared" si="1"/>
        <v>févr</v>
      </c>
    </row>
    <row r="8" spans="1:82" s="25" customFormat="1" ht="10.15" customHeight="1" x14ac:dyDescent="0.2">
      <c r="A8" s="82" t="s">
        <v>10</v>
      </c>
      <c r="B8" s="84" t="s">
        <v>11</v>
      </c>
      <c r="C8" s="85" t="s">
        <v>12</v>
      </c>
      <c r="D8" s="85" t="s">
        <v>13</v>
      </c>
      <c r="E8" s="84" t="s">
        <v>14</v>
      </c>
      <c r="F8" s="84"/>
      <c r="G8" s="84"/>
      <c r="H8" s="84"/>
      <c r="I8" s="84"/>
      <c r="J8" s="89" t="s">
        <v>15</v>
      </c>
      <c r="K8" s="91"/>
      <c r="L8" s="91"/>
      <c r="M8" s="91"/>
      <c r="N8" s="90"/>
      <c r="O8" s="92" t="s">
        <v>16</v>
      </c>
      <c r="P8" s="92" t="s">
        <v>17</v>
      </c>
      <c r="Q8" s="21"/>
      <c r="R8" s="24">
        <f>Q3</f>
        <v>52</v>
      </c>
      <c r="S8" s="24" t="str">
        <f>IF(R8=VLOOKUP(R6,[1]Liste!$A$3:$B$13,2,FALSE),"1",R8+1)</f>
        <v>1</v>
      </c>
      <c r="T8" s="24">
        <f>IF(S8=VLOOKUP(S6,[1]Liste!$A$3:$B$13,2,FALSE),"1",S8+1)</f>
        <v>2</v>
      </c>
      <c r="U8" s="24">
        <f>IF(T8=VLOOKUP(T6,[1]Liste!$A$3:$B$13,2,FALSE),"1",T8+1)</f>
        <v>3</v>
      </c>
      <c r="V8" s="24">
        <f>IF(U8=VLOOKUP(U6,[1]Liste!$A$3:$B$13,2,FALSE),"1",U8+1)</f>
        <v>4</v>
      </c>
      <c r="W8" s="24">
        <f>IF(V8=VLOOKUP(V6,[1]Liste!$A$3:$B$13,2,FALSE),"1",V8+1)</f>
        <v>5</v>
      </c>
      <c r="X8" s="24">
        <f>IF(W8=VLOOKUP(W6,[1]Liste!$A$3:$B$13,2,FALSE),"1",W8+1)</f>
        <v>6</v>
      </c>
      <c r="Y8" s="24">
        <f>IF(X8=VLOOKUP(X6,[1]Liste!$A$3:$B$13,2,FALSE),"1",X8+1)</f>
        <v>7</v>
      </c>
      <c r="Z8" s="24">
        <f>IF(Y8=VLOOKUP(Y6,[1]Liste!$A$3:$B$13,2,FALSE),"1",Y8+1)</f>
        <v>8</v>
      </c>
      <c r="AA8" s="24">
        <f>IF(Z8=VLOOKUP(Z6,[1]Liste!$A$3:$B$13,2,FALSE),"1",Z8+1)</f>
        <v>9</v>
      </c>
      <c r="AB8" s="24">
        <f>IF(AA8=VLOOKUP(AA6,[1]Liste!$A$3:$B$13,2,FALSE),"1",AA8+1)</f>
        <v>10</v>
      </c>
      <c r="AC8" s="24">
        <f>IF(AB8=VLOOKUP(AB6,[1]Liste!$A$3:$B$13,2,FALSE),"1",AB8+1)</f>
        <v>11</v>
      </c>
      <c r="AD8" s="24">
        <f>IF(AC8=VLOOKUP(AC6,[1]Liste!$A$3:$B$13,2,FALSE),"1",AC8+1)</f>
        <v>12</v>
      </c>
      <c r="AE8" s="24">
        <f>IF(AD8=VLOOKUP(AD6,[1]Liste!$A$3:$B$13,2,FALSE),"1",AD8+1)</f>
        <v>13</v>
      </c>
      <c r="AF8" s="24">
        <f>IF(AE8=VLOOKUP(AE6,[1]Liste!$A$3:$B$13,2,FALSE),"1",AE8+1)</f>
        <v>14</v>
      </c>
      <c r="AG8" s="24">
        <f>IF(AF8=VLOOKUP(AF6,[1]Liste!$A$3:$B$13,2,FALSE),"1",AF8+1)</f>
        <v>15</v>
      </c>
      <c r="AH8" s="24">
        <f>IF(AG8=VLOOKUP(AG6,[1]Liste!$A$3:$B$13,2,FALSE),"1",AG8+1)</f>
        <v>16</v>
      </c>
      <c r="AI8" s="24">
        <f>IF(AH8=VLOOKUP(AH6,[1]Liste!$A$3:$B$13,2,FALSE),"1",AH8+1)</f>
        <v>17</v>
      </c>
      <c r="AJ8" s="24">
        <f>IF(AI8=VLOOKUP(AI6,[1]Liste!$A$3:$B$13,2,FALSE),"1",AI8+1)</f>
        <v>18</v>
      </c>
      <c r="AK8" s="24">
        <f>IF(AJ8=VLOOKUP(AJ6,[1]Liste!$A$3:$B$13,2,FALSE),"1",AJ8+1)</f>
        <v>19</v>
      </c>
      <c r="AL8" s="24">
        <f>IF(AK8=VLOOKUP(AK6,[1]Liste!$A$3:$B$13,2,FALSE),"1",AK8+1)</f>
        <v>20</v>
      </c>
      <c r="AM8" s="24">
        <f>IF(AL8=VLOOKUP(AL6,[1]Liste!$A$3:$B$13,2,FALSE),"1",AL8+1)</f>
        <v>21</v>
      </c>
      <c r="AN8" s="24">
        <f>IF(AM8=VLOOKUP(AM6,[1]Liste!$A$3:$B$13,2,FALSE),"1",AM8+1)</f>
        <v>22</v>
      </c>
      <c r="AO8" s="24">
        <f>IF(AN8=VLOOKUP(AN6,[1]Liste!$A$3:$B$13,2,FALSE),"1",AN8+1)</f>
        <v>23</v>
      </c>
      <c r="AP8" s="24">
        <f>IF(AO8=VLOOKUP(AO6,[1]Liste!$A$3:$B$13,2,FALSE),"1",AO8+1)</f>
        <v>24</v>
      </c>
      <c r="AQ8" s="24">
        <f>IF(AP8=VLOOKUP(AP6,[1]Liste!$A$3:$B$13,2,FALSE),"1",AP8+1)</f>
        <v>25</v>
      </c>
      <c r="AR8" s="24">
        <f>IF(AQ8=VLOOKUP(AQ6,[1]Liste!$A$3:$B$13,2,FALSE),"1",AQ8+1)</f>
        <v>26</v>
      </c>
      <c r="AS8" s="24">
        <f>IF(AR8=VLOOKUP(AR6,[1]Liste!$A$3:$B$13,2,FALSE),"1",AR8+1)</f>
        <v>27</v>
      </c>
      <c r="AT8" s="24">
        <f>IF(AS8=VLOOKUP(AS6,[1]Liste!$A$3:$B$13,2,FALSE),"1",AS8+1)</f>
        <v>28</v>
      </c>
      <c r="AU8" s="24">
        <f>IF(AT8=VLOOKUP(AT6,[1]Liste!$A$3:$B$13,2,FALSE),"1",AT8+1)</f>
        <v>29</v>
      </c>
      <c r="AV8" s="24">
        <f>IF(AU8=VLOOKUP(AU6,[1]Liste!$A$3:$B$13,2,FALSE),"1",AU8+1)</f>
        <v>30</v>
      </c>
      <c r="AW8" s="24">
        <f>IF(AV8=VLOOKUP(AV6,[1]Liste!$A$3:$B$13,2,FALSE),"1",AV8+1)</f>
        <v>31</v>
      </c>
      <c r="AX8" s="24">
        <f>IF(AW8=VLOOKUP(AW6,[1]Liste!$A$3:$B$13,2,FALSE),"1",AW8+1)</f>
        <v>32</v>
      </c>
      <c r="AY8" s="24">
        <f>IF(AX8=VLOOKUP(AX6,[1]Liste!$A$3:$B$13,2,FALSE),"1",AX8+1)</f>
        <v>33</v>
      </c>
      <c r="AZ8" s="24">
        <f>IF(AY8=VLOOKUP(AY6,[1]Liste!$A$3:$B$13,2,FALSE),"1",AY8+1)</f>
        <v>34</v>
      </c>
      <c r="BA8" s="24">
        <f>IF(AZ8=VLOOKUP(AZ6,[1]Liste!$A$3:$B$13,2,FALSE),"1",AZ8+1)</f>
        <v>35</v>
      </c>
      <c r="BB8" s="24">
        <f>IF(BA8=VLOOKUP(BA6,[1]Liste!$A$3:$B$13,2,FALSE),"1",BA8+1)</f>
        <v>36</v>
      </c>
      <c r="BC8" s="24">
        <f>IF(BB8=VLOOKUP(BB6,[1]Liste!$A$3:$B$13,2,FALSE),"1",BB8+1)</f>
        <v>37</v>
      </c>
      <c r="BD8" s="24">
        <f>IF(BC8=VLOOKUP(BC6,[1]Liste!$A$3:$B$13,2,FALSE),"1",BC8+1)</f>
        <v>38</v>
      </c>
      <c r="BE8" s="24">
        <f>IF(BD8=VLOOKUP(BD6,[1]Liste!$A$3:$B$13,2,FALSE),"1",BD8+1)</f>
        <v>39</v>
      </c>
      <c r="BF8" s="24">
        <f>IF(BE8=VLOOKUP(BE6,[1]Liste!$A$3:$B$13,2,FALSE),"1",BE8+1)</f>
        <v>40</v>
      </c>
      <c r="BG8" s="24">
        <f>IF(BF8=VLOOKUP(BF6,[1]Liste!$A$3:$B$13,2,FALSE),"1",BF8+1)</f>
        <v>41</v>
      </c>
      <c r="BH8" s="24">
        <f>IF(BG8=VLOOKUP(BG6,[1]Liste!$A$3:$B$13,2,FALSE),"1",BG8+1)</f>
        <v>42</v>
      </c>
      <c r="BI8" s="24">
        <f>IF(BH8=VLOOKUP(BH6,[1]Liste!$A$3:$B$13,2,FALSE),"1",BH8+1)</f>
        <v>43</v>
      </c>
      <c r="BJ8" s="24">
        <f>IF(BI8=VLOOKUP(BI6,[1]Liste!$A$3:$B$13,2,FALSE),"1",BI8+1)</f>
        <v>44</v>
      </c>
      <c r="BK8" s="24">
        <f>IF(BJ8=VLOOKUP(BJ6,[1]Liste!$A$3:$B$13,2,FALSE),"1",BJ8+1)</f>
        <v>45</v>
      </c>
      <c r="BL8" s="24">
        <f>IF(BK8=VLOOKUP(BK6,[1]Liste!$A$3:$B$13,2,FALSE),"1",BK8+1)</f>
        <v>46</v>
      </c>
      <c r="BM8" s="24">
        <f>IF(BL8=VLOOKUP(BL6,[1]Liste!$A$3:$B$13,2,FALSE),"1",BL8+1)</f>
        <v>47</v>
      </c>
      <c r="BN8" s="24">
        <f>IF(BM8=VLOOKUP(BM6,[1]Liste!$A$3:$B$13,2,FALSE),"1",BM8+1)</f>
        <v>48</v>
      </c>
      <c r="BO8" s="24">
        <f>IF(BN8=VLOOKUP(BN6,[1]Liste!$A$3:$B$13,2,FALSE),"1",BN8+1)</f>
        <v>49</v>
      </c>
      <c r="BP8" s="24">
        <f>IF(BO8=VLOOKUP(BO6,[1]Liste!$A$3:$B$13,2,FALSE),"1",BO8+1)</f>
        <v>50</v>
      </c>
      <c r="BQ8" s="24">
        <f>IF(BP8=VLOOKUP(BP6,[1]Liste!$A$3:$B$13,2,FALSE),"1",BP8+1)</f>
        <v>51</v>
      </c>
      <c r="BR8" s="24">
        <f>IF(BQ8=VLOOKUP(BQ6,[1]Liste!$A$3:$B$13,2,FALSE),"1",BQ8+1)</f>
        <v>52</v>
      </c>
      <c r="BS8" s="24" t="str">
        <f>IF(BR8=VLOOKUP(BR6,[1]Liste!$A$3:$B$13,2,FALSE),"1",BR8+1)</f>
        <v>1</v>
      </c>
      <c r="BT8" s="24">
        <f>IF(BS8=VLOOKUP(BS6,[1]Liste!$A$3:$B$13,2,FALSE),"1",BS8+1)</f>
        <v>2</v>
      </c>
      <c r="BU8" s="24">
        <f>IF(BT8=VLOOKUP(BT6,[1]Liste!$A$3:$B$13,2,FALSE),"1",BT8+1)</f>
        <v>3</v>
      </c>
      <c r="BV8" s="24">
        <f>IF(BU8=VLOOKUP(BU6,[1]Liste!$A$3:$B$13,2,FALSE),"1",BU8+1)</f>
        <v>4</v>
      </c>
      <c r="BW8" s="24">
        <f>IF(BV8=VLOOKUP(BV6,[1]Liste!$A$3:$B$13,2,FALSE),"1",BV8+1)</f>
        <v>5</v>
      </c>
      <c r="BX8" s="24">
        <f>IF(BW8=VLOOKUP(BW6,[1]Liste!$A$3:$B$13,2,FALSE),"1",BW8+1)</f>
        <v>6</v>
      </c>
      <c r="BY8" s="24">
        <f>IF(BX8=VLOOKUP(BX6,[1]Liste!$A$3:$B$13,2,FALSE),"1",BX8+1)</f>
        <v>7</v>
      </c>
      <c r="BZ8" s="85" t="s">
        <v>18</v>
      </c>
      <c r="CA8" s="85" t="s">
        <v>19</v>
      </c>
      <c r="CB8" s="85" t="s">
        <v>8</v>
      </c>
      <c r="CC8" s="85" t="s">
        <v>20</v>
      </c>
      <c r="CD8" s="85" t="s">
        <v>21</v>
      </c>
    </row>
    <row r="9" spans="1:82" s="25" customFormat="1" x14ac:dyDescent="0.2">
      <c r="A9" s="82"/>
      <c r="B9" s="84"/>
      <c r="C9" s="86"/>
      <c r="D9" s="86"/>
      <c r="E9" s="84" t="s">
        <v>8</v>
      </c>
      <c r="F9" s="84"/>
      <c r="G9" s="87" t="s">
        <v>21</v>
      </c>
      <c r="H9" s="84" t="s">
        <v>20</v>
      </c>
      <c r="I9" s="84"/>
      <c r="J9" s="89" t="s">
        <v>8</v>
      </c>
      <c r="K9" s="90"/>
      <c r="L9" s="85" t="s">
        <v>21</v>
      </c>
      <c r="M9" s="89" t="s">
        <v>20</v>
      </c>
      <c r="N9" s="90"/>
      <c r="O9" s="93"/>
      <c r="P9" s="93"/>
      <c r="Q9" s="21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86"/>
      <c r="CA9" s="86"/>
      <c r="CB9" s="86"/>
      <c r="CC9" s="86"/>
      <c r="CD9" s="86"/>
    </row>
    <row r="10" spans="1:82" s="25" customFormat="1" x14ac:dyDescent="0.2">
      <c r="A10" s="83"/>
      <c r="B10" s="85"/>
      <c r="C10" s="86"/>
      <c r="D10" s="86"/>
      <c r="E10" s="27" t="s">
        <v>22</v>
      </c>
      <c r="F10" s="27" t="s">
        <v>23</v>
      </c>
      <c r="G10" s="88"/>
      <c r="H10" s="27" t="s">
        <v>22</v>
      </c>
      <c r="I10" s="27" t="s">
        <v>23</v>
      </c>
      <c r="J10" s="27" t="s">
        <v>22</v>
      </c>
      <c r="K10" s="27" t="s">
        <v>23</v>
      </c>
      <c r="L10" s="86"/>
      <c r="M10" s="27" t="s">
        <v>22</v>
      </c>
      <c r="N10" s="27" t="s">
        <v>23</v>
      </c>
      <c r="O10" s="93"/>
      <c r="P10" s="93"/>
      <c r="Q10" s="28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86"/>
      <c r="CA10" s="86"/>
      <c r="CB10" s="86"/>
      <c r="CC10" s="86"/>
      <c r="CD10" s="86"/>
    </row>
    <row r="11" spans="1:82" s="10" customFormat="1" ht="12.95" customHeight="1" x14ac:dyDescent="0.2">
      <c r="A11" s="29">
        <v>1</v>
      </c>
      <c r="B11" s="30" t="s">
        <v>24</v>
      </c>
      <c r="C11" s="31"/>
      <c r="D11" s="30"/>
      <c r="E11" s="30"/>
      <c r="F11" s="29"/>
      <c r="G11" s="32"/>
      <c r="H11" s="33"/>
      <c r="I11" s="34"/>
      <c r="J11" s="29"/>
      <c r="K11" s="29"/>
      <c r="L11" s="29"/>
      <c r="M11" s="29"/>
      <c r="N11" s="29"/>
      <c r="O11" s="35"/>
      <c r="P11" s="36"/>
      <c r="Q11" s="37"/>
      <c r="R11" s="38" t="str">
        <f t="shared" ref="R11:AG26" si="2">IF(AND($C11="Objectif",$O11=100%,AND(R$8&gt;=$J11,R$6&gt;=$K11),AND(R$8&lt;=$M11,R$6&lt;=$N11)),2,IF(AND($C11="Objectif",$O11&lt;100%,AND(R$8&gt;=$J11,R$6&gt;=$K11),AND(R$8&lt;=$M11,R$6&lt;=$N11)),1,""))</f>
        <v/>
      </c>
      <c r="S11" s="38" t="str">
        <f t="shared" si="2"/>
        <v/>
      </c>
      <c r="T11" s="38" t="str">
        <f t="shared" si="2"/>
        <v/>
      </c>
      <c r="U11" s="38" t="str">
        <f t="shared" si="2"/>
        <v/>
      </c>
      <c r="V11" s="38" t="str">
        <f t="shared" si="2"/>
        <v/>
      </c>
      <c r="W11" s="38" t="str">
        <f t="shared" si="2"/>
        <v/>
      </c>
      <c r="X11" s="38" t="str">
        <f t="shared" si="2"/>
        <v/>
      </c>
      <c r="Y11" s="38" t="str">
        <f t="shared" si="2"/>
        <v/>
      </c>
      <c r="Z11" s="38" t="str">
        <f t="shared" si="2"/>
        <v/>
      </c>
      <c r="AA11" s="38" t="str">
        <f t="shared" si="2"/>
        <v/>
      </c>
      <c r="AB11" s="38" t="str">
        <f t="shared" si="2"/>
        <v/>
      </c>
      <c r="AC11" s="38" t="str">
        <f t="shared" si="2"/>
        <v/>
      </c>
      <c r="AD11" s="38" t="str">
        <f t="shared" si="2"/>
        <v/>
      </c>
      <c r="AE11" s="38" t="str">
        <f t="shared" si="2"/>
        <v/>
      </c>
      <c r="AF11" s="38" t="str">
        <f t="shared" si="2"/>
        <v/>
      </c>
      <c r="AG11" s="38" t="str">
        <f t="shared" si="2"/>
        <v/>
      </c>
      <c r="AH11" s="38" t="str">
        <f t="shared" ref="AH11:AW26" si="3">IF(AND($C11="Objectif",$O11=100%,AND(AH$8&gt;=$J11,AH$6&gt;=$K11),AND(AH$8&lt;=$M11,AH$6&lt;=$N11)),2,IF(AND($C11="Objectif",$O11&lt;100%,AND(AH$8&gt;=$J11,AH$6&gt;=$K11),AND(AH$8&lt;=$M11,AH$6&lt;=$N11)),1,""))</f>
        <v/>
      </c>
      <c r="AI11" s="38" t="str">
        <f t="shared" si="3"/>
        <v/>
      </c>
      <c r="AJ11" s="38" t="str">
        <f t="shared" si="3"/>
        <v/>
      </c>
      <c r="AK11" s="38" t="str">
        <f t="shared" si="3"/>
        <v/>
      </c>
      <c r="AL11" s="38" t="str">
        <f t="shared" si="3"/>
        <v/>
      </c>
      <c r="AM11" s="38" t="str">
        <f t="shared" si="3"/>
        <v/>
      </c>
      <c r="AN11" s="38" t="str">
        <f t="shared" si="3"/>
        <v/>
      </c>
      <c r="AO11" s="38" t="str">
        <f t="shared" si="3"/>
        <v/>
      </c>
      <c r="AP11" s="38" t="str">
        <f t="shared" si="3"/>
        <v/>
      </c>
      <c r="AQ11" s="38" t="str">
        <f t="shared" si="3"/>
        <v/>
      </c>
      <c r="AR11" s="38" t="str">
        <f t="shared" si="3"/>
        <v/>
      </c>
      <c r="AS11" s="38" t="str">
        <f t="shared" si="3"/>
        <v/>
      </c>
      <c r="AT11" s="38" t="str">
        <f t="shared" si="3"/>
        <v/>
      </c>
      <c r="AU11" s="38" t="str">
        <f t="shared" si="3"/>
        <v/>
      </c>
      <c r="AV11" s="38" t="str">
        <f t="shared" si="3"/>
        <v/>
      </c>
      <c r="AW11" s="38" t="str">
        <f t="shared" si="3"/>
        <v/>
      </c>
      <c r="AX11" s="38" t="str">
        <f t="shared" ref="AX11:BM26" si="4">IF(AND($C11="Objectif",$O11=100%,AND(AX$8&gt;=$J11,AX$6&gt;=$K11),AND(AX$8&lt;=$M11,AX$6&lt;=$N11)),2,IF(AND($C11="Objectif",$O11&lt;100%,AND(AX$8&gt;=$J11,AX$6&gt;=$K11),AND(AX$8&lt;=$M11,AX$6&lt;=$N11)),1,""))</f>
        <v/>
      </c>
      <c r="AY11" s="38" t="str">
        <f t="shared" si="4"/>
        <v/>
      </c>
      <c r="AZ11" s="38" t="str">
        <f t="shared" si="4"/>
        <v/>
      </c>
      <c r="BA11" s="38" t="str">
        <f t="shared" si="4"/>
        <v/>
      </c>
      <c r="BB11" s="38" t="str">
        <f t="shared" si="4"/>
        <v/>
      </c>
      <c r="BC11" s="38" t="str">
        <f t="shared" si="4"/>
        <v/>
      </c>
      <c r="BD11" s="38" t="str">
        <f t="shared" si="4"/>
        <v/>
      </c>
      <c r="BE11" s="38" t="str">
        <f t="shared" si="4"/>
        <v/>
      </c>
      <c r="BF11" s="38" t="str">
        <f t="shared" si="4"/>
        <v/>
      </c>
      <c r="BG11" s="38" t="str">
        <f t="shared" si="4"/>
        <v/>
      </c>
      <c r="BH11" s="38" t="str">
        <f t="shared" si="4"/>
        <v/>
      </c>
      <c r="BI11" s="38" t="str">
        <f t="shared" si="4"/>
        <v/>
      </c>
      <c r="BJ11" s="38" t="str">
        <f t="shared" si="4"/>
        <v/>
      </c>
      <c r="BK11" s="38" t="str">
        <f t="shared" si="4"/>
        <v/>
      </c>
      <c r="BL11" s="38" t="str">
        <f t="shared" si="4"/>
        <v/>
      </c>
      <c r="BM11" s="38" t="str">
        <f t="shared" si="4"/>
        <v/>
      </c>
      <c r="BN11" s="38" t="str">
        <f t="shared" ref="BN11:BY26" si="5">IF(AND($C11="Objectif",$O11=100%,AND(BN$8&gt;=$J11,BN$6&gt;=$K11),AND(BN$8&lt;=$M11,BN$6&lt;=$N11)),2,IF(AND($C11="Objectif",$O11&lt;100%,AND(BN$8&gt;=$J11,BN$6&gt;=$K11),AND(BN$8&lt;=$M11,BN$6&lt;=$N11)),1,""))</f>
        <v/>
      </c>
      <c r="BO11" s="38" t="str">
        <f t="shared" si="5"/>
        <v/>
      </c>
      <c r="BP11" s="38" t="str">
        <f t="shared" si="5"/>
        <v/>
      </c>
      <c r="BQ11" s="38" t="str">
        <f t="shared" si="5"/>
        <v/>
      </c>
      <c r="BR11" s="38" t="str">
        <f t="shared" si="5"/>
        <v/>
      </c>
      <c r="BS11" s="38" t="str">
        <f t="shared" si="5"/>
        <v/>
      </c>
      <c r="BT11" s="38" t="str">
        <f t="shared" si="5"/>
        <v/>
      </c>
      <c r="BU11" s="38" t="str">
        <f t="shared" si="5"/>
        <v/>
      </c>
      <c r="BV11" s="38" t="str">
        <f t="shared" si="5"/>
        <v/>
      </c>
      <c r="BW11" s="38" t="str">
        <f t="shared" si="5"/>
        <v/>
      </c>
      <c r="BX11" s="38" t="str">
        <f t="shared" si="5"/>
        <v/>
      </c>
      <c r="BY11" s="38" t="str">
        <f t="shared" si="5"/>
        <v/>
      </c>
      <c r="BZ11" s="29"/>
      <c r="CA11" s="29"/>
      <c r="CB11" s="29"/>
      <c r="CC11" s="29"/>
      <c r="CD11" s="29"/>
    </row>
    <row r="12" spans="1:82" ht="12.95" customHeight="1" x14ac:dyDescent="0.2">
      <c r="A12" s="39" t="s">
        <v>25</v>
      </c>
      <c r="B12" s="40" t="s">
        <v>26</v>
      </c>
      <c r="C12" s="41" t="s">
        <v>27</v>
      </c>
      <c r="D12" s="40"/>
      <c r="E12" s="42">
        <v>5</v>
      </c>
      <c r="F12" s="42">
        <v>2019</v>
      </c>
      <c r="G12" s="42">
        <v>1</v>
      </c>
      <c r="H12" s="43">
        <f>IF(E12=VLOOKUP(F12,[1]Liste!$A$3:$B$13,2,FALSE),GANTT!G12,IF((GANTT!E12+GANTT!G12)&gt;VLOOKUP(GANTT!F12,[1]Liste!$A$3:$B$13,2,FALSE),(GANTT!E12+GANTT!G12-VLOOKUP(GANTT!F12,[1]Liste!$A$3:$B$13,2,FALSE)),GANTT!E12+GANTT!G12))</f>
        <v>6</v>
      </c>
      <c r="I12" s="44">
        <f>IF(OR(E12=VLOOKUP(F12,[1]Liste!$A$3:$B$13,2,FALSE),(GANTT!E12+GANTT!G12)&gt;VLOOKUP(F12,[1]Liste!$A$3:$B$13,2,FALSE)),GANTT!F12+1,GANTT!F12)</f>
        <v>2019</v>
      </c>
      <c r="J12" s="45">
        <v>6</v>
      </c>
      <c r="K12" s="45">
        <f>VALUE(F12)</f>
        <v>2019</v>
      </c>
      <c r="L12" s="46">
        <f t="shared" ref="L12:L39" si="6">G12</f>
        <v>1</v>
      </c>
      <c r="M12" s="45">
        <v>8</v>
      </c>
      <c r="N12" s="45">
        <f>VALUE(I12)</f>
        <v>2019</v>
      </c>
      <c r="O12" s="47">
        <v>1</v>
      </c>
      <c r="P12" s="48" t="str">
        <f t="shared" ref="P12:P39" si="7">IF($O12=100%,"Terminée",IF(AND($M12&lt;$Q$6,$N12&lt;=$Q$5,$O12&lt;100%),"En retard",IF(AND($J12&gt;$Q$6,$K12&gt;=$Q$5),"Non commencée","En cours")))</f>
        <v>Terminée</v>
      </c>
      <c r="Q12" s="37"/>
      <c r="R12" s="38" t="str">
        <f t="shared" si="2"/>
        <v/>
      </c>
      <c r="S12" s="38" t="str">
        <f t="shared" si="2"/>
        <v/>
      </c>
      <c r="T12" s="38" t="str">
        <f t="shared" si="2"/>
        <v/>
      </c>
      <c r="U12" s="38" t="str">
        <f t="shared" si="2"/>
        <v/>
      </c>
      <c r="V12" s="38" t="str">
        <f t="shared" si="2"/>
        <v/>
      </c>
      <c r="W12" s="38" t="str">
        <f t="shared" si="2"/>
        <v/>
      </c>
      <c r="X12" s="38">
        <f t="shared" si="2"/>
        <v>2</v>
      </c>
      <c r="Y12" s="38">
        <f t="shared" si="2"/>
        <v>2</v>
      </c>
      <c r="Z12" s="38">
        <f t="shared" si="2"/>
        <v>2</v>
      </c>
      <c r="AA12" s="38" t="str">
        <f t="shared" si="2"/>
        <v/>
      </c>
      <c r="AB12" s="38" t="str">
        <f t="shared" si="2"/>
        <v/>
      </c>
      <c r="AC12" s="38" t="str">
        <f t="shared" si="2"/>
        <v/>
      </c>
      <c r="AD12" s="38" t="str">
        <f t="shared" si="2"/>
        <v/>
      </c>
      <c r="AE12" s="38" t="str">
        <f t="shared" si="2"/>
        <v/>
      </c>
      <c r="AF12" s="38" t="str">
        <f t="shared" si="2"/>
        <v/>
      </c>
      <c r="AG12" s="38" t="str">
        <f t="shared" si="2"/>
        <v/>
      </c>
      <c r="AH12" s="38" t="str">
        <f t="shared" si="3"/>
        <v/>
      </c>
      <c r="AI12" s="38" t="str">
        <f t="shared" si="3"/>
        <v/>
      </c>
      <c r="AJ12" s="38" t="str">
        <f t="shared" si="3"/>
        <v/>
      </c>
      <c r="AK12" s="38" t="str">
        <f t="shared" si="3"/>
        <v/>
      </c>
      <c r="AL12" s="38" t="str">
        <f t="shared" si="3"/>
        <v/>
      </c>
      <c r="AM12" s="38" t="str">
        <f t="shared" si="3"/>
        <v/>
      </c>
      <c r="AN12" s="38" t="str">
        <f t="shared" si="3"/>
        <v/>
      </c>
      <c r="AO12" s="38" t="str">
        <f t="shared" si="3"/>
        <v/>
      </c>
      <c r="AP12" s="38" t="str">
        <f t="shared" si="3"/>
        <v/>
      </c>
      <c r="AQ12" s="38" t="str">
        <f t="shared" si="3"/>
        <v/>
      </c>
      <c r="AR12" s="38" t="str">
        <f t="shared" si="3"/>
        <v/>
      </c>
      <c r="AS12" s="38" t="str">
        <f t="shared" si="3"/>
        <v/>
      </c>
      <c r="AT12" s="38" t="str">
        <f t="shared" si="3"/>
        <v/>
      </c>
      <c r="AU12" s="38" t="str">
        <f t="shared" si="3"/>
        <v/>
      </c>
      <c r="AV12" s="38" t="str">
        <f t="shared" si="3"/>
        <v/>
      </c>
      <c r="AW12" s="38" t="str">
        <f t="shared" si="3"/>
        <v/>
      </c>
      <c r="AX12" s="38" t="str">
        <f t="shared" si="4"/>
        <v/>
      </c>
      <c r="AY12" s="38" t="str">
        <f t="shared" si="4"/>
        <v/>
      </c>
      <c r="AZ12" s="38" t="str">
        <f t="shared" si="4"/>
        <v/>
      </c>
      <c r="BA12" s="38" t="str">
        <f t="shared" si="4"/>
        <v/>
      </c>
      <c r="BB12" s="38" t="str">
        <f t="shared" si="4"/>
        <v/>
      </c>
      <c r="BC12" s="38" t="str">
        <f t="shared" si="4"/>
        <v/>
      </c>
      <c r="BD12" s="38" t="str">
        <f t="shared" si="4"/>
        <v/>
      </c>
      <c r="BE12" s="38" t="str">
        <f t="shared" si="4"/>
        <v/>
      </c>
      <c r="BF12" s="38" t="str">
        <f t="shared" si="4"/>
        <v/>
      </c>
      <c r="BG12" s="38" t="str">
        <f t="shared" si="4"/>
        <v/>
      </c>
      <c r="BH12" s="38" t="str">
        <f t="shared" si="4"/>
        <v/>
      </c>
      <c r="BI12" s="38" t="str">
        <f t="shared" si="4"/>
        <v/>
      </c>
      <c r="BJ12" s="38" t="str">
        <f t="shared" si="4"/>
        <v/>
      </c>
      <c r="BK12" s="38" t="str">
        <f t="shared" si="4"/>
        <v/>
      </c>
      <c r="BL12" s="38" t="str">
        <f t="shared" si="4"/>
        <v/>
      </c>
      <c r="BM12" s="38" t="str">
        <f t="shared" si="4"/>
        <v/>
      </c>
      <c r="BN12" s="38" t="str">
        <f t="shared" si="5"/>
        <v/>
      </c>
      <c r="BO12" s="38" t="str">
        <f t="shared" si="5"/>
        <v/>
      </c>
      <c r="BP12" s="38" t="str">
        <f t="shared" si="5"/>
        <v/>
      </c>
      <c r="BQ12" s="38" t="str">
        <f t="shared" si="5"/>
        <v/>
      </c>
      <c r="BR12" s="38" t="str">
        <f t="shared" si="5"/>
        <v/>
      </c>
      <c r="BS12" s="38" t="str">
        <f t="shared" si="5"/>
        <v/>
      </c>
      <c r="BT12" s="38" t="str">
        <f t="shared" si="5"/>
        <v/>
      </c>
      <c r="BU12" s="38" t="str">
        <f t="shared" si="5"/>
        <v/>
      </c>
      <c r="BV12" s="38" t="str">
        <f t="shared" si="5"/>
        <v/>
      </c>
      <c r="BW12" s="38" t="str">
        <f t="shared" si="5"/>
        <v/>
      </c>
      <c r="BX12" s="38" t="str">
        <f t="shared" si="5"/>
        <v/>
      </c>
      <c r="BY12" s="38" t="str">
        <f t="shared" si="5"/>
        <v/>
      </c>
      <c r="BZ12" s="46" t="str">
        <f>IF(OR($E12&lt;$J12,$H12&lt;$M12),"OK","NO")</f>
        <v>OK</v>
      </c>
      <c r="CA12" s="46" t="str">
        <f>IF(AND($BZ12="OK",$H12&lt;$M12),"OK",IF($BZ12="NO","","NO"))</f>
        <v>OK</v>
      </c>
      <c r="CB12" s="49">
        <f>DATE($K12,1,3)-WEEKDAY(DATE($K12,1,3),3)+7*($J12-1)</f>
        <v>43500</v>
      </c>
      <c r="CC12" s="49">
        <f>DATE($N12,1,3)-WEEKDAY(DATE($N12,1,3),3)+7*($M12-1)</f>
        <v>43514</v>
      </c>
      <c r="CD12" s="46">
        <f>CC12-CB12</f>
        <v>14</v>
      </c>
    </row>
    <row r="13" spans="1:82" ht="12.95" customHeight="1" x14ac:dyDescent="0.2">
      <c r="A13" s="39" t="s">
        <v>28</v>
      </c>
      <c r="B13" s="40" t="s">
        <v>29</v>
      </c>
      <c r="C13" s="41" t="s">
        <v>30</v>
      </c>
      <c r="D13" s="40"/>
      <c r="E13" s="42">
        <v>8</v>
      </c>
      <c r="F13" s="42">
        <v>2019</v>
      </c>
      <c r="G13" s="50">
        <v>4</v>
      </c>
      <c r="H13" s="43">
        <f>IF(E13=VLOOKUP(F13,[1]Liste!$A$3:$B$13,2,FALSE),GANTT!G13,IF((GANTT!E13+GANTT!G13)&gt;VLOOKUP(GANTT!F13,[1]Liste!$A$3:$B$13,2,FALSE),(GANTT!E13+GANTT!G13-VLOOKUP(GANTT!F13,[1]Liste!$A$3:$B$13,2,FALSE)),GANTT!E13+GANTT!G13))</f>
        <v>12</v>
      </c>
      <c r="I13" s="44">
        <f>IF(OR(E13=VLOOKUP(F13,[1]Liste!$A$3:$B$13,2,FALSE),(GANTT!E13+GANTT!G13)&gt;VLOOKUP(F13,[1]Liste!$A$3:$B$13,2,FALSE)),GANTT!F13+1,GANTT!F13)</f>
        <v>2019</v>
      </c>
      <c r="J13" s="45">
        <v>9</v>
      </c>
      <c r="K13" s="45">
        <f t="shared" ref="K13:K39" si="8">VALUE(F13)</f>
        <v>2019</v>
      </c>
      <c r="L13" s="45">
        <f t="shared" si="6"/>
        <v>4</v>
      </c>
      <c r="M13" s="45">
        <v>11</v>
      </c>
      <c r="N13" s="45">
        <f t="shared" ref="N13:N39" si="9">VALUE(I13)</f>
        <v>2019</v>
      </c>
      <c r="O13" s="47">
        <v>0.6</v>
      </c>
      <c r="P13" s="48" t="str">
        <f t="shared" ca="1" si="7"/>
        <v>En cours</v>
      </c>
      <c r="Q13" s="37"/>
      <c r="R13" s="38" t="str">
        <f t="shared" si="2"/>
        <v/>
      </c>
      <c r="S13" s="38" t="str">
        <f t="shared" si="2"/>
        <v/>
      </c>
      <c r="T13" s="38" t="str">
        <f t="shared" si="2"/>
        <v/>
      </c>
      <c r="U13" s="38" t="str">
        <f t="shared" si="2"/>
        <v/>
      </c>
      <c r="V13" s="38" t="str">
        <f t="shared" si="2"/>
        <v/>
      </c>
      <c r="W13" s="38" t="str">
        <f t="shared" si="2"/>
        <v/>
      </c>
      <c r="X13" s="38" t="str">
        <f t="shared" si="2"/>
        <v/>
      </c>
      <c r="Y13" s="38" t="str">
        <f t="shared" si="2"/>
        <v/>
      </c>
      <c r="Z13" s="38" t="str">
        <f t="shared" si="2"/>
        <v/>
      </c>
      <c r="AA13" s="38" t="str">
        <f t="shared" si="2"/>
        <v/>
      </c>
      <c r="AB13" s="38" t="str">
        <f t="shared" si="2"/>
        <v/>
      </c>
      <c r="AC13" s="38" t="str">
        <f t="shared" si="2"/>
        <v/>
      </c>
      <c r="AD13" s="38" t="str">
        <f t="shared" si="2"/>
        <v/>
      </c>
      <c r="AE13" s="38" t="str">
        <f t="shared" si="2"/>
        <v/>
      </c>
      <c r="AF13" s="38" t="str">
        <f t="shared" si="2"/>
        <v/>
      </c>
      <c r="AG13" s="38" t="str">
        <f t="shared" si="2"/>
        <v/>
      </c>
      <c r="AH13" s="38" t="str">
        <f t="shared" si="3"/>
        <v/>
      </c>
      <c r="AI13" s="38" t="str">
        <f t="shared" si="3"/>
        <v/>
      </c>
      <c r="AJ13" s="38" t="str">
        <f t="shared" si="3"/>
        <v/>
      </c>
      <c r="AK13" s="38" t="str">
        <f t="shared" si="3"/>
        <v/>
      </c>
      <c r="AL13" s="38" t="str">
        <f t="shared" si="3"/>
        <v/>
      </c>
      <c r="AM13" s="38" t="str">
        <f t="shared" si="3"/>
        <v/>
      </c>
      <c r="AN13" s="38" t="str">
        <f t="shared" si="3"/>
        <v/>
      </c>
      <c r="AO13" s="38" t="str">
        <f t="shared" si="3"/>
        <v/>
      </c>
      <c r="AP13" s="38" t="str">
        <f t="shared" si="3"/>
        <v/>
      </c>
      <c r="AQ13" s="38" t="str">
        <f t="shared" si="3"/>
        <v/>
      </c>
      <c r="AR13" s="38" t="str">
        <f t="shared" si="3"/>
        <v/>
      </c>
      <c r="AS13" s="38" t="str">
        <f t="shared" si="3"/>
        <v/>
      </c>
      <c r="AT13" s="38" t="str">
        <f t="shared" si="3"/>
        <v/>
      </c>
      <c r="AU13" s="38" t="str">
        <f t="shared" si="3"/>
        <v/>
      </c>
      <c r="AV13" s="38" t="str">
        <f t="shared" si="3"/>
        <v/>
      </c>
      <c r="AW13" s="38" t="str">
        <f t="shared" si="3"/>
        <v/>
      </c>
      <c r="AX13" s="38" t="str">
        <f t="shared" si="4"/>
        <v/>
      </c>
      <c r="AY13" s="38" t="str">
        <f t="shared" si="4"/>
        <v/>
      </c>
      <c r="AZ13" s="38" t="str">
        <f t="shared" si="4"/>
        <v/>
      </c>
      <c r="BA13" s="38" t="str">
        <f t="shared" si="4"/>
        <v/>
      </c>
      <c r="BB13" s="38" t="str">
        <f t="shared" si="4"/>
        <v/>
      </c>
      <c r="BC13" s="38" t="str">
        <f t="shared" si="4"/>
        <v/>
      </c>
      <c r="BD13" s="38" t="str">
        <f t="shared" si="4"/>
        <v/>
      </c>
      <c r="BE13" s="38" t="str">
        <f t="shared" si="4"/>
        <v/>
      </c>
      <c r="BF13" s="38" t="str">
        <f t="shared" si="4"/>
        <v/>
      </c>
      <c r="BG13" s="38" t="str">
        <f t="shared" si="4"/>
        <v/>
      </c>
      <c r="BH13" s="38" t="str">
        <f t="shared" si="4"/>
        <v/>
      </c>
      <c r="BI13" s="38" t="str">
        <f t="shared" si="4"/>
        <v/>
      </c>
      <c r="BJ13" s="38" t="str">
        <f t="shared" si="4"/>
        <v/>
      </c>
      <c r="BK13" s="38" t="str">
        <f t="shared" si="4"/>
        <v/>
      </c>
      <c r="BL13" s="38" t="str">
        <f t="shared" si="4"/>
        <v/>
      </c>
      <c r="BM13" s="38" t="str">
        <f t="shared" si="4"/>
        <v/>
      </c>
      <c r="BN13" s="38" t="str">
        <f t="shared" si="5"/>
        <v/>
      </c>
      <c r="BO13" s="38" t="str">
        <f t="shared" si="5"/>
        <v/>
      </c>
      <c r="BP13" s="38" t="str">
        <f t="shared" si="5"/>
        <v/>
      </c>
      <c r="BQ13" s="38" t="str">
        <f t="shared" si="5"/>
        <v/>
      </c>
      <c r="BR13" s="38" t="str">
        <f t="shared" si="5"/>
        <v/>
      </c>
      <c r="BS13" s="38" t="str">
        <f t="shared" si="5"/>
        <v/>
      </c>
      <c r="BT13" s="38" t="str">
        <f t="shared" si="5"/>
        <v/>
      </c>
      <c r="BU13" s="38" t="str">
        <f t="shared" si="5"/>
        <v/>
      </c>
      <c r="BV13" s="38" t="str">
        <f t="shared" si="5"/>
        <v/>
      </c>
      <c r="BW13" s="38" t="str">
        <f t="shared" si="5"/>
        <v/>
      </c>
      <c r="BX13" s="38" t="str">
        <f t="shared" si="5"/>
        <v/>
      </c>
      <c r="BY13" s="38" t="str">
        <f t="shared" si="5"/>
        <v/>
      </c>
      <c r="BZ13" s="46" t="str">
        <f t="shared" ref="BZ13:BZ39" si="10">IF(OR($E13&lt;$J13,$H13&lt;$M13),"OK","NO")</f>
        <v>OK</v>
      </c>
      <c r="CA13" s="46" t="str">
        <f t="shared" ref="CA13:CA39" si="11">IF(AND($BZ13="OK",$H13&lt;$M13),"OK",IF($BZ13="NO","","NO"))</f>
        <v>NO</v>
      </c>
      <c r="CB13" s="49">
        <f t="shared" ref="CB13:CB39" si="12">DATE($K13,1,3)-WEEKDAY(DATE($K13,1,3),3)+7*($J13-1)</f>
        <v>43521</v>
      </c>
      <c r="CC13" s="49">
        <f t="shared" ref="CC13:CC39" si="13">DATE($N13,1,3)-WEEKDAY(DATE($N13,1,3),3)+7*($M13-1)</f>
        <v>43535</v>
      </c>
      <c r="CD13" s="46">
        <f t="shared" ref="CD13:CD39" si="14">CC13-CB13</f>
        <v>14</v>
      </c>
    </row>
    <row r="14" spans="1:82" ht="12.95" customHeight="1" x14ac:dyDescent="0.2">
      <c r="A14" s="39" t="s">
        <v>31</v>
      </c>
      <c r="B14" s="40" t="s">
        <v>32</v>
      </c>
      <c r="C14" s="41" t="s">
        <v>30</v>
      </c>
      <c r="D14" s="40"/>
      <c r="E14" s="42">
        <v>50</v>
      </c>
      <c r="F14" s="42">
        <v>2019</v>
      </c>
      <c r="G14" s="50">
        <v>7</v>
      </c>
      <c r="H14" s="43">
        <f>IF(E14=VLOOKUP(F14,[1]Liste!$A$3:$B$13,2,FALSE),GANTT!G14,IF((GANTT!E14+GANTT!G14)&gt;VLOOKUP(GANTT!F14,[1]Liste!$A$3:$B$13,2,FALSE),(GANTT!E14+GANTT!G14-VLOOKUP(GANTT!F14,[1]Liste!$A$3:$B$13,2,FALSE)),GANTT!E14+GANTT!G14))</f>
        <v>5</v>
      </c>
      <c r="I14" s="44">
        <f>IF(OR(E14=VLOOKUP(F14,[1]Liste!$A$3:$B$13,2,FALSE),(GANTT!E14+GANTT!G14)&gt;VLOOKUP(F14,[1]Liste!$A$3:$B$13,2,FALSE)),GANTT!F14+1,GANTT!F14)</f>
        <v>2020</v>
      </c>
      <c r="J14" s="45">
        <f>VALUE(E14)</f>
        <v>50</v>
      </c>
      <c r="K14" s="45">
        <f t="shared" si="8"/>
        <v>2019</v>
      </c>
      <c r="L14" s="45">
        <f t="shared" si="6"/>
        <v>7</v>
      </c>
      <c r="M14" s="45">
        <f>VALUE(H14)</f>
        <v>5</v>
      </c>
      <c r="N14" s="45">
        <f t="shared" si="9"/>
        <v>2020</v>
      </c>
      <c r="O14" s="47">
        <v>0.3</v>
      </c>
      <c r="P14" s="48" t="str">
        <f t="shared" ca="1" si="7"/>
        <v>Non commencée</v>
      </c>
      <c r="Q14" s="37"/>
      <c r="R14" s="38" t="str">
        <f t="shared" si="2"/>
        <v/>
      </c>
      <c r="S14" s="38" t="str">
        <f t="shared" si="2"/>
        <v/>
      </c>
      <c r="T14" s="38" t="str">
        <f t="shared" si="2"/>
        <v/>
      </c>
      <c r="U14" s="38" t="str">
        <f t="shared" si="2"/>
        <v/>
      </c>
      <c r="V14" s="38" t="str">
        <f t="shared" si="2"/>
        <v/>
      </c>
      <c r="W14" s="38" t="str">
        <f t="shared" si="2"/>
        <v/>
      </c>
      <c r="X14" s="38" t="str">
        <f t="shared" si="2"/>
        <v/>
      </c>
      <c r="Y14" s="38" t="str">
        <f t="shared" si="2"/>
        <v/>
      </c>
      <c r="Z14" s="38" t="str">
        <f t="shared" si="2"/>
        <v/>
      </c>
      <c r="AA14" s="38" t="str">
        <f t="shared" si="2"/>
        <v/>
      </c>
      <c r="AB14" s="38" t="str">
        <f t="shared" si="2"/>
        <v/>
      </c>
      <c r="AC14" s="38" t="str">
        <f t="shared" si="2"/>
        <v/>
      </c>
      <c r="AD14" s="38" t="str">
        <f t="shared" si="2"/>
        <v/>
      </c>
      <c r="AE14" s="38" t="str">
        <f t="shared" si="2"/>
        <v/>
      </c>
      <c r="AF14" s="38" t="str">
        <f t="shared" si="2"/>
        <v/>
      </c>
      <c r="AG14" s="38" t="str">
        <f t="shared" si="2"/>
        <v/>
      </c>
      <c r="AH14" s="38" t="str">
        <f t="shared" si="3"/>
        <v/>
      </c>
      <c r="AI14" s="38" t="str">
        <f t="shared" si="3"/>
        <v/>
      </c>
      <c r="AJ14" s="38" t="str">
        <f t="shared" si="3"/>
        <v/>
      </c>
      <c r="AK14" s="38" t="str">
        <f t="shared" si="3"/>
        <v/>
      </c>
      <c r="AL14" s="38" t="str">
        <f t="shared" si="3"/>
        <v/>
      </c>
      <c r="AM14" s="38" t="str">
        <f t="shared" si="3"/>
        <v/>
      </c>
      <c r="AN14" s="38" t="str">
        <f t="shared" si="3"/>
        <v/>
      </c>
      <c r="AO14" s="38" t="str">
        <f t="shared" si="3"/>
        <v/>
      </c>
      <c r="AP14" s="38" t="str">
        <f t="shared" si="3"/>
        <v/>
      </c>
      <c r="AQ14" s="38" t="str">
        <f t="shared" si="3"/>
        <v/>
      </c>
      <c r="AR14" s="38" t="str">
        <f t="shared" si="3"/>
        <v/>
      </c>
      <c r="AS14" s="38" t="str">
        <f t="shared" si="3"/>
        <v/>
      </c>
      <c r="AT14" s="38" t="str">
        <f t="shared" si="3"/>
        <v/>
      </c>
      <c r="AU14" s="38" t="str">
        <f t="shared" si="3"/>
        <v/>
      </c>
      <c r="AV14" s="38" t="str">
        <f t="shared" si="3"/>
        <v/>
      </c>
      <c r="AW14" s="38" t="str">
        <f t="shared" si="3"/>
        <v/>
      </c>
      <c r="AX14" s="38" t="str">
        <f t="shared" si="4"/>
        <v/>
      </c>
      <c r="AY14" s="38" t="str">
        <f t="shared" si="4"/>
        <v/>
      </c>
      <c r="AZ14" s="38" t="str">
        <f t="shared" si="4"/>
        <v/>
      </c>
      <c r="BA14" s="38" t="str">
        <f t="shared" si="4"/>
        <v/>
      </c>
      <c r="BB14" s="38" t="str">
        <f t="shared" si="4"/>
        <v/>
      </c>
      <c r="BC14" s="38" t="str">
        <f t="shared" si="4"/>
        <v/>
      </c>
      <c r="BD14" s="38" t="str">
        <f t="shared" si="4"/>
        <v/>
      </c>
      <c r="BE14" s="38" t="str">
        <f t="shared" si="4"/>
        <v/>
      </c>
      <c r="BF14" s="38" t="str">
        <f t="shared" si="4"/>
        <v/>
      </c>
      <c r="BG14" s="38" t="str">
        <f t="shared" si="4"/>
        <v/>
      </c>
      <c r="BH14" s="38" t="str">
        <f t="shared" si="4"/>
        <v/>
      </c>
      <c r="BI14" s="38" t="str">
        <f t="shared" si="4"/>
        <v/>
      </c>
      <c r="BJ14" s="38" t="str">
        <f t="shared" si="4"/>
        <v/>
      </c>
      <c r="BK14" s="38" t="str">
        <f t="shared" si="4"/>
        <v/>
      </c>
      <c r="BL14" s="38" t="str">
        <f t="shared" si="4"/>
        <v/>
      </c>
      <c r="BM14" s="38" t="str">
        <f t="shared" si="4"/>
        <v/>
      </c>
      <c r="BN14" s="38" t="str">
        <f t="shared" si="5"/>
        <v/>
      </c>
      <c r="BO14" s="38" t="str">
        <f t="shared" si="5"/>
        <v/>
      </c>
      <c r="BP14" s="38" t="str">
        <f t="shared" si="5"/>
        <v/>
      </c>
      <c r="BQ14" s="38" t="str">
        <f t="shared" si="5"/>
        <v/>
      </c>
      <c r="BR14" s="38" t="str">
        <f t="shared" si="5"/>
        <v/>
      </c>
      <c r="BS14" s="38" t="str">
        <f t="shared" si="5"/>
        <v/>
      </c>
      <c r="BT14" s="38" t="str">
        <f t="shared" si="5"/>
        <v/>
      </c>
      <c r="BU14" s="38" t="str">
        <f t="shared" si="5"/>
        <v/>
      </c>
      <c r="BV14" s="38" t="str">
        <f t="shared" si="5"/>
        <v/>
      </c>
      <c r="BW14" s="38" t="str">
        <f t="shared" si="5"/>
        <v/>
      </c>
      <c r="BX14" s="38" t="str">
        <f t="shared" si="5"/>
        <v/>
      </c>
      <c r="BY14" s="38" t="str">
        <f t="shared" si="5"/>
        <v/>
      </c>
      <c r="BZ14" s="46" t="str">
        <f t="shared" si="10"/>
        <v>NO</v>
      </c>
      <c r="CA14" s="46" t="str">
        <f t="shared" si="11"/>
        <v/>
      </c>
      <c r="CB14" s="49">
        <f t="shared" si="12"/>
        <v>43808</v>
      </c>
      <c r="CC14" s="49">
        <f t="shared" si="13"/>
        <v>43857</v>
      </c>
      <c r="CD14" s="46">
        <f t="shared" si="14"/>
        <v>49</v>
      </c>
    </row>
    <row r="15" spans="1:82" ht="12.95" customHeight="1" x14ac:dyDescent="0.2">
      <c r="A15" s="39" t="s">
        <v>33</v>
      </c>
      <c r="B15" s="40" t="s">
        <v>34</v>
      </c>
      <c r="C15" s="41" t="s">
        <v>35</v>
      </c>
      <c r="D15" s="40"/>
      <c r="E15" s="42">
        <v>15</v>
      </c>
      <c r="F15" s="42">
        <v>2019</v>
      </c>
      <c r="G15" s="50">
        <v>8</v>
      </c>
      <c r="H15" s="43">
        <f>IF(E15=VLOOKUP(F15,[1]Liste!$A$3:$B$13,2,FALSE),GANTT!G15,IF((GANTT!E15+GANTT!G15)&gt;VLOOKUP(GANTT!F15,[1]Liste!$A$3:$B$13,2,FALSE),(GANTT!E15+GANTT!G15-VLOOKUP(GANTT!F15,[1]Liste!$A$3:$B$13,2,FALSE)),GANTT!E15+GANTT!G15))</f>
        <v>23</v>
      </c>
      <c r="I15" s="44">
        <f>IF(OR(E15=VLOOKUP(F15,[1]Liste!$A$3:$B$13,2,FALSE),(GANTT!E15+GANTT!G15)&gt;VLOOKUP(F15,[1]Liste!$A$3:$B$13,2,FALSE)),GANTT!F15+1,GANTT!F15)</f>
        <v>2019</v>
      </c>
      <c r="J15" s="45">
        <f t="shared" ref="J15:J39" si="15">VALUE(E15)</f>
        <v>15</v>
      </c>
      <c r="K15" s="45">
        <f t="shared" si="8"/>
        <v>2019</v>
      </c>
      <c r="L15" s="45">
        <f t="shared" si="6"/>
        <v>8</v>
      </c>
      <c r="M15" s="45">
        <f t="shared" ref="M15:M39" si="16">VALUE(H15)</f>
        <v>23</v>
      </c>
      <c r="N15" s="45">
        <f t="shared" si="9"/>
        <v>2019</v>
      </c>
      <c r="O15" s="51">
        <v>0</v>
      </c>
      <c r="P15" s="48" t="str">
        <f t="shared" ca="1" si="7"/>
        <v>Non commencée</v>
      </c>
      <c r="Q15" s="37"/>
      <c r="R15" s="38" t="str">
        <f t="shared" si="2"/>
        <v/>
      </c>
      <c r="S15" s="38" t="str">
        <f t="shared" si="2"/>
        <v/>
      </c>
      <c r="T15" s="38" t="str">
        <f t="shared" si="2"/>
        <v/>
      </c>
      <c r="U15" s="38" t="str">
        <f t="shared" si="2"/>
        <v/>
      </c>
      <c r="V15" s="38" t="str">
        <f t="shared" si="2"/>
        <v/>
      </c>
      <c r="W15" s="38" t="str">
        <f t="shared" si="2"/>
        <v/>
      </c>
      <c r="X15" s="38" t="str">
        <f t="shared" si="2"/>
        <v/>
      </c>
      <c r="Y15" s="38" t="str">
        <f t="shared" si="2"/>
        <v/>
      </c>
      <c r="Z15" s="38" t="str">
        <f t="shared" si="2"/>
        <v/>
      </c>
      <c r="AA15" s="38" t="str">
        <f t="shared" si="2"/>
        <v/>
      </c>
      <c r="AB15" s="38" t="str">
        <f t="shared" si="2"/>
        <v/>
      </c>
      <c r="AC15" s="38" t="str">
        <f t="shared" si="2"/>
        <v/>
      </c>
      <c r="AD15" s="38" t="str">
        <f t="shared" si="2"/>
        <v/>
      </c>
      <c r="AE15" s="38" t="str">
        <f t="shared" si="2"/>
        <v/>
      </c>
      <c r="AF15" s="38" t="str">
        <f t="shared" si="2"/>
        <v/>
      </c>
      <c r="AG15" s="38" t="str">
        <f t="shared" si="2"/>
        <v/>
      </c>
      <c r="AH15" s="38" t="str">
        <f t="shared" si="3"/>
        <v/>
      </c>
      <c r="AI15" s="38" t="str">
        <f t="shared" si="3"/>
        <v/>
      </c>
      <c r="AJ15" s="38" t="str">
        <f t="shared" si="3"/>
        <v/>
      </c>
      <c r="AK15" s="38" t="str">
        <f t="shared" si="3"/>
        <v/>
      </c>
      <c r="AL15" s="38" t="str">
        <f t="shared" si="3"/>
        <v/>
      </c>
      <c r="AM15" s="38" t="str">
        <f t="shared" si="3"/>
        <v/>
      </c>
      <c r="AN15" s="38" t="str">
        <f t="shared" si="3"/>
        <v/>
      </c>
      <c r="AO15" s="38" t="str">
        <f t="shared" si="3"/>
        <v/>
      </c>
      <c r="AP15" s="38" t="str">
        <f t="shared" si="3"/>
        <v/>
      </c>
      <c r="AQ15" s="38" t="str">
        <f t="shared" si="3"/>
        <v/>
      </c>
      <c r="AR15" s="38" t="str">
        <f t="shared" si="3"/>
        <v/>
      </c>
      <c r="AS15" s="38" t="str">
        <f t="shared" si="3"/>
        <v/>
      </c>
      <c r="AT15" s="38" t="str">
        <f t="shared" si="3"/>
        <v/>
      </c>
      <c r="AU15" s="38" t="str">
        <f t="shared" si="3"/>
        <v/>
      </c>
      <c r="AV15" s="38" t="str">
        <f t="shared" si="3"/>
        <v/>
      </c>
      <c r="AW15" s="38" t="str">
        <f t="shared" si="3"/>
        <v/>
      </c>
      <c r="AX15" s="38" t="str">
        <f t="shared" si="4"/>
        <v/>
      </c>
      <c r="AY15" s="38" t="str">
        <f t="shared" si="4"/>
        <v/>
      </c>
      <c r="AZ15" s="38" t="str">
        <f t="shared" si="4"/>
        <v/>
      </c>
      <c r="BA15" s="38" t="str">
        <f t="shared" si="4"/>
        <v/>
      </c>
      <c r="BB15" s="38" t="str">
        <f t="shared" si="4"/>
        <v/>
      </c>
      <c r="BC15" s="38" t="str">
        <f t="shared" si="4"/>
        <v/>
      </c>
      <c r="BD15" s="38" t="str">
        <f t="shared" si="4"/>
        <v/>
      </c>
      <c r="BE15" s="38" t="str">
        <f t="shared" si="4"/>
        <v/>
      </c>
      <c r="BF15" s="38" t="str">
        <f t="shared" si="4"/>
        <v/>
      </c>
      <c r="BG15" s="38" t="str">
        <f t="shared" si="4"/>
        <v/>
      </c>
      <c r="BH15" s="38" t="str">
        <f t="shared" si="4"/>
        <v/>
      </c>
      <c r="BI15" s="38" t="str">
        <f t="shared" si="4"/>
        <v/>
      </c>
      <c r="BJ15" s="38" t="str">
        <f t="shared" si="4"/>
        <v/>
      </c>
      <c r="BK15" s="38" t="str">
        <f t="shared" si="4"/>
        <v/>
      </c>
      <c r="BL15" s="38" t="str">
        <f t="shared" si="4"/>
        <v/>
      </c>
      <c r="BM15" s="38" t="str">
        <f t="shared" si="4"/>
        <v/>
      </c>
      <c r="BN15" s="38" t="str">
        <f t="shared" si="5"/>
        <v/>
      </c>
      <c r="BO15" s="38" t="str">
        <f t="shared" si="5"/>
        <v/>
      </c>
      <c r="BP15" s="38" t="str">
        <f t="shared" si="5"/>
        <v/>
      </c>
      <c r="BQ15" s="38" t="str">
        <f t="shared" si="5"/>
        <v/>
      </c>
      <c r="BR15" s="38" t="str">
        <f t="shared" si="5"/>
        <v/>
      </c>
      <c r="BS15" s="38" t="str">
        <f t="shared" si="5"/>
        <v/>
      </c>
      <c r="BT15" s="38" t="str">
        <f t="shared" si="5"/>
        <v/>
      </c>
      <c r="BU15" s="38" t="str">
        <f t="shared" si="5"/>
        <v/>
      </c>
      <c r="BV15" s="38" t="str">
        <f t="shared" si="5"/>
        <v/>
      </c>
      <c r="BW15" s="38" t="str">
        <f t="shared" si="5"/>
        <v/>
      </c>
      <c r="BX15" s="38" t="str">
        <f t="shared" si="5"/>
        <v/>
      </c>
      <c r="BY15" s="38" t="str">
        <f t="shared" si="5"/>
        <v/>
      </c>
      <c r="BZ15" s="46" t="str">
        <f t="shared" si="10"/>
        <v>NO</v>
      </c>
      <c r="CA15" s="46" t="str">
        <f t="shared" si="11"/>
        <v/>
      </c>
      <c r="CB15" s="49">
        <f t="shared" si="12"/>
        <v>43563</v>
      </c>
      <c r="CC15" s="49">
        <f t="shared" si="13"/>
        <v>43619</v>
      </c>
      <c r="CD15" s="46">
        <f t="shared" si="14"/>
        <v>56</v>
      </c>
    </row>
    <row r="16" spans="1:82" ht="12.95" customHeight="1" x14ac:dyDescent="0.2">
      <c r="A16" s="39" t="s">
        <v>36</v>
      </c>
      <c r="B16" s="40" t="s">
        <v>37</v>
      </c>
      <c r="C16" s="41" t="s">
        <v>35</v>
      </c>
      <c r="D16" s="40"/>
      <c r="E16" s="42">
        <v>17</v>
      </c>
      <c r="F16" s="42">
        <v>2019</v>
      </c>
      <c r="G16" s="50">
        <v>1</v>
      </c>
      <c r="H16" s="43">
        <f>IF(E16=VLOOKUP(F16,[1]Liste!$A$3:$B$13,2,FALSE),GANTT!G16,IF((GANTT!E16+GANTT!G16)&gt;VLOOKUP(GANTT!F16,[1]Liste!$A$3:$B$13,2,FALSE),(GANTT!E16+GANTT!G16-VLOOKUP(GANTT!F16,[1]Liste!$A$3:$B$13,2,FALSE)),GANTT!E16+GANTT!G16))</f>
        <v>18</v>
      </c>
      <c r="I16" s="44">
        <f>IF(OR(E16=VLOOKUP(F16,[1]Liste!$A$3:$B$13,2,FALSE),(GANTT!E16+GANTT!G16)&gt;VLOOKUP(F16,[1]Liste!$A$3:$B$13,2,FALSE)),GANTT!F16+1,GANTT!F16)</f>
        <v>2019</v>
      </c>
      <c r="J16" s="45">
        <f t="shared" si="15"/>
        <v>17</v>
      </c>
      <c r="K16" s="45">
        <f t="shared" si="8"/>
        <v>2019</v>
      </c>
      <c r="L16" s="45">
        <f t="shared" si="6"/>
        <v>1</v>
      </c>
      <c r="M16" s="45">
        <f t="shared" si="16"/>
        <v>18</v>
      </c>
      <c r="N16" s="45">
        <f t="shared" si="9"/>
        <v>2019</v>
      </c>
      <c r="O16" s="51">
        <v>0</v>
      </c>
      <c r="P16" s="48" t="str">
        <f t="shared" ca="1" si="7"/>
        <v>Non commencée</v>
      </c>
      <c r="Q16" s="37"/>
      <c r="R16" s="38" t="str">
        <f t="shared" si="2"/>
        <v/>
      </c>
      <c r="S16" s="38" t="str">
        <f t="shared" si="2"/>
        <v/>
      </c>
      <c r="T16" s="38" t="str">
        <f t="shared" si="2"/>
        <v/>
      </c>
      <c r="U16" s="38" t="str">
        <f t="shared" si="2"/>
        <v/>
      </c>
      <c r="V16" s="38" t="str">
        <f t="shared" si="2"/>
        <v/>
      </c>
      <c r="W16" s="38" t="str">
        <f t="shared" si="2"/>
        <v/>
      </c>
      <c r="X16" s="38" t="str">
        <f t="shared" si="2"/>
        <v/>
      </c>
      <c r="Y16" s="38" t="str">
        <f t="shared" si="2"/>
        <v/>
      </c>
      <c r="Z16" s="38" t="str">
        <f t="shared" si="2"/>
        <v/>
      </c>
      <c r="AA16" s="38" t="str">
        <f t="shared" si="2"/>
        <v/>
      </c>
      <c r="AB16" s="38" t="str">
        <f t="shared" si="2"/>
        <v/>
      </c>
      <c r="AC16" s="38" t="str">
        <f t="shared" si="2"/>
        <v/>
      </c>
      <c r="AD16" s="38" t="str">
        <f t="shared" si="2"/>
        <v/>
      </c>
      <c r="AE16" s="38" t="str">
        <f t="shared" si="2"/>
        <v/>
      </c>
      <c r="AF16" s="38" t="str">
        <f t="shared" si="2"/>
        <v/>
      </c>
      <c r="AG16" s="38" t="str">
        <f t="shared" si="2"/>
        <v/>
      </c>
      <c r="AH16" s="38" t="str">
        <f t="shared" si="3"/>
        <v/>
      </c>
      <c r="AI16" s="38" t="str">
        <f t="shared" si="3"/>
        <v/>
      </c>
      <c r="AJ16" s="38" t="str">
        <f t="shared" si="3"/>
        <v/>
      </c>
      <c r="AK16" s="38" t="str">
        <f t="shared" si="3"/>
        <v/>
      </c>
      <c r="AL16" s="38" t="str">
        <f t="shared" si="3"/>
        <v/>
      </c>
      <c r="AM16" s="38" t="str">
        <f t="shared" si="3"/>
        <v/>
      </c>
      <c r="AN16" s="38" t="str">
        <f t="shared" si="3"/>
        <v/>
      </c>
      <c r="AO16" s="38" t="str">
        <f t="shared" si="3"/>
        <v/>
      </c>
      <c r="AP16" s="38" t="str">
        <f t="shared" si="3"/>
        <v/>
      </c>
      <c r="AQ16" s="38" t="str">
        <f t="shared" si="3"/>
        <v/>
      </c>
      <c r="AR16" s="38" t="str">
        <f t="shared" si="3"/>
        <v/>
      </c>
      <c r="AS16" s="38" t="str">
        <f t="shared" si="3"/>
        <v/>
      </c>
      <c r="AT16" s="38" t="str">
        <f t="shared" si="3"/>
        <v/>
      </c>
      <c r="AU16" s="38" t="str">
        <f t="shared" si="3"/>
        <v/>
      </c>
      <c r="AV16" s="38" t="str">
        <f t="shared" si="3"/>
        <v/>
      </c>
      <c r="AW16" s="38" t="str">
        <f t="shared" si="3"/>
        <v/>
      </c>
      <c r="AX16" s="38" t="str">
        <f t="shared" si="4"/>
        <v/>
      </c>
      <c r="AY16" s="38" t="str">
        <f t="shared" si="4"/>
        <v/>
      </c>
      <c r="AZ16" s="38" t="str">
        <f t="shared" si="4"/>
        <v/>
      </c>
      <c r="BA16" s="38" t="str">
        <f t="shared" si="4"/>
        <v/>
      </c>
      <c r="BB16" s="38" t="str">
        <f t="shared" si="4"/>
        <v/>
      </c>
      <c r="BC16" s="38" t="str">
        <f t="shared" si="4"/>
        <v/>
      </c>
      <c r="BD16" s="38" t="str">
        <f t="shared" si="4"/>
        <v/>
      </c>
      <c r="BE16" s="38" t="str">
        <f t="shared" si="4"/>
        <v/>
      </c>
      <c r="BF16" s="38" t="str">
        <f t="shared" si="4"/>
        <v/>
      </c>
      <c r="BG16" s="38" t="str">
        <f t="shared" si="4"/>
        <v/>
      </c>
      <c r="BH16" s="38" t="str">
        <f t="shared" si="4"/>
        <v/>
      </c>
      <c r="BI16" s="38" t="str">
        <f t="shared" si="4"/>
        <v/>
      </c>
      <c r="BJ16" s="38" t="str">
        <f t="shared" si="4"/>
        <v/>
      </c>
      <c r="BK16" s="38" t="str">
        <f t="shared" si="4"/>
        <v/>
      </c>
      <c r="BL16" s="38" t="str">
        <f t="shared" si="4"/>
        <v/>
      </c>
      <c r="BM16" s="38" t="str">
        <f t="shared" si="4"/>
        <v/>
      </c>
      <c r="BN16" s="38" t="str">
        <f t="shared" si="5"/>
        <v/>
      </c>
      <c r="BO16" s="38" t="str">
        <f t="shared" si="5"/>
        <v/>
      </c>
      <c r="BP16" s="38" t="str">
        <f t="shared" si="5"/>
        <v/>
      </c>
      <c r="BQ16" s="38" t="str">
        <f t="shared" si="5"/>
        <v/>
      </c>
      <c r="BR16" s="38" t="str">
        <f t="shared" si="5"/>
        <v/>
      </c>
      <c r="BS16" s="38" t="str">
        <f t="shared" si="5"/>
        <v/>
      </c>
      <c r="BT16" s="38" t="str">
        <f t="shared" si="5"/>
        <v/>
      </c>
      <c r="BU16" s="38" t="str">
        <f t="shared" si="5"/>
        <v/>
      </c>
      <c r="BV16" s="38" t="str">
        <f t="shared" si="5"/>
        <v/>
      </c>
      <c r="BW16" s="38" t="str">
        <f t="shared" si="5"/>
        <v/>
      </c>
      <c r="BX16" s="38" t="str">
        <f t="shared" si="5"/>
        <v/>
      </c>
      <c r="BY16" s="38" t="str">
        <f t="shared" si="5"/>
        <v/>
      </c>
      <c r="BZ16" s="46" t="str">
        <f t="shared" si="10"/>
        <v>NO</v>
      </c>
      <c r="CA16" s="46" t="str">
        <f t="shared" si="11"/>
        <v/>
      </c>
      <c r="CB16" s="49">
        <f t="shared" si="12"/>
        <v>43577</v>
      </c>
      <c r="CC16" s="49">
        <f t="shared" si="13"/>
        <v>43584</v>
      </c>
      <c r="CD16" s="46">
        <f t="shared" si="14"/>
        <v>7</v>
      </c>
    </row>
    <row r="17" spans="1:82" ht="12.95" customHeight="1" x14ac:dyDescent="0.2">
      <c r="A17" s="39" t="s">
        <v>38</v>
      </c>
      <c r="B17" s="40" t="s">
        <v>39</v>
      </c>
      <c r="C17" s="41" t="s">
        <v>27</v>
      </c>
      <c r="D17" s="40"/>
      <c r="E17" s="42">
        <v>26</v>
      </c>
      <c r="F17" s="42">
        <v>2019</v>
      </c>
      <c r="G17" s="50">
        <v>1</v>
      </c>
      <c r="H17" s="43">
        <f>IF(E17=VLOOKUP(F17,[1]Liste!$A$3:$B$13,2,FALSE),GANTT!G17,IF((GANTT!E17+GANTT!G17)&gt;VLOOKUP(GANTT!F17,[1]Liste!$A$3:$B$13,2,FALSE),(GANTT!E17+GANTT!G17-VLOOKUP(GANTT!F17,[1]Liste!$A$3:$B$13,2,FALSE)),GANTT!E17+GANTT!G17))</f>
        <v>27</v>
      </c>
      <c r="I17" s="44">
        <f>IF(OR(E17=VLOOKUP(F17,[1]Liste!$A$3:$B$13,2,FALSE),(GANTT!E17+GANTT!G17)&gt;VLOOKUP(F17,[1]Liste!$A$3:$B$13,2,FALSE)),GANTT!F17+1,GANTT!F17)</f>
        <v>2019</v>
      </c>
      <c r="J17" s="45">
        <f t="shared" si="15"/>
        <v>26</v>
      </c>
      <c r="K17" s="45">
        <f t="shared" si="8"/>
        <v>2019</v>
      </c>
      <c r="L17" s="45">
        <f t="shared" si="6"/>
        <v>1</v>
      </c>
      <c r="M17" s="45">
        <f t="shared" si="16"/>
        <v>27</v>
      </c>
      <c r="N17" s="45">
        <f t="shared" si="9"/>
        <v>2019</v>
      </c>
      <c r="O17" s="51">
        <v>1</v>
      </c>
      <c r="P17" s="48" t="str">
        <f t="shared" si="7"/>
        <v>Terminée</v>
      </c>
      <c r="Q17" s="37"/>
      <c r="R17" s="38" t="str">
        <f t="shared" si="2"/>
        <v/>
      </c>
      <c r="S17" s="38" t="str">
        <f t="shared" si="2"/>
        <v/>
      </c>
      <c r="T17" s="38" t="str">
        <f t="shared" si="2"/>
        <v/>
      </c>
      <c r="U17" s="38" t="str">
        <f t="shared" si="2"/>
        <v/>
      </c>
      <c r="V17" s="38" t="str">
        <f t="shared" si="2"/>
        <v/>
      </c>
      <c r="W17" s="38" t="str">
        <f t="shared" si="2"/>
        <v/>
      </c>
      <c r="X17" s="38" t="str">
        <f t="shared" si="2"/>
        <v/>
      </c>
      <c r="Y17" s="38" t="str">
        <f t="shared" si="2"/>
        <v/>
      </c>
      <c r="Z17" s="38" t="str">
        <f t="shared" si="2"/>
        <v/>
      </c>
      <c r="AA17" s="38" t="str">
        <f t="shared" si="2"/>
        <v/>
      </c>
      <c r="AB17" s="38" t="str">
        <f t="shared" si="2"/>
        <v/>
      </c>
      <c r="AC17" s="38" t="str">
        <f t="shared" si="2"/>
        <v/>
      </c>
      <c r="AD17" s="38" t="str">
        <f t="shared" si="2"/>
        <v/>
      </c>
      <c r="AE17" s="38" t="str">
        <f t="shared" si="2"/>
        <v/>
      </c>
      <c r="AF17" s="38" t="str">
        <f t="shared" si="2"/>
        <v/>
      </c>
      <c r="AG17" s="38" t="str">
        <f t="shared" si="2"/>
        <v/>
      </c>
      <c r="AH17" s="38" t="str">
        <f t="shared" si="3"/>
        <v/>
      </c>
      <c r="AI17" s="38" t="str">
        <f t="shared" si="3"/>
        <v/>
      </c>
      <c r="AJ17" s="38" t="str">
        <f t="shared" si="3"/>
        <v/>
      </c>
      <c r="AK17" s="38" t="str">
        <f t="shared" si="3"/>
        <v/>
      </c>
      <c r="AL17" s="38" t="str">
        <f t="shared" si="3"/>
        <v/>
      </c>
      <c r="AM17" s="38" t="str">
        <f t="shared" si="3"/>
        <v/>
      </c>
      <c r="AN17" s="38" t="str">
        <f t="shared" si="3"/>
        <v/>
      </c>
      <c r="AO17" s="38" t="str">
        <f t="shared" si="3"/>
        <v/>
      </c>
      <c r="AP17" s="38" t="str">
        <f t="shared" si="3"/>
        <v/>
      </c>
      <c r="AQ17" s="38" t="str">
        <f t="shared" si="3"/>
        <v/>
      </c>
      <c r="AR17" s="38">
        <f t="shared" si="3"/>
        <v>2</v>
      </c>
      <c r="AS17" s="38">
        <f t="shared" si="3"/>
        <v>2</v>
      </c>
      <c r="AT17" s="38" t="str">
        <f t="shared" si="3"/>
        <v/>
      </c>
      <c r="AU17" s="38" t="str">
        <f t="shared" si="3"/>
        <v/>
      </c>
      <c r="AV17" s="38" t="str">
        <f t="shared" si="3"/>
        <v/>
      </c>
      <c r="AW17" s="38" t="str">
        <f t="shared" si="3"/>
        <v/>
      </c>
      <c r="AX17" s="38" t="str">
        <f t="shared" si="4"/>
        <v/>
      </c>
      <c r="AY17" s="38" t="str">
        <f t="shared" si="4"/>
        <v/>
      </c>
      <c r="AZ17" s="38" t="str">
        <f t="shared" si="4"/>
        <v/>
      </c>
      <c r="BA17" s="38" t="str">
        <f t="shared" si="4"/>
        <v/>
      </c>
      <c r="BB17" s="38" t="str">
        <f t="shared" si="4"/>
        <v/>
      </c>
      <c r="BC17" s="38" t="str">
        <f t="shared" si="4"/>
        <v/>
      </c>
      <c r="BD17" s="38" t="str">
        <f t="shared" si="4"/>
        <v/>
      </c>
      <c r="BE17" s="38" t="str">
        <f t="shared" si="4"/>
        <v/>
      </c>
      <c r="BF17" s="38" t="str">
        <f t="shared" si="4"/>
        <v/>
      </c>
      <c r="BG17" s="38" t="str">
        <f t="shared" si="4"/>
        <v/>
      </c>
      <c r="BH17" s="38" t="str">
        <f t="shared" si="4"/>
        <v/>
      </c>
      <c r="BI17" s="38" t="str">
        <f t="shared" si="4"/>
        <v/>
      </c>
      <c r="BJ17" s="38" t="str">
        <f t="shared" si="4"/>
        <v/>
      </c>
      <c r="BK17" s="38" t="str">
        <f t="shared" si="4"/>
        <v/>
      </c>
      <c r="BL17" s="38" t="str">
        <f t="shared" si="4"/>
        <v/>
      </c>
      <c r="BM17" s="38" t="str">
        <f t="shared" si="4"/>
        <v/>
      </c>
      <c r="BN17" s="38" t="str">
        <f t="shared" si="5"/>
        <v/>
      </c>
      <c r="BO17" s="38" t="str">
        <f t="shared" si="5"/>
        <v/>
      </c>
      <c r="BP17" s="38" t="str">
        <f t="shared" si="5"/>
        <v/>
      </c>
      <c r="BQ17" s="38" t="str">
        <f t="shared" si="5"/>
        <v/>
      </c>
      <c r="BR17" s="38" t="str">
        <f t="shared" si="5"/>
        <v/>
      </c>
      <c r="BS17" s="38" t="str">
        <f t="shared" si="5"/>
        <v/>
      </c>
      <c r="BT17" s="38" t="str">
        <f t="shared" si="5"/>
        <v/>
      </c>
      <c r="BU17" s="38" t="str">
        <f t="shared" si="5"/>
        <v/>
      </c>
      <c r="BV17" s="38" t="str">
        <f t="shared" si="5"/>
        <v/>
      </c>
      <c r="BW17" s="38" t="str">
        <f t="shared" si="5"/>
        <v/>
      </c>
      <c r="BX17" s="38" t="str">
        <f t="shared" si="5"/>
        <v/>
      </c>
      <c r="BY17" s="38" t="str">
        <f t="shared" si="5"/>
        <v/>
      </c>
      <c r="BZ17" s="46" t="str">
        <f t="shared" si="10"/>
        <v>NO</v>
      </c>
      <c r="CA17" s="46" t="str">
        <f t="shared" si="11"/>
        <v/>
      </c>
      <c r="CB17" s="49">
        <f t="shared" si="12"/>
        <v>43640</v>
      </c>
      <c r="CC17" s="49">
        <f t="shared" si="13"/>
        <v>43647</v>
      </c>
      <c r="CD17" s="46">
        <f t="shared" si="14"/>
        <v>7</v>
      </c>
    </row>
    <row r="18" spans="1:82" ht="12.95" customHeight="1" x14ac:dyDescent="0.2">
      <c r="A18" s="39" t="s">
        <v>40</v>
      </c>
      <c r="B18" s="40" t="s">
        <v>41</v>
      </c>
      <c r="C18" s="41" t="s">
        <v>35</v>
      </c>
      <c r="D18" s="40"/>
      <c r="E18" s="42">
        <v>27</v>
      </c>
      <c r="F18" s="42">
        <v>2019</v>
      </c>
      <c r="G18" s="50">
        <v>6</v>
      </c>
      <c r="H18" s="43">
        <f>IF(E18=VLOOKUP(F18,[1]Liste!$A$3:$B$13,2,FALSE),GANTT!G18,IF((GANTT!E18+GANTT!G18)&gt;VLOOKUP(GANTT!F18,[1]Liste!$A$3:$B$13,2,FALSE),(GANTT!E18+GANTT!G18-VLOOKUP(GANTT!F18,[1]Liste!$A$3:$B$13,2,FALSE)),GANTT!E18+GANTT!G18))</f>
        <v>33</v>
      </c>
      <c r="I18" s="44">
        <f>IF(OR(E18=VLOOKUP(F18,[1]Liste!$A$3:$B$13,2,FALSE),(GANTT!E18+GANTT!G18)&gt;VLOOKUP(F18,[1]Liste!$A$3:$B$13,2,FALSE)),GANTT!F18+1,GANTT!F18)</f>
        <v>2019</v>
      </c>
      <c r="J18" s="45">
        <f t="shared" si="15"/>
        <v>27</v>
      </c>
      <c r="K18" s="45">
        <f t="shared" si="8"/>
        <v>2019</v>
      </c>
      <c r="L18" s="45">
        <f t="shared" si="6"/>
        <v>6</v>
      </c>
      <c r="M18" s="45">
        <f t="shared" si="16"/>
        <v>33</v>
      </c>
      <c r="N18" s="45">
        <f t="shared" si="9"/>
        <v>2019</v>
      </c>
      <c r="O18" s="51">
        <v>1</v>
      </c>
      <c r="P18" s="48" t="str">
        <f t="shared" si="7"/>
        <v>Terminée</v>
      </c>
      <c r="Q18" s="37"/>
      <c r="R18" s="38" t="str">
        <f t="shared" si="2"/>
        <v/>
      </c>
      <c r="S18" s="38" t="str">
        <f t="shared" si="2"/>
        <v/>
      </c>
      <c r="T18" s="38" t="str">
        <f t="shared" si="2"/>
        <v/>
      </c>
      <c r="U18" s="38" t="str">
        <f t="shared" si="2"/>
        <v/>
      </c>
      <c r="V18" s="38" t="str">
        <f t="shared" si="2"/>
        <v/>
      </c>
      <c r="W18" s="38" t="str">
        <f t="shared" si="2"/>
        <v/>
      </c>
      <c r="X18" s="38" t="str">
        <f t="shared" si="2"/>
        <v/>
      </c>
      <c r="Y18" s="38" t="str">
        <f t="shared" si="2"/>
        <v/>
      </c>
      <c r="Z18" s="38" t="str">
        <f t="shared" si="2"/>
        <v/>
      </c>
      <c r="AA18" s="38" t="str">
        <f t="shared" si="2"/>
        <v/>
      </c>
      <c r="AB18" s="38" t="str">
        <f t="shared" si="2"/>
        <v/>
      </c>
      <c r="AC18" s="38" t="str">
        <f t="shared" si="2"/>
        <v/>
      </c>
      <c r="AD18" s="38" t="str">
        <f t="shared" si="2"/>
        <v/>
      </c>
      <c r="AE18" s="38" t="str">
        <f t="shared" si="2"/>
        <v/>
      </c>
      <c r="AF18" s="38" t="str">
        <f t="shared" si="2"/>
        <v/>
      </c>
      <c r="AG18" s="38" t="str">
        <f t="shared" si="2"/>
        <v/>
      </c>
      <c r="AH18" s="38" t="str">
        <f t="shared" si="3"/>
        <v/>
      </c>
      <c r="AI18" s="38" t="str">
        <f t="shared" si="3"/>
        <v/>
      </c>
      <c r="AJ18" s="38" t="str">
        <f t="shared" si="3"/>
        <v/>
      </c>
      <c r="AK18" s="38" t="str">
        <f t="shared" si="3"/>
        <v/>
      </c>
      <c r="AL18" s="38" t="str">
        <f t="shared" si="3"/>
        <v/>
      </c>
      <c r="AM18" s="38" t="str">
        <f t="shared" si="3"/>
        <v/>
      </c>
      <c r="AN18" s="38" t="str">
        <f t="shared" si="3"/>
        <v/>
      </c>
      <c r="AO18" s="38" t="str">
        <f t="shared" si="3"/>
        <v/>
      </c>
      <c r="AP18" s="38" t="str">
        <f t="shared" si="3"/>
        <v/>
      </c>
      <c r="AQ18" s="38" t="str">
        <f t="shared" si="3"/>
        <v/>
      </c>
      <c r="AR18" s="38" t="str">
        <f t="shared" si="3"/>
        <v/>
      </c>
      <c r="AS18" s="38" t="str">
        <f t="shared" si="3"/>
        <v/>
      </c>
      <c r="AT18" s="38" t="str">
        <f t="shared" si="3"/>
        <v/>
      </c>
      <c r="AU18" s="38" t="str">
        <f t="shared" si="3"/>
        <v/>
      </c>
      <c r="AV18" s="38" t="str">
        <f t="shared" si="3"/>
        <v/>
      </c>
      <c r="AW18" s="38" t="str">
        <f t="shared" si="3"/>
        <v/>
      </c>
      <c r="AX18" s="38" t="str">
        <f t="shared" si="4"/>
        <v/>
      </c>
      <c r="AY18" s="38" t="str">
        <f t="shared" si="4"/>
        <v/>
      </c>
      <c r="AZ18" s="38" t="str">
        <f t="shared" si="4"/>
        <v/>
      </c>
      <c r="BA18" s="38" t="str">
        <f t="shared" si="4"/>
        <v/>
      </c>
      <c r="BB18" s="38" t="str">
        <f t="shared" si="4"/>
        <v/>
      </c>
      <c r="BC18" s="38" t="str">
        <f t="shared" si="4"/>
        <v/>
      </c>
      <c r="BD18" s="38" t="str">
        <f t="shared" si="4"/>
        <v/>
      </c>
      <c r="BE18" s="38" t="str">
        <f t="shared" si="4"/>
        <v/>
      </c>
      <c r="BF18" s="38" t="str">
        <f t="shared" si="4"/>
        <v/>
      </c>
      <c r="BG18" s="38" t="str">
        <f t="shared" si="4"/>
        <v/>
      </c>
      <c r="BH18" s="38" t="str">
        <f t="shared" si="4"/>
        <v/>
      </c>
      <c r="BI18" s="38" t="str">
        <f t="shared" si="4"/>
        <v/>
      </c>
      <c r="BJ18" s="38" t="str">
        <f t="shared" si="4"/>
        <v/>
      </c>
      <c r="BK18" s="38" t="str">
        <f t="shared" si="4"/>
        <v/>
      </c>
      <c r="BL18" s="38" t="str">
        <f t="shared" si="4"/>
        <v/>
      </c>
      <c r="BM18" s="38" t="str">
        <f t="shared" si="4"/>
        <v/>
      </c>
      <c r="BN18" s="38" t="str">
        <f t="shared" si="5"/>
        <v/>
      </c>
      <c r="BO18" s="38" t="str">
        <f t="shared" si="5"/>
        <v/>
      </c>
      <c r="BP18" s="38" t="str">
        <f t="shared" si="5"/>
        <v/>
      </c>
      <c r="BQ18" s="38" t="str">
        <f t="shared" si="5"/>
        <v/>
      </c>
      <c r="BR18" s="38" t="str">
        <f t="shared" si="5"/>
        <v/>
      </c>
      <c r="BS18" s="38" t="str">
        <f t="shared" si="5"/>
        <v/>
      </c>
      <c r="BT18" s="38" t="str">
        <f t="shared" si="5"/>
        <v/>
      </c>
      <c r="BU18" s="38" t="str">
        <f t="shared" si="5"/>
        <v/>
      </c>
      <c r="BV18" s="38" t="str">
        <f t="shared" si="5"/>
        <v/>
      </c>
      <c r="BW18" s="38" t="str">
        <f t="shared" si="5"/>
        <v/>
      </c>
      <c r="BX18" s="38" t="str">
        <f t="shared" si="5"/>
        <v/>
      </c>
      <c r="BY18" s="38" t="str">
        <f t="shared" si="5"/>
        <v/>
      </c>
      <c r="BZ18" s="46" t="str">
        <f t="shared" si="10"/>
        <v>NO</v>
      </c>
      <c r="CA18" s="46" t="str">
        <f t="shared" si="11"/>
        <v/>
      </c>
      <c r="CB18" s="49">
        <f t="shared" si="12"/>
        <v>43647</v>
      </c>
      <c r="CC18" s="49">
        <f t="shared" si="13"/>
        <v>43689</v>
      </c>
      <c r="CD18" s="46">
        <f t="shared" si="14"/>
        <v>42</v>
      </c>
    </row>
    <row r="19" spans="1:82" ht="12.95" customHeight="1" x14ac:dyDescent="0.2">
      <c r="A19" s="39" t="s">
        <v>42</v>
      </c>
      <c r="B19" s="40" t="s">
        <v>43</v>
      </c>
      <c r="C19" s="41" t="s">
        <v>35</v>
      </c>
      <c r="D19" s="40"/>
      <c r="E19" s="42">
        <v>30</v>
      </c>
      <c r="F19" s="42">
        <v>2019</v>
      </c>
      <c r="G19" s="50">
        <v>2</v>
      </c>
      <c r="H19" s="43">
        <f>IF(E19=VLOOKUP(F19,[1]Liste!$A$3:$B$13,2,FALSE),GANTT!G19,IF((GANTT!E19+GANTT!G19)&gt;VLOOKUP(GANTT!F19,[1]Liste!$A$3:$B$13,2,FALSE),(GANTT!E19+GANTT!G19-VLOOKUP(GANTT!F19,[1]Liste!$A$3:$B$13,2,FALSE)),GANTT!E19+GANTT!G19))</f>
        <v>32</v>
      </c>
      <c r="I19" s="44">
        <f>IF(OR(E19=VLOOKUP(F19,[1]Liste!$A$3:$B$13,2,FALSE),(GANTT!E19+GANTT!G19)&gt;VLOOKUP(F19,[1]Liste!$A$3:$B$13,2,FALSE)),GANTT!F19+1,GANTT!F19)</f>
        <v>2019</v>
      </c>
      <c r="J19" s="45">
        <f t="shared" si="15"/>
        <v>30</v>
      </c>
      <c r="K19" s="45">
        <f t="shared" si="8"/>
        <v>2019</v>
      </c>
      <c r="L19" s="45">
        <f t="shared" si="6"/>
        <v>2</v>
      </c>
      <c r="M19" s="45">
        <f t="shared" si="16"/>
        <v>32</v>
      </c>
      <c r="N19" s="45">
        <f t="shared" si="9"/>
        <v>2019</v>
      </c>
      <c r="O19" s="52">
        <v>0.5</v>
      </c>
      <c r="P19" s="48" t="str">
        <f t="shared" ca="1" si="7"/>
        <v>Non commencée</v>
      </c>
      <c r="Q19" s="37"/>
      <c r="R19" s="38" t="str">
        <f t="shared" si="2"/>
        <v/>
      </c>
      <c r="S19" s="38" t="str">
        <f t="shared" si="2"/>
        <v/>
      </c>
      <c r="T19" s="38" t="str">
        <f t="shared" si="2"/>
        <v/>
      </c>
      <c r="U19" s="38" t="str">
        <f t="shared" si="2"/>
        <v/>
      </c>
      <c r="V19" s="38" t="str">
        <f t="shared" si="2"/>
        <v/>
      </c>
      <c r="W19" s="38" t="str">
        <f t="shared" si="2"/>
        <v/>
      </c>
      <c r="X19" s="38" t="str">
        <f t="shared" si="2"/>
        <v/>
      </c>
      <c r="Y19" s="38" t="str">
        <f t="shared" si="2"/>
        <v/>
      </c>
      <c r="Z19" s="38" t="str">
        <f t="shared" si="2"/>
        <v/>
      </c>
      <c r="AA19" s="38" t="str">
        <f t="shared" si="2"/>
        <v/>
      </c>
      <c r="AB19" s="38" t="str">
        <f t="shared" si="2"/>
        <v/>
      </c>
      <c r="AC19" s="38" t="str">
        <f t="shared" si="2"/>
        <v/>
      </c>
      <c r="AD19" s="38" t="str">
        <f t="shared" si="2"/>
        <v/>
      </c>
      <c r="AE19" s="38" t="str">
        <f t="shared" si="2"/>
        <v/>
      </c>
      <c r="AF19" s="38" t="str">
        <f t="shared" si="2"/>
        <v/>
      </c>
      <c r="AG19" s="38" t="str">
        <f t="shared" si="2"/>
        <v/>
      </c>
      <c r="AH19" s="38" t="str">
        <f t="shared" si="3"/>
        <v/>
      </c>
      <c r="AI19" s="38" t="str">
        <f t="shared" si="3"/>
        <v/>
      </c>
      <c r="AJ19" s="38" t="str">
        <f t="shared" si="3"/>
        <v/>
      </c>
      <c r="AK19" s="38" t="str">
        <f t="shared" si="3"/>
        <v/>
      </c>
      <c r="AL19" s="38" t="str">
        <f t="shared" si="3"/>
        <v/>
      </c>
      <c r="AM19" s="38" t="str">
        <f t="shared" si="3"/>
        <v/>
      </c>
      <c r="AN19" s="38" t="str">
        <f t="shared" si="3"/>
        <v/>
      </c>
      <c r="AO19" s="38" t="str">
        <f t="shared" si="3"/>
        <v/>
      </c>
      <c r="AP19" s="38" t="str">
        <f t="shared" si="3"/>
        <v/>
      </c>
      <c r="AQ19" s="38" t="str">
        <f t="shared" si="3"/>
        <v/>
      </c>
      <c r="AR19" s="38" t="str">
        <f t="shared" si="3"/>
        <v/>
      </c>
      <c r="AS19" s="38" t="str">
        <f t="shared" si="3"/>
        <v/>
      </c>
      <c r="AT19" s="38" t="str">
        <f t="shared" si="3"/>
        <v/>
      </c>
      <c r="AU19" s="38" t="str">
        <f t="shared" si="3"/>
        <v/>
      </c>
      <c r="AV19" s="38" t="str">
        <f t="shared" si="3"/>
        <v/>
      </c>
      <c r="AW19" s="38" t="str">
        <f t="shared" si="3"/>
        <v/>
      </c>
      <c r="AX19" s="38" t="str">
        <f t="shared" si="4"/>
        <v/>
      </c>
      <c r="AY19" s="38" t="str">
        <f t="shared" si="4"/>
        <v/>
      </c>
      <c r="AZ19" s="38" t="str">
        <f t="shared" si="4"/>
        <v/>
      </c>
      <c r="BA19" s="38" t="str">
        <f t="shared" si="4"/>
        <v/>
      </c>
      <c r="BB19" s="38" t="str">
        <f t="shared" si="4"/>
        <v/>
      </c>
      <c r="BC19" s="38" t="str">
        <f t="shared" si="4"/>
        <v/>
      </c>
      <c r="BD19" s="38" t="str">
        <f t="shared" si="4"/>
        <v/>
      </c>
      <c r="BE19" s="38" t="str">
        <f t="shared" si="4"/>
        <v/>
      </c>
      <c r="BF19" s="38" t="str">
        <f t="shared" si="4"/>
        <v/>
      </c>
      <c r="BG19" s="38" t="str">
        <f t="shared" si="4"/>
        <v/>
      </c>
      <c r="BH19" s="38" t="str">
        <f t="shared" si="4"/>
        <v/>
      </c>
      <c r="BI19" s="38" t="str">
        <f t="shared" si="4"/>
        <v/>
      </c>
      <c r="BJ19" s="38" t="str">
        <f t="shared" si="4"/>
        <v/>
      </c>
      <c r="BK19" s="38" t="str">
        <f t="shared" si="4"/>
        <v/>
      </c>
      <c r="BL19" s="38" t="str">
        <f t="shared" si="4"/>
        <v/>
      </c>
      <c r="BM19" s="38" t="str">
        <f t="shared" si="4"/>
        <v/>
      </c>
      <c r="BN19" s="38" t="str">
        <f t="shared" si="5"/>
        <v/>
      </c>
      <c r="BO19" s="38" t="str">
        <f t="shared" si="5"/>
        <v/>
      </c>
      <c r="BP19" s="38" t="str">
        <f t="shared" si="5"/>
        <v/>
      </c>
      <c r="BQ19" s="38" t="str">
        <f t="shared" si="5"/>
        <v/>
      </c>
      <c r="BR19" s="38" t="str">
        <f t="shared" si="5"/>
        <v/>
      </c>
      <c r="BS19" s="38" t="str">
        <f t="shared" si="5"/>
        <v/>
      </c>
      <c r="BT19" s="38" t="str">
        <f t="shared" si="5"/>
        <v/>
      </c>
      <c r="BU19" s="38" t="str">
        <f t="shared" si="5"/>
        <v/>
      </c>
      <c r="BV19" s="38" t="str">
        <f t="shared" si="5"/>
        <v/>
      </c>
      <c r="BW19" s="38" t="str">
        <f t="shared" si="5"/>
        <v/>
      </c>
      <c r="BX19" s="38" t="str">
        <f t="shared" si="5"/>
        <v/>
      </c>
      <c r="BY19" s="38" t="str">
        <f t="shared" si="5"/>
        <v/>
      </c>
      <c r="BZ19" s="46" t="str">
        <f t="shared" si="10"/>
        <v>NO</v>
      </c>
      <c r="CA19" s="46" t="str">
        <f t="shared" si="11"/>
        <v/>
      </c>
      <c r="CB19" s="49">
        <f t="shared" si="12"/>
        <v>43668</v>
      </c>
      <c r="CC19" s="49">
        <f t="shared" si="13"/>
        <v>43682</v>
      </c>
      <c r="CD19" s="46">
        <f t="shared" si="14"/>
        <v>14</v>
      </c>
    </row>
    <row r="20" spans="1:82" ht="12.95" customHeight="1" x14ac:dyDescent="0.2">
      <c r="A20" s="39" t="s">
        <v>44</v>
      </c>
      <c r="B20" s="40" t="s">
        <v>45</v>
      </c>
      <c r="C20" s="41" t="s">
        <v>30</v>
      </c>
      <c r="D20" s="40"/>
      <c r="E20" s="42">
        <v>33</v>
      </c>
      <c r="F20" s="42">
        <v>2019</v>
      </c>
      <c r="G20" s="50">
        <v>10</v>
      </c>
      <c r="H20" s="43">
        <f>IF(E20=VLOOKUP(F20,[1]Liste!$A$3:$B$13,2,FALSE),GANTT!G20,IF((GANTT!E20+GANTT!G20)&gt;VLOOKUP(GANTT!F20,[1]Liste!$A$3:$B$13,2,FALSE),(GANTT!E20+GANTT!G20-VLOOKUP(GANTT!F20,[1]Liste!$A$3:$B$13,2,FALSE)),GANTT!E20+GANTT!G20))</f>
        <v>43</v>
      </c>
      <c r="I20" s="44">
        <f>IF(OR(E20=VLOOKUP(F20,[1]Liste!$A$3:$B$13,2,FALSE),(GANTT!E20+GANTT!G20)&gt;VLOOKUP(F20,[1]Liste!$A$3:$B$13,2,FALSE)),GANTT!F20+1,GANTT!F20)</f>
        <v>2019</v>
      </c>
      <c r="J20" s="45">
        <f t="shared" si="15"/>
        <v>33</v>
      </c>
      <c r="K20" s="45">
        <f t="shared" si="8"/>
        <v>2019</v>
      </c>
      <c r="L20" s="45">
        <f t="shared" si="6"/>
        <v>10</v>
      </c>
      <c r="M20" s="45">
        <f t="shared" si="16"/>
        <v>43</v>
      </c>
      <c r="N20" s="45">
        <f t="shared" si="9"/>
        <v>2019</v>
      </c>
      <c r="O20" s="52">
        <v>0.3</v>
      </c>
      <c r="P20" s="48" t="str">
        <f t="shared" ca="1" si="7"/>
        <v>Non commencée</v>
      </c>
      <c r="Q20" s="37"/>
      <c r="R20" s="38" t="str">
        <f t="shared" si="2"/>
        <v/>
      </c>
      <c r="S20" s="38" t="str">
        <f t="shared" si="2"/>
        <v/>
      </c>
      <c r="T20" s="38" t="str">
        <f t="shared" si="2"/>
        <v/>
      </c>
      <c r="U20" s="38" t="str">
        <f t="shared" si="2"/>
        <v/>
      </c>
      <c r="V20" s="38" t="str">
        <f t="shared" si="2"/>
        <v/>
      </c>
      <c r="W20" s="38" t="str">
        <f t="shared" si="2"/>
        <v/>
      </c>
      <c r="X20" s="38" t="str">
        <f t="shared" si="2"/>
        <v/>
      </c>
      <c r="Y20" s="38" t="str">
        <f t="shared" si="2"/>
        <v/>
      </c>
      <c r="Z20" s="38" t="str">
        <f t="shared" si="2"/>
        <v/>
      </c>
      <c r="AA20" s="38" t="str">
        <f t="shared" si="2"/>
        <v/>
      </c>
      <c r="AB20" s="38" t="str">
        <f t="shared" si="2"/>
        <v/>
      </c>
      <c r="AC20" s="38" t="str">
        <f t="shared" si="2"/>
        <v/>
      </c>
      <c r="AD20" s="38" t="str">
        <f t="shared" si="2"/>
        <v/>
      </c>
      <c r="AE20" s="38" t="str">
        <f t="shared" si="2"/>
        <v/>
      </c>
      <c r="AF20" s="38" t="str">
        <f t="shared" si="2"/>
        <v/>
      </c>
      <c r="AG20" s="38" t="str">
        <f t="shared" si="2"/>
        <v/>
      </c>
      <c r="AH20" s="38" t="str">
        <f t="shared" si="3"/>
        <v/>
      </c>
      <c r="AI20" s="38" t="str">
        <f t="shared" si="3"/>
        <v/>
      </c>
      <c r="AJ20" s="38" t="str">
        <f t="shared" si="3"/>
        <v/>
      </c>
      <c r="AK20" s="38" t="str">
        <f t="shared" si="3"/>
        <v/>
      </c>
      <c r="AL20" s="38" t="str">
        <f t="shared" si="3"/>
        <v/>
      </c>
      <c r="AM20" s="38" t="str">
        <f t="shared" si="3"/>
        <v/>
      </c>
      <c r="AN20" s="38" t="str">
        <f t="shared" si="3"/>
        <v/>
      </c>
      <c r="AO20" s="38" t="str">
        <f t="shared" si="3"/>
        <v/>
      </c>
      <c r="AP20" s="38" t="str">
        <f t="shared" si="3"/>
        <v/>
      </c>
      <c r="AQ20" s="38" t="str">
        <f t="shared" si="3"/>
        <v/>
      </c>
      <c r="AR20" s="38" t="str">
        <f t="shared" si="3"/>
        <v/>
      </c>
      <c r="AS20" s="38" t="str">
        <f t="shared" si="3"/>
        <v/>
      </c>
      <c r="AT20" s="38" t="str">
        <f t="shared" si="3"/>
        <v/>
      </c>
      <c r="AU20" s="38" t="str">
        <f t="shared" si="3"/>
        <v/>
      </c>
      <c r="AV20" s="38" t="str">
        <f t="shared" si="3"/>
        <v/>
      </c>
      <c r="AW20" s="38" t="str">
        <f t="shared" si="3"/>
        <v/>
      </c>
      <c r="AX20" s="38" t="str">
        <f t="shared" si="4"/>
        <v/>
      </c>
      <c r="AY20" s="38" t="str">
        <f t="shared" si="4"/>
        <v/>
      </c>
      <c r="AZ20" s="38" t="str">
        <f t="shared" si="4"/>
        <v/>
      </c>
      <c r="BA20" s="38" t="str">
        <f t="shared" si="4"/>
        <v/>
      </c>
      <c r="BB20" s="38" t="str">
        <f t="shared" si="4"/>
        <v/>
      </c>
      <c r="BC20" s="38" t="str">
        <f t="shared" si="4"/>
        <v/>
      </c>
      <c r="BD20" s="38" t="str">
        <f t="shared" si="4"/>
        <v/>
      </c>
      <c r="BE20" s="38" t="str">
        <f t="shared" si="4"/>
        <v/>
      </c>
      <c r="BF20" s="38" t="str">
        <f t="shared" si="4"/>
        <v/>
      </c>
      <c r="BG20" s="38" t="str">
        <f t="shared" si="4"/>
        <v/>
      </c>
      <c r="BH20" s="38" t="str">
        <f t="shared" si="4"/>
        <v/>
      </c>
      <c r="BI20" s="38" t="str">
        <f t="shared" si="4"/>
        <v/>
      </c>
      <c r="BJ20" s="38" t="str">
        <f t="shared" si="4"/>
        <v/>
      </c>
      <c r="BK20" s="38" t="str">
        <f t="shared" si="4"/>
        <v/>
      </c>
      <c r="BL20" s="38" t="str">
        <f t="shared" si="4"/>
        <v/>
      </c>
      <c r="BM20" s="38" t="str">
        <f t="shared" si="4"/>
        <v/>
      </c>
      <c r="BN20" s="38" t="str">
        <f t="shared" si="5"/>
        <v/>
      </c>
      <c r="BO20" s="38" t="str">
        <f t="shared" si="5"/>
        <v/>
      </c>
      <c r="BP20" s="38" t="str">
        <f t="shared" si="5"/>
        <v/>
      </c>
      <c r="BQ20" s="38" t="str">
        <f t="shared" si="5"/>
        <v/>
      </c>
      <c r="BR20" s="38" t="str">
        <f t="shared" si="5"/>
        <v/>
      </c>
      <c r="BS20" s="38" t="str">
        <f t="shared" si="5"/>
        <v/>
      </c>
      <c r="BT20" s="38" t="str">
        <f t="shared" si="5"/>
        <v/>
      </c>
      <c r="BU20" s="38" t="str">
        <f t="shared" si="5"/>
        <v/>
      </c>
      <c r="BV20" s="38" t="str">
        <f t="shared" si="5"/>
        <v/>
      </c>
      <c r="BW20" s="38" t="str">
        <f t="shared" si="5"/>
        <v/>
      </c>
      <c r="BX20" s="38" t="str">
        <f t="shared" si="5"/>
        <v/>
      </c>
      <c r="BY20" s="38" t="str">
        <f t="shared" si="5"/>
        <v/>
      </c>
      <c r="BZ20" s="46" t="str">
        <f t="shared" si="10"/>
        <v>NO</v>
      </c>
      <c r="CA20" s="46" t="str">
        <f t="shared" si="11"/>
        <v/>
      </c>
      <c r="CB20" s="49">
        <f t="shared" si="12"/>
        <v>43689</v>
      </c>
      <c r="CC20" s="49">
        <f t="shared" si="13"/>
        <v>43759</v>
      </c>
      <c r="CD20" s="46">
        <f t="shared" si="14"/>
        <v>70</v>
      </c>
    </row>
    <row r="21" spans="1:82" ht="12.95" customHeight="1" x14ac:dyDescent="0.2">
      <c r="A21" s="39" t="s">
        <v>46</v>
      </c>
      <c r="B21" s="40" t="s">
        <v>47</v>
      </c>
      <c r="C21" s="41" t="s">
        <v>27</v>
      </c>
      <c r="D21" s="40"/>
      <c r="E21" s="42">
        <v>20</v>
      </c>
      <c r="F21" s="42">
        <v>2019</v>
      </c>
      <c r="G21" s="50">
        <v>1</v>
      </c>
      <c r="H21" s="43">
        <f>IF(E21=VLOOKUP(F21,[1]Liste!$A$3:$B$13,2,FALSE),GANTT!G21,IF((GANTT!E21+GANTT!G21)&gt;VLOOKUP(GANTT!F21,[1]Liste!$A$3:$B$13,2,FALSE),(GANTT!E21+GANTT!G21-VLOOKUP(GANTT!F21,[1]Liste!$A$3:$B$13,2,FALSE)),GANTT!E21+GANTT!G21))</f>
        <v>21</v>
      </c>
      <c r="I21" s="44">
        <f>IF(OR(E21=VLOOKUP(F21,[1]Liste!$A$3:$B$13,2,FALSE),(GANTT!E21+GANTT!G21)&gt;VLOOKUP(F21,[1]Liste!$A$3:$B$13,2,FALSE)),GANTT!F21+1,GANTT!F21)</f>
        <v>2019</v>
      </c>
      <c r="J21" s="45">
        <f t="shared" si="15"/>
        <v>20</v>
      </c>
      <c r="K21" s="45">
        <f t="shared" si="8"/>
        <v>2019</v>
      </c>
      <c r="L21" s="45">
        <f t="shared" si="6"/>
        <v>1</v>
      </c>
      <c r="M21" s="45">
        <f t="shared" si="16"/>
        <v>21</v>
      </c>
      <c r="N21" s="45">
        <f t="shared" si="9"/>
        <v>2019</v>
      </c>
      <c r="O21" s="52">
        <v>0.1</v>
      </c>
      <c r="P21" s="48" t="str">
        <f t="shared" ca="1" si="7"/>
        <v>Non commencée</v>
      </c>
      <c r="Q21" s="37"/>
      <c r="R21" s="38" t="str">
        <f t="shared" si="2"/>
        <v/>
      </c>
      <c r="S21" s="38" t="str">
        <f t="shared" si="2"/>
        <v/>
      </c>
      <c r="T21" s="38" t="str">
        <f t="shared" si="2"/>
        <v/>
      </c>
      <c r="U21" s="38" t="str">
        <f t="shared" si="2"/>
        <v/>
      </c>
      <c r="V21" s="38" t="str">
        <f t="shared" si="2"/>
        <v/>
      </c>
      <c r="W21" s="38" t="str">
        <f t="shared" si="2"/>
        <v/>
      </c>
      <c r="X21" s="38" t="str">
        <f t="shared" si="2"/>
        <v/>
      </c>
      <c r="Y21" s="38" t="str">
        <f t="shared" si="2"/>
        <v/>
      </c>
      <c r="Z21" s="38" t="str">
        <f t="shared" si="2"/>
        <v/>
      </c>
      <c r="AA21" s="38" t="str">
        <f t="shared" si="2"/>
        <v/>
      </c>
      <c r="AB21" s="38" t="str">
        <f t="shared" si="2"/>
        <v/>
      </c>
      <c r="AC21" s="38" t="str">
        <f t="shared" si="2"/>
        <v/>
      </c>
      <c r="AD21" s="38" t="str">
        <f t="shared" si="2"/>
        <v/>
      </c>
      <c r="AE21" s="38" t="str">
        <f t="shared" si="2"/>
        <v/>
      </c>
      <c r="AF21" s="38" t="str">
        <f t="shared" si="2"/>
        <v/>
      </c>
      <c r="AG21" s="38" t="str">
        <f t="shared" si="2"/>
        <v/>
      </c>
      <c r="AH21" s="38" t="str">
        <f t="shared" si="3"/>
        <v/>
      </c>
      <c r="AI21" s="38" t="str">
        <f t="shared" si="3"/>
        <v/>
      </c>
      <c r="AJ21" s="38" t="str">
        <f t="shared" si="3"/>
        <v/>
      </c>
      <c r="AK21" s="38" t="str">
        <f t="shared" si="3"/>
        <v/>
      </c>
      <c r="AL21" s="38">
        <f t="shared" si="3"/>
        <v>1</v>
      </c>
      <c r="AM21" s="38">
        <f t="shared" si="3"/>
        <v>1</v>
      </c>
      <c r="AN21" s="38" t="str">
        <f t="shared" si="3"/>
        <v/>
      </c>
      <c r="AO21" s="38" t="str">
        <f t="shared" si="3"/>
        <v/>
      </c>
      <c r="AP21" s="38" t="str">
        <f t="shared" si="3"/>
        <v/>
      </c>
      <c r="AQ21" s="38" t="str">
        <f t="shared" si="3"/>
        <v/>
      </c>
      <c r="AR21" s="38" t="str">
        <f t="shared" si="3"/>
        <v/>
      </c>
      <c r="AS21" s="38" t="str">
        <f t="shared" si="3"/>
        <v/>
      </c>
      <c r="AT21" s="38" t="str">
        <f t="shared" si="3"/>
        <v/>
      </c>
      <c r="AU21" s="38" t="str">
        <f t="shared" si="3"/>
        <v/>
      </c>
      <c r="AV21" s="38" t="str">
        <f t="shared" si="3"/>
        <v/>
      </c>
      <c r="AW21" s="38" t="str">
        <f t="shared" si="3"/>
        <v/>
      </c>
      <c r="AX21" s="38" t="str">
        <f t="shared" si="4"/>
        <v/>
      </c>
      <c r="AY21" s="38" t="str">
        <f t="shared" si="4"/>
        <v/>
      </c>
      <c r="AZ21" s="38" t="str">
        <f t="shared" si="4"/>
        <v/>
      </c>
      <c r="BA21" s="38" t="str">
        <f t="shared" si="4"/>
        <v/>
      </c>
      <c r="BB21" s="38" t="str">
        <f t="shared" si="4"/>
        <v/>
      </c>
      <c r="BC21" s="38" t="str">
        <f t="shared" si="4"/>
        <v/>
      </c>
      <c r="BD21" s="38" t="str">
        <f t="shared" si="4"/>
        <v/>
      </c>
      <c r="BE21" s="38" t="str">
        <f t="shared" si="4"/>
        <v/>
      </c>
      <c r="BF21" s="38" t="str">
        <f t="shared" si="4"/>
        <v/>
      </c>
      <c r="BG21" s="38" t="str">
        <f t="shared" si="4"/>
        <v/>
      </c>
      <c r="BH21" s="38" t="str">
        <f t="shared" si="4"/>
        <v/>
      </c>
      <c r="BI21" s="38" t="str">
        <f t="shared" si="4"/>
        <v/>
      </c>
      <c r="BJ21" s="38" t="str">
        <f t="shared" si="4"/>
        <v/>
      </c>
      <c r="BK21" s="38" t="str">
        <f t="shared" si="4"/>
        <v/>
      </c>
      <c r="BL21" s="38" t="str">
        <f t="shared" si="4"/>
        <v/>
      </c>
      <c r="BM21" s="38" t="str">
        <f t="shared" si="4"/>
        <v/>
      </c>
      <c r="BN21" s="38" t="str">
        <f t="shared" si="5"/>
        <v/>
      </c>
      <c r="BO21" s="38" t="str">
        <f t="shared" si="5"/>
        <v/>
      </c>
      <c r="BP21" s="38" t="str">
        <f t="shared" si="5"/>
        <v/>
      </c>
      <c r="BQ21" s="38" t="str">
        <f t="shared" si="5"/>
        <v/>
      </c>
      <c r="BR21" s="38" t="str">
        <f t="shared" si="5"/>
        <v/>
      </c>
      <c r="BS21" s="38" t="str">
        <f t="shared" si="5"/>
        <v/>
      </c>
      <c r="BT21" s="38" t="str">
        <f t="shared" si="5"/>
        <v/>
      </c>
      <c r="BU21" s="38" t="str">
        <f t="shared" si="5"/>
        <v/>
      </c>
      <c r="BV21" s="38" t="str">
        <f t="shared" si="5"/>
        <v/>
      </c>
      <c r="BW21" s="38" t="str">
        <f t="shared" si="5"/>
        <v/>
      </c>
      <c r="BX21" s="38" t="str">
        <f t="shared" si="5"/>
        <v/>
      </c>
      <c r="BY21" s="38" t="str">
        <f t="shared" si="5"/>
        <v/>
      </c>
      <c r="BZ21" s="46" t="str">
        <f t="shared" si="10"/>
        <v>NO</v>
      </c>
      <c r="CA21" s="46" t="str">
        <f t="shared" si="11"/>
        <v/>
      </c>
      <c r="CB21" s="49">
        <f t="shared" si="12"/>
        <v>43598</v>
      </c>
      <c r="CC21" s="49">
        <f t="shared" si="13"/>
        <v>43605</v>
      </c>
      <c r="CD21" s="46">
        <f t="shared" si="14"/>
        <v>7</v>
      </c>
    </row>
    <row r="22" spans="1:82" ht="12.95" customHeight="1" x14ac:dyDescent="0.2">
      <c r="A22" s="39" t="s">
        <v>48</v>
      </c>
      <c r="B22" s="40" t="s">
        <v>49</v>
      </c>
      <c r="C22" s="41" t="s">
        <v>27</v>
      </c>
      <c r="D22" s="40"/>
      <c r="E22" s="42">
        <v>12</v>
      </c>
      <c r="F22" s="42">
        <v>2019</v>
      </c>
      <c r="G22" s="50">
        <v>3</v>
      </c>
      <c r="H22" s="43">
        <f>IF(E22=VLOOKUP(F22,[1]Liste!$A$3:$B$13,2,FALSE),GANTT!G22,IF((GANTT!E22+GANTT!G22)&gt;VLOOKUP(GANTT!F22,[1]Liste!$A$3:$B$13,2,FALSE),(GANTT!E22+GANTT!G22-VLOOKUP(GANTT!F22,[1]Liste!$A$3:$B$13,2,FALSE)),GANTT!E22+GANTT!G22))</f>
        <v>15</v>
      </c>
      <c r="I22" s="44">
        <f>IF(OR(E22=VLOOKUP(F22,[1]Liste!$A$3:$B$13,2,FALSE),(GANTT!E22+GANTT!G22)&gt;VLOOKUP(F22,[1]Liste!$A$3:$B$13,2,FALSE)),GANTT!F22+1,GANTT!F22)</f>
        <v>2019</v>
      </c>
      <c r="J22" s="45">
        <f t="shared" si="15"/>
        <v>12</v>
      </c>
      <c r="K22" s="45">
        <f t="shared" si="8"/>
        <v>2019</v>
      </c>
      <c r="L22" s="45">
        <f t="shared" si="6"/>
        <v>3</v>
      </c>
      <c r="M22" s="45">
        <f t="shared" si="16"/>
        <v>15</v>
      </c>
      <c r="N22" s="45">
        <f t="shared" si="9"/>
        <v>2019</v>
      </c>
      <c r="O22" s="52">
        <v>0</v>
      </c>
      <c r="P22" s="48" t="str">
        <f t="shared" ca="1" si="7"/>
        <v>Non commencée</v>
      </c>
      <c r="Q22" s="37"/>
      <c r="R22" s="38" t="str">
        <f t="shared" si="2"/>
        <v/>
      </c>
      <c r="S22" s="38" t="str">
        <f t="shared" si="2"/>
        <v/>
      </c>
      <c r="T22" s="38" t="str">
        <f t="shared" si="2"/>
        <v/>
      </c>
      <c r="U22" s="38" t="str">
        <f t="shared" si="2"/>
        <v/>
      </c>
      <c r="V22" s="38" t="str">
        <f t="shared" si="2"/>
        <v/>
      </c>
      <c r="W22" s="38" t="str">
        <f t="shared" si="2"/>
        <v/>
      </c>
      <c r="X22" s="38" t="str">
        <f t="shared" si="2"/>
        <v/>
      </c>
      <c r="Y22" s="38" t="str">
        <f t="shared" si="2"/>
        <v/>
      </c>
      <c r="Z22" s="38" t="str">
        <f t="shared" si="2"/>
        <v/>
      </c>
      <c r="AA22" s="38" t="str">
        <f t="shared" si="2"/>
        <v/>
      </c>
      <c r="AB22" s="38" t="str">
        <f t="shared" si="2"/>
        <v/>
      </c>
      <c r="AC22" s="38" t="str">
        <f t="shared" si="2"/>
        <v/>
      </c>
      <c r="AD22" s="38">
        <f t="shared" si="2"/>
        <v>1</v>
      </c>
      <c r="AE22" s="38">
        <f t="shared" si="2"/>
        <v>1</v>
      </c>
      <c r="AF22" s="38">
        <f t="shared" si="2"/>
        <v>1</v>
      </c>
      <c r="AG22" s="38">
        <f t="shared" si="2"/>
        <v>1</v>
      </c>
      <c r="AH22" s="38" t="str">
        <f t="shared" si="3"/>
        <v/>
      </c>
      <c r="AI22" s="38" t="str">
        <f t="shared" si="3"/>
        <v/>
      </c>
      <c r="AJ22" s="38" t="str">
        <f t="shared" si="3"/>
        <v/>
      </c>
      <c r="AK22" s="38" t="str">
        <f t="shared" si="3"/>
        <v/>
      </c>
      <c r="AL22" s="38" t="str">
        <f t="shared" si="3"/>
        <v/>
      </c>
      <c r="AM22" s="38" t="str">
        <f t="shared" si="3"/>
        <v/>
      </c>
      <c r="AN22" s="38" t="str">
        <f t="shared" si="3"/>
        <v/>
      </c>
      <c r="AO22" s="38" t="str">
        <f t="shared" si="3"/>
        <v/>
      </c>
      <c r="AP22" s="38" t="str">
        <f t="shared" si="3"/>
        <v/>
      </c>
      <c r="AQ22" s="38" t="str">
        <f t="shared" si="3"/>
        <v/>
      </c>
      <c r="AR22" s="38" t="str">
        <f t="shared" si="3"/>
        <v/>
      </c>
      <c r="AS22" s="38" t="str">
        <f t="shared" si="3"/>
        <v/>
      </c>
      <c r="AT22" s="38" t="str">
        <f t="shared" si="3"/>
        <v/>
      </c>
      <c r="AU22" s="38" t="str">
        <f t="shared" si="3"/>
        <v/>
      </c>
      <c r="AV22" s="38" t="str">
        <f t="shared" si="3"/>
        <v/>
      </c>
      <c r="AW22" s="38" t="str">
        <f t="shared" si="3"/>
        <v/>
      </c>
      <c r="AX22" s="38" t="str">
        <f t="shared" si="4"/>
        <v/>
      </c>
      <c r="AY22" s="38" t="str">
        <f t="shared" si="4"/>
        <v/>
      </c>
      <c r="AZ22" s="38" t="str">
        <f t="shared" si="4"/>
        <v/>
      </c>
      <c r="BA22" s="38" t="str">
        <f t="shared" si="4"/>
        <v/>
      </c>
      <c r="BB22" s="38" t="str">
        <f t="shared" si="4"/>
        <v/>
      </c>
      <c r="BC22" s="38" t="str">
        <f t="shared" si="4"/>
        <v/>
      </c>
      <c r="BD22" s="38" t="str">
        <f t="shared" si="4"/>
        <v/>
      </c>
      <c r="BE22" s="38" t="str">
        <f t="shared" si="4"/>
        <v/>
      </c>
      <c r="BF22" s="38" t="str">
        <f t="shared" si="4"/>
        <v/>
      </c>
      <c r="BG22" s="38" t="str">
        <f t="shared" si="4"/>
        <v/>
      </c>
      <c r="BH22" s="38" t="str">
        <f t="shared" si="4"/>
        <v/>
      </c>
      <c r="BI22" s="38" t="str">
        <f t="shared" si="4"/>
        <v/>
      </c>
      <c r="BJ22" s="38" t="str">
        <f t="shared" si="4"/>
        <v/>
      </c>
      <c r="BK22" s="38" t="str">
        <f t="shared" si="4"/>
        <v/>
      </c>
      <c r="BL22" s="38" t="str">
        <f t="shared" si="4"/>
        <v/>
      </c>
      <c r="BM22" s="38" t="str">
        <f t="shared" si="4"/>
        <v/>
      </c>
      <c r="BN22" s="38" t="str">
        <f t="shared" si="5"/>
        <v/>
      </c>
      <c r="BO22" s="38" t="str">
        <f t="shared" si="5"/>
        <v/>
      </c>
      <c r="BP22" s="38" t="str">
        <f t="shared" si="5"/>
        <v/>
      </c>
      <c r="BQ22" s="38" t="str">
        <f t="shared" si="5"/>
        <v/>
      </c>
      <c r="BR22" s="38" t="str">
        <f t="shared" si="5"/>
        <v/>
      </c>
      <c r="BS22" s="38" t="str">
        <f t="shared" si="5"/>
        <v/>
      </c>
      <c r="BT22" s="38" t="str">
        <f t="shared" si="5"/>
        <v/>
      </c>
      <c r="BU22" s="38" t="str">
        <f t="shared" si="5"/>
        <v/>
      </c>
      <c r="BV22" s="38" t="str">
        <f t="shared" si="5"/>
        <v/>
      </c>
      <c r="BW22" s="38" t="str">
        <f t="shared" si="5"/>
        <v/>
      </c>
      <c r="BX22" s="38" t="str">
        <f t="shared" si="5"/>
        <v/>
      </c>
      <c r="BY22" s="38" t="str">
        <f t="shared" si="5"/>
        <v/>
      </c>
      <c r="BZ22" s="46" t="str">
        <f t="shared" si="10"/>
        <v>NO</v>
      </c>
      <c r="CA22" s="46" t="str">
        <f t="shared" si="11"/>
        <v/>
      </c>
      <c r="CB22" s="49">
        <f t="shared" si="12"/>
        <v>43542</v>
      </c>
      <c r="CC22" s="49">
        <f t="shared" si="13"/>
        <v>43563</v>
      </c>
      <c r="CD22" s="46">
        <f t="shared" si="14"/>
        <v>21</v>
      </c>
    </row>
    <row r="23" spans="1:82" ht="12.95" customHeight="1" x14ac:dyDescent="0.2">
      <c r="A23" s="39" t="s">
        <v>50</v>
      </c>
      <c r="B23" s="40" t="s">
        <v>51</v>
      </c>
      <c r="C23" s="41" t="s">
        <v>27</v>
      </c>
      <c r="D23" s="40"/>
      <c r="E23" s="42">
        <v>25</v>
      </c>
      <c r="F23" s="42">
        <v>2019</v>
      </c>
      <c r="G23" s="50">
        <v>3</v>
      </c>
      <c r="H23" s="43">
        <f>IF(E23=VLOOKUP(F23,[1]Liste!$A$3:$B$13,2,FALSE),GANTT!G23,IF((GANTT!E23+GANTT!G23)&gt;VLOOKUP(GANTT!F23,[1]Liste!$A$3:$B$13,2,FALSE),(GANTT!E23+GANTT!G23-VLOOKUP(GANTT!F23,[1]Liste!$A$3:$B$13,2,FALSE)),GANTT!E23+GANTT!G23))</f>
        <v>28</v>
      </c>
      <c r="I23" s="44">
        <f>IF(OR(E23=VLOOKUP(F23,[1]Liste!$A$3:$B$13,2,FALSE),(GANTT!E23+GANTT!G23)&gt;VLOOKUP(F23,[1]Liste!$A$3:$B$13,2,FALSE)),GANTT!F23+1,GANTT!F23)</f>
        <v>2019</v>
      </c>
      <c r="J23" s="45">
        <f t="shared" si="15"/>
        <v>25</v>
      </c>
      <c r="K23" s="45">
        <f t="shared" si="8"/>
        <v>2019</v>
      </c>
      <c r="L23" s="45">
        <f t="shared" si="6"/>
        <v>3</v>
      </c>
      <c r="M23" s="45">
        <f t="shared" si="16"/>
        <v>28</v>
      </c>
      <c r="N23" s="45">
        <f t="shared" si="9"/>
        <v>2019</v>
      </c>
      <c r="O23" s="52">
        <v>0</v>
      </c>
      <c r="P23" s="48" t="str">
        <f t="shared" ca="1" si="7"/>
        <v>Non commencée</v>
      </c>
      <c r="Q23" s="37"/>
      <c r="R23" s="38" t="str">
        <f t="shared" si="2"/>
        <v/>
      </c>
      <c r="S23" s="38" t="str">
        <f t="shared" si="2"/>
        <v/>
      </c>
      <c r="T23" s="38" t="str">
        <f t="shared" si="2"/>
        <v/>
      </c>
      <c r="U23" s="38" t="str">
        <f t="shared" si="2"/>
        <v/>
      </c>
      <c r="V23" s="38" t="str">
        <f t="shared" si="2"/>
        <v/>
      </c>
      <c r="W23" s="38" t="str">
        <f t="shared" si="2"/>
        <v/>
      </c>
      <c r="X23" s="38" t="str">
        <f t="shared" si="2"/>
        <v/>
      </c>
      <c r="Y23" s="38" t="str">
        <f t="shared" si="2"/>
        <v/>
      </c>
      <c r="Z23" s="38" t="str">
        <f t="shared" si="2"/>
        <v/>
      </c>
      <c r="AA23" s="38" t="str">
        <f t="shared" si="2"/>
        <v/>
      </c>
      <c r="AB23" s="38" t="str">
        <f t="shared" si="2"/>
        <v/>
      </c>
      <c r="AC23" s="38" t="str">
        <f t="shared" si="2"/>
        <v/>
      </c>
      <c r="AD23" s="38" t="str">
        <f t="shared" si="2"/>
        <v/>
      </c>
      <c r="AE23" s="38" t="str">
        <f t="shared" si="2"/>
        <v/>
      </c>
      <c r="AF23" s="38" t="str">
        <f t="shared" si="2"/>
        <v/>
      </c>
      <c r="AG23" s="38" t="str">
        <f t="shared" si="2"/>
        <v/>
      </c>
      <c r="AH23" s="38" t="str">
        <f t="shared" si="3"/>
        <v/>
      </c>
      <c r="AI23" s="38" t="str">
        <f t="shared" si="3"/>
        <v/>
      </c>
      <c r="AJ23" s="38" t="str">
        <f t="shared" si="3"/>
        <v/>
      </c>
      <c r="AK23" s="38" t="str">
        <f t="shared" si="3"/>
        <v/>
      </c>
      <c r="AL23" s="38" t="str">
        <f t="shared" si="3"/>
        <v/>
      </c>
      <c r="AM23" s="38" t="str">
        <f t="shared" si="3"/>
        <v/>
      </c>
      <c r="AN23" s="38" t="str">
        <f t="shared" si="3"/>
        <v/>
      </c>
      <c r="AO23" s="38" t="str">
        <f t="shared" si="3"/>
        <v/>
      </c>
      <c r="AP23" s="38" t="str">
        <f t="shared" si="3"/>
        <v/>
      </c>
      <c r="AQ23" s="38">
        <f t="shared" si="3"/>
        <v>1</v>
      </c>
      <c r="AR23" s="38">
        <f t="shared" si="3"/>
        <v>1</v>
      </c>
      <c r="AS23" s="38">
        <f t="shared" si="3"/>
        <v>1</v>
      </c>
      <c r="AT23" s="38">
        <f t="shared" si="3"/>
        <v>1</v>
      </c>
      <c r="AU23" s="38" t="str">
        <f t="shared" si="3"/>
        <v/>
      </c>
      <c r="AV23" s="38" t="str">
        <f t="shared" si="3"/>
        <v/>
      </c>
      <c r="AW23" s="38" t="str">
        <f t="shared" si="3"/>
        <v/>
      </c>
      <c r="AX23" s="38" t="str">
        <f t="shared" si="4"/>
        <v/>
      </c>
      <c r="AY23" s="38" t="str">
        <f t="shared" si="4"/>
        <v/>
      </c>
      <c r="AZ23" s="38" t="str">
        <f t="shared" si="4"/>
        <v/>
      </c>
      <c r="BA23" s="38" t="str">
        <f t="shared" si="4"/>
        <v/>
      </c>
      <c r="BB23" s="38" t="str">
        <f t="shared" si="4"/>
        <v/>
      </c>
      <c r="BC23" s="38" t="str">
        <f t="shared" si="4"/>
        <v/>
      </c>
      <c r="BD23" s="38" t="str">
        <f t="shared" si="4"/>
        <v/>
      </c>
      <c r="BE23" s="38" t="str">
        <f t="shared" si="4"/>
        <v/>
      </c>
      <c r="BF23" s="38" t="str">
        <f t="shared" si="4"/>
        <v/>
      </c>
      <c r="BG23" s="38" t="str">
        <f t="shared" si="4"/>
        <v/>
      </c>
      <c r="BH23" s="38" t="str">
        <f t="shared" si="4"/>
        <v/>
      </c>
      <c r="BI23" s="38" t="str">
        <f t="shared" si="4"/>
        <v/>
      </c>
      <c r="BJ23" s="38" t="str">
        <f t="shared" si="4"/>
        <v/>
      </c>
      <c r="BK23" s="38" t="str">
        <f t="shared" si="4"/>
        <v/>
      </c>
      <c r="BL23" s="38" t="str">
        <f t="shared" si="4"/>
        <v/>
      </c>
      <c r="BM23" s="38" t="str">
        <f t="shared" si="4"/>
        <v/>
      </c>
      <c r="BN23" s="38" t="str">
        <f t="shared" si="5"/>
        <v/>
      </c>
      <c r="BO23" s="38" t="str">
        <f t="shared" si="5"/>
        <v/>
      </c>
      <c r="BP23" s="38" t="str">
        <f t="shared" si="5"/>
        <v/>
      </c>
      <c r="BQ23" s="38" t="str">
        <f t="shared" si="5"/>
        <v/>
      </c>
      <c r="BR23" s="38" t="str">
        <f t="shared" si="5"/>
        <v/>
      </c>
      <c r="BS23" s="38" t="str">
        <f t="shared" si="5"/>
        <v/>
      </c>
      <c r="BT23" s="38" t="str">
        <f t="shared" si="5"/>
        <v/>
      </c>
      <c r="BU23" s="38" t="str">
        <f t="shared" si="5"/>
        <v/>
      </c>
      <c r="BV23" s="38" t="str">
        <f t="shared" si="5"/>
        <v/>
      </c>
      <c r="BW23" s="38" t="str">
        <f t="shared" si="5"/>
        <v/>
      </c>
      <c r="BX23" s="38" t="str">
        <f t="shared" si="5"/>
        <v/>
      </c>
      <c r="BY23" s="38" t="str">
        <f t="shared" si="5"/>
        <v/>
      </c>
      <c r="BZ23" s="46" t="str">
        <f t="shared" si="10"/>
        <v>NO</v>
      </c>
      <c r="CA23" s="46" t="str">
        <f t="shared" si="11"/>
        <v/>
      </c>
      <c r="CB23" s="49">
        <f t="shared" si="12"/>
        <v>43633</v>
      </c>
      <c r="CC23" s="49">
        <f t="shared" si="13"/>
        <v>43654</v>
      </c>
      <c r="CD23" s="46">
        <f t="shared" si="14"/>
        <v>21</v>
      </c>
    </row>
    <row r="24" spans="1:82" ht="12.95" customHeight="1" x14ac:dyDescent="0.2">
      <c r="A24" s="39" t="s">
        <v>52</v>
      </c>
      <c r="B24" s="40" t="s">
        <v>53</v>
      </c>
      <c r="C24" s="41" t="s">
        <v>27</v>
      </c>
      <c r="D24" s="40"/>
      <c r="E24" s="42">
        <v>35</v>
      </c>
      <c r="F24" s="42">
        <v>2019</v>
      </c>
      <c r="G24" s="50">
        <v>9</v>
      </c>
      <c r="H24" s="43">
        <f>IF(E24=VLOOKUP(F24,[1]Liste!$A$3:$B$13,2,FALSE),GANTT!G24,IF((GANTT!E24+GANTT!G24)&gt;VLOOKUP(GANTT!F24,[1]Liste!$A$3:$B$13,2,FALSE),(GANTT!E24+GANTT!G24-VLOOKUP(GANTT!F24,[1]Liste!$A$3:$B$13,2,FALSE)),GANTT!E24+GANTT!G24))</f>
        <v>44</v>
      </c>
      <c r="I24" s="44">
        <f>IF(OR(E24=VLOOKUP(F24,[1]Liste!$A$3:$B$13,2,FALSE),(GANTT!E24+GANTT!G24)&gt;VLOOKUP(F24,[1]Liste!$A$3:$B$13,2,FALSE)),GANTT!F24+1,GANTT!F24)</f>
        <v>2019</v>
      </c>
      <c r="J24" s="45">
        <f t="shared" si="15"/>
        <v>35</v>
      </c>
      <c r="K24" s="45">
        <f t="shared" si="8"/>
        <v>2019</v>
      </c>
      <c r="L24" s="45">
        <f t="shared" si="6"/>
        <v>9</v>
      </c>
      <c r="M24" s="45">
        <f t="shared" si="16"/>
        <v>44</v>
      </c>
      <c r="N24" s="45">
        <f t="shared" si="9"/>
        <v>2019</v>
      </c>
      <c r="O24" s="52">
        <v>0</v>
      </c>
      <c r="P24" s="48" t="str">
        <f t="shared" ca="1" si="7"/>
        <v>Non commencée</v>
      </c>
      <c r="Q24" s="37"/>
      <c r="R24" s="38" t="str">
        <f t="shared" si="2"/>
        <v/>
      </c>
      <c r="S24" s="38" t="str">
        <f t="shared" si="2"/>
        <v/>
      </c>
      <c r="T24" s="38" t="str">
        <f t="shared" si="2"/>
        <v/>
      </c>
      <c r="U24" s="38" t="str">
        <f t="shared" si="2"/>
        <v/>
      </c>
      <c r="V24" s="38" t="str">
        <f t="shared" si="2"/>
        <v/>
      </c>
      <c r="W24" s="38" t="str">
        <f t="shared" si="2"/>
        <v/>
      </c>
      <c r="X24" s="38" t="str">
        <f t="shared" si="2"/>
        <v/>
      </c>
      <c r="Y24" s="38" t="str">
        <f t="shared" si="2"/>
        <v/>
      </c>
      <c r="Z24" s="38" t="str">
        <f t="shared" si="2"/>
        <v/>
      </c>
      <c r="AA24" s="38" t="str">
        <f t="shared" si="2"/>
        <v/>
      </c>
      <c r="AB24" s="38" t="str">
        <f t="shared" si="2"/>
        <v/>
      </c>
      <c r="AC24" s="38" t="str">
        <f t="shared" si="2"/>
        <v/>
      </c>
      <c r="AD24" s="38" t="str">
        <f t="shared" si="2"/>
        <v/>
      </c>
      <c r="AE24" s="38" t="str">
        <f t="shared" si="2"/>
        <v/>
      </c>
      <c r="AF24" s="38" t="str">
        <f t="shared" si="2"/>
        <v/>
      </c>
      <c r="AG24" s="38" t="str">
        <f t="shared" si="2"/>
        <v/>
      </c>
      <c r="AH24" s="38" t="str">
        <f t="shared" si="3"/>
        <v/>
      </c>
      <c r="AI24" s="38" t="str">
        <f t="shared" si="3"/>
        <v/>
      </c>
      <c r="AJ24" s="38" t="str">
        <f t="shared" si="3"/>
        <v/>
      </c>
      <c r="AK24" s="38" t="str">
        <f t="shared" si="3"/>
        <v/>
      </c>
      <c r="AL24" s="38" t="str">
        <f t="shared" si="3"/>
        <v/>
      </c>
      <c r="AM24" s="38" t="str">
        <f t="shared" si="3"/>
        <v/>
      </c>
      <c r="AN24" s="38" t="str">
        <f t="shared" si="3"/>
        <v/>
      </c>
      <c r="AO24" s="38" t="str">
        <f t="shared" si="3"/>
        <v/>
      </c>
      <c r="AP24" s="38" t="str">
        <f t="shared" si="3"/>
        <v/>
      </c>
      <c r="AQ24" s="38" t="str">
        <f t="shared" si="3"/>
        <v/>
      </c>
      <c r="AR24" s="38" t="str">
        <f t="shared" si="3"/>
        <v/>
      </c>
      <c r="AS24" s="38" t="str">
        <f t="shared" si="3"/>
        <v/>
      </c>
      <c r="AT24" s="38" t="str">
        <f t="shared" si="3"/>
        <v/>
      </c>
      <c r="AU24" s="38" t="str">
        <f t="shared" si="3"/>
        <v/>
      </c>
      <c r="AV24" s="38" t="str">
        <f t="shared" si="3"/>
        <v/>
      </c>
      <c r="AW24" s="38" t="str">
        <f t="shared" si="3"/>
        <v/>
      </c>
      <c r="AX24" s="38" t="str">
        <f t="shared" si="4"/>
        <v/>
      </c>
      <c r="AY24" s="38" t="str">
        <f t="shared" si="4"/>
        <v/>
      </c>
      <c r="AZ24" s="38" t="str">
        <f t="shared" si="4"/>
        <v/>
      </c>
      <c r="BA24" s="38">
        <f t="shared" si="4"/>
        <v>1</v>
      </c>
      <c r="BB24" s="38">
        <f t="shared" si="4"/>
        <v>1</v>
      </c>
      <c r="BC24" s="38">
        <f t="shared" si="4"/>
        <v>1</v>
      </c>
      <c r="BD24" s="38">
        <f t="shared" si="4"/>
        <v>1</v>
      </c>
      <c r="BE24" s="38">
        <f t="shared" si="4"/>
        <v>1</v>
      </c>
      <c r="BF24" s="38">
        <f t="shared" si="4"/>
        <v>1</v>
      </c>
      <c r="BG24" s="38">
        <f t="shared" si="4"/>
        <v>1</v>
      </c>
      <c r="BH24" s="38">
        <f t="shared" si="4"/>
        <v>1</v>
      </c>
      <c r="BI24" s="38">
        <f t="shared" si="4"/>
        <v>1</v>
      </c>
      <c r="BJ24" s="38">
        <f t="shared" si="4"/>
        <v>1</v>
      </c>
      <c r="BK24" s="38" t="str">
        <f t="shared" si="4"/>
        <v/>
      </c>
      <c r="BL24" s="38" t="str">
        <f t="shared" si="4"/>
        <v/>
      </c>
      <c r="BM24" s="38" t="str">
        <f t="shared" si="4"/>
        <v/>
      </c>
      <c r="BN24" s="38" t="str">
        <f t="shared" si="5"/>
        <v/>
      </c>
      <c r="BO24" s="38" t="str">
        <f t="shared" si="5"/>
        <v/>
      </c>
      <c r="BP24" s="38" t="str">
        <f t="shared" si="5"/>
        <v/>
      </c>
      <c r="BQ24" s="38" t="str">
        <f t="shared" si="5"/>
        <v/>
      </c>
      <c r="BR24" s="38" t="str">
        <f t="shared" si="5"/>
        <v/>
      </c>
      <c r="BS24" s="38" t="str">
        <f t="shared" si="5"/>
        <v/>
      </c>
      <c r="BT24" s="38" t="str">
        <f t="shared" si="5"/>
        <v/>
      </c>
      <c r="BU24" s="38" t="str">
        <f t="shared" si="5"/>
        <v/>
      </c>
      <c r="BV24" s="38" t="str">
        <f t="shared" si="5"/>
        <v/>
      </c>
      <c r="BW24" s="38" t="str">
        <f t="shared" si="5"/>
        <v/>
      </c>
      <c r="BX24" s="38" t="str">
        <f t="shared" si="5"/>
        <v/>
      </c>
      <c r="BY24" s="38" t="str">
        <f t="shared" si="5"/>
        <v/>
      </c>
      <c r="BZ24" s="46" t="str">
        <f t="shared" si="10"/>
        <v>NO</v>
      </c>
      <c r="CA24" s="46" t="str">
        <f t="shared" si="11"/>
        <v/>
      </c>
      <c r="CB24" s="49">
        <f t="shared" si="12"/>
        <v>43703</v>
      </c>
      <c r="CC24" s="49">
        <f t="shared" si="13"/>
        <v>43766</v>
      </c>
      <c r="CD24" s="46">
        <f t="shared" si="14"/>
        <v>63</v>
      </c>
    </row>
    <row r="25" spans="1:82" ht="12.95" customHeight="1" x14ac:dyDescent="0.2">
      <c r="A25" s="39" t="s">
        <v>54</v>
      </c>
      <c r="B25" s="40" t="s">
        <v>55</v>
      </c>
      <c r="C25" s="41" t="s">
        <v>27</v>
      </c>
      <c r="D25" s="40"/>
      <c r="E25" s="42">
        <v>5</v>
      </c>
      <c r="F25" s="42">
        <v>2019</v>
      </c>
      <c r="G25" s="50">
        <v>1</v>
      </c>
      <c r="H25" s="43">
        <f>IF(E25=VLOOKUP(F25,[1]Liste!$A$3:$B$13,2,FALSE),GANTT!G25,IF((GANTT!E25+GANTT!G25)&gt;VLOOKUP(GANTT!F25,[1]Liste!$A$3:$B$13,2,FALSE),(GANTT!E25+GANTT!G25-VLOOKUP(GANTT!F25,[1]Liste!$A$3:$B$13,2,FALSE)),GANTT!E25+GANTT!G25))</f>
        <v>6</v>
      </c>
      <c r="I25" s="44">
        <f>IF(OR(E25=VLOOKUP(F25,[1]Liste!$A$3:$B$13,2,FALSE),(GANTT!E25+GANTT!G25)&gt;VLOOKUP(F25,[1]Liste!$A$3:$B$13,2,FALSE)),GANTT!F25+1,GANTT!F25)</f>
        <v>2019</v>
      </c>
      <c r="J25" s="45">
        <f t="shared" si="15"/>
        <v>5</v>
      </c>
      <c r="K25" s="45">
        <f t="shared" si="8"/>
        <v>2019</v>
      </c>
      <c r="L25" s="45">
        <f t="shared" si="6"/>
        <v>1</v>
      </c>
      <c r="M25" s="45">
        <f t="shared" si="16"/>
        <v>6</v>
      </c>
      <c r="N25" s="45">
        <f t="shared" si="9"/>
        <v>2019</v>
      </c>
      <c r="O25" s="52">
        <v>0</v>
      </c>
      <c r="P25" s="48" t="str">
        <f t="shared" ca="1" si="7"/>
        <v>En retard</v>
      </c>
      <c r="Q25" s="37"/>
      <c r="R25" s="38" t="str">
        <f t="shared" si="2"/>
        <v/>
      </c>
      <c r="S25" s="38" t="str">
        <f t="shared" si="2"/>
        <v/>
      </c>
      <c r="T25" s="38" t="str">
        <f t="shared" si="2"/>
        <v/>
      </c>
      <c r="U25" s="38" t="str">
        <f t="shared" si="2"/>
        <v/>
      </c>
      <c r="V25" s="38" t="str">
        <f t="shared" si="2"/>
        <v/>
      </c>
      <c r="W25" s="38">
        <f t="shared" si="2"/>
        <v>1</v>
      </c>
      <c r="X25" s="38">
        <f t="shared" si="2"/>
        <v>1</v>
      </c>
      <c r="Y25" s="38" t="str">
        <f t="shared" si="2"/>
        <v/>
      </c>
      <c r="Z25" s="38" t="str">
        <f t="shared" si="2"/>
        <v/>
      </c>
      <c r="AA25" s="38" t="str">
        <f t="shared" si="2"/>
        <v/>
      </c>
      <c r="AB25" s="38" t="str">
        <f t="shared" si="2"/>
        <v/>
      </c>
      <c r="AC25" s="38" t="str">
        <f t="shared" si="2"/>
        <v/>
      </c>
      <c r="AD25" s="38" t="str">
        <f t="shared" si="2"/>
        <v/>
      </c>
      <c r="AE25" s="38" t="str">
        <f t="shared" si="2"/>
        <v/>
      </c>
      <c r="AF25" s="38" t="str">
        <f t="shared" si="2"/>
        <v/>
      </c>
      <c r="AG25" s="38" t="str">
        <f t="shared" si="2"/>
        <v/>
      </c>
      <c r="AH25" s="38" t="str">
        <f t="shared" si="3"/>
        <v/>
      </c>
      <c r="AI25" s="38" t="str">
        <f t="shared" si="3"/>
        <v/>
      </c>
      <c r="AJ25" s="38" t="str">
        <f t="shared" si="3"/>
        <v/>
      </c>
      <c r="AK25" s="38" t="str">
        <f t="shared" si="3"/>
        <v/>
      </c>
      <c r="AL25" s="38" t="str">
        <f t="shared" si="3"/>
        <v/>
      </c>
      <c r="AM25" s="38" t="str">
        <f t="shared" si="3"/>
        <v/>
      </c>
      <c r="AN25" s="38" t="str">
        <f t="shared" si="3"/>
        <v/>
      </c>
      <c r="AO25" s="38" t="str">
        <f t="shared" si="3"/>
        <v/>
      </c>
      <c r="AP25" s="38" t="str">
        <f t="shared" si="3"/>
        <v/>
      </c>
      <c r="AQ25" s="38" t="str">
        <f t="shared" si="3"/>
        <v/>
      </c>
      <c r="AR25" s="38" t="str">
        <f t="shared" si="3"/>
        <v/>
      </c>
      <c r="AS25" s="38" t="str">
        <f t="shared" si="3"/>
        <v/>
      </c>
      <c r="AT25" s="38" t="str">
        <f t="shared" si="3"/>
        <v/>
      </c>
      <c r="AU25" s="38" t="str">
        <f t="shared" si="3"/>
        <v/>
      </c>
      <c r="AV25" s="38" t="str">
        <f t="shared" si="3"/>
        <v/>
      </c>
      <c r="AW25" s="38" t="str">
        <f t="shared" si="3"/>
        <v/>
      </c>
      <c r="AX25" s="38" t="str">
        <f t="shared" si="4"/>
        <v/>
      </c>
      <c r="AY25" s="38" t="str">
        <f t="shared" si="4"/>
        <v/>
      </c>
      <c r="AZ25" s="38" t="str">
        <f t="shared" si="4"/>
        <v/>
      </c>
      <c r="BA25" s="38" t="str">
        <f t="shared" si="4"/>
        <v/>
      </c>
      <c r="BB25" s="38" t="str">
        <f t="shared" si="4"/>
        <v/>
      </c>
      <c r="BC25" s="38" t="str">
        <f t="shared" si="4"/>
        <v/>
      </c>
      <c r="BD25" s="38" t="str">
        <f t="shared" si="4"/>
        <v/>
      </c>
      <c r="BE25" s="38" t="str">
        <f t="shared" si="4"/>
        <v/>
      </c>
      <c r="BF25" s="38" t="str">
        <f t="shared" si="4"/>
        <v/>
      </c>
      <c r="BG25" s="38" t="str">
        <f t="shared" si="4"/>
        <v/>
      </c>
      <c r="BH25" s="38" t="str">
        <f t="shared" si="4"/>
        <v/>
      </c>
      <c r="BI25" s="38" t="str">
        <f t="shared" si="4"/>
        <v/>
      </c>
      <c r="BJ25" s="38" t="str">
        <f t="shared" si="4"/>
        <v/>
      </c>
      <c r="BK25" s="38" t="str">
        <f t="shared" si="4"/>
        <v/>
      </c>
      <c r="BL25" s="38" t="str">
        <f t="shared" si="4"/>
        <v/>
      </c>
      <c r="BM25" s="38" t="str">
        <f t="shared" si="4"/>
        <v/>
      </c>
      <c r="BN25" s="38" t="str">
        <f t="shared" si="5"/>
        <v/>
      </c>
      <c r="BO25" s="38" t="str">
        <f t="shared" si="5"/>
        <v/>
      </c>
      <c r="BP25" s="38" t="str">
        <f t="shared" si="5"/>
        <v/>
      </c>
      <c r="BQ25" s="38" t="str">
        <f t="shared" si="5"/>
        <v/>
      </c>
      <c r="BR25" s="38" t="str">
        <f t="shared" si="5"/>
        <v/>
      </c>
      <c r="BS25" s="38" t="str">
        <f t="shared" si="5"/>
        <v/>
      </c>
      <c r="BT25" s="38" t="str">
        <f t="shared" si="5"/>
        <v/>
      </c>
      <c r="BU25" s="38" t="str">
        <f t="shared" si="5"/>
        <v/>
      </c>
      <c r="BV25" s="38" t="str">
        <f t="shared" si="5"/>
        <v/>
      </c>
      <c r="BW25" s="38" t="str">
        <f t="shared" si="5"/>
        <v/>
      </c>
      <c r="BX25" s="38" t="str">
        <f t="shared" si="5"/>
        <v/>
      </c>
      <c r="BY25" s="38" t="str">
        <f t="shared" si="5"/>
        <v/>
      </c>
      <c r="BZ25" s="46" t="str">
        <f t="shared" si="10"/>
        <v>NO</v>
      </c>
      <c r="CA25" s="46" t="str">
        <f t="shared" si="11"/>
        <v/>
      </c>
      <c r="CB25" s="49">
        <f t="shared" si="12"/>
        <v>43493</v>
      </c>
      <c r="CC25" s="49">
        <f t="shared" si="13"/>
        <v>43500</v>
      </c>
      <c r="CD25" s="46">
        <f t="shared" si="14"/>
        <v>7</v>
      </c>
    </row>
    <row r="26" spans="1:82" ht="12.95" customHeight="1" x14ac:dyDescent="0.2">
      <c r="A26" s="39" t="s">
        <v>56</v>
      </c>
      <c r="B26" s="40" t="s">
        <v>57</v>
      </c>
      <c r="C26" s="41" t="s">
        <v>27</v>
      </c>
      <c r="D26" s="40"/>
      <c r="E26" s="42">
        <v>6</v>
      </c>
      <c r="F26" s="42">
        <v>2019</v>
      </c>
      <c r="G26" s="50">
        <v>3</v>
      </c>
      <c r="H26" s="43">
        <f>IF(E26=VLOOKUP(F26,[1]Liste!$A$3:$B$13,2,FALSE),GANTT!G26,IF((GANTT!E26+GANTT!G26)&gt;VLOOKUP(GANTT!F26,[1]Liste!$A$3:$B$13,2,FALSE),(GANTT!E26+GANTT!G26-VLOOKUP(GANTT!F26,[1]Liste!$A$3:$B$13,2,FALSE)),GANTT!E26+GANTT!G26))</f>
        <v>9</v>
      </c>
      <c r="I26" s="44">
        <f>IF(OR(E26=VLOOKUP(F26,[1]Liste!$A$3:$B$13,2,FALSE),(GANTT!E26+GANTT!G26)&gt;VLOOKUP(F26,[1]Liste!$A$3:$B$13,2,FALSE)),GANTT!F26+1,GANTT!F26)</f>
        <v>2019</v>
      </c>
      <c r="J26" s="45">
        <f t="shared" si="15"/>
        <v>6</v>
      </c>
      <c r="K26" s="45">
        <f t="shared" si="8"/>
        <v>2019</v>
      </c>
      <c r="L26" s="45">
        <f t="shared" si="6"/>
        <v>3</v>
      </c>
      <c r="M26" s="45">
        <f t="shared" si="16"/>
        <v>9</v>
      </c>
      <c r="N26" s="45">
        <f t="shared" si="9"/>
        <v>2019</v>
      </c>
      <c r="O26" s="52">
        <v>0</v>
      </c>
      <c r="P26" s="48" t="str">
        <f t="shared" ca="1" si="7"/>
        <v>En cours</v>
      </c>
      <c r="Q26" s="37"/>
      <c r="R26" s="38" t="str">
        <f t="shared" si="2"/>
        <v/>
      </c>
      <c r="S26" s="38" t="str">
        <f t="shared" si="2"/>
        <v/>
      </c>
      <c r="T26" s="38" t="str">
        <f t="shared" si="2"/>
        <v/>
      </c>
      <c r="U26" s="38" t="str">
        <f t="shared" si="2"/>
        <v/>
      </c>
      <c r="V26" s="38" t="str">
        <f t="shared" si="2"/>
        <v/>
      </c>
      <c r="W26" s="38" t="str">
        <f t="shared" si="2"/>
        <v/>
      </c>
      <c r="X26" s="38">
        <f t="shared" si="2"/>
        <v>1</v>
      </c>
      <c r="Y26" s="38">
        <f t="shared" si="2"/>
        <v>1</v>
      </c>
      <c r="Z26" s="38">
        <f t="shared" si="2"/>
        <v>1</v>
      </c>
      <c r="AA26" s="38">
        <f t="shared" si="2"/>
        <v>1</v>
      </c>
      <c r="AB26" s="38" t="str">
        <f t="shared" si="2"/>
        <v/>
      </c>
      <c r="AC26" s="38" t="str">
        <f t="shared" si="2"/>
        <v/>
      </c>
      <c r="AD26" s="38" t="str">
        <f t="shared" si="2"/>
        <v/>
      </c>
      <c r="AE26" s="38" t="str">
        <f t="shared" si="2"/>
        <v/>
      </c>
      <c r="AF26" s="38" t="str">
        <f t="shared" si="2"/>
        <v/>
      </c>
      <c r="AG26" s="38" t="str">
        <f t="shared" ref="AB26:AQ39" si="17">IF(AND($C26="Objectif",$O26=100%,AND(AG$8&gt;=$J26,AG$6&gt;=$K26),AND(AG$8&lt;=$M26,AG$6&lt;=$N26)),2,IF(AND($C26="Objectif",$O26&lt;100%,AND(AG$8&gt;=$J26,AG$6&gt;=$K26),AND(AG$8&lt;=$M26,AG$6&lt;=$N26)),1,""))</f>
        <v/>
      </c>
      <c r="AH26" s="38" t="str">
        <f t="shared" si="17"/>
        <v/>
      </c>
      <c r="AI26" s="38" t="str">
        <f t="shared" si="17"/>
        <v/>
      </c>
      <c r="AJ26" s="38" t="str">
        <f t="shared" si="17"/>
        <v/>
      </c>
      <c r="AK26" s="38" t="str">
        <f t="shared" si="17"/>
        <v/>
      </c>
      <c r="AL26" s="38" t="str">
        <f t="shared" si="3"/>
        <v/>
      </c>
      <c r="AM26" s="38" t="str">
        <f t="shared" si="3"/>
        <v/>
      </c>
      <c r="AN26" s="38" t="str">
        <f t="shared" si="3"/>
        <v/>
      </c>
      <c r="AO26" s="38" t="str">
        <f t="shared" si="3"/>
        <v/>
      </c>
      <c r="AP26" s="38" t="str">
        <f t="shared" si="3"/>
        <v/>
      </c>
      <c r="AQ26" s="38" t="str">
        <f t="shared" si="3"/>
        <v/>
      </c>
      <c r="AR26" s="38" t="str">
        <f t="shared" si="3"/>
        <v/>
      </c>
      <c r="AS26" s="38" t="str">
        <f t="shared" si="3"/>
        <v/>
      </c>
      <c r="AT26" s="38" t="str">
        <f t="shared" si="3"/>
        <v/>
      </c>
      <c r="AU26" s="38" t="str">
        <f t="shared" si="3"/>
        <v/>
      </c>
      <c r="AV26" s="38" t="str">
        <f t="shared" si="3"/>
        <v/>
      </c>
      <c r="AW26" s="38" t="str">
        <f t="shared" si="3"/>
        <v/>
      </c>
      <c r="AX26" s="38" t="str">
        <f t="shared" si="4"/>
        <v/>
      </c>
      <c r="AY26" s="38" t="str">
        <f t="shared" si="4"/>
        <v/>
      </c>
      <c r="AZ26" s="38" t="str">
        <f t="shared" si="4"/>
        <v/>
      </c>
      <c r="BA26" s="38" t="str">
        <f t="shared" si="4"/>
        <v/>
      </c>
      <c r="BB26" s="38" t="str">
        <f t="shared" si="4"/>
        <v/>
      </c>
      <c r="BC26" s="38" t="str">
        <f t="shared" si="4"/>
        <v/>
      </c>
      <c r="BD26" s="38" t="str">
        <f t="shared" si="4"/>
        <v/>
      </c>
      <c r="BE26" s="38" t="str">
        <f t="shared" si="4"/>
        <v/>
      </c>
      <c r="BF26" s="38" t="str">
        <f t="shared" si="4"/>
        <v/>
      </c>
      <c r="BG26" s="38" t="str">
        <f t="shared" si="4"/>
        <v/>
      </c>
      <c r="BH26" s="38" t="str">
        <f t="shared" si="4"/>
        <v/>
      </c>
      <c r="BI26" s="38" t="str">
        <f t="shared" si="4"/>
        <v/>
      </c>
      <c r="BJ26" s="38" t="str">
        <f t="shared" si="4"/>
        <v/>
      </c>
      <c r="BK26" s="38" t="str">
        <f t="shared" si="4"/>
        <v/>
      </c>
      <c r="BL26" s="38" t="str">
        <f t="shared" si="4"/>
        <v/>
      </c>
      <c r="BM26" s="38" t="str">
        <f t="shared" ref="BM26:BO26" si="18">IF(AND($C26="Objectif",$O26=100%,AND(BM$8&gt;=$J26,BM$6&gt;=$K26),AND(BM$8&lt;=$M26,BM$6&lt;=$N26)),2,IF(AND($C26="Objectif",$O26&lt;100%,AND(BM$8&gt;=$J26,BM$6&gt;=$K26),AND(BM$8&lt;=$M26,BM$6&lt;=$N26)),1,""))</f>
        <v/>
      </c>
      <c r="BN26" s="38" t="str">
        <f t="shared" si="18"/>
        <v/>
      </c>
      <c r="BO26" s="38" t="str">
        <f t="shared" si="18"/>
        <v/>
      </c>
      <c r="BP26" s="38" t="str">
        <f t="shared" si="5"/>
        <v/>
      </c>
      <c r="BQ26" s="38" t="str">
        <f t="shared" si="5"/>
        <v/>
      </c>
      <c r="BR26" s="38" t="str">
        <f t="shared" si="5"/>
        <v/>
      </c>
      <c r="BS26" s="38" t="str">
        <f t="shared" si="5"/>
        <v/>
      </c>
      <c r="BT26" s="38" t="str">
        <f t="shared" si="5"/>
        <v/>
      </c>
      <c r="BU26" s="38" t="str">
        <f t="shared" si="5"/>
        <v/>
      </c>
      <c r="BV26" s="38" t="str">
        <f t="shared" si="5"/>
        <v/>
      </c>
      <c r="BW26" s="38" t="str">
        <f t="shared" si="5"/>
        <v/>
      </c>
      <c r="BX26" s="38" t="str">
        <f t="shared" si="5"/>
        <v/>
      </c>
      <c r="BY26" s="38" t="str">
        <f t="shared" si="5"/>
        <v/>
      </c>
      <c r="BZ26" s="46" t="str">
        <f t="shared" si="10"/>
        <v>NO</v>
      </c>
      <c r="CA26" s="46" t="str">
        <f t="shared" si="11"/>
        <v/>
      </c>
      <c r="CB26" s="49">
        <f t="shared" si="12"/>
        <v>43500</v>
      </c>
      <c r="CC26" s="49">
        <f t="shared" si="13"/>
        <v>43521</v>
      </c>
      <c r="CD26" s="46">
        <f t="shared" si="14"/>
        <v>21</v>
      </c>
    </row>
    <row r="27" spans="1:82" ht="12.95" customHeight="1" x14ac:dyDescent="0.2">
      <c r="A27" s="39" t="s">
        <v>58</v>
      </c>
      <c r="B27" s="40" t="s">
        <v>59</v>
      </c>
      <c r="C27" s="41" t="s">
        <v>27</v>
      </c>
      <c r="D27" s="40"/>
      <c r="E27" s="42">
        <v>7</v>
      </c>
      <c r="F27" s="42">
        <v>2019</v>
      </c>
      <c r="G27" s="50">
        <v>3</v>
      </c>
      <c r="H27" s="43">
        <f>IF(E27=VLOOKUP(F27,[1]Liste!$A$3:$B$13,2,FALSE),GANTT!G27,IF((GANTT!E27+GANTT!G27)&gt;VLOOKUP(GANTT!F27,[1]Liste!$A$3:$B$13,2,FALSE),(GANTT!E27+GANTT!G27-VLOOKUP(GANTT!F27,[1]Liste!$A$3:$B$13,2,FALSE)),GANTT!E27+GANTT!G27))</f>
        <v>10</v>
      </c>
      <c r="I27" s="44">
        <f>IF(OR(E27=VLOOKUP(F27,[1]Liste!$A$3:$B$13,2,FALSE),(GANTT!E27+GANTT!G27)&gt;VLOOKUP(F27,[1]Liste!$A$3:$B$13,2,FALSE)),GANTT!F27+1,GANTT!F27)</f>
        <v>2019</v>
      </c>
      <c r="J27" s="45">
        <f t="shared" si="15"/>
        <v>7</v>
      </c>
      <c r="K27" s="45">
        <f t="shared" si="8"/>
        <v>2019</v>
      </c>
      <c r="L27" s="45">
        <f t="shared" si="6"/>
        <v>3</v>
      </c>
      <c r="M27" s="45">
        <f t="shared" si="16"/>
        <v>10</v>
      </c>
      <c r="N27" s="45">
        <f t="shared" si="9"/>
        <v>2019</v>
      </c>
      <c r="O27" s="52">
        <v>0</v>
      </c>
      <c r="P27" s="48" t="str">
        <f t="shared" ca="1" si="7"/>
        <v>En cours</v>
      </c>
      <c r="Q27" s="37"/>
      <c r="R27" s="38" t="str">
        <f t="shared" ref="R27:AA39" si="19">IF(AND($C27="Objectif",$O27=100%,AND(R$8&gt;=$J27,R$6&gt;=$K27),AND(R$8&lt;=$M27,R$6&lt;=$N27)),2,IF(AND($C27="Objectif",$O27&lt;100%,AND(R$8&gt;=$J27,R$6&gt;=$K27),AND(R$8&lt;=$M27,R$6&lt;=$N27)),1,""))</f>
        <v/>
      </c>
      <c r="S27" s="38" t="str">
        <f t="shared" si="19"/>
        <v/>
      </c>
      <c r="T27" s="38" t="str">
        <f t="shared" si="19"/>
        <v/>
      </c>
      <c r="U27" s="38" t="str">
        <f t="shared" si="19"/>
        <v/>
      </c>
      <c r="V27" s="38" t="str">
        <f t="shared" si="19"/>
        <v/>
      </c>
      <c r="W27" s="38" t="str">
        <f t="shared" si="19"/>
        <v/>
      </c>
      <c r="X27" s="38" t="str">
        <f t="shared" si="19"/>
        <v/>
      </c>
      <c r="Y27" s="38">
        <f t="shared" si="19"/>
        <v>1</v>
      </c>
      <c r="Z27" s="38">
        <f t="shared" si="19"/>
        <v>1</v>
      </c>
      <c r="AA27" s="38">
        <f t="shared" si="19"/>
        <v>1</v>
      </c>
      <c r="AB27" s="38">
        <f t="shared" si="17"/>
        <v>1</v>
      </c>
      <c r="AC27" s="38" t="str">
        <f t="shared" si="17"/>
        <v/>
      </c>
      <c r="AD27" s="38" t="str">
        <f t="shared" si="17"/>
        <v/>
      </c>
      <c r="AE27" s="38" t="str">
        <f t="shared" si="17"/>
        <v/>
      </c>
      <c r="AF27" s="38" t="str">
        <f t="shared" si="17"/>
        <v/>
      </c>
      <c r="AG27" s="38" t="str">
        <f t="shared" si="17"/>
        <v/>
      </c>
      <c r="AH27" s="38" t="str">
        <f t="shared" si="17"/>
        <v/>
      </c>
      <c r="AI27" s="38" t="str">
        <f t="shared" si="17"/>
        <v/>
      </c>
      <c r="AJ27" s="38" t="str">
        <f t="shared" si="17"/>
        <v/>
      </c>
      <c r="AK27" s="38" t="str">
        <f t="shared" si="17"/>
        <v/>
      </c>
      <c r="AL27" s="38" t="str">
        <f t="shared" si="17"/>
        <v/>
      </c>
      <c r="AM27" s="38" t="str">
        <f t="shared" si="17"/>
        <v/>
      </c>
      <c r="AN27" s="38" t="str">
        <f t="shared" si="17"/>
        <v/>
      </c>
      <c r="AO27" s="38" t="str">
        <f t="shared" si="17"/>
        <v/>
      </c>
      <c r="AP27" s="38" t="str">
        <f t="shared" si="17"/>
        <v/>
      </c>
      <c r="AQ27" s="38" t="str">
        <f t="shared" si="17"/>
        <v/>
      </c>
      <c r="AR27" s="38" t="str">
        <f t="shared" ref="AR27:BG39" si="20">IF(AND($C27="Objectif",$O27=100%,AND(AR$8&gt;=$J27,AR$6&gt;=$K27),AND(AR$8&lt;=$M27,AR$6&lt;=$N27)),2,IF(AND($C27="Objectif",$O27&lt;100%,AND(AR$8&gt;=$J27,AR$6&gt;=$K27),AND(AR$8&lt;=$M27,AR$6&lt;=$N27)),1,""))</f>
        <v/>
      </c>
      <c r="AS27" s="38" t="str">
        <f t="shared" si="20"/>
        <v/>
      </c>
      <c r="AT27" s="38" t="str">
        <f t="shared" si="20"/>
        <v/>
      </c>
      <c r="AU27" s="38" t="str">
        <f t="shared" si="20"/>
        <v/>
      </c>
      <c r="AV27" s="38" t="str">
        <f t="shared" si="20"/>
        <v/>
      </c>
      <c r="AW27" s="38" t="str">
        <f t="shared" si="20"/>
        <v/>
      </c>
      <c r="AX27" s="38" t="str">
        <f t="shared" si="20"/>
        <v/>
      </c>
      <c r="AY27" s="38" t="str">
        <f t="shared" si="20"/>
        <v/>
      </c>
      <c r="AZ27" s="38" t="str">
        <f t="shared" si="20"/>
        <v/>
      </c>
      <c r="BA27" s="38" t="str">
        <f t="shared" si="20"/>
        <v/>
      </c>
      <c r="BB27" s="38" t="str">
        <f t="shared" si="20"/>
        <v/>
      </c>
      <c r="BC27" s="38" t="str">
        <f t="shared" si="20"/>
        <v/>
      </c>
      <c r="BD27" s="38" t="str">
        <f t="shared" si="20"/>
        <v/>
      </c>
      <c r="BE27" s="38" t="str">
        <f t="shared" si="20"/>
        <v/>
      </c>
      <c r="BF27" s="38" t="str">
        <f t="shared" si="20"/>
        <v/>
      </c>
      <c r="BG27" s="38" t="str">
        <f t="shared" si="20"/>
        <v/>
      </c>
      <c r="BH27" s="38" t="str">
        <f t="shared" ref="BH27:BW39" si="21">IF(AND($C27="Objectif",$O27=100%,AND(BH$8&gt;=$J27,BH$6&gt;=$K27),AND(BH$8&lt;=$M27,BH$6&lt;=$N27)),2,IF(AND($C27="Objectif",$O27&lt;100%,AND(BH$8&gt;=$J27,BH$6&gt;=$K27),AND(BH$8&lt;=$M27,BH$6&lt;=$N27)),1,""))</f>
        <v/>
      </c>
      <c r="BI27" s="38" t="str">
        <f t="shared" si="21"/>
        <v/>
      </c>
      <c r="BJ27" s="38" t="str">
        <f t="shared" si="21"/>
        <v/>
      </c>
      <c r="BK27" s="38" t="str">
        <f t="shared" si="21"/>
        <v/>
      </c>
      <c r="BL27" s="38" t="str">
        <f t="shared" si="21"/>
        <v/>
      </c>
      <c r="BM27" s="38" t="str">
        <f t="shared" si="21"/>
        <v/>
      </c>
      <c r="BN27" s="38" t="str">
        <f t="shared" si="21"/>
        <v/>
      </c>
      <c r="BO27" s="38" t="str">
        <f t="shared" si="21"/>
        <v/>
      </c>
      <c r="BP27" s="38" t="str">
        <f t="shared" si="21"/>
        <v/>
      </c>
      <c r="BQ27" s="38" t="str">
        <f t="shared" si="21"/>
        <v/>
      </c>
      <c r="BR27" s="38" t="str">
        <f t="shared" si="21"/>
        <v/>
      </c>
      <c r="BS27" s="38" t="str">
        <f t="shared" si="21"/>
        <v/>
      </c>
      <c r="BT27" s="38" t="str">
        <f t="shared" si="21"/>
        <v/>
      </c>
      <c r="BU27" s="38" t="str">
        <f t="shared" si="21"/>
        <v/>
      </c>
      <c r="BV27" s="38" t="str">
        <f t="shared" si="21"/>
        <v/>
      </c>
      <c r="BW27" s="38" t="str">
        <f t="shared" si="21"/>
        <v/>
      </c>
      <c r="BX27" s="38" t="str">
        <f t="shared" ref="BX27:BY39" si="22">IF(AND($C27="Objectif",$O27=100%,AND(BX$8&gt;=$J27,BX$6&gt;=$K27),AND(BX$8&lt;=$M27,BX$6&lt;=$N27)),2,IF(AND($C27="Objectif",$O27&lt;100%,AND(BX$8&gt;=$J27,BX$6&gt;=$K27),AND(BX$8&lt;=$M27,BX$6&lt;=$N27)),1,""))</f>
        <v/>
      </c>
      <c r="BY27" s="38" t="str">
        <f t="shared" si="22"/>
        <v/>
      </c>
      <c r="BZ27" s="46" t="str">
        <f t="shared" si="10"/>
        <v>NO</v>
      </c>
      <c r="CA27" s="46" t="str">
        <f t="shared" si="11"/>
        <v/>
      </c>
      <c r="CB27" s="49">
        <f t="shared" si="12"/>
        <v>43507</v>
      </c>
      <c r="CC27" s="49">
        <f t="shared" si="13"/>
        <v>43528</v>
      </c>
      <c r="CD27" s="46">
        <f t="shared" si="14"/>
        <v>21</v>
      </c>
    </row>
    <row r="28" spans="1:82" ht="12.95" customHeight="1" x14ac:dyDescent="0.2">
      <c r="A28" s="39" t="s">
        <v>60</v>
      </c>
      <c r="B28" s="40" t="s">
        <v>61</v>
      </c>
      <c r="C28" s="41" t="s">
        <v>27</v>
      </c>
      <c r="D28" s="40"/>
      <c r="E28" s="42">
        <v>8</v>
      </c>
      <c r="F28" s="42">
        <v>2019</v>
      </c>
      <c r="G28" s="50">
        <v>1</v>
      </c>
      <c r="H28" s="43">
        <f>IF(E28=VLOOKUP(F28,[1]Liste!$A$3:$B$13,2,FALSE),GANTT!G28,IF((GANTT!E28+GANTT!G28)&gt;VLOOKUP(GANTT!F28,[1]Liste!$A$3:$B$13,2,FALSE),(GANTT!E28+GANTT!G28-VLOOKUP(GANTT!F28,[1]Liste!$A$3:$B$13,2,FALSE)),GANTT!E28+GANTT!G28))</f>
        <v>9</v>
      </c>
      <c r="I28" s="44">
        <f>IF(OR(E28=VLOOKUP(F28,[1]Liste!$A$3:$B$13,2,FALSE),(GANTT!E28+GANTT!G28)&gt;VLOOKUP(F28,[1]Liste!$A$3:$B$13,2,FALSE)),GANTT!F28+1,GANTT!F28)</f>
        <v>2019</v>
      </c>
      <c r="J28" s="45">
        <f t="shared" si="15"/>
        <v>8</v>
      </c>
      <c r="K28" s="45">
        <f t="shared" si="8"/>
        <v>2019</v>
      </c>
      <c r="L28" s="45">
        <f t="shared" si="6"/>
        <v>1</v>
      </c>
      <c r="M28" s="45">
        <f t="shared" si="16"/>
        <v>9</v>
      </c>
      <c r="N28" s="45">
        <f t="shared" si="9"/>
        <v>2019</v>
      </c>
      <c r="O28" s="52">
        <v>0</v>
      </c>
      <c r="P28" s="48" t="str">
        <f t="shared" ca="1" si="7"/>
        <v>En cours</v>
      </c>
      <c r="Q28" s="37"/>
      <c r="R28" s="38" t="str">
        <f t="shared" si="19"/>
        <v/>
      </c>
      <c r="S28" s="38" t="str">
        <f t="shared" si="19"/>
        <v/>
      </c>
      <c r="T28" s="38" t="str">
        <f t="shared" si="19"/>
        <v/>
      </c>
      <c r="U28" s="38" t="str">
        <f t="shared" si="19"/>
        <v/>
      </c>
      <c r="V28" s="38" t="str">
        <f t="shared" si="19"/>
        <v/>
      </c>
      <c r="W28" s="38" t="str">
        <f t="shared" si="19"/>
        <v/>
      </c>
      <c r="X28" s="38" t="str">
        <f t="shared" si="19"/>
        <v/>
      </c>
      <c r="Y28" s="38" t="str">
        <f t="shared" si="19"/>
        <v/>
      </c>
      <c r="Z28" s="38">
        <f t="shared" si="19"/>
        <v>1</v>
      </c>
      <c r="AA28" s="38">
        <f t="shared" si="19"/>
        <v>1</v>
      </c>
      <c r="AB28" s="38" t="str">
        <f t="shared" si="17"/>
        <v/>
      </c>
      <c r="AC28" s="38" t="str">
        <f t="shared" si="17"/>
        <v/>
      </c>
      <c r="AD28" s="38" t="str">
        <f t="shared" si="17"/>
        <v/>
      </c>
      <c r="AE28" s="38" t="str">
        <f t="shared" si="17"/>
        <v/>
      </c>
      <c r="AF28" s="38" t="str">
        <f t="shared" si="17"/>
        <v/>
      </c>
      <c r="AG28" s="38" t="str">
        <f t="shared" si="17"/>
        <v/>
      </c>
      <c r="AH28" s="38" t="str">
        <f t="shared" si="17"/>
        <v/>
      </c>
      <c r="AI28" s="38" t="str">
        <f t="shared" si="17"/>
        <v/>
      </c>
      <c r="AJ28" s="38" t="str">
        <f t="shared" si="17"/>
        <v/>
      </c>
      <c r="AK28" s="38" t="str">
        <f t="shared" si="17"/>
        <v/>
      </c>
      <c r="AL28" s="38" t="str">
        <f t="shared" si="17"/>
        <v/>
      </c>
      <c r="AM28" s="38" t="str">
        <f t="shared" si="17"/>
        <v/>
      </c>
      <c r="AN28" s="38" t="str">
        <f t="shared" si="17"/>
        <v/>
      </c>
      <c r="AO28" s="38" t="str">
        <f t="shared" si="17"/>
        <v/>
      </c>
      <c r="AP28" s="38" t="str">
        <f t="shared" si="17"/>
        <v/>
      </c>
      <c r="AQ28" s="38" t="str">
        <f t="shared" si="17"/>
        <v/>
      </c>
      <c r="AR28" s="38" t="str">
        <f t="shared" si="20"/>
        <v/>
      </c>
      <c r="AS28" s="38" t="str">
        <f t="shared" si="20"/>
        <v/>
      </c>
      <c r="AT28" s="38" t="str">
        <f t="shared" si="20"/>
        <v/>
      </c>
      <c r="AU28" s="38" t="str">
        <f t="shared" si="20"/>
        <v/>
      </c>
      <c r="AV28" s="38" t="str">
        <f t="shared" si="20"/>
        <v/>
      </c>
      <c r="AW28" s="38" t="str">
        <f t="shared" si="20"/>
        <v/>
      </c>
      <c r="AX28" s="38" t="str">
        <f t="shared" si="20"/>
        <v/>
      </c>
      <c r="AY28" s="38" t="str">
        <f t="shared" si="20"/>
        <v/>
      </c>
      <c r="AZ28" s="38" t="str">
        <f t="shared" si="20"/>
        <v/>
      </c>
      <c r="BA28" s="38" t="str">
        <f t="shared" si="20"/>
        <v/>
      </c>
      <c r="BB28" s="38" t="str">
        <f t="shared" si="20"/>
        <v/>
      </c>
      <c r="BC28" s="38" t="str">
        <f t="shared" si="20"/>
        <v/>
      </c>
      <c r="BD28" s="38" t="str">
        <f t="shared" si="20"/>
        <v/>
      </c>
      <c r="BE28" s="38" t="str">
        <f t="shared" si="20"/>
        <v/>
      </c>
      <c r="BF28" s="38" t="str">
        <f t="shared" si="20"/>
        <v/>
      </c>
      <c r="BG28" s="38" t="str">
        <f t="shared" si="20"/>
        <v/>
      </c>
      <c r="BH28" s="38" t="str">
        <f t="shared" si="21"/>
        <v/>
      </c>
      <c r="BI28" s="38" t="str">
        <f t="shared" si="21"/>
        <v/>
      </c>
      <c r="BJ28" s="38" t="str">
        <f t="shared" si="21"/>
        <v/>
      </c>
      <c r="BK28" s="38" t="str">
        <f t="shared" si="21"/>
        <v/>
      </c>
      <c r="BL28" s="38" t="str">
        <f t="shared" si="21"/>
        <v/>
      </c>
      <c r="BM28" s="38" t="str">
        <f t="shared" si="21"/>
        <v/>
      </c>
      <c r="BN28" s="38" t="str">
        <f t="shared" si="21"/>
        <v/>
      </c>
      <c r="BO28" s="38" t="str">
        <f t="shared" si="21"/>
        <v/>
      </c>
      <c r="BP28" s="38" t="str">
        <f t="shared" si="21"/>
        <v/>
      </c>
      <c r="BQ28" s="38" t="str">
        <f t="shared" si="21"/>
        <v/>
      </c>
      <c r="BR28" s="38" t="str">
        <f t="shared" si="21"/>
        <v/>
      </c>
      <c r="BS28" s="38" t="str">
        <f t="shared" si="21"/>
        <v/>
      </c>
      <c r="BT28" s="38" t="str">
        <f t="shared" si="21"/>
        <v/>
      </c>
      <c r="BU28" s="38" t="str">
        <f t="shared" si="21"/>
        <v/>
      </c>
      <c r="BV28" s="38" t="str">
        <f t="shared" si="21"/>
        <v/>
      </c>
      <c r="BW28" s="38" t="str">
        <f t="shared" si="21"/>
        <v/>
      </c>
      <c r="BX28" s="38" t="str">
        <f t="shared" si="22"/>
        <v/>
      </c>
      <c r="BY28" s="38" t="str">
        <f t="shared" si="22"/>
        <v/>
      </c>
      <c r="BZ28" s="46" t="str">
        <f t="shared" si="10"/>
        <v>NO</v>
      </c>
      <c r="CA28" s="46" t="str">
        <f t="shared" si="11"/>
        <v/>
      </c>
      <c r="CB28" s="49">
        <f t="shared" si="12"/>
        <v>43514</v>
      </c>
      <c r="CC28" s="49">
        <f t="shared" si="13"/>
        <v>43521</v>
      </c>
      <c r="CD28" s="46">
        <f t="shared" si="14"/>
        <v>7</v>
      </c>
    </row>
    <row r="29" spans="1:82" ht="12.95" customHeight="1" x14ac:dyDescent="0.2">
      <c r="A29" s="39" t="s">
        <v>62</v>
      </c>
      <c r="B29" s="40" t="s">
        <v>63</v>
      </c>
      <c r="C29" s="41" t="s">
        <v>27</v>
      </c>
      <c r="D29" s="40"/>
      <c r="E29" s="42">
        <v>10</v>
      </c>
      <c r="F29" s="42">
        <v>2019</v>
      </c>
      <c r="G29" s="50">
        <v>3</v>
      </c>
      <c r="H29" s="43">
        <f>IF(E29=VLOOKUP(F29,[1]Liste!$A$3:$B$13,2,FALSE),GANTT!G29,IF((GANTT!E29+GANTT!G29)&gt;VLOOKUP(GANTT!F29,[1]Liste!$A$3:$B$13,2,FALSE),(GANTT!E29+GANTT!G29-VLOOKUP(GANTT!F29,[1]Liste!$A$3:$B$13,2,FALSE)),GANTT!E29+GANTT!G29))</f>
        <v>13</v>
      </c>
      <c r="I29" s="44">
        <f>IF(OR(E29=VLOOKUP(F29,[1]Liste!$A$3:$B$13,2,FALSE),(GANTT!E29+GANTT!G29)&gt;VLOOKUP(F29,[1]Liste!$A$3:$B$13,2,FALSE)),GANTT!F29+1,GANTT!F29)</f>
        <v>2019</v>
      </c>
      <c r="J29" s="45">
        <f t="shared" si="15"/>
        <v>10</v>
      </c>
      <c r="K29" s="45">
        <f t="shared" si="8"/>
        <v>2019</v>
      </c>
      <c r="L29" s="45">
        <f t="shared" si="6"/>
        <v>3</v>
      </c>
      <c r="M29" s="45">
        <f t="shared" si="16"/>
        <v>13</v>
      </c>
      <c r="N29" s="45">
        <f t="shared" si="9"/>
        <v>2019</v>
      </c>
      <c r="O29" s="52">
        <v>0</v>
      </c>
      <c r="P29" s="48" t="str">
        <f t="shared" ca="1" si="7"/>
        <v>Non commencée</v>
      </c>
      <c r="Q29" s="37"/>
      <c r="R29" s="38" t="str">
        <f t="shared" si="19"/>
        <v/>
      </c>
      <c r="S29" s="38" t="str">
        <f t="shared" si="19"/>
        <v/>
      </c>
      <c r="T29" s="38" t="str">
        <f t="shared" si="19"/>
        <v/>
      </c>
      <c r="U29" s="38" t="str">
        <f t="shared" si="19"/>
        <v/>
      </c>
      <c r="V29" s="38" t="str">
        <f t="shared" si="19"/>
        <v/>
      </c>
      <c r="W29" s="38" t="str">
        <f t="shared" si="19"/>
        <v/>
      </c>
      <c r="X29" s="38" t="str">
        <f t="shared" si="19"/>
        <v/>
      </c>
      <c r="Y29" s="38" t="str">
        <f t="shared" si="19"/>
        <v/>
      </c>
      <c r="Z29" s="38" t="str">
        <f t="shared" si="19"/>
        <v/>
      </c>
      <c r="AA29" s="38" t="str">
        <f t="shared" si="19"/>
        <v/>
      </c>
      <c r="AB29" s="38">
        <f t="shared" si="17"/>
        <v>1</v>
      </c>
      <c r="AC29" s="38">
        <f t="shared" si="17"/>
        <v>1</v>
      </c>
      <c r="AD29" s="38">
        <f t="shared" si="17"/>
        <v>1</v>
      </c>
      <c r="AE29" s="38">
        <f t="shared" si="17"/>
        <v>1</v>
      </c>
      <c r="AF29" s="38" t="str">
        <f t="shared" si="17"/>
        <v/>
      </c>
      <c r="AG29" s="38" t="str">
        <f t="shared" si="17"/>
        <v/>
      </c>
      <c r="AH29" s="38" t="str">
        <f t="shared" si="17"/>
        <v/>
      </c>
      <c r="AI29" s="38" t="str">
        <f t="shared" si="17"/>
        <v/>
      </c>
      <c r="AJ29" s="38" t="str">
        <f t="shared" si="17"/>
        <v/>
      </c>
      <c r="AK29" s="38" t="str">
        <f t="shared" si="17"/>
        <v/>
      </c>
      <c r="AL29" s="38" t="str">
        <f t="shared" si="17"/>
        <v/>
      </c>
      <c r="AM29" s="38" t="str">
        <f t="shared" si="17"/>
        <v/>
      </c>
      <c r="AN29" s="38" t="str">
        <f t="shared" si="17"/>
        <v/>
      </c>
      <c r="AO29" s="38" t="str">
        <f t="shared" si="17"/>
        <v/>
      </c>
      <c r="AP29" s="38" t="str">
        <f t="shared" si="17"/>
        <v/>
      </c>
      <c r="AQ29" s="38" t="str">
        <f t="shared" si="17"/>
        <v/>
      </c>
      <c r="AR29" s="38" t="str">
        <f t="shared" si="20"/>
        <v/>
      </c>
      <c r="AS29" s="38" t="str">
        <f t="shared" si="20"/>
        <v/>
      </c>
      <c r="AT29" s="38" t="str">
        <f t="shared" si="20"/>
        <v/>
      </c>
      <c r="AU29" s="38" t="str">
        <f t="shared" si="20"/>
        <v/>
      </c>
      <c r="AV29" s="38" t="str">
        <f t="shared" si="20"/>
        <v/>
      </c>
      <c r="AW29" s="38" t="str">
        <f t="shared" si="20"/>
        <v/>
      </c>
      <c r="AX29" s="38" t="str">
        <f t="shared" si="20"/>
        <v/>
      </c>
      <c r="AY29" s="38" t="str">
        <f t="shared" si="20"/>
        <v/>
      </c>
      <c r="AZ29" s="38" t="str">
        <f t="shared" si="20"/>
        <v/>
      </c>
      <c r="BA29" s="38" t="str">
        <f t="shared" si="20"/>
        <v/>
      </c>
      <c r="BB29" s="38" t="str">
        <f t="shared" si="20"/>
        <v/>
      </c>
      <c r="BC29" s="38" t="str">
        <f t="shared" si="20"/>
        <v/>
      </c>
      <c r="BD29" s="38" t="str">
        <f t="shared" si="20"/>
        <v/>
      </c>
      <c r="BE29" s="38" t="str">
        <f t="shared" si="20"/>
        <v/>
      </c>
      <c r="BF29" s="38" t="str">
        <f t="shared" si="20"/>
        <v/>
      </c>
      <c r="BG29" s="38" t="str">
        <f t="shared" si="20"/>
        <v/>
      </c>
      <c r="BH29" s="38" t="str">
        <f t="shared" si="21"/>
        <v/>
      </c>
      <c r="BI29" s="38" t="str">
        <f t="shared" si="21"/>
        <v/>
      </c>
      <c r="BJ29" s="38" t="str">
        <f t="shared" si="21"/>
        <v/>
      </c>
      <c r="BK29" s="38" t="str">
        <f t="shared" si="21"/>
        <v/>
      </c>
      <c r="BL29" s="38" t="str">
        <f t="shared" si="21"/>
        <v/>
      </c>
      <c r="BM29" s="38" t="str">
        <f t="shared" si="21"/>
        <v/>
      </c>
      <c r="BN29" s="38" t="str">
        <f t="shared" si="21"/>
        <v/>
      </c>
      <c r="BO29" s="38" t="str">
        <f t="shared" si="21"/>
        <v/>
      </c>
      <c r="BP29" s="38" t="str">
        <f t="shared" si="21"/>
        <v/>
      </c>
      <c r="BQ29" s="38" t="str">
        <f t="shared" si="21"/>
        <v/>
      </c>
      <c r="BR29" s="38" t="str">
        <f t="shared" si="21"/>
        <v/>
      </c>
      <c r="BS29" s="38" t="str">
        <f t="shared" si="21"/>
        <v/>
      </c>
      <c r="BT29" s="38" t="str">
        <f t="shared" si="21"/>
        <v/>
      </c>
      <c r="BU29" s="38" t="str">
        <f t="shared" si="21"/>
        <v/>
      </c>
      <c r="BV29" s="38" t="str">
        <f t="shared" si="21"/>
        <v/>
      </c>
      <c r="BW29" s="38" t="str">
        <f t="shared" si="21"/>
        <v/>
      </c>
      <c r="BX29" s="38" t="str">
        <f t="shared" si="22"/>
        <v/>
      </c>
      <c r="BY29" s="38" t="str">
        <f t="shared" si="22"/>
        <v/>
      </c>
      <c r="BZ29" s="46" t="str">
        <f t="shared" si="10"/>
        <v>NO</v>
      </c>
      <c r="CA29" s="46" t="str">
        <f t="shared" si="11"/>
        <v/>
      </c>
      <c r="CB29" s="49">
        <f t="shared" si="12"/>
        <v>43528</v>
      </c>
      <c r="CC29" s="49">
        <f t="shared" si="13"/>
        <v>43549</v>
      </c>
      <c r="CD29" s="46">
        <f t="shared" si="14"/>
        <v>21</v>
      </c>
    </row>
    <row r="30" spans="1:82" ht="12.95" customHeight="1" x14ac:dyDescent="0.2">
      <c r="A30" s="39" t="s">
        <v>64</v>
      </c>
      <c r="B30" s="40" t="s">
        <v>65</v>
      </c>
      <c r="C30" s="41" t="s">
        <v>27</v>
      </c>
      <c r="D30" s="40"/>
      <c r="E30" s="42">
        <v>15</v>
      </c>
      <c r="F30" s="42">
        <v>2019</v>
      </c>
      <c r="G30" s="50">
        <v>1</v>
      </c>
      <c r="H30" s="43">
        <f>IF(E30=VLOOKUP(F30,[1]Liste!$A$3:$B$13,2,FALSE),GANTT!G30,IF((GANTT!E30+GANTT!G30)&gt;VLOOKUP(GANTT!F30,[1]Liste!$A$3:$B$13,2,FALSE),(GANTT!E30+GANTT!G30-VLOOKUP(GANTT!F30,[1]Liste!$A$3:$B$13,2,FALSE)),GANTT!E30+GANTT!G30))</f>
        <v>16</v>
      </c>
      <c r="I30" s="44">
        <f>IF(OR(E30=VLOOKUP(F30,[1]Liste!$A$3:$B$13,2,FALSE),(GANTT!E30+GANTT!G30)&gt;VLOOKUP(F30,[1]Liste!$A$3:$B$13,2,FALSE)),GANTT!F30+1,GANTT!F30)</f>
        <v>2019</v>
      </c>
      <c r="J30" s="45">
        <f t="shared" si="15"/>
        <v>15</v>
      </c>
      <c r="K30" s="45">
        <f t="shared" si="8"/>
        <v>2019</v>
      </c>
      <c r="L30" s="45">
        <f t="shared" si="6"/>
        <v>1</v>
      </c>
      <c r="M30" s="45">
        <f t="shared" si="16"/>
        <v>16</v>
      </c>
      <c r="N30" s="45">
        <f t="shared" si="9"/>
        <v>2019</v>
      </c>
      <c r="O30" s="52">
        <v>0</v>
      </c>
      <c r="P30" s="48" t="str">
        <f t="shared" ca="1" si="7"/>
        <v>Non commencée</v>
      </c>
      <c r="Q30" s="37"/>
      <c r="R30" s="38" t="str">
        <f t="shared" si="19"/>
        <v/>
      </c>
      <c r="S30" s="38" t="str">
        <f t="shared" si="19"/>
        <v/>
      </c>
      <c r="T30" s="38" t="str">
        <f t="shared" si="19"/>
        <v/>
      </c>
      <c r="U30" s="38" t="str">
        <f t="shared" si="19"/>
        <v/>
      </c>
      <c r="V30" s="38" t="str">
        <f t="shared" si="19"/>
        <v/>
      </c>
      <c r="W30" s="38" t="str">
        <f t="shared" si="19"/>
        <v/>
      </c>
      <c r="X30" s="38" t="str">
        <f t="shared" si="19"/>
        <v/>
      </c>
      <c r="Y30" s="38" t="str">
        <f t="shared" si="19"/>
        <v/>
      </c>
      <c r="Z30" s="38" t="str">
        <f t="shared" si="19"/>
        <v/>
      </c>
      <c r="AA30" s="38" t="str">
        <f t="shared" si="19"/>
        <v/>
      </c>
      <c r="AB30" s="38" t="str">
        <f t="shared" si="17"/>
        <v/>
      </c>
      <c r="AC30" s="38" t="str">
        <f t="shared" si="17"/>
        <v/>
      </c>
      <c r="AD30" s="38" t="str">
        <f t="shared" si="17"/>
        <v/>
      </c>
      <c r="AE30" s="38" t="str">
        <f t="shared" si="17"/>
        <v/>
      </c>
      <c r="AF30" s="38" t="str">
        <f t="shared" si="17"/>
        <v/>
      </c>
      <c r="AG30" s="38">
        <f t="shared" si="17"/>
        <v>1</v>
      </c>
      <c r="AH30" s="38">
        <f t="shared" si="17"/>
        <v>1</v>
      </c>
      <c r="AI30" s="38" t="str">
        <f t="shared" si="17"/>
        <v/>
      </c>
      <c r="AJ30" s="38" t="str">
        <f t="shared" si="17"/>
        <v/>
      </c>
      <c r="AK30" s="38" t="str">
        <f t="shared" si="17"/>
        <v/>
      </c>
      <c r="AL30" s="38" t="str">
        <f t="shared" si="17"/>
        <v/>
      </c>
      <c r="AM30" s="38" t="str">
        <f t="shared" si="17"/>
        <v/>
      </c>
      <c r="AN30" s="38" t="str">
        <f t="shared" si="17"/>
        <v/>
      </c>
      <c r="AO30" s="38" t="str">
        <f t="shared" si="17"/>
        <v/>
      </c>
      <c r="AP30" s="38" t="str">
        <f t="shared" si="17"/>
        <v/>
      </c>
      <c r="AQ30" s="38" t="str">
        <f t="shared" si="17"/>
        <v/>
      </c>
      <c r="AR30" s="38" t="str">
        <f t="shared" si="20"/>
        <v/>
      </c>
      <c r="AS30" s="38" t="str">
        <f t="shared" si="20"/>
        <v/>
      </c>
      <c r="AT30" s="38" t="str">
        <f t="shared" si="20"/>
        <v/>
      </c>
      <c r="AU30" s="38" t="str">
        <f t="shared" si="20"/>
        <v/>
      </c>
      <c r="AV30" s="38" t="str">
        <f t="shared" si="20"/>
        <v/>
      </c>
      <c r="AW30" s="38" t="str">
        <f t="shared" si="20"/>
        <v/>
      </c>
      <c r="AX30" s="38" t="str">
        <f t="shared" si="20"/>
        <v/>
      </c>
      <c r="AY30" s="38" t="str">
        <f t="shared" si="20"/>
        <v/>
      </c>
      <c r="AZ30" s="38" t="str">
        <f t="shared" si="20"/>
        <v/>
      </c>
      <c r="BA30" s="38" t="str">
        <f t="shared" si="20"/>
        <v/>
      </c>
      <c r="BB30" s="38" t="str">
        <f t="shared" si="20"/>
        <v/>
      </c>
      <c r="BC30" s="38" t="str">
        <f t="shared" si="20"/>
        <v/>
      </c>
      <c r="BD30" s="38" t="str">
        <f t="shared" si="20"/>
        <v/>
      </c>
      <c r="BE30" s="38" t="str">
        <f t="shared" si="20"/>
        <v/>
      </c>
      <c r="BF30" s="38" t="str">
        <f t="shared" si="20"/>
        <v/>
      </c>
      <c r="BG30" s="38" t="str">
        <f t="shared" si="20"/>
        <v/>
      </c>
      <c r="BH30" s="38" t="str">
        <f t="shared" si="21"/>
        <v/>
      </c>
      <c r="BI30" s="38" t="str">
        <f t="shared" si="21"/>
        <v/>
      </c>
      <c r="BJ30" s="38" t="str">
        <f t="shared" si="21"/>
        <v/>
      </c>
      <c r="BK30" s="38" t="str">
        <f t="shared" si="21"/>
        <v/>
      </c>
      <c r="BL30" s="38" t="str">
        <f t="shared" si="21"/>
        <v/>
      </c>
      <c r="BM30" s="38" t="str">
        <f t="shared" si="21"/>
        <v/>
      </c>
      <c r="BN30" s="38" t="str">
        <f t="shared" si="21"/>
        <v/>
      </c>
      <c r="BO30" s="38" t="str">
        <f t="shared" si="21"/>
        <v/>
      </c>
      <c r="BP30" s="38" t="str">
        <f t="shared" si="21"/>
        <v/>
      </c>
      <c r="BQ30" s="38" t="str">
        <f t="shared" si="21"/>
        <v/>
      </c>
      <c r="BR30" s="38" t="str">
        <f t="shared" si="21"/>
        <v/>
      </c>
      <c r="BS30" s="38" t="str">
        <f t="shared" si="21"/>
        <v/>
      </c>
      <c r="BT30" s="38" t="str">
        <f t="shared" si="21"/>
        <v/>
      </c>
      <c r="BU30" s="38" t="str">
        <f t="shared" si="21"/>
        <v/>
      </c>
      <c r="BV30" s="38" t="str">
        <f t="shared" si="21"/>
        <v/>
      </c>
      <c r="BW30" s="38" t="str">
        <f t="shared" si="21"/>
        <v/>
      </c>
      <c r="BX30" s="38" t="str">
        <f t="shared" si="22"/>
        <v/>
      </c>
      <c r="BY30" s="38" t="str">
        <f t="shared" si="22"/>
        <v/>
      </c>
      <c r="BZ30" s="46" t="str">
        <f t="shared" si="10"/>
        <v>NO</v>
      </c>
      <c r="CA30" s="46" t="str">
        <f t="shared" si="11"/>
        <v/>
      </c>
      <c r="CB30" s="49">
        <f t="shared" si="12"/>
        <v>43563</v>
      </c>
      <c r="CC30" s="49">
        <f t="shared" si="13"/>
        <v>43570</v>
      </c>
      <c r="CD30" s="46">
        <f t="shared" si="14"/>
        <v>7</v>
      </c>
    </row>
    <row r="31" spans="1:82" ht="12.95" customHeight="1" x14ac:dyDescent="0.2">
      <c r="A31" s="39" t="s">
        <v>66</v>
      </c>
      <c r="B31" s="40" t="s">
        <v>67</v>
      </c>
      <c r="C31" s="41" t="s">
        <v>27</v>
      </c>
      <c r="D31" s="40"/>
      <c r="E31" s="42">
        <v>20</v>
      </c>
      <c r="F31" s="42">
        <v>2019</v>
      </c>
      <c r="G31" s="50">
        <v>2</v>
      </c>
      <c r="H31" s="43">
        <f>IF(E31=VLOOKUP(F31,[1]Liste!$A$3:$B$13,2,FALSE),GANTT!G31,IF((GANTT!E31+GANTT!G31)&gt;VLOOKUP(GANTT!F31,[1]Liste!$A$3:$B$13,2,FALSE),(GANTT!E31+GANTT!G31-VLOOKUP(GANTT!F31,[1]Liste!$A$3:$B$13,2,FALSE)),GANTT!E31+GANTT!G31))</f>
        <v>22</v>
      </c>
      <c r="I31" s="44">
        <f>IF(OR(E31=VLOOKUP(F31,[1]Liste!$A$3:$B$13,2,FALSE),(GANTT!E31+GANTT!G31)&gt;VLOOKUP(F31,[1]Liste!$A$3:$B$13,2,FALSE)),GANTT!F31+1,GANTT!F31)</f>
        <v>2019</v>
      </c>
      <c r="J31" s="45">
        <f t="shared" si="15"/>
        <v>20</v>
      </c>
      <c r="K31" s="45">
        <f t="shared" si="8"/>
        <v>2019</v>
      </c>
      <c r="L31" s="45">
        <f t="shared" si="6"/>
        <v>2</v>
      </c>
      <c r="M31" s="45">
        <f t="shared" si="16"/>
        <v>22</v>
      </c>
      <c r="N31" s="45">
        <f t="shared" si="9"/>
        <v>2019</v>
      </c>
      <c r="O31" s="52">
        <v>0</v>
      </c>
      <c r="P31" s="48" t="str">
        <f t="shared" ca="1" si="7"/>
        <v>Non commencée</v>
      </c>
      <c r="Q31" s="37"/>
      <c r="R31" s="38" t="str">
        <f t="shared" si="19"/>
        <v/>
      </c>
      <c r="S31" s="38" t="str">
        <f t="shared" si="19"/>
        <v/>
      </c>
      <c r="T31" s="38" t="str">
        <f t="shared" si="19"/>
        <v/>
      </c>
      <c r="U31" s="38" t="str">
        <f t="shared" si="19"/>
        <v/>
      </c>
      <c r="V31" s="38" t="str">
        <f t="shared" si="19"/>
        <v/>
      </c>
      <c r="W31" s="38" t="str">
        <f t="shared" si="19"/>
        <v/>
      </c>
      <c r="X31" s="38" t="str">
        <f t="shared" si="19"/>
        <v/>
      </c>
      <c r="Y31" s="38" t="str">
        <f t="shared" si="19"/>
        <v/>
      </c>
      <c r="Z31" s="38" t="str">
        <f t="shared" si="19"/>
        <v/>
      </c>
      <c r="AA31" s="38" t="str">
        <f t="shared" si="19"/>
        <v/>
      </c>
      <c r="AB31" s="38" t="str">
        <f t="shared" si="17"/>
        <v/>
      </c>
      <c r="AC31" s="38" t="str">
        <f t="shared" si="17"/>
        <v/>
      </c>
      <c r="AD31" s="38" t="str">
        <f t="shared" si="17"/>
        <v/>
      </c>
      <c r="AE31" s="38" t="str">
        <f t="shared" si="17"/>
        <v/>
      </c>
      <c r="AF31" s="38" t="str">
        <f t="shared" si="17"/>
        <v/>
      </c>
      <c r="AG31" s="38" t="str">
        <f t="shared" si="17"/>
        <v/>
      </c>
      <c r="AH31" s="38" t="str">
        <f t="shared" si="17"/>
        <v/>
      </c>
      <c r="AI31" s="38" t="str">
        <f t="shared" si="17"/>
        <v/>
      </c>
      <c r="AJ31" s="38" t="str">
        <f t="shared" si="17"/>
        <v/>
      </c>
      <c r="AK31" s="38" t="str">
        <f t="shared" si="17"/>
        <v/>
      </c>
      <c r="AL31" s="38">
        <f t="shared" si="17"/>
        <v>1</v>
      </c>
      <c r="AM31" s="38">
        <f t="shared" si="17"/>
        <v>1</v>
      </c>
      <c r="AN31" s="38">
        <f t="shared" si="17"/>
        <v>1</v>
      </c>
      <c r="AO31" s="38" t="str">
        <f t="shared" si="17"/>
        <v/>
      </c>
      <c r="AP31" s="38" t="str">
        <f t="shared" si="17"/>
        <v/>
      </c>
      <c r="AQ31" s="38" t="str">
        <f t="shared" si="17"/>
        <v/>
      </c>
      <c r="AR31" s="38" t="str">
        <f t="shared" si="20"/>
        <v/>
      </c>
      <c r="AS31" s="38" t="str">
        <f t="shared" si="20"/>
        <v/>
      </c>
      <c r="AT31" s="38" t="str">
        <f t="shared" si="20"/>
        <v/>
      </c>
      <c r="AU31" s="38" t="str">
        <f t="shared" si="20"/>
        <v/>
      </c>
      <c r="AV31" s="38" t="str">
        <f t="shared" si="20"/>
        <v/>
      </c>
      <c r="AW31" s="38" t="str">
        <f t="shared" si="20"/>
        <v/>
      </c>
      <c r="AX31" s="38" t="str">
        <f t="shared" si="20"/>
        <v/>
      </c>
      <c r="AY31" s="38" t="str">
        <f t="shared" si="20"/>
        <v/>
      </c>
      <c r="AZ31" s="38" t="str">
        <f t="shared" si="20"/>
        <v/>
      </c>
      <c r="BA31" s="38" t="str">
        <f t="shared" si="20"/>
        <v/>
      </c>
      <c r="BB31" s="38" t="str">
        <f t="shared" si="20"/>
        <v/>
      </c>
      <c r="BC31" s="38" t="str">
        <f t="shared" si="20"/>
        <v/>
      </c>
      <c r="BD31" s="38" t="str">
        <f t="shared" si="20"/>
        <v/>
      </c>
      <c r="BE31" s="38" t="str">
        <f t="shared" si="20"/>
        <v/>
      </c>
      <c r="BF31" s="38" t="str">
        <f t="shared" si="20"/>
        <v/>
      </c>
      <c r="BG31" s="38" t="str">
        <f t="shared" si="20"/>
        <v/>
      </c>
      <c r="BH31" s="38" t="str">
        <f t="shared" si="21"/>
        <v/>
      </c>
      <c r="BI31" s="38" t="str">
        <f t="shared" si="21"/>
        <v/>
      </c>
      <c r="BJ31" s="38" t="str">
        <f t="shared" si="21"/>
        <v/>
      </c>
      <c r="BK31" s="38" t="str">
        <f t="shared" si="21"/>
        <v/>
      </c>
      <c r="BL31" s="38" t="str">
        <f t="shared" si="21"/>
        <v/>
      </c>
      <c r="BM31" s="38" t="str">
        <f t="shared" si="21"/>
        <v/>
      </c>
      <c r="BN31" s="38" t="str">
        <f t="shared" si="21"/>
        <v/>
      </c>
      <c r="BO31" s="38" t="str">
        <f t="shared" si="21"/>
        <v/>
      </c>
      <c r="BP31" s="38" t="str">
        <f t="shared" si="21"/>
        <v/>
      </c>
      <c r="BQ31" s="38" t="str">
        <f t="shared" si="21"/>
        <v/>
      </c>
      <c r="BR31" s="38" t="str">
        <f t="shared" si="21"/>
        <v/>
      </c>
      <c r="BS31" s="38" t="str">
        <f t="shared" si="21"/>
        <v/>
      </c>
      <c r="BT31" s="38" t="str">
        <f t="shared" si="21"/>
        <v/>
      </c>
      <c r="BU31" s="38" t="str">
        <f t="shared" si="21"/>
        <v/>
      </c>
      <c r="BV31" s="38" t="str">
        <f t="shared" si="21"/>
        <v/>
      </c>
      <c r="BW31" s="38" t="str">
        <f t="shared" si="21"/>
        <v/>
      </c>
      <c r="BX31" s="38" t="str">
        <f t="shared" si="22"/>
        <v/>
      </c>
      <c r="BY31" s="38" t="str">
        <f t="shared" si="22"/>
        <v/>
      </c>
      <c r="BZ31" s="46" t="str">
        <f t="shared" si="10"/>
        <v>NO</v>
      </c>
      <c r="CA31" s="46" t="str">
        <f t="shared" si="11"/>
        <v/>
      </c>
      <c r="CB31" s="49">
        <f t="shared" si="12"/>
        <v>43598</v>
      </c>
      <c r="CC31" s="49">
        <f t="shared" si="13"/>
        <v>43612</v>
      </c>
      <c r="CD31" s="46">
        <f t="shared" si="14"/>
        <v>14</v>
      </c>
    </row>
    <row r="32" spans="1:82" ht="12.95" customHeight="1" x14ac:dyDescent="0.2">
      <c r="A32" s="39" t="s">
        <v>68</v>
      </c>
      <c r="B32" s="40" t="s">
        <v>69</v>
      </c>
      <c r="C32" s="41" t="s">
        <v>27</v>
      </c>
      <c r="D32" s="40"/>
      <c r="E32" s="42">
        <v>16</v>
      </c>
      <c r="F32" s="42">
        <v>2019</v>
      </c>
      <c r="G32" s="50">
        <v>3</v>
      </c>
      <c r="H32" s="43">
        <f>IF(E32=VLOOKUP(F32,[1]Liste!$A$3:$B$13,2,FALSE),GANTT!G32,IF((GANTT!E32+GANTT!G32)&gt;VLOOKUP(GANTT!F32,[1]Liste!$A$3:$B$13,2,FALSE),(GANTT!E32+GANTT!G32-VLOOKUP(GANTT!F32,[1]Liste!$A$3:$B$13,2,FALSE)),GANTT!E32+GANTT!G32))</f>
        <v>19</v>
      </c>
      <c r="I32" s="44">
        <f>IF(OR(E32=VLOOKUP(F32,[1]Liste!$A$3:$B$13,2,FALSE),(GANTT!E32+GANTT!G32)&gt;VLOOKUP(F32,[1]Liste!$A$3:$B$13,2,FALSE)),GANTT!F32+1,GANTT!F32)</f>
        <v>2019</v>
      </c>
      <c r="J32" s="45">
        <f t="shared" si="15"/>
        <v>16</v>
      </c>
      <c r="K32" s="45">
        <f t="shared" si="8"/>
        <v>2019</v>
      </c>
      <c r="L32" s="45">
        <f t="shared" si="6"/>
        <v>3</v>
      </c>
      <c r="M32" s="45">
        <f t="shared" si="16"/>
        <v>19</v>
      </c>
      <c r="N32" s="45">
        <f t="shared" si="9"/>
        <v>2019</v>
      </c>
      <c r="O32" s="52">
        <v>0</v>
      </c>
      <c r="P32" s="48" t="str">
        <f t="shared" ca="1" si="7"/>
        <v>Non commencée</v>
      </c>
      <c r="Q32" s="37"/>
      <c r="R32" s="38" t="str">
        <f t="shared" si="19"/>
        <v/>
      </c>
      <c r="S32" s="38" t="str">
        <f t="shared" si="19"/>
        <v/>
      </c>
      <c r="T32" s="38" t="str">
        <f t="shared" si="19"/>
        <v/>
      </c>
      <c r="U32" s="38" t="str">
        <f t="shared" si="19"/>
        <v/>
      </c>
      <c r="V32" s="38" t="str">
        <f t="shared" si="19"/>
        <v/>
      </c>
      <c r="W32" s="38" t="str">
        <f t="shared" si="19"/>
        <v/>
      </c>
      <c r="X32" s="38" t="str">
        <f t="shared" si="19"/>
        <v/>
      </c>
      <c r="Y32" s="38" t="str">
        <f t="shared" si="19"/>
        <v/>
      </c>
      <c r="Z32" s="38" t="str">
        <f t="shared" si="19"/>
        <v/>
      </c>
      <c r="AA32" s="38" t="str">
        <f t="shared" si="19"/>
        <v/>
      </c>
      <c r="AB32" s="38" t="str">
        <f t="shared" si="17"/>
        <v/>
      </c>
      <c r="AC32" s="38" t="str">
        <f t="shared" si="17"/>
        <v/>
      </c>
      <c r="AD32" s="38" t="str">
        <f t="shared" si="17"/>
        <v/>
      </c>
      <c r="AE32" s="38" t="str">
        <f t="shared" si="17"/>
        <v/>
      </c>
      <c r="AF32" s="38" t="str">
        <f t="shared" si="17"/>
        <v/>
      </c>
      <c r="AG32" s="38" t="str">
        <f t="shared" si="17"/>
        <v/>
      </c>
      <c r="AH32" s="38">
        <f t="shared" si="17"/>
        <v>1</v>
      </c>
      <c r="AI32" s="38">
        <f t="shared" si="17"/>
        <v>1</v>
      </c>
      <c r="AJ32" s="38">
        <f t="shared" si="17"/>
        <v>1</v>
      </c>
      <c r="AK32" s="38">
        <f t="shared" si="17"/>
        <v>1</v>
      </c>
      <c r="AL32" s="38" t="str">
        <f t="shared" si="17"/>
        <v/>
      </c>
      <c r="AM32" s="38" t="str">
        <f t="shared" si="17"/>
        <v/>
      </c>
      <c r="AN32" s="38" t="str">
        <f t="shared" si="17"/>
        <v/>
      </c>
      <c r="AO32" s="38" t="str">
        <f t="shared" si="17"/>
        <v/>
      </c>
      <c r="AP32" s="38" t="str">
        <f t="shared" si="17"/>
        <v/>
      </c>
      <c r="AQ32" s="38" t="str">
        <f t="shared" si="17"/>
        <v/>
      </c>
      <c r="AR32" s="38" t="str">
        <f t="shared" si="20"/>
        <v/>
      </c>
      <c r="AS32" s="38" t="str">
        <f t="shared" si="20"/>
        <v/>
      </c>
      <c r="AT32" s="38" t="str">
        <f t="shared" si="20"/>
        <v/>
      </c>
      <c r="AU32" s="38" t="str">
        <f t="shared" si="20"/>
        <v/>
      </c>
      <c r="AV32" s="38" t="str">
        <f t="shared" si="20"/>
        <v/>
      </c>
      <c r="AW32" s="38" t="str">
        <f t="shared" si="20"/>
        <v/>
      </c>
      <c r="AX32" s="38" t="str">
        <f t="shared" si="20"/>
        <v/>
      </c>
      <c r="AY32" s="38" t="str">
        <f t="shared" si="20"/>
        <v/>
      </c>
      <c r="AZ32" s="38" t="str">
        <f t="shared" si="20"/>
        <v/>
      </c>
      <c r="BA32" s="38" t="str">
        <f t="shared" si="20"/>
        <v/>
      </c>
      <c r="BB32" s="38" t="str">
        <f t="shared" si="20"/>
        <v/>
      </c>
      <c r="BC32" s="38" t="str">
        <f t="shared" si="20"/>
        <v/>
      </c>
      <c r="BD32" s="38" t="str">
        <f t="shared" si="20"/>
        <v/>
      </c>
      <c r="BE32" s="38" t="str">
        <f t="shared" si="20"/>
        <v/>
      </c>
      <c r="BF32" s="38" t="str">
        <f t="shared" si="20"/>
        <v/>
      </c>
      <c r="BG32" s="38" t="str">
        <f t="shared" si="20"/>
        <v/>
      </c>
      <c r="BH32" s="38" t="str">
        <f t="shared" si="21"/>
        <v/>
      </c>
      <c r="BI32" s="38" t="str">
        <f t="shared" si="21"/>
        <v/>
      </c>
      <c r="BJ32" s="38" t="str">
        <f t="shared" si="21"/>
        <v/>
      </c>
      <c r="BK32" s="38" t="str">
        <f t="shared" si="21"/>
        <v/>
      </c>
      <c r="BL32" s="38" t="str">
        <f t="shared" si="21"/>
        <v/>
      </c>
      <c r="BM32" s="38" t="str">
        <f t="shared" si="21"/>
        <v/>
      </c>
      <c r="BN32" s="38" t="str">
        <f t="shared" si="21"/>
        <v/>
      </c>
      <c r="BO32" s="38" t="str">
        <f t="shared" si="21"/>
        <v/>
      </c>
      <c r="BP32" s="38" t="str">
        <f t="shared" si="21"/>
        <v/>
      </c>
      <c r="BQ32" s="38" t="str">
        <f t="shared" si="21"/>
        <v/>
      </c>
      <c r="BR32" s="38" t="str">
        <f t="shared" si="21"/>
        <v/>
      </c>
      <c r="BS32" s="38" t="str">
        <f t="shared" si="21"/>
        <v/>
      </c>
      <c r="BT32" s="38" t="str">
        <f t="shared" si="21"/>
        <v/>
      </c>
      <c r="BU32" s="38" t="str">
        <f t="shared" si="21"/>
        <v/>
      </c>
      <c r="BV32" s="38" t="str">
        <f t="shared" si="21"/>
        <v/>
      </c>
      <c r="BW32" s="38" t="str">
        <f t="shared" si="21"/>
        <v/>
      </c>
      <c r="BX32" s="38" t="str">
        <f t="shared" si="22"/>
        <v/>
      </c>
      <c r="BY32" s="38" t="str">
        <f t="shared" si="22"/>
        <v/>
      </c>
      <c r="BZ32" s="46" t="str">
        <f t="shared" si="10"/>
        <v>NO</v>
      </c>
      <c r="CA32" s="46" t="str">
        <f t="shared" si="11"/>
        <v/>
      </c>
      <c r="CB32" s="49">
        <f t="shared" si="12"/>
        <v>43570</v>
      </c>
      <c r="CC32" s="49">
        <f t="shared" si="13"/>
        <v>43591</v>
      </c>
      <c r="CD32" s="46">
        <f t="shared" si="14"/>
        <v>21</v>
      </c>
    </row>
    <row r="33" spans="1:82" ht="12.95" customHeight="1" x14ac:dyDescent="0.2">
      <c r="A33" s="39" t="s">
        <v>70</v>
      </c>
      <c r="B33" s="40" t="s">
        <v>71</v>
      </c>
      <c r="C33" s="41" t="s">
        <v>27</v>
      </c>
      <c r="D33" s="40"/>
      <c r="E33" s="42">
        <v>18</v>
      </c>
      <c r="F33" s="42">
        <v>2019</v>
      </c>
      <c r="G33" s="50">
        <v>4</v>
      </c>
      <c r="H33" s="43">
        <f>IF(E33=VLOOKUP(F33,[1]Liste!$A$3:$B$13,2,FALSE),GANTT!G33,IF((GANTT!E33+GANTT!G33)&gt;VLOOKUP(GANTT!F33,[1]Liste!$A$3:$B$13,2,FALSE),(GANTT!E33+GANTT!G33-VLOOKUP(GANTT!F33,[1]Liste!$A$3:$B$13,2,FALSE)),GANTT!E33+GANTT!G33))</f>
        <v>22</v>
      </c>
      <c r="I33" s="44">
        <f>IF(OR(E33=VLOOKUP(F33,[1]Liste!$A$3:$B$13,2,FALSE),(GANTT!E33+GANTT!G33)&gt;VLOOKUP(F33,[1]Liste!$A$3:$B$13,2,FALSE)),GANTT!F33+1,GANTT!F33)</f>
        <v>2019</v>
      </c>
      <c r="J33" s="45">
        <f t="shared" si="15"/>
        <v>18</v>
      </c>
      <c r="K33" s="45">
        <f t="shared" si="8"/>
        <v>2019</v>
      </c>
      <c r="L33" s="45">
        <f t="shared" si="6"/>
        <v>4</v>
      </c>
      <c r="M33" s="45">
        <f t="shared" si="16"/>
        <v>22</v>
      </c>
      <c r="N33" s="45">
        <f t="shared" si="9"/>
        <v>2019</v>
      </c>
      <c r="O33" s="52">
        <v>0</v>
      </c>
      <c r="P33" s="48" t="str">
        <f t="shared" ca="1" si="7"/>
        <v>Non commencée</v>
      </c>
      <c r="Q33" s="37"/>
      <c r="R33" s="38" t="str">
        <f t="shared" si="19"/>
        <v/>
      </c>
      <c r="S33" s="38" t="str">
        <f t="shared" si="19"/>
        <v/>
      </c>
      <c r="T33" s="38" t="str">
        <f t="shared" si="19"/>
        <v/>
      </c>
      <c r="U33" s="38" t="str">
        <f t="shared" si="19"/>
        <v/>
      </c>
      <c r="V33" s="38" t="str">
        <f t="shared" si="19"/>
        <v/>
      </c>
      <c r="W33" s="38" t="str">
        <f t="shared" si="19"/>
        <v/>
      </c>
      <c r="X33" s="38" t="str">
        <f t="shared" si="19"/>
        <v/>
      </c>
      <c r="Y33" s="38" t="str">
        <f t="shared" si="19"/>
        <v/>
      </c>
      <c r="Z33" s="38" t="str">
        <f t="shared" si="19"/>
        <v/>
      </c>
      <c r="AA33" s="38" t="str">
        <f t="shared" si="19"/>
        <v/>
      </c>
      <c r="AB33" s="38" t="str">
        <f t="shared" si="17"/>
        <v/>
      </c>
      <c r="AC33" s="38" t="str">
        <f t="shared" si="17"/>
        <v/>
      </c>
      <c r="AD33" s="38" t="str">
        <f t="shared" si="17"/>
        <v/>
      </c>
      <c r="AE33" s="38" t="str">
        <f t="shared" si="17"/>
        <v/>
      </c>
      <c r="AF33" s="38" t="str">
        <f t="shared" si="17"/>
        <v/>
      </c>
      <c r="AG33" s="38" t="str">
        <f t="shared" si="17"/>
        <v/>
      </c>
      <c r="AH33" s="38" t="str">
        <f t="shared" si="17"/>
        <v/>
      </c>
      <c r="AI33" s="38" t="str">
        <f t="shared" si="17"/>
        <v/>
      </c>
      <c r="AJ33" s="38">
        <f t="shared" si="17"/>
        <v>1</v>
      </c>
      <c r="AK33" s="38">
        <f t="shared" si="17"/>
        <v>1</v>
      </c>
      <c r="AL33" s="38">
        <f t="shared" si="17"/>
        <v>1</v>
      </c>
      <c r="AM33" s="38">
        <f t="shared" si="17"/>
        <v>1</v>
      </c>
      <c r="AN33" s="38">
        <f t="shared" si="17"/>
        <v>1</v>
      </c>
      <c r="AO33" s="38" t="str">
        <f t="shared" si="17"/>
        <v/>
      </c>
      <c r="AP33" s="38" t="str">
        <f t="shared" si="17"/>
        <v/>
      </c>
      <c r="AQ33" s="38" t="str">
        <f t="shared" si="17"/>
        <v/>
      </c>
      <c r="AR33" s="38" t="str">
        <f t="shared" si="20"/>
        <v/>
      </c>
      <c r="AS33" s="38" t="str">
        <f t="shared" si="20"/>
        <v/>
      </c>
      <c r="AT33" s="38" t="str">
        <f t="shared" si="20"/>
        <v/>
      </c>
      <c r="AU33" s="38" t="str">
        <f t="shared" si="20"/>
        <v/>
      </c>
      <c r="AV33" s="38" t="str">
        <f t="shared" si="20"/>
        <v/>
      </c>
      <c r="AW33" s="38" t="str">
        <f t="shared" si="20"/>
        <v/>
      </c>
      <c r="AX33" s="38" t="str">
        <f t="shared" si="20"/>
        <v/>
      </c>
      <c r="AY33" s="38" t="str">
        <f t="shared" si="20"/>
        <v/>
      </c>
      <c r="AZ33" s="38" t="str">
        <f t="shared" si="20"/>
        <v/>
      </c>
      <c r="BA33" s="38" t="str">
        <f t="shared" si="20"/>
        <v/>
      </c>
      <c r="BB33" s="38" t="str">
        <f t="shared" si="20"/>
        <v/>
      </c>
      <c r="BC33" s="38" t="str">
        <f t="shared" si="20"/>
        <v/>
      </c>
      <c r="BD33" s="38" t="str">
        <f t="shared" si="20"/>
        <v/>
      </c>
      <c r="BE33" s="38" t="str">
        <f t="shared" si="20"/>
        <v/>
      </c>
      <c r="BF33" s="38" t="str">
        <f t="shared" si="20"/>
        <v/>
      </c>
      <c r="BG33" s="38" t="str">
        <f t="shared" si="20"/>
        <v/>
      </c>
      <c r="BH33" s="38" t="str">
        <f t="shared" si="21"/>
        <v/>
      </c>
      <c r="BI33" s="38" t="str">
        <f t="shared" si="21"/>
        <v/>
      </c>
      <c r="BJ33" s="38" t="str">
        <f t="shared" si="21"/>
        <v/>
      </c>
      <c r="BK33" s="38" t="str">
        <f t="shared" si="21"/>
        <v/>
      </c>
      <c r="BL33" s="38" t="str">
        <f t="shared" si="21"/>
        <v/>
      </c>
      <c r="BM33" s="38" t="str">
        <f t="shared" si="21"/>
        <v/>
      </c>
      <c r="BN33" s="38" t="str">
        <f t="shared" si="21"/>
        <v/>
      </c>
      <c r="BO33" s="38" t="str">
        <f t="shared" si="21"/>
        <v/>
      </c>
      <c r="BP33" s="38" t="str">
        <f t="shared" si="21"/>
        <v/>
      </c>
      <c r="BQ33" s="38" t="str">
        <f t="shared" si="21"/>
        <v/>
      </c>
      <c r="BR33" s="38" t="str">
        <f t="shared" si="21"/>
        <v/>
      </c>
      <c r="BS33" s="38" t="str">
        <f t="shared" si="21"/>
        <v/>
      </c>
      <c r="BT33" s="38" t="str">
        <f t="shared" si="21"/>
        <v/>
      </c>
      <c r="BU33" s="38" t="str">
        <f t="shared" si="21"/>
        <v/>
      </c>
      <c r="BV33" s="38" t="str">
        <f t="shared" si="21"/>
        <v/>
      </c>
      <c r="BW33" s="38" t="str">
        <f t="shared" si="21"/>
        <v/>
      </c>
      <c r="BX33" s="38" t="str">
        <f t="shared" si="22"/>
        <v/>
      </c>
      <c r="BY33" s="38" t="str">
        <f t="shared" si="22"/>
        <v/>
      </c>
      <c r="BZ33" s="46" t="str">
        <f t="shared" si="10"/>
        <v>NO</v>
      </c>
      <c r="CA33" s="46" t="str">
        <f t="shared" si="11"/>
        <v/>
      </c>
      <c r="CB33" s="49">
        <f t="shared" si="12"/>
        <v>43584</v>
      </c>
      <c r="CC33" s="49">
        <f t="shared" si="13"/>
        <v>43612</v>
      </c>
      <c r="CD33" s="46">
        <f t="shared" si="14"/>
        <v>28</v>
      </c>
    </row>
    <row r="34" spans="1:82" ht="12.95" customHeight="1" x14ac:dyDescent="0.2">
      <c r="A34" s="39" t="s">
        <v>72</v>
      </c>
      <c r="B34" s="40" t="s">
        <v>73</v>
      </c>
      <c r="C34" s="41" t="s">
        <v>27</v>
      </c>
      <c r="D34" s="40"/>
      <c r="E34" s="42">
        <v>50</v>
      </c>
      <c r="F34" s="42">
        <v>2019</v>
      </c>
      <c r="G34" s="50">
        <v>5</v>
      </c>
      <c r="H34" s="43">
        <f>IF(E34=VLOOKUP(F34,[1]Liste!$A$3:$B$13,2,FALSE),GANTT!G34,IF((GANTT!E34+GANTT!G34)&gt;VLOOKUP(GANTT!F34,[1]Liste!$A$3:$B$13,2,FALSE),(GANTT!E34+GANTT!G34-VLOOKUP(GANTT!F34,[1]Liste!$A$3:$B$13,2,FALSE)),GANTT!E34+GANTT!G34))</f>
        <v>3</v>
      </c>
      <c r="I34" s="44">
        <f>IF(OR(E34=VLOOKUP(F34,[1]Liste!$A$3:$B$13,2,FALSE),(GANTT!E34+GANTT!G34)&gt;VLOOKUP(F34,[1]Liste!$A$3:$B$13,2,FALSE)),GANTT!F34+1,GANTT!F34)</f>
        <v>2020</v>
      </c>
      <c r="J34" s="45">
        <f t="shared" si="15"/>
        <v>50</v>
      </c>
      <c r="K34" s="45">
        <f t="shared" si="8"/>
        <v>2019</v>
      </c>
      <c r="L34" s="45">
        <f t="shared" si="6"/>
        <v>5</v>
      </c>
      <c r="M34" s="45">
        <f t="shared" si="16"/>
        <v>3</v>
      </c>
      <c r="N34" s="45">
        <f t="shared" si="9"/>
        <v>2020</v>
      </c>
      <c r="O34" s="52">
        <v>0</v>
      </c>
      <c r="P34" s="48" t="str">
        <f t="shared" ca="1" si="7"/>
        <v>Non commencée</v>
      </c>
      <c r="Q34" s="37"/>
      <c r="R34" s="38" t="str">
        <f t="shared" si="19"/>
        <v/>
      </c>
      <c r="S34" s="38" t="str">
        <f t="shared" si="19"/>
        <v/>
      </c>
      <c r="T34" s="38" t="str">
        <f t="shared" si="19"/>
        <v/>
      </c>
      <c r="U34" s="38" t="str">
        <f t="shared" si="19"/>
        <v/>
      </c>
      <c r="V34" s="38" t="str">
        <f t="shared" si="19"/>
        <v/>
      </c>
      <c r="W34" s="38" t="str">
        <f t="shared" si="19"/>
        <v/>
      </c>
      <c r="X34" s="38" t="str">
        <f t="shared" si="19"/>
        <v/>
      </c>
      <c r="Y34" s="38" t="str">
        <f t="shared" si="19"/>
        <v/>
      </c>
      <c r="Z34" s="38" t="str">
        <f t="shared" si="19"/>
        <v/>
      </c>
      <c r="AA34" s="38" t="str">
        <f t="shared" si="19"/>
        <v/>
      </c>
      <c r="AB34" s="38" t="str">
        <f t="shared" si="17"/>
        <v/>
      </c>
      <c r="AC34" s="38" t="str">
        <f t="shared" si="17"/>
        <v/>
      </c>
      <c r="AD34" s="38" t="str">
        <f t="shared" si="17"/>
        <v/>
      </c>
      <c r="AE34" s="38" t="str">
        <f t="shared" si="17"/>
        <v/>
      </c>
      <c r="AF34" s="38" t="str">
        <f t="shared" si="17"/>
        <v/>
      </c>
      <c r="AG34" s="38" t="str">
        <f t="shared" si="17"/>
        <v/>
      </c>
      <c r="AH34" s="38" t="str">
        <f t="shared" si="17"/>
        <v/>
      </c>
      <c r="AI34" s="38" t="str">
        <f t="shared" si="17"/>
        <v/>
      </c>
      <c r="AJ34" s="38" t="str">
        <f t="shared" si="17"/>
        <v/>
      </c>
      <c r="AK34" s="38" t="str">
        <f t="shared" si="17"/>
        <v/>
      </c>
      <c r="AL34" s="38" t="str">
        <f t="shared" si="17"/>
        <v/>
      </c>
      <c r="AM34" s="38" t="str">
        <f t="shared" si="17"/>
        <v/>
      </c>
      <c r="AN34" s="38" t="str">
        <f t="shared" si="17"/>
        <v/>
      </c>
      <c r="AO34" s="38" t="str">
        <f t="shared" si="17"/>
        <v/>
      </c>
      <c r="AP34" s="38" t="str">
        <f t="shared" si="17"/>
        <v/>
      </c>
      <c r="AQ34" s="38" t="str">
        <f t="shared" si="17"/>
        <v/>
      </c>
      <c r="AR34" s="38" t="str">
        <f t="shared" si="20"/>
        <v/>
      </c>
      <c r="AS34" s="38" t="str">
        <f t="shared" si="20"/>
        <v/>
      </c>
      <c r="AT34" s="38" t="str">
        <f t="shared" si="20"/>
        <v/>
      </c>
      <c r="AU34" s="38" t="str">
        <f t="shared" si="20"/>
        <v/>
      </c>
      <c r="AV34" s="38" t="str">
        <f t="shared" si="20"/>
        <v/>
      </c>
      <c r="AW34" s="38" t="str">
        <f t="shared" si="20"/>
        <v/>
      </c>
      <c r="AX34" s="38" t="str">
        <f t="shared" si="20"/>
        <v/>
      </c>
      <c r="AY34" s="38" t="str">
        <f t="shared" si="20"/>
        <v/>
      </c>
      <c r="AZ34" s="38" t="str">
        <f t="shared" si="20"/>
        <v/>
      </c>
      <c r="BA34" s="38" t="str">
        <f t="shared" si="20"/>
        <v/>
      </c>
      <c r="BB34" s="38" t="str">
        <f t="shared" si="20"/>
        <v/>
      </c>
      <c r="BC34" s="38" t="str">
        <f t="shared" si="20"/>
        <v/>
      </c>
      <c r="BD34" s="38" t="str">
        <f t="shared" si="20"/>
        <v/>
      </c>
      <c r="BE34" s="38" t="str">
        <f t="shared" si="20"/>
        <v/>
      </c>
      <c r="BF34" s="38" t="str">
        <f t="shared" si="20"/>
        <v/>
      </c>
      <c r="BG34" s="38" t="str">
        <f t="shared" si="20"/>
        <v/>
      </c>
      <c r="BH34" s="38" t="str">
        <f t="shared" si="21"/>
        <v/>
      </c>
      <c r="BI34" s="38" t="str">
        <f t="shared" si="21"/>
        <v/>
      </c>
      <c r="BJ34" s="38" t="str">
        <f t="shared" si="21"/>
        <v/>
      </c>
      <c r="BK34" s="38" t="str">
        <f t="shared" si="21"/>
        <v/>
      </c>
      <c r="BL34" s="38" t="str">
        <f t="shared" si="21"/>
        <v/>
      </c>
      <c r="BM34" s="38" t="str">
        <f t="shared" si="21"/>
        <v/>
      </c>
      <c r="BN34" s="38" t="str">
        <f t="shared" si="21"/>
        <v/>
      </c>
      <c r="BO34" s="38" t="str">
        <f t="shared" si="21"/>
        <v/>
      </c>
      <c r="BP34" s="38" t="str">
        <f t="shared" si="21"/>
        <v/>
      </c>
      <c r="BQ34" s="38" t="str">
        <f t="shared" si="21"/>
        <v/>
      </c>
      <c r="BR34" s="38" t="str">
        <f t="shared" si="21"/>
        <v/>
      </c>
      <c r="BS34" s="38" t="str">
        <f t="shared" si="21"/>
        <v/>
      </c>
      <c r="BT34" s="38" t="str">
        <f t="shared" si="21"/>
        <v/>
      </c>
      <c r="BU34" s="38" t="str">
        <f t="shared" si="21"/>
        <v/>
      </c>
      <c r="BV34" s="38" t="str">
        <f t="shared" si="21"/>
        <v/>
      </c>
      <c r="BW34" s="38" t="str">
        <f t="shared" si="21"/>
        <v/>
      </c>
      <c r="BX34" s="38" t="str">
        <f t="shared" si="22"/>
        <v/>
      </c>
      <c r="BY34" s="38" t="str">
        <f t="shared" si="22"/>
        <v/>
      </c>
      <c r="BZ34" s="46" t="str">
        <f t="shared" si="10"/>
        <v>NO</v>
      </c>
      <c r="CA34" s="46" t="str">
        <f t="shared" si="11"/>
        <v/>
      </c>
      <c r="CB34" s="49">
        <f t="shared" si="12"/>
        <v>43808</v>
      </c>
      <c r="CC34" s="49">
        <f t="shared" si="13"/>
        <v>43843</v>
      </c>
      <c r="CD34" s="46">
        <f t="shared" si="14"/>
        <v>35</v>
      </c>
    </row>
    <row r="35" spans="1:82" ht="12.95" customHeight="1" x14ac:dyDescent="0.2">
      <c r="A35" s="39" t="s">
        <v>74</v>
      </c>
      <c r="B35" s="40" t="s">
        <v>75</v>
      </c>
      <c r="C35" s="41" t="s">
        <v>27</v>
      </c>
      <c r="D35" s="40"/>
      <c r="E35" s="42">
        <v>42</v>
      </c>
      <c r="F35" s="42">
        <v>2019</v>
      </c>
      <c r="G35" s="50">
        <v>4</v>
      </c>
      <c r="H35" s="43">
        <f>IF(E35=VLOOKUP(F35,[1]Liste!$A$3:$B$13,2,FALSE),GANTT!G35,IF((GANTT!E35+GANTT!G35)&gt;VLOOKUP(GANTT!F35,[1]Liste!$A$3:$B$13,2,FALSE),(GANTT!E35+GANTT!G35-VLOOKUP(GANTT!F35,[1]Liste!$A$3:$B$13,2,FALSE)),GANTT!E35+GANTT!G35))</f>
        <v>46</v>
      </c>
      <c r="I35" s="44">
        <f>IF(OR(E35=VLOOKUP(F35,[1]Liste!$A$3:$B$13,2,FALSE),(GANTT!E35+GANTT!G35)&gt;VLOOKUP(F35,[1]Liste!$A$3:$B$13,2,FALSE)),GANTT!F35+1,GANTT!F35)</f>
        <v>2019</v>
      </c>
      <c r="J35" s="45">
        <f t="shared" si="15"/>
        <v>42</v>
      </c>
      <c r="K35" s="45">
        <f t="shared" si="8"/>
        <v>2019</v>
      </c>
      <c r="L35" s="45">
        <f t="shared" si="6"/>
        <v>4</v>
      </c>
      <c r="M35" s="45">
        <f t="shared" si="16"/>
        <v>46</v>
      </c>
      <c r="N35" s="45">
        <f t="shared" si="9"/>
        <v>2019</v>
      </c>
      <c r="O35" s="52">
        <v>0</v>
      </c>
      <c r="P35" s="48" t="str">
        <f t="shared" ca="1" si="7"/>
        <v>Non commencée</v>
      </c>
      <c r="Q35" s="37"/>
      <c r="R35" s="38" t="str">
        <f t="shared" si="19"/>
        <v/>
      </c>
      <c r="S35" s="38" t="str">
        <f t="shared" si="19"/>
        <v/>
      </c>
      <c r="T35" s="38" t="str">
        <f t="shared" si="19"/>
        <v/>
      </c>
      <c r="U35" s="38" t="str">
        <f t="shared" si="19"/>
        <v/>
      </c>
      <c r="V35" s="38" t="str">
        <f t="shared" si="19"/>
        <v/>
      </c>
      <c r="W35" s="38" t="str">
        <f t="shared" si="19"/>
        <v/>
      </c>
      <c r="X35" s="38" t="str">
        <f t="shared" si="19"/>
        <v/>
      </c>
      <c r="Y35" s="38" t="str">
        <f t="shared" si="19"/>
        <v/>
      </c>
      <c r="Z35" s="38" t="str">
        <f t="shared" si="19"/>
        <v/>
      </c>
      <c r="AA35" s="38" t="str">
        <f t="shared" si="19"/>
        <v/>
      </c>
      <c r="AB35" s="38" t="str">
        <f t="shared" si="17"/>
        <v/>
      </c>
      <c r="AC35" s="38" t="str">
        <f t="shared" si="17"/>
        <v/>
      </c>
      <c r="AD35" s="38" t="str">
        <f t="shared" si="17"/>
        <v/>
      </c>
      <c r="AE35" s="38" t="str">
        <f t="shared" si="17"/>
        <v/>
      </c>
      <c r="AF35" s="38" t="str">
        <f t="shared" si="17"/>
        <v/>
      </c>
      <c r="AG35" s="38" t="str">
        <f t="shared" si="17"/>
        <v/>
      </c>
      <c r="AH35" s="38" t="str">
        <f t="shared" si="17"/>
        <v/>
      </c>
      <c r="AI35" s="38" t="str">
        <f t="shared" si="17"/>
        <v/>
      </c>
      <c r="AJ35" s="38" t="str">
        <f t="shared" si="17"/>
        <v/>
      </c>
      <c r="AK35" s="38" t="str">
        <f t="shared" si="17"/>
        <v/>
      </c>
      <c r="AL35" s="38" t="str">
        <f t="shared" si="17"/>
        <v/>
      </c>
      <c r="AM35" s="38" t="str">
        <f t="shared" si="17"/>
        <v/>
      </c>
      <c r="AN35" s="38" t="str">
        <f t="shared" si="17"/>
        <v/>
      </c>
      <c r="AO35" s="38" t="str">
        <f t="shared" si="17"/>
        <v/>
      </c>
      <c r="AP35" s="38" t="str">
        <f t="shared" si="17"/>
        <v/>
      </c>
      <c r="AQ35" s="38" t="str">
        <f t="shared" si="17"/>
        <v/>
      </c>
      <c r="AR35" s="38" t="str">
        <f t="shared" si="20"/>
        <v/>
      </c>
      <c r="AS35" s="38" t="str">
        <f t="shared" si="20"/>
        <v/>
      </c>
      <c r="AT35" s="38" t="str">
        <f t="shared" si="20"/>
        <v/>
      </c>
      <c r="AU35" s="38" t="str">
        <f t="shared" si="20"/>
        <v/>
      </c>
      <c r="AV35" s="38" t="str">
        <f t="shared" si="20"/>
        <v/>
      </c>
      <c r="AW35" s="38" t="str">
        <f t="shared" si="20"/>
        <v/>
      </c>
      <c r="AX35" s="38" t="str">
        <f t="shared" si="20"/>
        <v/>
      </c>
      <c r="AY35" s="38" t="str">
        <f t="shared" si="20"/>
        <v/>
      </c>
      <c r="AZ35" s="38" t="str">
        <f t="shared" si="20"/>
        <v/>
      </c>
      <c r="BA35" s="38" t="str">
        <f t="shared" si="20"/>
        <v/>
      </c>
      <c r="BB35" s="38" t="str">
        <f t="shared" si="20"/>
        <v/>
      </c>
      <c r="BC35" s="38" t="str">
        <f t="shared" si="20"/>
        <v/>
      </c>
      <c r="BD35" s="38" t="str">
        <f t="shared" si="20"/>
        <v/>
      </c>
      <c r="BE35" s="38" t="str">
        <f t="shared" si="20"/>
        <v/>
      </c>
      <c r="BF35" s="38" t="str">
        <f t="shared" si="20"/>
        <v/>
      </c>
      <c r="BG35" s="38" t="str">
        <f t="shared" si="20"/>
        <v/>
      </c>
      <c r="BH35" s="38">
        <f t="shared" si="21"/>
        <v>1</v>
      </c>
      <c r="BI35" s="38">
        <f t="shared" si="21"/>
        <v>1</v>
      </c>
      <c r="BJ35" s="38">
        <f t="shared" si="21"/>
        <v>1</v>
      </c>
      <c r="BK35" s="38">
        <f t="shared" si="21"/>
        <v>1</v>
      </c>
      <c r="BL35" s="38">
        <f t="shared" si="21"/>
        <v>1</v>
      </c>
      <c r="BM35" s="38" t="str">
        <f t="shared" si="21"/>
        <v/>
      </c>
      <c r="BN35" s="38" t="str">
        <f t="shared" si="21"/>
        <v/>
      </c>
      <c r="BO35" s="38" t="str">
        <f t="shared" si="21"/>
        <v/>
      </c>
      <c r="BP35" s="38" t="str">
        <f t="shared" si="21"/>
        <v/>
      </c>
      <c r="BQ35" s="38" t="str">
        <f t="shared" si="21"/>
        <v/>
      </c>
      <c r="BR35" s="38" t="str">
        <f t="shared" si="21"/>
        <v/>
      </c>
      <c r="BS35" s="38" t="str">
        <f t="shared" si="21"/>
        <v/>
      </c>
      <c r="BT35" s="38" t="str">
        <f t="shared" si="21"/>
        <v/>
      </c>
      <c r="BU35" s="38" t="str">
        <f t="shared" si="21"/>
        <v/>
      </c>
      <c r="BV35" s="38" t="str">
        <f t="shared" si="21"/>
        <v/>
      </c>
      <c r="BW35" s="38" t="str">
        <f t="shared" si="21"/>
        <v/>
      </c>
      <c r="BX35" s="38" t="str">
        <f t="shared" si="22"/>
        <v/>
      </c>
      <c r="BY35" s="38" t="str">
        <f t="shared" si="22"/>
        <v/>
      </c>
      <c r="BZ35" s="46" t="str">
        <f t="shared" si="10"/>
        <v>NO</v>
      </c>
      <c r="CA35" s="46" t="str">
        <f t="shared" si="11"/>
        <v/>
      </c>
      <c r="CB35" s="49">
        <f t="shared" si="12"/>
        <v>43752</v>
      </c>
      <c r="CC35" s="49">
        <f t="shared" si="13"/>
        <v>43780</v>
      </c>
      <c r="CD35" s="46">
        <f t="shared" si="14"/>
        <v>28</v>
      </c>
    </row>
    <row r="36" spans="1:82" ht="12.95" customHeight="1" x14ac:dyDescent="0.2">
      <c r="A36" s="39" t="s">
        <v>76</v>
      </c>
      <c r="B36" s="40" t="s">
        <v>77</v>
      </c>
      <c r="C36" s="41" t="s">
        <v>27</v>
      </c>
      <c r="D36" s="40"/>
      <c r="E36" s="42">
        <v>36</v>
      </c>
      <c r="F36" s="42">
        <v>2019</v>
      </c>
      <c r="G36" s="50">
        <v>1</v>
      </c>
      <c r="H36" s="43">
        <f>IF(E36=VLOOKUP(F36,[1]Liste!$A$3:$B$13,2,FALSE),GANTT!G36,IF((GANTT!E36+GANTT!G36)&gt;VLOOKUP(GANTT!F36,[1]Liste!$A$3:$B$13,2,FALSE),(GANTT!E36+GANTT!G36-VLOOKUP(GANTT!F36,[1]Liste!$A$3:$B$13,2,FALSE)),GANTT!E36+GANTT!G36))</f>
        <v>37</v>
      </c>
      <c r="I36" s="44">
        <f>IF(OR(E36=VLOOKUP(F36,[1]Liste!$A$3:$B$13,2,FALSE),(GANTT!E36+GANTT!G36)&gt;VLOOKUP(F36,[1]Liste!$A$3:$B$13,2,FALSE)),GANTT!F36+1,GANTT!F36)</f>
        <v>2019</v>
      </c>
      <c r="J36" s="45">
        <f t="shared" si="15"/>
        <v>36</v>
      </c>
      <c r="K36" s="45">
        <f t="shared" si="8"/>
        <v>2019</v>
      </c>
      <c r="L36" s="45">
        <f t="shared" si="6"/>
        <v>1</v>
      </c>
      <c r="M36" s="45">
        <f t="shared" si="16"/>
        <v>37</v>
      </c>
      <c r="N36" s="45">
        <f t="shared" si="9"/>
        <v>2019</v>
      </c>
      <c r="O36" s="52">
        <v>0</v>
      </c>
      <c r="P36" s="48" t="str">
        <f t="shared" ca="1" si="7"/>
        <v>Non commencée</v>
      </c>
      <c r="Q36" s="37"/>
      <c r="R36" s="38" t="str">
        <f t="shared" si="19"/>
        <v/>
      </c>
      <c r="S36" s="38" t="str">
        <f t="shared" si="19"/>
        <v/>
      </c>
      <c r="T36" s="38" t="str">
        <f t="shared" si="19"/>
        <v/>
      </c>
      <c r="U36" s="38" t="str">
        <f t="shared" si="19"/>
        <v/>
      </c>
      <c r="V36" s="38" t="str">
        <f t="shared" si="19"/>
        <v/>
      </c>
      <c r="W36" s="38" t="str">
        <f t="shared" si="19"/>
        <v/>
      </c>
      <c r="X36" s="38" t="str">
        <f t="shared" si="19"/>
        <v/>
      </c>
      <c r="Y36" s="38" t="str">
        <f t="shared" si="19"/>
        <v/>
      </c>
      <c r="Z36" s="38" t="str">
        <f t="shared" si="19"/>
        <v/>
      </c>
      <c r="AA36" s="38" t="str">
        <f t="shared" si="19"/>
        <v/>
      </c>
      <c r="AB36" s="38" t="str">
        <f t="shared" si="17"/>
        <v/>
      </c>
      <c r="AC36" s="38" t="str">
        <f t="shared" si="17"/>
        <v/>
      </c>
      <c r="AD36" s="38" t="str">
        <f t="shared" si="17"/>
        <v/>
      </c>
      <c r="AE36" s="38" t="str">
        <f t="shared" si="17"/>
        <v/>
      </c>
      <c r="AF36" s="38" t="str">
        <f t="shared" si="17"/>
        <v/>
      </c>
      <c r="AG36" s="38" t="str">
        <f t="shared" si="17"/>
        <v/>
      </c>
      <c r="AH36" s="38" t="str">
        <f t="shared" si="17"/>
        <v/>
      </c>
      <c r="AI36" s="38" t="str">
        <f t="shared" si="17"/>
        <v/>
      </c>
      <c r="AJ36" s="38" t="str">
        <f t="shared" si="17"/>
        <v/>
      </c>
      <c r="AK36" s="38" t="str">
        <f t="shared" si="17"/>
        <v/>
      </c>
      <c r="AL36" s="38" t="str">
        <f t="shared" si="17"/>
        <v/>
      </c>
      <c r="AM36" s="38" t="str">
        <f t="shared" si="17"/>
        <v/>
      </c>
      <c r="AN36" s="38" t="str">
        <f t="shared" si="17"/>
        <v/>
      </c>
      <c r="AO36" s="38" t="str">
        <f t="shared" si="17"/>
        <v/>
      </c>
      <c r="AP36" s="38" t="str">
        <f t="shared" si="17"/>
        <v/>
      </c>
      <c r="AQ36" s="38" t="str">
        <f t="shared" si="17"/>
        <v/>
      </c>
      <c r="AR36" s="38" t="str">
        <f t="shared" si="20"/>
        <v/>
      </c>
      <c r="AS36" s="38" t="str">
        <f t="shared" si="20"/>
        <v/>
      </c>
      <c r="AT36" s="38" t="str">
        <f t="shared" si="20"/>
        <v/>
      </c>
      <c r="AU36" s="38" t="str">
        <f t="shared" si="20"/>
        <v/>
      </c>
      <c r="AV36" s="38" t="str">
        <f t="shared" si="20"/>
        <v/>
      </c>
      <c r="AW36" s="38" t="str">
        <f t="shared" si="20"/>
        <v/>
      </c>
      <c r="AX36" s="38" t="str">
        <f t="shared" si="20"/>
        <v/>
      </c>
      <c r="AY36" s="38" t="str">
        <f t="shared" si="20"/>
        <v/>
      </c>
      <c r="AZ36" s="38" t="str">
        <f t="shared" si="20"/>
        <v/>
      </c>
      <c r="BA36" s="38" t="str">
        <f t="shared" si="20"/>
        <v/>
      </c>
      <c r="BB36" s="38">
        <f t="shared" si="20"/>
        <v>1</v>
      </c>
      <c r="BC36" s="38">
        <f t="shared" si="20"/>
        <v>1</v>
      </c>
      <c r="BD36" s="38" t="str">
        <f t="shared" si="20"/>
        <v/>
      </c>
      <c r="BE36" s="38" t="str">
        <f t="shared" si="20"/>
        <v/>
      </c>
      <c r="BF36" s="38" t="str">
        <f t="shared" si="20"/>
        <v/>
      </c>
      <c r="BG36" s="38" t="str">
        <f t="shared" si="20"/>
        <v/>
      </c>
      <c r="BH36" s="38" t="str">
        <f t="shared" si="21"/>
        <v/>
      </c>
      <c r="BI36" s="38" t="str">
        <f t="shared" si="21"/>
        <v/>
      </c>
      <c r="BJ36" s="38" t="str">
        <f t="shared" si="21"/>
        <v/>
      </c>
      <c r="BK36" s="38" t="str">
        <f t="shared" si="21"/>
        <v/>
      </c>
      <c r="BL36" s="38" t="str">
        <f t="shared" si="21"/>
        <v/>
      </c>
      <c r="BM36" s="38" t="str">
        <f t="shared" si="21"/>
        <v/>
      </c>
      <c r="BN36" s="38" t="str">
        <f t="shared" si="21"/>
        <v/>
      </c>
      <c r="BO36" s="38" t="str">
        <f t="shared" si="21"/>
        <v/>
      </c>
      <c r="BP36" s="38" t="str">
        <f t="shared" si="21"/>
        <v/>
      </c>
      <c r="BQ36" s="38" t="str">
        <f t="shared" si="21"/>
        <v/>
      </c>
      <c r="BR36" s="38" t="str">
        <f t="shared" si="21"/>
        <v/>
      </c>
      <c r="BS36" s="38" t="str">
        <f t="shared" si="21"/>
        <v/>
      </c>
      <c r="BT36" s="38" t="str">
        <f t="shared" si="21"/>
        <v/>
      </c>
      <c r="BU36" s="38" t="str">
        <f t="shared" si="21"/>
        <v/>
      </c>
      <c r="BV36" s="38" t="str">
        <f t="shared" si="21"/>
        <v/>
      </c>
      <c r="BW36" s="38" t="str">
        <f t="shared" si="21"/>
        <v/>
      </c>
      <c r="BX36" s="38" t="str">
        <f t="shared" si="22"/>
        <v/>
      </c>
      <c r="BY36" s="38" t="str">
        <f t="shared" si="22"/>
        <v/>
      </c>
      <c r="BZ36" s="46" t="str">
        <f t="shared" si="10"/>
        <v>NO</v>
      </c>
      <c r="CA36" s="46" t="str">
        <f t="shared" si="11"/>
        <v/>
      </c>
      <c r="CB36" s="49">
        <f t="shared" si="12"/>
        <v>43710</v>
      </c>
      <c r="CC36" s="49">
        <f t="shared" si="13"/>
        <v>43717</v>
      </c>
      <c r="CD36" s="46">
        <f t="shared" si="14"/>
        <v>7</v>
      </c>
    </row>
    <row r="37" spans="1:82" ht="12.95" customHeight="1" x14ac:dyDescent="0.2">
      <c r="A37" s="39" t="s">
        <v>78</v>
      </c>
      <c r="B37" s="40" t="s">
        <v>79</v>
      </c>
      <c r="C37" s="41" t="s">
        <v>27</v>
      </c>
      <c r="D37" s="40"/>
      <c r="E37" s="42">
        <v>20</v>
      </c>
      <c r="F37" s="42">
        <v>2019</v>
      </c>
      <c r="G37" s="50">
        <v>3</v>
      </c>
      <c r="H37" s="43">
        <f>IF(E37=VLOOKUP(F37,[1]Liste!$A$3:$B$13,2,FALSE),GANTT!G37,IF((GANTT!E37+GANTT!G37)&gt;VLOOKUP(GANTT!F37,[1]Liste!$A$3:$B$13,2,FALSE),(GANTT!E37+GANTT!G37-VLOOKUP(GANTT!F37,[1]Liste!$A$3:$B$13,2,FALSE)),GANTT!E37+GANTT!G37))</f>
        <v>23</v>
      </c>
      <c r="I37" s="44">
        <f>IF(OR(E37=VLOOKUP(F37,[1]Liste!$A$3:$B$13,2,FALSE),(GANTT!E37+GANTT!G37)&gt;VLOOKUP(F37,[1]Liste!$A$3:$B$13,2,FALSE)),GANTT!F37+1,GANTT!F37)</f>
        <v>2019</v>
      </c>
      <c r="J37" s="45">
        <f t="shared" si="15"/>
        <v>20</v>
      </c>
      <c r="K37" s="45">
        <f t="shared" si="8"/>
        <v>2019</v>
      </c>
      <c r="L37" s="45">
        <f t="shared" si="6"/>
        <v>3</v>
      </c>
      <c r="M37" s="45">
        <f t="shared" si="16"/>
        <v>23</v>
      </c>
      <c r="N37" s="45">
        <f t="shared" si="9"/>
        <v>2019</v>
      </c>
      <c r="O37" s="52">
        <v>0</v>
      </c>
      <c r="P37" s="48" t="str">
        <f t="shared" ca="1" si="7"/>
        <v>Non commencée</v>
      </c>
      <c r="Q37" s="37"/>
      <c r="R37" s="38" t="str">
        <f t="shared" si="19"/>
        <v/>
      </c>
      <c r="S37" s="38" t="str">
        <f t="shared" si="19"/>
        <v/>
      </c>
      <c r="T37" s="38" t="str">
        <f t="shared" si="19"/>
        <v/>
      </c>
      <c r="U37" s="38" t="str">
        <f t="shared" si="19"/>
        <v/>
      </c>
      <c r="V37" s="38" t="str">
        <f t="shared" si="19"/>
        <v/>
      </c>
      <c r="W37" s="38" t="str">
        <f t="shared" si="19"/>
        <v/>
      </c>
      <c r="X37" s="38" t="str">
        <f t="shared" si="19"/>
        <v/>
      </c>
      <c r="Y37" s="38" t="str">
        <f t="shared" si="19"/>
        <v/>
      </c>
      <c r="Z37" s="38" t="str">
        <f t="shared" si="19"/>
        <v/>
      </c>
      <c r="AA37" s="38" t="str">
        <f t="shared" si="19"/>
        <v/>
      </c>
      <c r="AB37" s="38" t="str">
        <f t="shared" si="17"/>
        <v/>
      </c>
      <c r="AC37" s="38" t="str">
        <f t="shared" si="17"/>
        <v/>
      </c>
      <c r="AD37" s="38" t="str">
        <f t="shared" si="17"/>
        <v/>
      </c>
      <c r="AE37" s="38" t="str">
        <f t="shared" si="17"/>
        <v/>
      </c>
      <c r="AF37" s="38" t="str">
        <f t="shared" si="17"/>
        <v/>
      </c>
      <c r="AG37" s="38" t="str">
        <f t="shared" si="17"/>
        <v/>
      </c>
      <c r="AH37" s="38" t="str">
        <f t="shared" si="17"/>
        <v/>
      </c>
      <c r="AI37" s="38" t="str">
        <f t="shared" si="17"/>
        <v/>
      </c>
      <c r="AJ37" s="38" t="str">
        <f t="shared" si="17"/>
        <v/>
      </c>
      <c r="AK37" s="38" t="str">
        <f t="shared" si="17"/>
        <v/>
      </c>
      <c r="AL37" s="38">
        <f t="shared" si="17"/>
        <v>1</v>
      </c>
      <c r="AM37" s="38">
        <f t="shared" si="17"/>
        <v>1</v>
      </c>
      <c r="AN37" s="38">
        <f t="shared" si="17"/>
        <v>1</v>
      </c>
      <c r="AO37" s="38">
        <f t="shared" si="17"/>
        <v>1</v>
      </c>
      <c r="AP37" s="38" t="str">
        <f t="shared" si="17"/>
        <v/>
      </c>
      <c r="AQ37" s="38" t="str">
        <f t="shared" si="17"/>
        <v/>
      </c>
      <c r="AR37" s="38" t="str">
        <f t="shared" si="20"/>
        <v/>
      </c>
      <c r="AS37" s="38" t="str">
        <f t="shared" si="20"/>
        <v/>
      </c>
      <c r="AT37" s="38" t="str">
        <f t="shared" si="20"/>
        <v/>
      </c>
      <c r="AU37" s="38" t="str">
        <f t="shared" si="20"/>
        <v/>
      </c>
      <c r="AV37" s="38" t="str">
        <f t="shared" si="20"/>
        <v/>
      </c>
      <c r="AW37" s="38" t="str">
        <f t="shared" si="20"/>
        <v/>
      </c>
      <c r="AX37" s="38" t="str">
        <f t="shared" si="20"/>
        <v/>
      </c>
      <c r="AY37" s="38" t="str">
        <f t="shared" si="20"/>
        <v/>
      </c>
      <c r="AZ37" s="38" t="str">
        <f t="shared" si="20"/>
        <v/>
      </c>
      <c r="BA37" s="38" t="str">
        <f t="shared" si="20"/>
        <v/>
      </c>
      <c r="BB37" s="38" t="str">
        <f t="shared" si="20"/>
        <v/>
      </c>
      <c r="BC37" s="38" t="str">
        <f t="shared" si="20"/>
        <v/>
      </c>
      <c r="BD37" s="38" t="str">
        <f t="shared" si="20"/>
        <v/>
      </c>
      <c r="BE37" s="38" t="str">
        <f t="shared" si="20"/>
        <v/>
      </c>
      <c r="BF37" s="38" t="str">
        <f t="shared" si="20"/>
        <v/>
      </c>
      <c r="BG37" s="38" t="str">
        <f t="shared" si="20"/>
        <v/>
      </c>
      <c r="BH37" s="38" t="str">
        <f t="shared" si="21"/>
        <v/>
      </c>
      <c r="BI37" s="38" t="str">
        <f t="shared" si="21"/>
        <v/>
      </c>
      <c r="BJ37" s="38" t="str">
        <f t="shared" si="21"/>
        <v/>
      </c>
      <c r="BK37" s="38" t="str">
        <f t="shared" si="21"/>
        <v/>
      </c>
      <c r="BL37" s="38" t="str">
        <f t="shared" si="21"/>
        <v/>
      </c>
      <c r="BM37" s="38" t="str">
        <f t="shared" si="21"/>
        <v/>
      </c>
      <c r="BN37" s="38" t="str">
        <f t="shared" si="21"/>
        <v/>
      </c>
      <c r="BO37" s="38" t="str">
        <f t="shared" si="21"/>
        <v/>
      </c>
      <c r="BP37" s="38" t="str">
        <f t="shared" si="21"/>
        <v/>
      </c>
      <c r="BQ37" s="38" t="str">
        <f t="shared" si="21"/>
        <v/>
      </c>
      <c r="BR37" s="38" t="str">
        <f t="shared" si="21"/>
        <v/>
      </c>
      <c r="BS37" s="38" t="str">
        <f t="shared" si="21"/>
        <v/>
      </c>
      <c r="BT37" s="38" t="str">
        <f t="shared" si="21"/>
        <v/>
      </c>
      <c r="BU37" s="38" t="str">
        <f t="shared" si="21"/>
        <v/>
      </c>
      <c r="BV37" s="38" t="str">
        <f t="shared" si="21"/>
        <v/>
      </c>
      <c r="BW37" s="38" t="str">
        <f t="shared" si="21"/>
        <v/>
      </c>
      <c r="BX37" s="38" t="str">
        <f t="shared" si="22"/>
        <v/>
      </c>
      <c r="BY37" s="38" t="str">
        <f t="shared" si="22"/>
        <v/>
      </c>
      <c r="BZ37" s="46" t="str">
        <f t="shared" si="10"/>
        <v>NO</v>
      </c>
      <c r="CA37" s="46" t="str">
        <f t="shared" si="11"/>
        <v/>
      </c>
      <c r="CB37" s="49">
        <f t="shared" si="12"/>
        <v>43598</v>
      </c>
      <c r="CC37" s="49">
        <f t="shared" si="13"/>
        <v>43619</v>
      </c>
      <c r="CD37" s="46">
        <f t="shared" si="14"/>
        <v>21</v>
      </c>
    </row>
    <row r="38" spans="1:82" ht="12.95" customHeight="1" x14ac:dyDescent="0.2">
      <c r="A38" s="39" t="s">
        <v>80</v>
      </c>
      <c r="B38" s="40" t="s">
        <v>81</v>
      </c>
      <c r="C38" s="41" t="s">
        <v>27</v>
      </c>
      <c r="D38" s="40"/>
      <c r="E38" s="42">
        <v>25</v>
      </c>
      <c r="F38" s="42">
        <v>2019</v>
      </c>
      <c r="G38" s="50">
        <v>5</v>
      </c>
      <c r="H38" s="43">
        <f>IF(E38=VLOOKUP(F38,[1]Liste!$A$3:$B$13,2,FALSE),GANTT!G38,IF((GANTT!E38+GANTT!G38)&gt;VLOOKUP(GANTT!F38,[1]Liste!$A$3:$B$13,2,FALSE),(GANTT!E38+GANTT!G38-VLOOKUP(GANTT!F38,[1]Liste!$A$3:$B$13,2,FALSE)),GANTT!E38+GANTT!G38))</f>
        <v>30</v>
      </c>
      <c r="I38" s="44">
        <f>IF(OR(E38=VLOOKUP(F38,[1]Liste!$A$3:$B$13,2,FALSE),(GANTT!E38+GANTT!G38)&gt;VLOOKUP(F38,[1]Liste!$A$3:$B$13,2,FALSE)),GANTT!F38+1,GANTT!F38)</f>
        <v>2019</v>
      </c>
      <c r="J38" s="45">
        <f t="shared" si="15"/>
        <v>25</v>
      </c>
      <c r="K38" s="45">
        <f t="shared" si="8"/>
        <v>2019</v>
      </c>
      <c r="L38" s="45">
        <f t="shared" si="6"/>
        <v>5</v>
      </c>
      <c r="M38" s="45">
        <f t="shared" si="16"/>
        <v>30</v>
      </c>
      <c r="N38" s="45">
        <f t="shared" si="9"/>
        <v>2019</v>
      </c>
      <c r="O38" s="52">
        <v>0</v>
      </c>
      <c r="P38" s="48" t="str">
        <f t="shared" ca="1" si="7"/>
        <v>Non commencée</v>
      </c>
      <c r="Q38" s="37"/>
      <c r="R38" s="38" t="str">
        <f t="shared" si="19"/>
        <v/>
      </c>
      <c r="S38" s="38" t="str">
        <f t="shared" si="19"/>
        <v/>
      </c>
      <c r="T38" s="38" t="str">
        <f t="shared" si="19"/>
        <v/>
      </c>
      <c r="U38" s="38" t="str">
        <f t="shared" si="19"/>
        <v/>
      </c>
      <c r="V38" s="38" t="str">
        <f t="shared" si="19"/>
        <v/>
      </c>
      <c r="W38" s="38" t="str">
        <f t="shared" si="19"/>
        <v/>
      </c>
      <c r="X38" s="38" t="str">
        <f t="shared" si="19"/>
        <v/>
      </c>
      <c r="Y38" s="38" t="str">
        <f t="shared" si="19"/>
        <v/>
      </c>
      <c r="Z38" s="38" t="str">
        <f t="shared" si="19"/>
        <v/>
      </c>
      <c r="AA38" s="38" t="str">
        <f t="shared" si="19"/>
        <v/>
      </c>
      <c r="AB38" s="38" t="str">
        <f t="shared" si="17"/>
        <v/>
      </c>
      <c r="AC38" s="38" t="str">
        <f t="shared" si="17"/>
        <v/>
      </c>
      <c r="AD38" s="38" t="str">
        <f t="shared" si="17"/>
        <v/>
      </c>
      <c r="AE38" s="38" t="str">
        <f t="shared" si="17"/>
        <v/>
      </c>
      <c r="AF38" s="38" t="str">
        <f t="shared" si="17"/>
        <v/>
      </c>
      <c r="AG38" s="38" t="str">
        <f t="shared" si="17"/>
        <v/>
      </c>
      <c r="AH38" s="38" t="str">
        <f t="shared" si="17"/>
        <v/>
      </c>
      <c r="AI38" s="38" t="str">
        <f t="shared" si="17"/>
        <v/>
      </c>
      <c r="AJ38" s="38" t="str">
        <f t="shared" si="17"/>
        <v/>
      </c>
      <c r="AK38" s="38" t="str">
        <f t="shared" si="17"/>
        <v/>
      </c>
      <c r="AL38" s="38" t="str">
        <f t="shared" si="17"/>
        <v/>
      </c>
      <c r="AM38" s="38" t="str">
        <f t="shared" si="17"/>
        <v/>
      </c>
      <c r="AN38" s="38" t="str">
        <f t="shared" si="17"/>
        <v/>
      </c>
      <c r="AO38" s="38" t="str">
        <f t="shared" si="17"/>
        <v/>
      </c>
      <c r="AP38" s="38" t="str">
        <f t="shared" si="17"/>
        <v/>
      </c>
      <c r="AQ38" s="38">
        <f t="shared" si="17"/>
        <v>1</v>
      </c>
      <c r="AR38" s="38">
        <f t="shared" si="20"/>
        <v>1</v>
      </c>
      <c r="AS38" s="38">
        <f t="shared" si="20"/>
        <v>1</v>
      </c>
      <c r="AT38" s="38">
        <f t="shared" si="20"/>
        <v>1</v>
      </c>
      <c r="AU38" s="38">
        <f t="shared" si="20"/>
        <v>1</v>
      </c>
      <c r="AV38" s="38">
        <f t="shared" si="20"/>
        <v>1</v>
      </c>
      <c r="AW38" s="38" t="str">
        <f t="shared" si="20"/>
        <v/>
      </c>
      <c r="AX38" s="38" t="str">
        <f t="shared" si="20"/>
        <v/>
      </c>
      <c r="AY38" s="38" t="str">
        <f t="shared" si="20"/>
        <v/>
      </c>
      <c r="AZ38" s="38" t="str">
        <f t="shared" si="20"/>
        <v/>
      </c>
      <c r="BA38" s="38" t="str">
        <f t="shared" si="20"/>
        <v/>
      </c>
      <c r="BB38" s="38" t="str">
        <f t="shared" si="20"/>
        <v/>
      </c>
      <c r="BC38" s="38" t="str">
        <f t="shared" si="20"/>
        <v/>
      </c>
      <c r="BD38" s="38" t="str">
        <f t="shared" si="20"/>
        <v/>
      </c>
      <c r="BE38" s="38" t="str">
        <f t="shared" si="20"/>
        <v/>
      </c>
      <c r="BF38" s="38" t="str">
        <f t="shared" si="20"/>
        <v/>
      </c>
      <c r="BG38" s="38" t="str">
        <f t="shared" si="20"/>
        <v/>
      </c>
      <c r="BH38" s="38" t="str">
        <f t="shared" si="21"/>
        <v/>
      </c>
      <c r="BI38" s="38" t="str">
        <f t="shared" si="21"/>
        <v/>
      </c>
      <c r="BJ38" s="38" t="str">
        <f t="shared" si="21"/>
        <v/>
      </c>
      <c r="BK38" s="38" t="str">
        <f t="shared" si="21"/>
        <v/>
      </c>
      <c r="BL38" s="38" t="str">
        <f t="shared" si="21"/>
        <v/>
      </c>
      <c r="BM38" s="38" t="str">
        <f t="shared" si="21"/>
        <v/>
      </c>
      <c r="BN38" s="38" t="str">
        <f t="shared" si="21"/>
        <v/>
      </c>
      <c r="BO38" s="38" t="str">
        <f t="shared" si="21"/>
        <v/>
      </c>
      <c r="BP38" s="38" t="str">
        <f t="shared" si="21"/>
        <v/>
      </c>
      <c r="BQ38" s="38" t="str">
        <f t="shared" si="21"/>
        <v/>
      </c>
      <c r="BR38" s="38" t="str">
        <f t="shared" si="21"/>
        <v/>
      </c>
      <c r="BS38" s="38" t="str">
        <f t="shared" si="21"/>
        <v/>
      </c>
      <c r="BT38" s="38" t="str">
        <f t="shared" si="21"/>
        <v/>
      </c>
      <c r="BU38" s="38" t="str">
        <f t="shared" si="21"/>
        <v/>
      </c>
      <c r="BV38" s="38" t="str">
        <f t="shared" si="21"/>
        <v/>
      </c>
      <c r="BW38" s="38" t="str">
        <f t="shared" si="21"/>
        <v/>
      </c>
      <c r="BX38" s="38" t="str">
        <f t="shared" si="22"/>
        <v/>
      </c>
      <c r="BY38" s="38" t="str">
        <f t="shared" si="22"/>
        <v/>
      </c>
      <c r="BZ38" s="46" t="str">
        <f t="shared" si="10"/>
        <v>NO</v>
      </c>
      <c r="CA38" s="46" t="str">
        <f t="shared" si="11"/>
        <v/>
      </c>
      <c r="CB38" s="49">
        <f t="shared" si="12"/>
        <v>43633</v>
      </c>
      <c r="CC38" s="49">
        <f t="shared" si="13"/>
        <v>43668</v>
      </c>
      <c r="CD38" s="46">
        <f t="shared" si="14"/>
        <v>35</v>
      </c>
    </row>
    <row r="39" spans="1:82" ht="12.95" customHeight="1" x14ac:dyDescent="0.2">
      <c r="A39" s="53" t="s">
        <v>82</v>
      </c>
      <c r="B39" s="54" t="s">
        <v>83</v>
      </c>
      <c r="C39" s="55" t="s">
        <v>27</v>
      </c>
      <c r="D39" s="54"/>
      <c r="E39" s="56">
        <v>30</v>
      </c>
      <c r="F39" s="56">
        <v>2019</v>
      </c>
      <c r="G39" s="57">
        <v>4</v>
      </c>
      <c r="H39" s="58">
        <f>IF(E39=VLOOKUP(F39,[1]Liste!$A$3:$B$13,2,FALSE),GANTT!G39,IF((GANTT!E39+GANTT!G39)&gt;VLOOKUP(GANTT!F39,[1]Liste!$A$3:$B$13,2,FALSE),(GANTT!E39+GANTT!G39-VLOOKUP(GANTT!F39,[1]Liste!$A$3:$B$13,2,FALSE)),GANTT!E39+GANTT!G39))</f>
        <v>34</v>
      </c>
      <c r="I39" s="59">
        <f>IF(OR(E39=VLOOKUP(F39,[1]Liste!$A$3:$B$13,2,FALSE),(GANTT!E39+GANTT!G39)&gt;VLOOKUP(F39,[1]Liste!$A$3:$B$13,2,FALSE)),GANTT!F39+1,GANTT!F39)</f>
        <v>2019</v>
      </c>
      <c r="J39" s="45">
        <f t="shared" si="15"/>
        <v>30</v>
      </c>
      <c r="K39" s="45">
        <f t="shared" si="8"/>
        <v>2019</v>
      </c>
      <c r="L39" s="60">
        <f t="shared" si="6"/>
        <v>4</v>
      </c>
      <c r="M39" s="45">
        <f t="shared" si="16"/>
        <v>34</v>
      </c>
      <c r="N39" s="45">
        <f t="shared" si="9"/>
        <v>2019</v>
      </c>
      <c r="O39" s="61">
        <v>0</v>
      </c>
      <c r="P39" s="62" t="str">
        <f t="shared" ca="1" si="7"/>
        <v>Non commencée</v>
      </c>
      <c r="Q39" s="37"/>
      <c r="R39" s="63" t="str">
        <f t="shared" si="19"/>
        <v/>
      </c>
      <c r="S39" s="63" t="str">
        <f t="shared" si="19"/>
        <v/>
      </c>
      <c r="T39" s="63" t="str">
        <f t="shared" si="19"/>
        <v/>
      </c>
      <c r="U39" s="63" t="str">
        <f t="shared" si="19"/>
        <v/>
      </c>
      <c r="V39" s="63" t="str">
        <f t="shared" si="19"/>
        <v/>
      </c>
      <c r="W39" s="63" t="str">
        <f t="shared" si="19"/>
        <v/>
      </c>
      <c r="X39" s="63" t="str">
        <f t="shared" si="19"/>
        <v/>
      </c>
      <c r="Y39" s="63" t="str">
        <f t="shared" si="19"/>
        <v/>
      </c>
      <c r="Z39" s="63" t="str">
        <f t="shared" si="19"/>
        <v/>
      </c>
      <c r="AA39" s="63" t="str">
        <f t="shared" si="19"/>
        <v/>
      </c>
      <c r="AB39" s="63" t="str">
        <f t="shared" si="17"/>
        <v/>
      </c>
      <c r="AC39" s="63" t="str">
        <f t="shared" si="17"/>
        <v/>
      </c>
      <c r="AD39" s="63" t="str">
        <f t="shared" si="17"/>
        <v/>
      </c>
      <c r="AE39" s="63" t="str">
        <f t="shared" si="17"/>
        <v/>
      </c>
      <c r="AF39" s="63" t="str">
        <f t="shared" si="17"/>
        <v/>
      </c>
      <c r="AG39" s="63" t="str">
        <f t="shared" si="17"/>
        <v/>
      </c>
      <c r="AH39" s="63" t="str">
        <f t="shared" si="17"/>
        <v/>
      </c>
      <c r="AI39" s="63" t="str">
        <f t="shared" si="17"/>
        <v/>
      </c>
      <c r="AJ39" s="63" t="str">
        <f t="shared" si="17"/>
        <v/>
      </c>
      <c r="AK39" s="63" t="str">
        <f t="shared" si="17"/>
        <v/>
      </c>
      <c r="AL39" s="63" t="str">
        <f t="shared" si="17"/>
        <v/>
      </c>
      <c r="AM39" s="63" t="str">
        <f t="shared" si="17"/>
        <v/>
      </c>
      <c r="AN39" s="63" t="str">
        <f t="shared" si="17"/>
        <v/>
      </c>
      <c r="AO39" s="63" t="str">
        <f t="shared" si="17"/>
        <v/>
      </c>
      <c r="AP39" s="63" t="str">
        <f t="shared" si="17"/>
        <v/>
      </c>
      <c r="AQ39" s="63" t="str">
        <f t="shared" si="17"/>
        <v/>
      </c>
      <c r="AR39" s="63" t="str">
        <f t="shared" si="20"/>
        <v/>
      </c>
      <c r="AS39" s="63" t="str">
        <f t="shared" si="20"/>
        <v/>
      </c>
      <c r="AT39" s="63" t="str">
        <f t="shared" si="20"/>
        <v/>
      </c>
      <c r="AU39" s="63" t="str">
        <f t="shared" si="20"/>
        <v/>
      </c>
      <c r="AV39" s="63">
        <f t="shared" si="20"/>
        <v>1</v>
      </c>
      <c r="AW39" s="63">
        <f t="shared" si="20"/>
        <v>1</v>
      </c>
      <c r="AX39" s="63">
        <f t="shared" si="20"/>
        <v>1</v>
      </c>
      <c r="AY39" s="63">
        <f t="shared" si="20"/>
        <v>1</v>
      </c>
      <c r="AZ39" s="63">
        <f t="shared" si="20"/>
        <v>1</v>
      </c>
      <c r="BA39" s="63" t="str">
        <f t="shared" si="20"/>
        <v/>
      </c>
      <c r="BB39" s="63" t="str">
        <f t="shared" si="20"/>
        <v/>
      </c>
      <c r="BC39" s="63" t="str">
        <f t="shared" si="20"/>
        <v/>
      </c>
      <c r="BD39" s="63" t="str">
        <f t="shared" si="20"/>
        <v/>
      </c>
      <c r="BE39" s="63" t="str">
        <f t="shared" si="20"/>
        <v/>
      </c>
      <c r="BF39" s="63" t="str">
        <f t="shared" si="20"/>
        <v/>
      </c>
      <c r="BG39" s="63" t="str">
        <f t="shared" si="20"/>
        <v/>
      </c>
      <c r="BH39" s="63" t="str">
        <f t="shared" si="21"/>
        <v/>
      </c>
      <c r="BI39" s="63" t="str">
        <f t="shared" si="21"/>
        <v/>
      </c>
      <c r="BJ39" s="63" t="str">
        <f t="shared" si="21"/>
        <v/>
      </c>
      <c r="BK39" s="63" t="str">
        <f t="shared" si="21"/>
        <v/>
      </c>
      <c r="BL39" s="63" t="str">
        <f t="shared" si="21"/>
        <v/>
      </c>
      <c r="BM39" s="63" t="str">
        <f t="shared" si="21"/>
        <v/>
      </c>
      <c r="BN39" s="63" t="str">
        <f t="shared" si="21"/>
        <v/>
      </c>
      <c r="BO39" s="63" t="str">
        <f t="shared" si="21"/>
        <v/>
      </c>
      <c r="BP39" s="63" t="str">
        <f t="shared" si="21"/>
        <v/>
      </c>
      <c r="BQ39" s="63" t="str">
        <f t="shared" si="21"/>
        <v/>
      </c>
      <c r="BR39" s="63" t="str">
        <f t="shared" si="21"/>
        <v/>
      </c>
      <c r="BS39" s="63" t="str">
        <f t="shared" si="21"/>
        <v/>
      </c>
      <c r="BT39" s="63" t="str">
        <f t="shared" si="21"/>
        <v/>
      </c>
      <c r="BU39" s="63" t="str">
        <f t="shared" si="21"/>
        <v/>
      </c>
      <c r="BV39" s="63" t="str">
        <f t="shared" si="21"/>
        <v/>
      </c>
      <c r="BW39" s="63" t="str">
        <f t="shared" si="21"/>
        <v/>
      </c>
      <c r="BX39" s="63" t="str">
        <f t="shared" si="22"/>
        <v/>
      </c>
      <c r="BY39" s="63" t="str">
        <f t="shared" si="22"/>
        <v/>
      </c>
      <c r="BZ39" s="46" t="str">
        <f t="shared" si="10"/>
        <v>NO</v>
      </c>
      <c r="CA39" s="46" t="str">
        <f t="shared" si="11"/>
        <v/>
      </c>
      <c r="CB39" s="49">
        <f t="shared" si="12"/>
        <v>43668</v>
      </c>
      <c r="CC39" s="49">
        <f t="shared" si="13"/>
        <v>43696</v>
      </c>
      <c r="CD39" s="46">
        <f t="shared" si="14"/>
        <v>28</v>
      </c>
    </row>
    <row r="40" spans="1:82" ht="12.95" customHeight="1" x14ac:dyDescent="0.2">
      <c r="A40" s="64"/>
      <c r="B40" s="65" t="s">
        <v>84</v>
      </c>
      <c r="C40" s="65"/>
      <c r="D40" s="65"/>
      <c r="E40" s="65"/>
      <c r="F40" s="66"/>
      <c r="G40" s="67"/>
      <c r="H40" s="67"/>
      <c r="I40" s="68"/>
      <c r="J40" s="68"/>
      <c r="K40" s="68"/>
      <c r="L40" s="68"/>
      <c r="M40" s="68"/>
      <c r="N40" s="68"/>
      <c r="O40" s="68"/>
      <c r="P40" s="69"/>
      <c r="Q40" s="70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65"/>
      <c r="BR40" s="65"/>
      <c r="BS40" s="65"/>
      <c r="BT40" s="65"/>
      <c r="BU40" s="65"/>
      <c r="BV40" s="65"/>
      <c r="BW40" s="65"/>
      <c r="BX40" s="65"/>
      <c r="BY40" s="65"/>
      <c r="BZ40" s="68"/>
      <c r="CA40" s="68"/>
      <c r="CB40" s="68"/>
      <c r="CC40" s="68"/>
      <c r="CD40" s="68"/>
    </row>
    <row r="41" spans="1:82" ht="12.95" customHeight="1" x14ac:dyDescent="0.2">
      <c r="I41" s="71" t="str">
        <f>IF(B41="","",IF(#REF!="OUI",WORKDAY(F41,IF(WEEKDAY(F41,2)&gt;=6,G41,G41-1)),F41+G41-1))</f>
        <v/>
      </c>
      <c r="J41" s="71"/>
      <c r="K41" s="71"/>
      <c r="L41" s="71"/>
      <c r="M41" s="71"/>
      <c r="N41" s="71"/>
      <c r="O41" s="71"/>
    </row>
    <row r="42" spans="1:82" ht="12.95" customHeight="1" x14ac:dyDescent="0.2">
      <c r="I42" s="71" t="str">
        <f>IF(B42="","",IF(#REF!="OUI",WORKDAY(F42,IF(WEEKDAY(F42,2)&gt;=6,G42,G42-1)),F42+G42-1))</f>
        <v/>
      </c>
      <c r="J42" s="71"/>
      <c r="K42" s="71"/>
      <c r="L42" s="71"/>
      <c r="M42" s="71"/>
      <c r="N42" s="71"/>
      <c r="O42" s="71"/>
      <c r="BZ42" s="71" t="s">
        <v>85</v>
      </c>
      <c r="CA42" s="74">
        <f>AVERAGE($O11:$O39)</f>
        <v>0.17142857142857143</v>
      </c>
      <c r="CB42" s="74"/>
      <c r="CC42" s="74"/>
      <c r="CD42" s="74"/>
    </row>
    <row r="43" spans="1:82" ht="12.95" customHeight="1" x14ac:dyDescent="0.2">
      <c r="I43" s="71" t="str">
        <f>IF(B43="","",IF(#REF!="OUI",WORKDAY(F43,IF(WEEKDAY(F43,2)&gt;=6,G43,G43-1)),F43+G43-1))</f>
        <v/>
      </c>
      <c r="J43" s="71"/>
      <c r="K43" s="71"/>
      <c r="L43" s="71"/>
      <c r="M43" s="71"/>
      <c r="N43" s="71"/>
      <c r="O43" s="71"/>
      <c r="BZ43" s="71" t="s">
        <v>86</v>
      </c>
      <c r="CA43" s="75">
        <f ca="1">COUNTIF($P11:$P39,"En retard")</f>
        <v>1</v>
      </c>
      <c r="CB43" s="75"/>
      <c r="CC43" s="75"/>
      <c r="CD43" s="75"/>
    </row>
    <row r="44" spans="1:82" ht="12.95" customHeight="1" x14ac:dyDescent="0.2">
      <c r="I44" s="71" t="str">
        <f>IF(B44="","",IF(#REF!="OUI",WORKDAY(F44,IF(WEEKDAY(F44,2)&gt;=6,G44,G44-1)),F44+G44-1))</f>
        <v/>
      </c>
      <c r="J44" s="71"/>
      <c r="K44" s="71"/>
      <c r="L44" s="71"/>
      <c r="M44" s="71"/>
      <c r="N44" s="71"/>
      <c r="O44" s="71"/>
      <c r="BZ44" s="71" t="s">
        <v>87</v>
      </c>
      <c r="CA44" s="75">
        <f ca="1">COUNTIF($P11:$P40,"Non commencée")</f>
        <v>20</v>
      </c>
      <c r="CB44" s="75"/>
      <c r="CC44" s="75"/>
      <c r="CD44" s="75"/>
    </row>
    <row r="45" spans="1:82" ht="12.95" customHeight="1" x14ac:dyDescent="0.2">
      <c r="I45" s="71" t="str">
        <f>IF(B45="","",IF(#REF!="OUI",WORKDAY(F45,IF(WEEKDAY(F45,2)&gt;=6,G45,G45-1)),F45+G45-1))</f>
        <v/>
      </c>
      <c r="J45" s="71"/>
      <c r="K45" s="71"/>
      <c r="L45" s="71"/>
      <c r="M45" s="71"/>
      <c r="N45" s="71"/>
      <c r="O45" s="71"/>
      <c r="BZ45" s="71" t="s">
        <v>88</v>
      </c>
      <c r="CA45" s="75">
        <f ca="1">COUNTIF($P11:$P41,"En cours")</f>
        <v>4</v>
      </c>
      <c r="CB45" s="75"/>
      <c r="CC45" s="75"/>
      <c r="CD45" s="75"/>
    </row>
    <row r="46" spans="1:82" ht="12.95" customHeight="1" x14ac:dyDescent="0.2">
      <c r="I46" s="71" t="str">
        <f>IF(B46="","",IF(#REF!="OUI",WORKDAY(F46,IF(WEEKDAY(F46,2)&gt;=6,G46,G46-1)),F46+G46-1))</f>
        <v/>
      </c>
      <c r="J46" s="71"/>
      <c r="K46" s="71"/>
      <c r="L46" s="71"/>
      <c r="M46" s="71"/>
      <c r="N46" s="71"/>
      <c r="O46" s="71"/>
      <c r="BZ46" s="71" t="s">
        <v>89</v>
      </c>
      <c r="CA46" s="75">
        <f ca="1">COUNTIF($P11:$P42,"Terminée")</f>
        <v>3</v>
      </c>
      <c r="CB46" s="75"/>
      <c r="CC46" s="75"/>
      <c r="CD46" s="75"/>
    </row>
    <row r="47" spans="1:82" ht="12.95" customHeight="1" x14ac:dyDescent="0.2">
      <c r="I47" s="71" t="str">
        <f>IF(B47="","",IF(#REF!="OUI",WORKDAY(F47,IF(WEEKDAY(F47,2)&gt;=6,G47,G47-1)),F47+G47-1))</f>
        <v/>
      </c>
      <c r="J47" s="71"/>
      <c r="K47" s="71"/>
      <c r="L47" s="71"/>
      <c r="M47" s="71"/>
      <c r="N47" s="71"/>
      <c r="O47" s="71"/>
      <c r="BZ47" s="71" t="s">
        <v>90</v>
      </c>
      <c r="CA47" s="75">
        <f>COUNTIF($BZ11:$BZ39,"NO")</f>
        <v>26</v>
      </c>
      <c r="CB47" s="75"/>
      <c r="CC47" s="75"/>
      <c r="CD47" s="75"/>
    </row>
    <row r="48" spans="1:82" ht="12.95" customHeight="1" x14ac:dyDescent="0.2">
      <c r="I48" s="71"/>
      <c r="J48" s="71"/>
      <c r="K48" s="71"/>
      <c r="L48" s="71"/>
      <c r="M48" s="71"/>
      <c r="N48" s="71"/>
      <c r="O48" s="71"/>
      <c r="BZ48" s="71" t="s">
        <v>91</v>
      </c>
      <c r="CA48" s="75">
        <f>COUNTIF($BZ11:$BZ40,"OK")</f>
        <v>2</v>
      </c>
      <c r="CB48" s="75"/>
      <c r="CC48" s="75"/>
      <c r="CD48" s="75"/>
    </row>
    <row r="49" spans="9:82" ht="12.95" customHeight="1" x14ac:dyDescent="0.2">
      <c r="I49" s="71" t="str">
        <f>IF(B49="","",IF(#REF!="OUI",WORKDAY(F49,IF(WEEKDAY(F49,2)&gt;=6,G49,G49-1)),F49+G49-1))</f>
        <v/>
      </c>
      <c r="J49" s="71"/>
      <c r="K49" s="71"/>
      <c r="L49" s="71"/>
      <c r="M49" s="71"/>
      <c r="N49" s="71"/>
      <c r="O49" s="71"/>
      <c r="BZ49" s="71" t="s">
        <v>19</v>
      </c>
      <c r="CA49" s="75">
        <f>COUNTIF($CA11:$CA41,"OK")</f>
        <v>1</v>
      </c>
      <c r="CB49" s="75"/>
      <c r="CC49" s="75"/>
      <c r="CD49" s="75"/>
    </row>
    <row r="50" spans="9:82" ht="12.95" customHeight="1" x14ac:dyDescent="0.2">
      <c r="I50" s="71" t="str">
        <f>IF(B50="","",IF(#REF!="OUI",WORKDAY(F50,IF(WEEKDAY(F50,2)&gt;=6,G50,G50-1)),F50+G50-1))</f>
        <v/>
      </c>
      <c r="J50" s="71"/>
      <c r="K50" s="71"/>
      <c r="L50" s="71"/>
      <c r="M50" s="71"/>
      <c r="N50" s="71"/>
      <c r="O50" s="71"/>
      <c r="BZ50" s="71" t="s">
        <v>18</v>
      </c>
      <c r="CA50" s="75">
        <f>COUNTIF($CA11:$CA42,"NO")</f>
        <v>1</v>
      </c>
      <c r="CB50" s="75"/>
      <c r="CC50" s="75"/>
      <c r="CD50" s="75"/>
    </row>
    <row r="51" spans="9:82" ht="12.95" customHeight="1" x14ac:dyDescent="0.2">
      <c r="I51" s="71" t="str">
        <f>IF(B51="","",IF(#REF!="OUI",WORKDAY(F51,IF(WEEKDAY(F51,2)&gt;=6,G51,G51-1)),F51+G51-1))</f>
        <v/>
      </c>
      <c r="J51" s="71"/>
      <c r="K51" s="71"/>
      <c r="L51" s="71"/>
      <c r="M51" s="71"/>
      <c r="N51" s="71"/>
      <c r="O51" s="71"/>
    </row>
    <row r="52" spans="9:82" ht="12.95" customHeight="1" x14ac:dyDescent="0.2">
      <c r="I52" s="71" t="str">
        <f>IF(B52="","",IF(#REF!="OUI",WORKDAY(F52,IF(WEEKDAY(F52,2)&gt;=6,G52,G52-1)),F52+G52-1))</f>
        <v/>
      </c>
      <c r="J52" s="71"/>
      <c r="K52" s="71"/>
      <c r="L52" s="71"/>
      <c r="M52" s="71"/>
      <c r="N52" s="71"/>
      <c r="O52" s="71"/>
    </row>
    <row r="53" spans="9:82" ht="12.95" customHeight="1" x14ac:dyDescent="0.2">
      <c r="I53" s="71" t="str">
        <f>IF(B53="","",IF(#REF!="OUI",WORKDAY(F53,IF(WEEKDAY(F53,2)&gt;=6,G53,G53-1)),F53+G53-1))</f>
        <v/>
      </c>
      <c r="J53" s="71"/>
      <c r="K53" s="71"/>
      <c r="L53" s="71"/>
      <c r="M53" s="71"/>
      <c r="N53" s="71"/>
      <c r="O53" s="71"/>
    </row>
    <row r="54" spans="9:82" ht="12.95" customHeight="1" x14ac:dyDescent="0.2">
      <c r="I54" s="71" t="str">
        <f>IF(B54="","",IF(#REF!="OUI",WORKDAY(F54,IF(WEEKDAY(F54,2)&gt;=6,G54,G54-1)),F54+G54-1))</f>
        <v/>
      </c>
      <c r="J54" s="71"/>
      <c r="K54" s="71"/>
      <c r="L54" s="71"/>
      <c r="M54" s="71"/>
      <c r="N54" s="71"/>
      <c r="O54" s="71"/>
    </row>
    <row r="55" spans="9:82" ht="12.95" customHeight="1" x14ac:dyDescent="0.2">
      <c r="I55" s="71" t="str">
        <f>IF(B55="","",IF(#REF!="OUI",WORKDAY(F55,IF(WEEKDAY(F55,2)&gt;=6,G55,G55-1)),F55+G55-1))</f>
        <v/>
      </c>
      <c r="J55" s="71"/>
      <c r="K55" s="71"/>
      <c r="L55" s="71"/>
      <c r="M55" s="71"/>
      <c r="N55" s="71"/>
      <c r="O55" s="71"/>
    </row>
    <row r="56" spans="9:82" ht="12.95" customHeight="1" x14ac:dyDescent="0.2">
      <c r="I56" s="71" t="str">
        <f>IF(B56="","",IF(#REF!="OUI",WORKDAY(F56,IF(WEEKDAY(F56,2)&gt;=6,G56,G56-1)),F56+G56-1))</f>
        <v/>
      </c>
      <c r="J56" s="71"/>
      <c r="K56" s="71"/>
      <c r="L56" s="71"/>
      <c r="M56" s="71"/>
      <c r="N56" s="71"/>
      <c r="O56" s="71"/>
    </row>
    <row r="57" spans="9:82" ht="12.95" customHeight="1" x14ac:dyDescent="0.2">
      <c r="I57" s="71" t="str">
        <f>IF(B57="","",IF(#REF!="OUI",WORKDAY(F57,IF(WEEKDAY(F57,2)&gt;=6,G57,G57-1)),F57+G57-1))</f>
        <v/>
      </c>
      <c r="J57" s="71"/>
      <c r="K57" s="71"/>
      <c r="L57" s="71"/>
      <c r="M57" s="71"/>
      <c r="N57" s="71"/>
      <c r="O57" s="71"/>
    </row>
    <row r="58" spans="9:82" ht="12.95" customHeight="1" x14ac:dyDescent="0.2">
      <c r="I58" s="71" t="str">
        <f>IF(B58="","",IF(#REF!="OUI",WORKDAY(F58,IF(WEEKDAY(F58,2)&gt;=6,G58,G58-1)),F58+G58-1))</f>
        <v/>
      </c>
      <c r="J58" s="71"/>
      <c r="K58" s="71"/>
      <c r="L58" s="71"/>
      <c r="M58" s="71"/>
      <c r="N58" s="71"/>
      <c r="O58" s="71"/>
    </row>
    <row r="59" spans="9:82" ht="12.95" customHeight="1" x14ac:dyDescent="0.2">
      <c r="I59" s="71" t="str">
        <f>IF(B59="","",IF(#REF!="OUI",WORKDAY(F59,IF(WEEKDAY(F59,2)&gt;=6,G59,G59-1)),F59+G59-1))</f>
        <v/>
      </c>
      <c r="J59" s="71"/>
      <c r="K59" s="71"/>
      <c r="L59" s="71"/>
      <c r="M59" s="71"/>
      <c r="N59" s="71"/>
      <c r="O59" s="71"/>
    </row>
    <row r="60" spans="9:82" ht="12.95" customHeight="1" x14ac:dyDescent="0.2">
      <c r="I60" s="71" t="str">
        <f>IF(B60="","",IF(#REF!="OUI",WORKDAY(F60,IF(WEEKDAY(F60,2)&gt;=6,G60,G60-1)),F60+G60-1))</f>
        <v/>
      </c>
      <c r="J60" s="71"/>
      <c r="K60" s="71"/>
      <c r="L60" s="71"/>
      <c r="M60" s="71"/>
      <c r="N60" s="71"/>
      <c r="O60" s="71"/>
    </row>
    <row r="61" spans="9:82" ht="12.95" customHeight="1" x14ac:dyDescent="0.2">
      <c r="I61" s="71" t="str">
        <f>IF(B61="","",IF(#REF!="OUI",WORKDAY(F61,IF(WEEKDAY(F61,2)&gt;=6,G61,G61-1)),F61+G61-1))</f>
        <v/>
      </c>
      <c r="J61" s="71"/>
      <c r="K61" s="71"/>
      <c r="L61" s="71"/>
      <c r="M61" s="71"/>
      <c r="N61" s="71"/>
      <c r="O61" s="71"/>
    </row>
    <row r="62" spans="9:82" ht="12.95" customHeight="1" x14ac:dyDescent="0.2">
      <c r="I62" s="71" t="str">
        <f>IF(B62="","",IF(#REF!="OUI",WORKDAY(F62,IF(WEEKDAY(F62,2)&gt;=6,G62,G62-1)),F62+G62-1))</f>
        <v/>
      </c>
      <c r="J62" s="71"/>
      <c r="K62" s="71"/>
      <c r="L62" s="71"/>
      <c r="M62" s="71"/>
      <c r="N62" s="71"/>
      <c r="O62" s="71"/>
    </row>
    <row r="63" spans="9:82" ht="12.95" customHeight="1" x14ac:dyDescent="0.2">
      <c r="I63" s="71" t="str">
        <f>IF(B63="","",IF(#REF!="OUI",WORKDAY(F63,IF(WEEKDAY(F63,2)&gt;=6,G63,G63-1)),F63+G63-1))</f>
        <v/>
      </c>
      <c r="J63" s="71"/>
      <c r="K63" s="71"/>
      <c r="L63" s="71"/>
      <c r="M63" s="71"/>
      <c r="N63" s="71"/>
      <c r="O63" s="71"/>
    </row>
    <row r="64" spans="9:82" ht="12.95" customHeight="1" x14ac:dyDescent="0.2">
      <c r="I64" s="71" t="str">
        <f>IF(B64="","",IF(#REF!="OUI",WORKDAY(F64,IF(WEEKDAY(F64,2)&gt;=6,G64,G64-1)),F64+G64-1))</f>
        <v/>
      </c>
      <c r="J64" s="71"/>
      <c r="K64" s="71"/>
      <c r="L64" s="71"/>
      <c r="M64" s="71"/>
      <c r="N64" s="71"/>
      <c r="O64" s="71"/>
    </row>
    <row r="65" spans="9:15" ht="12.95" customHeight="1" x14ac:dyDescent="0.2">
      <c r="I65" s="71" t="str">
        <f>IF(B65="","",IF(#REF!="OUI",WORKDAY(F65,IF(WEEKDAY(F65,2)&gt;=6,G65,G65-1)),F65+G65-1))</f>
        <v/>
      </c>
      <c r="J65" s="71"/>
      <c r="K65" s="71"/>
      <c r="L65" s="71"/>
      <c r="M65" s="71"/>
      <c r="N65" s="71"/>
      <c r="O65" s="71"/>
    </row>
    <row r="66" spans="9:15" ht="12.95" customHeight="1" x14ac:dyDescent="0.2">
      <c r="I66" s="71" t="str">
        <f>IF(B66="","",IF(#REF!="OUI",WORKDAY(F66,IF(WEEKDAY(F66,2)&gt;=6,G66,G66-1)),F66+G66-1))</f>
        <v/>
      </c>
      <c r="J66" s="71"/>
      <c r="K66" s="71"/>
      <c r="L66" s="71"/>
      <c r="M66" s="71"/>
      <c r="N66" s="71"/>
      <c r="O66" s="71"/>
    </row>
    <row r="67" spans="9:15" ht="12.95" customHeight="1" x14ac:dyDescent="0.2">
      <c r="I67" s="71" t="str">
        <f>IF(B67="","",IF(#REF!="OUI",WORKDAY(F67,IF(WEEKDAY(F67,2)&gt;=6,G67,G67-1)),F67+G67-1))</f>
        <v/>
      </c>
      <c r="J67" s="71"/>
      <c r="K67" s="71"/>
      <c r="L67" s="71"/>
      <c r="M67" s="71"/>
      <c r="N67" s="71"/>
      <c r="O67" s="71"/>
    </row>
    <row r="68" spans="9:15" ht="12.95" customHeight="1" x14ac:dyDescent="0.2">
      <c r="I68" s="71" t="str">
        <f>IF(B68="","",IF(#REF!="OUI",WORKDAY(F68,IF(WEEKDAY(F68,2)&gt;=6,G68,G68-1)),F68+G68-1))</f>
        <v/>
      </c>
      <c r="J68" s="71"/>
      <c r="K68" s="71"/>
      <c r="L68" s="71"/>
      <c r="M68" s="71"/>
      <c r="N68" s="71"/>
      <c r="O68" s="71"/>
    </row>
    <row r="69" spans="9:15" ht="12.95" customHeight="1" x14ac:dyDescent="0.2">
      <c r="I69" s="71" t="str">
        <f>IF(B69="","",IF(#REF!="OUI",WORKDAY(F69,IF(WEEKDAY(F69,2)&gt;=6,G69,G69-1)),F69+G69-1))</f>
        <v/>
      </c>
      <c r="J69" s="71"/>
      <c r="K69" s="71"/>
      <c r="L69" s="71"/>
      <c r="M69" s="71"/>
      <c r="N69" s="71"/>
      <c r="O69" s="71"/>
    </row>
    <row r="70" spans="9:15" ht="12.95" customHeight="1" x14ac:dyDescent="0.2">
      <c r="I70" s="71" t="str">
        <f>IF(B70="","",IF(#REF!="OUI",WORKDAY(F70,IF(WEEKDAY(F70,2)&gt;=6,G70,G70-1)),F70+G70-1))</f>
        <v/>
      </c>
      <c r="J70" s="71"/>
      <c r="K70" s="71"/>
      <c r="L70" s="71"/>
      <c r="M70" s="71"/>
      <c r="N70" s="71"/>
      <c r="O70" s="71"/>
    </row>
    <row r="71" spans="9:15" ht="12.95" customHeight="1" x14ac:dyDescent="0.2">
      <c r="I71" s="71" t="str">
        <f>IF(B71="","",IF(#REF!="OUI",WORKDAY(F71,IF(WEEKDAY(F71,2)&gt;=6,G71,G71-1)),F71+G71-1))</f>
        <v/>
      </c>
      <c r="J71" s="71"/>
      <c r="K71" s="71"/>
      <c r="L71" s="71"/>
      <c r="M71" s="71"/>
      <c r="N71" s="71"/>
      <c r="O71" s="71"/>
    </row>
    <row r="72" spans="9:15" ht="12.95" customHeight="1" x14ac:dyDescent="0.2">
      <c r="I72" s="71" t="str">
        <f>IF(B72="","",IF(#REF!="OUI",WORKDAY(F72,IF(WEEKDAY(F72,2)&gt;=6,G72,G72-1)),F72+G72-1))</f>
        <v/>
      </c>
      <c r="J72" s="71"/>
      <c r="K72" s="71"/>
      <c r="L72" s="71"/>
      <c r="M72" s="71"/>
      <c r="N72" s="71"/>
      <c r="O72" s="71"/>
    </row>
    <row r="73" spans="9:15" ht="12.95" customHeight="1" x14ac:dyDescent="0.2">
      <c r="I73" s="71" t="str">
        <f>IF(B73="","",IF(#REF!="OUI",WORKDAY(F73,IF(WEEKDAY(F73,2)&gt;=6,G73,G73-1)),F73+G73-1))</f>
        <v/>
      </c>
      <c r="J73" s="71"/>
      <c r="K73" s="71"/>
      <c r="L73" s="71"/>
      <c r="M73" s="71"/>
      <c r="N73" s="71"/>
      <c r="O73" s="71"/>
    </row>
    <row r="74" spans="9:15" ht="12.95" customHeight="1" x14ac:dyDescent="0.2">
      <c r="I74" s="71" t="str">
        <f>IF(B74="","",IF(#REF!="OUI",WORKDAY(F74,IF(WEEKDAY(F74,2)&gt;=6,G74,G74-1)),F74+G74-1))</f>
        <v/>
      </c>
      <c r="J74" s="71"/>
      <c r="K74" s="71"/>
      <c r="L74" s="71"/>
      <c r="M74" s="71"/>
      <c r="N74" s="71"/>
      <c r="O74" s="71"/>
    </row>
    <row r="75" spans="9:15" ht="12.95" customHeight="1" x14ac:dyDescent="0.2">
      <c r="I75" s="71" t="str">
        <f>IF(B75="","",IF(#REF!="OUI",WORKDAY(F75,IF(WEEKDAY(F75,2)&gt;=6,G75,G75-1)),F75+G75-1))</f>
        <v/>
      </c>
      <c r="J75" s="71"/>
      <c r="K75" s="71"/>
      <c r="L75" s="71"/>
      <c r="M75" s="71"/>
      <c r="N75" s="71"/>
      <c r="O75" s="71"/>
    </row>
    <row r="76" spans="9:15" ht="12.95" customHeight="1" x14ac:dyDescent="0.2">
      <c r="I76" s="71" t="str">
        <f>IF(B76="","",IF(#REF!="OUI",WORKDAY(F76,IF(WEEKDAY(F76,2)&gt;=6,G76,G76-1)),F76+G76-1))</f>
        <v/>
      </c>
      <c r="J76" s="71"/>
      <c r="K76" s="71"/>
      <c r="L76" s="71"/>
      <c r="M76" s="71"/>
      <c r="N76" s="71"/>
      <c r="O76" s="71"/>
    </row>
    <row r="77" spans="9:15" ht="12.95" customHeight="1" x14ac:dyDescent="0.2">
      <c r="I77" s="71" t="str">
        <f>IF(B77="","",IF(#REF!="OUI",WORKDAY(F77,IF(WEEKDAY(F77,2)&gt;=6,G77,G77-1)),F77+G77-1))</f>
        <v/>
      </c>
      <c r="J77" s="71"/>
      <c r="K77" s="71"/>
      <c r="L77" s="71"/>
      <c r="M77" s="71"/>
      <c r="N77" s="71"/>
      <c r="O77" s="71"/>
    </row>
    <row r="78" spans="9:15" ht="12.95" customHeight="1" x14ac:dyDescent="0.2">
      <c r="I78" s="71" t="str">
        <f>IF(B78="","",IF(#REF!="OUI",WORKDAY(F78,IF(WEEKDAY(F78,2)&gt;=6,G78,G78-1)),F78+G78-1))</f>
        <v/>
      </c>
      <c r="J78" s="71"/>
      <c r="K78" s="71"/>
      <c r="L78" s="71"/>
      <c r="M78" s="71"/>
      <c r="N78" s="71"/>
      <c r="O78" s="71"/>
    </row>
    <row r="79" spans="9:15" ht="12.95" customHeight="1" x14ac:dyDescent="0.2">
      <c r="I79" s="71" t="str">
        <f>IF(B79="","",IF(#REF!="OUI",WORKDAY(F79,IF(WEEKDAY(F79,2)&gt;=6,G79,G79-1)),F79+G79-1))</f>
        <v/>
      </c>
      <c r="J79" s="71"/>
      <c r="K79" s="71"/>
      <c r="L79" s="71"/>
      <c r="M79" s="71"/>
      <c r="N79" s="71"/>
      <c r="O79" s="71"/>
    </row>
    <row r="80" spans="9:15" ht="12.95" customHeight="1" x14ac:dyDescent="0.2">
      <c r="I80" s="71" t="str">
        <f>IF(B80="","",IF(#REF!="OUI",WORKDAY(F80,IF(WEEKDAY(F80,2)&gt;=6,G80,G80-1)),F80+G80-1))</f>
        <v/>
      </c>
      <c r="J80" s="71"/>
      <c r="K80" s="71"/>
      <c r="L80" s="71"/>
      <c r="M80" s="71"/>
      <c r="N80" s="71"/>
      <c r="O80" s="71"/>
    </row>
    <row r="81" spans="9:15" ht="12.95" customHeight="1" x14ac:dyDescent="0.2">
      <c r="I81" s="71" t="str">
        <f>IF(B81="","",IF(#REF!="OUI",WORKDAY(F81,IF(WEEKDAY(F81,2)&gt;=6,G81,G81-1)),F81+G81-1))</f>
        <v/>
      </c>
      <c r="J81" s="71"/>
      <c r="K81" s="71"/>
      <c r="L81" s="71"/>
      <c r="M81" s="71"/>
      <c r="N81" s="71"/>
      <c r="O81" s="71"/>
    </row>
    <row r="82" spans="9:15" ht="12.95" customHeight="1" x14ac:dyDescent="0.2">
      <c r="I82" s="71" t="str">
        <f>IF(B82="","",IF(#REF!="OUI",WORKDAY(F82,IF(WEEKDAY(F82,2)&gt;=6,G82,G82-1)),F82+G82-1))</f>
        <v/>
      </c>
      <c r="J82" s="71"/>
      <c r="K82" s="71"/>
      <c r="L82" s="71"/>
      <c r="M82" s="71"/>
      <c r="N82" s="71"/>
      <c r="O82" s="71"/>
    </row>
    <row r="83" spans="9:15" ht="12.95" customHeight="1" x14ac:dyDescent="0.2">
      <c r="I83" s="71" t="str">
        <f>IF(B83="","",IF(#REF!="OUI",WORKDAY(F83,IF(WEEKDAY(F83,2)&gt;=6,G83,G83-1)),F83+G83-1))</f>
        <v/>
      </c>
      <c r="J83" s="71"/>
      <c r="K83" s="71"/>
      <c r="L83" s="71"/>
      <c r="M83" s="71"/>
      <c r="N83" s="71"/>
      <c r="O83" s="71"/>
    </row>
    <row r="84" spans="9:15" ht="12.95" customHeight="1" x14ac:dyDescent="0.2">
      <c r="I84" s="71" t="str">
        <f>IF(B84="","",IF(#REF!="OUI",WORKDAY(F84,IF(WEEKDAY(F84,2)&gt;=6,G84,G84-1)),F84+G84-1))</f>
        <v/>
      </c>
      <c r="J84" s="71"/>
      <c r="K84" s="71"/>
      <c r="L84" s="71"/>
      <c r="M84" s="71"/>
      <c r="N84" s="71"/>
      <c r="O84" s="71"/>
    </row>
    <row r="85" spans="9:15" ht="12.95" customHeight="1" x14ac:dyDescent="0.2">
      <c r="I85" s="71" t="str">
        <f>IF(B85="","",IF(#REF!="OUI",WORKDAY(F85,IF(WEEKDAY(F85,2)&gt;=6,G85,G85-1)),F85+G85-1))</f>
        <v/>
      </c>
      <c r="J85" s="71"/>
      <c r="K85" s="71"/>
      <c r="L85" s="71"/>
      <c r="M85" s="71"/>
      <c r="N85" s="71"/>
      <c r="O85" s="71"/>
    </row>
    <row r="86" spans="9:15" ht="12.95" customHeight="1" x14ac:dyDescent="0.2">
      <c r="I86" s="71" t="str">
        <f>IF(B86="","",IF(#REF!="OUI",WORKDAY(F86,IF(WEEKDAY(F86,2)&gt;=6,G86,G86-1)),F86+G86-1))</f>
        <v/>
      </c>
      <c r="J86" s="71"/>
      <c r="K86" s="71"/>
      <c r="L86" s="71"/>
      <c r="M86" s="71"/>
      <c r="N86" s="71"/>
      <c r="O86" s="71"/>
    </row>
    <row r="87" spans="9:15" ht="12.95" customHeight="1" x14ac:dyDescent="0.2">
      <c r="I87" s="71" t="str">
        <f>IF(B87="","",IF(#REF!="OUI",WORKDAY(F87,IF(WEEKDAY(F87,2)&gt;=6,G87,G87-1)),F87+G87-1))</f>
        <v/>
      </c>
      <c r="J87" s="71"/>
      <c r="K87" s="71"/>
      <c r="L87" s="71"/>
      <c r="M87" s="71"/>
      <c r="N87" s="71"/>
      <c r="O87" s="71"/>
    </row>
    <row r="88" spans="9:15" ht="12.95" customHeight="1" x14ac:dyDescent="0.2">
      <c r="I88" s="71" t="str">
        <f>IF(B88="","",IF(#REF!="OUI",WORKDAY(F88,IF(WEEKDAY(F88,2)&gt;=6,G88,G88-1)),F88+G88-1))</f>
        <v/>
      </c>
      <c r="J88" s="71"/>
      <c r="K88" s="71"/>
      <c r="L88" s="71"/>
      <c r="M88" s="71"/>
      <c r="N88" s="71"/>
      <c r="O88" s="71"/>
    </row>
    <row r="89" spans="9:15" ht="12.95" customHeight="1" x14ac:dyDescent="0.2">
      <c r="I89" s="71" t="str">
        <f>IF(B89="","",IF(#REF!="OUI",WORKDAY(F89,IF(WEEKDAY(F89,2)&gt;=6,G89,G89-1)),F89+G89-1))</f>
        <v/>
      </c>
      <c r="J89" s="71"/>
      <c r="K89" s="71"/>
      <c r="L89" s="71"/>
      <c r="M89" s="71"/>
      <c r="N89" s="71"/>
      <c r="O89" s="71"/>
    </row>
    <row r="90" spans="9:15" ht="12.95" customHeight="1" x14ac:dyDescent="0.2">
      <c r="I90" s="71" t="str">
        <f>IF(B90="","",IF(#REF!="OUI",WORKDAY(F90,IF(WEEKDAY(F90,2)&gt;=6,G90,G90-1)),F90+G90-1))</f>
        <v/>
      </c>
      <c r="J90" s="71"/>
      <c r="K90" s="71"/>
      <c r="L90" s="71"/>
      <c r="M90" s="71"/>
      <c r="N90" s="71"/>
      <c r="O90" s="71"/>
    </row>
    <row r="91" spans="9:15" ht="12.95" customHeight="1" x14ac:dyDescent="0.2">
      <c r="I91" s="71" t="str">
        <f>IF(B91="","",IF(#REF!="OUI",WORKDAY(F91,IF(WEEKDAY(F91,2)&gt;=6,G91,G91-1)),F91+G91-1))</f>
        <v/>
      </c>
      <c r="J91" s="71"/>
      <c r="K91" s="71"/>
      <c r="L91" s="71"/>
      <c r="M91" s="71"/>
      <c r="N91" s="71"/>
      <c r="O91" s="71"/>
    </row>
    <row r="92" spans="9:15" ht="12.95" customHeight="1" x14ac:dyDescent="0.2">
      <c r="I92" s="71" t="str">
        <f>IF(B92="","",IF(#REF!="OUI",WORKDAY(F92,IF(WEEKDAY(F92,2)&gt;=6,G92,G92-1)),F92+G92-1))</f>
        <v/>
      </c>
      <c r="J92" s="71"/>
      <c r="K92" s="71"/>
      <c r="L92" s="71"/>
      <c r="M92" s="71"/>
      <c r="N92" s="71"/>
      <c r="O92" s="71"/>
    </row>
    <row r="93" spans="9:15" x14ac:dyDescent="0.2">
      <c r="I93" s="71" t="str">
        <f>IF(B93="","",IF(#REF!="OUI",WORKDAY(F93,IF(WEEKDAY(F93,2)&gt;=6,G93,G93-1)),F93+G93-1))</f>
        <v/>
      </c>
      <c r="J93" s="71"/>
      <c r="K93" s="71"/>
      <c r="L93" s="71"/>
      <c r="M93" s="71"/>
      <c r="N93" s="71"/>
      <c r="O93" s="71"/>
    </row>
    <row r="94" spans="9:15" x14ac:dyDescent="0.2">
      <c r="I94" s="71" t="str">
        <f>IF(B94="","",IF(#REF!="OUI",WORKDAY(F94,IF(WEEKDAY(F94,2)&gt;=6,G94,G94-1)),F94+G94-1))</f>
        <v/>
      </c>
      <c r="J94" s="71"/>
      <c r="K94" s="71"/>
      <c r="L94" s="71"/>
      <c r="M94" s="71"/>
      <c r="N94" s="71"/>
      <c r="O94" s="71"/>
    </row>
    <row r="95" spans="9:15" x14ac:dyDescent="0.2">
      <c r="I95" s="71" t="str">
        <f>IF(B95="","",IF(#REF!="OUI",WORKDAY(F95,IF(WEEKDAY(F95,2)&gt;=6,G95,G95-1)),F95+G95-1))</f>
        <v/>
      </c>
      <c r="J95" s="71"/>
      <c r="K95" s="71"/>
      <c r="L95" s="71"/>
      <c r="M95" s="71"/>
      <c r="N95" s="71"/>
      <c r="O95" s="71"/>
    </row>
    <row r="96" spans="9:15" x14ac:dyDescent="0.2">
      <c r="I96" s="71" t="str">
        <f>IF(B96="","",IF(#REF!="OUI",WORKDAY(F96,IF(WEEKDAY(F96,2)&gt;=6,G96,G96-1)),F96+G96-1))</f>
        <v/>
      </c>
      <c r="J96" s="71"/>
      <c r="K96" s="71"/>
      <c r="L96" s="71"/>
      <c r="M96" s="71"/>
      <c r="N96" s="71"/>
      <c r="O96" s="71"/>
    </row>
    <row r="97" spans="9:15" x14ac:dyDescent="0.2">
      <c r="I97" s="71" t="str">
        <f>IF(B97="","",IF(#REF!="OUI",WORKDAY(F97,IF(WEEKDAY(F97,2)&gt;=6,G97,G97-1)),F97+G97-1))</f>
        <v/>
      </c>
      <c r="J97" s="71"/>
      <c r="K97" s="71"/>
      <c r="L97" s="71"/>
      <c r="M97" s="71"/>
      <c r="N97" s="71"/>
      <c r="O97" s="71"/>
    </row>
    <row r="98" spans="9:15" x14ac:dyDescent="0.2">
      <c r="I98" s="71" t="str">
        <f>IF(B98="","",IF(#REF!="OUI",WORKDAY(F98,IF(WEEKDAY(F98,2)&gt;=6,G98,G98-1)),F98+G98-1))</f>
        <v/>
      </c>
      <c r="J98" s="71"/>
      <c r="K98" s="71"/>
      <c r="L98" s="71"/>
      <c r="M98" s="71"/>
      <c r="N98" s="71"/>
      <c r="O98" s="71"/>
    </row>
  </sheetData>
  <mergeCells count="28">
    <mergeCell ref="CB8:CB10"/>
    <mergeCell ref="CC8:CC10"/>
    <mergeCell ref="CD8:CD10"/>
    <mergeCell ref="E9:F9"/>
    <mergeCell ref="G9:G10"/>
    <mergeCell ref="H9:I9"/>
    <mergeCell ref="J9:K9"/>
    <mergeCell ref="L9:L10"/>
    <mergeCell ref="M9:N9"/>
    <mergeCell ref="E8:I8"/>
    <mergeCell ref="J8:N8"/>
    <mergeCell ref="O8:O10"/>
    <mergeCell ref="P8:P10"/>
    <mergeCell ref="BZ8:BZ10"/>
    <mergeCell ref="CA8:CA10"/>
    <mergeCell ref="A5:B5"/>
    <mergeCell ref="C5:D5"/>
    <mergeCell ref="A6:D6"/>
    <mergeCell ref="A8:A10"/>
    <mergeCell ref="B8:B10"/>
    <mergeCell ref="C8:C10"/>
    <mergeCell ref="D8:D10"/>
    <mergeCell ref="A4:D4"/>
    <mergeCell ref="A1:D1"/>
    <mergeCell ref="A2:B2"/>
    <mergeCell ref="C2:D2"/>
    <mergeCell ref="A3:B3"/>
    <mergeCell ref="C3:D3"/>
  </mergeCells>
  <conditionalFormatting sqref="S7:BY7">
    <cfRule type="expression" dxfId="21" priority="7">
      <formula>IF(AND(T$7=S$7,R$7&lt;&gt;S$7),FALSE,TRUE)</formula>
    </cfRule>
  </conditionalFormatting>
  <conditionalFormatting sqref="R12:BY98">
    <cfRule type="expression" dxfId="20" priority="8" stopIfTrue="1">
      <formula>$B12=""</formula>
    </cfRule>
  </conditionalFormatting>
  <conditionalFormatting sqref="R11:BY39">
    <cfRule type="expression" dxfId="11" priority="9">
      <formula>AND($C11="Non critique",VALUE(R$6&amp;IF(VALUE(R$8)&lt;10,"0","")&amp;R$8)&gt;=VALUE($K11&amp;IF($J11&lt;10,"0","")&amp;$J11), VALUE(R$6&amp;IF(VALUE(R$8)&lt;10,"0","")&amp;R$8)&lt;=VALUE($N11&amp;IF($M11&lt;10,"0","")&amp;$M11))</formula>
    </cfRule>
    <cfRule type="expression" dxfId="19" priority="10">
      <formula>AND($C11="Critique",VALUE(R$6&amp;IF(VALUE(R$8)&lt;10,"0","")&amp;R$8)&gt;=VALUE($K11&amp;IF($J11&lt;10,"0","")&amp;$J11), VALUE(R$6&amp;IF(VALUE(R$8)&lt;10,"0","")&amp;R$8)&lt;=VALUE($N11&amp;IF($M11&lt;10,"0","")&amp;$M11))</formula>
    </cfRule>
  </conditionalFormatting>
  <conditionalFormatting sqref="P12:P39">
    <cfRule type="containsText" dxfId="18" priority="3" operator="containsText" text="Non commencée">
      <formula>NOT(ISERROR(SEARCH("Non commencée",P12)))</formula>
    </cfRule>
    <cfRule type="containsText" dxfId="17" priority="4" operator="containsText" text="En retard">
      <formula>NOT(ISERROR(SEARCH("En retard",P12)))</formula>
    </cfRule>
    <cfRule type="containsText" dxfId="16" priority="5" operator="containsText" text="En cours">
      <formula>NOT(ISERROR(SEARCH("En cours",P12)))</formula>
    </cfRule>
    <cfRule type="containsText" dxfId="15" priority="6" operator="containsText" text="Terminée">
      <formula>NOT(ISERROR(SEARCH("Terminée",P12)))</formula>
    </cfRule>
  </conditionalFormatting>
  <conditionalFormatting sqref="R8:BY39">
    <cfRule type="expression" dxfId="14" priority="2">
      <formula>AND($Q$6=R$8,$Q$5=R$6)</formula>
    </cfRule>
  </conditionalFormatting>
  <conditionalFormatting sqref="O11:O39">
    <cfRule type="dataBar" priority="11">
      <dataBar>
        <cfvo type="percent" val="0"/>
        <cfvo type="percent" val="100"/>
        <color theme="8" tint="0.39997558519241921"/>
      </dataBar>
      <extLst>
        <ext xmlns:x14="http://schemas.microsoft.com/office/spreadsheetml/2009/9/main" uri="{B025F937-C7B1-47D3-B67F-A62EFF666E3E}">
          <x14:id>{6795C438-383F-489A-9ED6-42915F9C3D41}</x14:id>
        </ext>
      </extLst>
    </cfRule>
  </conditionalFormatting>
  <conditionalFormatting sqref="S6:BY6">
    <cfRule type="expression" dxfId="13" priority="1">
      <formula>IF(AND(T$6=S$6,S$6&lt;&gt;R$6),FALSE,TRUE)</formula>
    </cfRule>
  </conditionalFormatting>
  <conditionalFormatting sqref="R7:BY98">
    <cfRule type="expression" dxfId="12" priority="13">
      <formula>AND(R$7=$Q$2,$B7&lt;&gt;"")</formula>
    </cfRule>
  </conditionalFormatting>
  <pageMargins left="0.25" right="0.25" top="0.75" bottom="0.75" header="0.3" footer="0.3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17</xdr:col>
                    <xdr:colOff>38100</xdr:colOff>
                    <xdr:row>8</xdr:row>
                    <xdr:rowOff>19050</xdr:rowOff>
                  </from>
                  <to>
                    <xdr:col>77</xdr:col>
                    <xdr:colOff>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795C438-383F-489A-9ED6-42915F9C3D41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O11:O39</xm:sqref>
        </x14:conditionalFormatting>
        <x14:conditionalFormatting xmlns:xm="http://schemas.microsoft.com/office/excel/2006/main">
          <x14:cfRule type="iconSet" priority="12" id="{48A30ABF-5AD9-49BF-B60D-05E0F57D68DC}">
            <x14:iconSet iconSet="3Flags" custom="1">
              <x14:cfvo type="percent">
                <xm:f>0</xm:f>
              </x14:cfvo>
              <x14:cfvo type="num">
                <xm:f>2</xm:f>
              </x14:cfvo>
              <x14:cfvo type="num">
                <xm:f>2</xm:f>
              </x14:cfvo>
              <x14:cfIcon iconSet="3Flags" iconId="0"/>
              <x14:cfIcon iconSet="NoIcons" iconId="0"/>
              <x14:cfIcon iconSet="3Flags" iconId="2"/>
            </x14:iconSet>
          </x14:cfRule>
          <xm:sqref>R11:BY39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[1]Liste!#REF!</xm:f>
          </x14:formula1>
          <xm:sqref>C12:C39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GANTT</vt:lpstr>
      <vt:lpstr>GANTT!Zone_d_impression</vt:lpstr>
    </vt:vector>
  </TitlesOfParts>
  <Company>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HANOTTE Helene, Laval beck</dc:creator>
  <cp:lastModifiedBy>Ecole</cp:lastModifiedBy>
  <dcterms:created xsi:type="dcterms:W3CDTF">2019-02-22T14:53:58Z</dcterms:created>
  <dcterms:modified xsi:type="dcterms:W3CDTF">2019-02-25T09:39:18Z</dcterms:modified>
</cp:coreProperties>
</file>