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162BAE6D-9122-47AB-B504-6E51529AF08C}" xr6:coauthVersionLast="47" xr6:coauthVersionMax="47" xr10:uidLastSave="{00000000-0000-0000-0000-000000000000}"/>
  <bookViews>
    <workbookView xWindow="-120" yWindow="-120" windowWidth="29040" windowHeight="15840" tabRatio="688" activeTab="1" xr2:uid="{E0F2767D-9DFC-4D6B-AA61-7E16D14A484B}"/>
  </bookViews>
  <sheets>
    <sheet name="Stats jour" sheetId="18" r:id="rId1"/>
    <sheet name="TCD" sheetId="48" r:id="rId2"/>
    <sheet name="Centre d'appel" sheetId="10" r:id="rId3"/>
    <sheet name="Compteur R" sheetId="47" r:id="rId4"/>
  </sheets>
  <externalReferences>
    <externalReference r:id="rId5"/>
    <externalReference r:id="rId6"/>
    <externalReference r:id="rId7"/>
  </externalReferences>
  <definedNames>
    <definedName name="Action" localSheetId="0">[1]Source!$L$2:$L$6</definedName>
    <definedName name="Action">#REF!</definedName>
    <definedName name="Action_MConnect" localSheetId="0">[1]Source!$L$16:$L$26</definedName>
    <definedName name="Action_MConnect">#REF!</definedName>
    <definedName name="Agent" localSheetId="0">[1]Source!$A$2:$A$4</definedName>
    <definedName name="Agent">#REF!</definedName>
    <definedName name="Agent_CA" localSheetId="0">[1]Source!$A$14:$A$16</definedName>
    <definedName name="Agent_CA">#REF!</definedName>
    <definedName name="Agent_N2" localSheetId="0">[1]Source!$A$19:$A$21</definedName>
    <definedName name="Agent_N2">#REF!</definedName>
    <definedName name="AgentN2">#REF!</definedName>
    <definedName name="Agents">#REF!</definedName>
    <definedName name="Aides_développement">#REF!</definedName>
    <definedName name="Autographe___Collection">#REF!</definedName>
    <definedName name="Autre_service">#REF!</definedName>
    <definedName name="Autre_service_N2">#REF!</definedName>
    <definedName name="Autres">#REF!</definedName>
    <definedName name="Autres_CA">#REF!</definedName>
    <definedName name="Budget_Trésor">#REF!</definedName>
    <definedName name="Budget_Trésor_N2">#REF!</definedName>
    <definedName name="Bugs_Evolutions" localSheetId="0">[1]Source!$J$40:$J$41</definedName>
    <definedName name="Bugs_Evolutions">#REF!</definedName>
    <definedName name="Cat_demande_Gouv" localSheetId="0">[1]Source!$G$9:$G$11</definedName>
    <definedName name="Cat_demande_Gouv">#REF!</definedName>
    <definedName name="Catégorie_demande" localSheetId="0">[1]Source!$G$2:$G$4</definedName>
    <definedName name="Catégorie_demande_CA" localSheetId="0">[1]Source!$G$21:$G$24</definedName>
    <definedName name="Catégorie_demande_CA">#REF!</definedName>
    <definedName name="Catégorie_demande_MG">#REF!</definedName>
    <definedName name="Catégorie_TS_part">#REF!</definedName>
    <definedName name="Catégorie_TS_PRO">#REF!</definedName>
    <definedName name="CatN1">'Centre d''appel'!$Q:$Q</definedName>
    <definedName name="Covid19">#REF!</definedName>
    <definedName name="Covid19_PRO">#REF!</definedName>
    <definedName name="Création_activité" localSheetId="0">[1]Source!#REF!</definedName>
    <definedName name="DateGV">[2]Gouv.mc!$B:$B</definedName>
    <definedName name="DateGV2">#REF!</definedName>
    <definedName name="DateMC2">#REF!</definedName>
    <definedName name="DateMCo">[2]MConnect!$E:$E</definedName>
    <definedName name="DateMG">#REF!</definedName>
    <definedName name="DateMG2">#REF!</definedName>
    <definedName name="DateN1">'[2]N1 Gouv.mc'!$B:$B</definedName>
    <definedName name="DateNiv1">'Centre d''appel'!$B:$B</definedName>
    <definedName name="DateRemN2">'Compteur R'!$Q:$Q</definedName>
    <definedName name="Domaine_MI" localSheetId="0">[1]Source!$C$19:$C$22</definedName>
    <definedName name="Domaine_MI">#REF!</definedName>
    <definedName name="Education">#REF!</definedName>
    <definedName name="Education_N2">#REF!</definedName>
    <definedName name="Emploi">#REF!</definedName>
    <definedName name="Emploi_N2">#REF!</definedName>
    <definedName name="Emploi_social">#REF!</definedName>
    <definedName name="En_cours_activité">#REF!</definedName>
    <definedName name="Environnement" localSheetId="0">[1]Source!$C$13:$C$14</definedName>
    <definedName name="Evenements_de_vie">#REF!</definedName>
    <definedName name="Expansion_économique">#REF!</definedName>
    <definedName name="Expansion_économique_N2">#REF!</definedName>
    <definedName name="Famille_demande">#REF!</definedName>
    <definedName name="Famille_demande_N2">#REF!</definedName>
    <definedName name="Fiscalité">#REF!</definedName>
    <definedName name="Fiscalité_N2">#REF!</definedName>
    <definedName name="Fréquence">#REF!</definedName>
    <definedName name="Gouv.mc">#REF!</definedName>
    <definedName name="Gouv.mc_CA">#REF!</definedName>
    <definedName name="listecatpart">#REF!</definedName>
    <definedName name="listecatpro">#REF!</definedName>
    <definedName name="Local_travaux">#REF!</definedName>
    <definedName name="Logement">#REF!</definedName>
    <definedName name="Logement_Domaines">#REF!</definedName>
    <definedName name="Logement_Domaines_N2">#REF!</definedName>
    <definedName name="Maintenances___Incidents" localSheetId="0">[1]Source!$J$35:$J$36</definedName>
    <definedName name="Maintenances_Incidents">#REF!</definedName>
    <definedName name="MConnect" localSheetId="0">[1]Source!$I$45:$I$70</definedName>
    <definedName name="MConnect_CA">#REF!</definedName>
    <definedName name="MConnect_N2">#REF!</definedName>
    <definedName name="Monguichet">#REF!</definedName>
    <definedName name="Monguichet_CA">#REF!</definedName>
    <definedName name="Monguichet_N2">#REF!</definedName>
    <definedName name="Nationalité_résidence">#REF!</definedName>
    <definedName name="Non_recevable_gouv">#REF!</definedName>
    <definedName name="Non_reicevable">#REF!</definedName>
    <definedName name="Oui">#REF!</definedName>
    <definedName name="Priorité">#REF!</definedName>
    <definedName name="Propriété_intellectuelle">#REF!</definedName>
    <definedName name="Qui_apporte_la_solution">#REF!</definedName>
    <definedName name="Qui_apporte_la_solution_gouv">#REF!</definedName>
    <definedName name="Qui_apporte_la_solution_MConnect">#REF!</definedName>
    <definedName name="Relations_administration">#REF!</definedName>
    <definedName name="Remontée_N3">#REF!</definedName>
    <definedName name="Réseaux_publications">#REF!</definedName>
    <definedName name="Résidents">#REF!</definedName>
    <definedName name="Résidents_N2">#REF!</definedName>
    <definedName name="Résolution" localSheetId="0">[1]Source!#REF!</definedName>
    <definedName name="Santé">#REF!</definedName>
    <definedName name="Santé_N2">#REF!</definedName>
    <definedName name="Sécurité_prévention">#REF!</definedName>
    <definedName name="Services_CA">#REF!</definedName>
    <definedName name="Social_santé_famille">#REF!</definedName>
    <definedName name="SPAM">#REF!</definedName>
    <definedName name="Statut" localSheetId="0">[1]Source!$E$2:$E$5</definedName>
    <definedName name="Statut">#REF!</definedName>
    <definedName name="Statut_BE" localSheetId="0">[1]Source!$E$20:$E$22</definedName>
    <definedName name="Statut_BE">#REF!</definedName>
    <definedName name="Statut_CA" localSheetId="0">[1]Source!$E$14:$E$16</definedName>
    <definedName name="Statut_CA">#REF!</definedName>
    <definedName name="Statut_MI" localSheetId="0">[1]Source!$E$25:$E$26</definedName>
    <definedName name="StatutN1">'Centre d''appel'!$E:$E</definedName>
    <definedName name="Sujet">#REF!</definedName>
    <definedName name="Téléservices">#REF!</definedName>
    <definedName name="Téléservices_CA">#REF!</definedName>
    <definedName name="Temps_libre">#REF!</definedName>
    <definedName name="test">[3]Source!$K$34:$K$35</definedName>
    <definedName name="Titres_circulation">#REF!</definedName>
    <definedName name="Titres_circulation_N2">#REF!</definedName>
    <definedName name="Transféré_vers">#REF!</definedName>
    <definedName name="Transfert_CA" localSheetId="0">[1]Source!$O$19:$O$20</definedName>
    <definedName name="Transfert_CA">#REF!</definedName>
    <definedName name="Transfert_demande">#REF!</definedName>
    <definedName name="Transfert_demande_gouv" localSheetId="0">[1]Source!$N$36:$N$74</definedName>
    <definedName name="Transfert_demande_gouv">#REF!</definedName>
    <definedName name="Transfert_demande_hors_MonGuichet">#REF!</definedName>
    <definedName name="Transfert_demande_hors_sujet">#REF!</definedName>
    <definedName name="Transfert_demande_Téléservices">#REF!</definedName>
    <definedName name="Transfert_demandes_hors_sujet">#REF!</definedName>
    <definedName name="Transfert_demandes_HS">#REF!</definedName>
    <definedName name="Transport">#REF!</definedName>
    <definedName name="Transport_mobilité">#REF!</definedName>
    <definedName name="TS_entreprises">#REF!</definedName>
    <definedName name="TS_Particulier_PRO" localSheetId="0">[1]Source!$R$2:$R$3</definedName>
    <definedName name="TS_Particulier_PRO">#REF!</definedName>
    <definedName name="TS_Particuliers">#REF!</definedName>
    <definedName name="Type_demande" localSheetId="0">[1]Source!$C$26:$C$27</definedName>
    <definedName name="Type_demande">#REF!</definedName>
    <definedName name="Type_demande_MConnect" localSheetId="0">[1]Source!$I$46:$I$70</definedName>
    <definedName name="Type_demandes">#REF!</definedName>
    <definedName name="Type_demandeur">#REF!</definedName>
    <definedName name="Type_MEP" localSheetId="0">[1]Source!$A$25:$A$29</definedName>
    <definedName name="Type_MI">#REF!</definedName>
  </definedNames>
  <calcPr calcId="191029"/>
  <pivotCaches>
    <pivotCache cacheId="6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29" i="47" l="1"/>
  <c r="R329" i="47"/>
  <c r="S328" i="47"/>
  <c r="R328" i="47"/>
  <c r="S327" i="47"/>
  <c r="R327" i="47"/>
  <c r="S326" i="47"/>
  <c r="R326" i="47"/>
  <c r="S325" i="47"/>
  <c r="R325" i="47"/>
  <c r="S324" i="47"/>
  <c r="R324" i="47"/>
  <c r="S323" i="47"/>
  <c r="R323" i="47"/>
  <c r="S322" i="47"/>
  <c r="R322" i="47"/>
  <c r="S321" i="47"/>
  <c r="R321" i="47"/>
  <c r="S320" i="47"/>
  <c r="R320" i="47"/>
  <c r="S319" i="47"/>
  <c r="R319" i="47"/>
  <c r="S318" i="47"/>
  <c r="R318" i="47"/>
  <c r="S317" i="47"/>
  <c r="R317" i="47"/>
  <c r="S316" i="47"/>
  <c r="R316" i="47"/>
  <c r="S315" i="47"/>
  <c r="R315" i="47"/>
  <c r="S314" i="47"/>
  <c r="R314" i="47"/>
  <c r="S313" i="47"/>
  <c r="R313" i="47"/>
  <c r="S312" i="47"/>
  <c r="R312" i="47"/>
  <c r="S311" i="47"/>
  <c r="R311" i="47"/>
  <c r="S310" i="47"/>
  <c r="R310" i="47"/>
  <c r="S309" i="47"/>
  <c r="R309" i="47"/>
  <c r="S308" i="47"/>
  <c r="R308" i="47"/>
  <c r="S307" i="47"/>
  <c r="R307" i="47"/>
  <c r="S306" i="47"/>
  <c r="R306" i="47"/>
  <c r="S305" i="47"/>
  <c r="R305" i="47"/>
  <c r="S304" i="47"/>
  <c r="R304" i="47"/>
  <c r="S303" i="47"/>
  <c r="R303" i="47"/>
  <c r="S302" i="47"/>
  <c r="R302" i="47"/>
  <c r="S301" i="47"/>
  <c r="R301" i="47"/>
  <c r="S300" i="47"/>
  <c r="R300" i="47"/>
  <c r="S299" i="47"/>
  <c r="R299" i="47"/>
  <c r="S296" i="47"/>
  <c r="R296" i="47"/>
  <c r="S295" i="47"/>
  <c r="R295" i="47"/>
  <c r="S294" i="47"/>
  <c r="R294" i="47"/>
  <c r="S293" i="47"/>
  <c r="R293" i="47"/>
  <c r="S292" i="47"/>
  <c r="R292" i="47"/>
  <c r="S291" i="47"/>
  <c r="R291" i="47"/>
  <c r="S290" i="47"/>
  <c r="R290" i="47"/>
  <c r="S289" i="47"/>
  <c r="R289" i="47"/>
  <c r="S288" i="47"/>
  <c r="R288" i="47"/>
  <c r="S287" i="47"/>
  <c r="R287" i="47"/>
  <c r="S286" i="47"/>
  <c r="R286" i="47"/>
  <c r="S285" i="47"/>
  <c r="R285" i="47"/>
  <c r="S284" i="47"/>
  <c r="R284" i="47"/>
  <c r="S283" i="47"/>
  <c r="R283" i="47"/>
  <c r="S282" i="47"/>
  <c r="R282" i="47"/>
  <c r="S281" i="47"/>
  <c r="R281" i="47"/>
  <c r="S280" i="47"/>
  <c r="R280" i="47"/>
  <c r="S279" i="47"/>
  <c r="R279" i="47"/>
  <c r="S278" i="47"/>
  <c r="R278" i="47"/>
  <c r="S277" i="47"/>
  <c r="R277" i="47"/>
  <c r="S276" i="47"/>
  <c r="R276" i="47"/>
  <c r="S275" i="47"/>
  <c r="R275" i="47"/>
  <c r="S274" i="47"/>
  <c r="R274" i="47"/>
  <c r="S273" i="47"/>
  <c r="R273" i="47"/>
  <c r="S272" i="47"/>
  <c r="R272" i="47"/>
  <c r="S271" i="47"/>
  <c r="R271" i="47"/>
  <c r="S270" i="47"/>
  <c r="R270" i="47"/>
  <c r="S269" i="47"/>
  <c r="R269" i="47"/>
  <c r="S268" i="47"/>
  <c r="R268" i="47"/>
  <c r="S267" i="47"/>
  <c r="R267" i="47"/>
  <c r="S264" i="47"/>
  <c r="R264" i="47"/>
  <c r="S263" i="47"/>
  <c r="R263" i="47"/>
  <c r="S262" i="47"/>
  <c r="R262" i="47"/>
  <c r="S261" i="47"/>
  <c r="R261" i="47"/>
  <c r="S260" i="47"/>
  <c r="R260" i="47"/>
  <c r="S259" i="47"/>
  <c r="R259" i="47"/>
  <c r="S258" i="47"/>
  <c r="R258" i="47"/>
  <c r="S257" i="47"/>
  <c r="R257" i="47"/>
  <c r="S256" i="47"/>
  <c r="R256" i="47"/>
  <c r="S255" i="47"/>
  <c r="R255" i="47"/>
  <c r="S254" i="47"/>
  <c r="R254" i="47"/>
  <c r="S253" i="47"/>
  <c r="R253" i="47"/>
  <c r="S252" i="47"/>
  <c r="R252" i="47"/>
  <c r="S251" i="47"/>
  <c r="R251" i="47"/>
  <c r="S250" i="47"/>
  <c r="R250" i="47"/>
  <c r="S249" i="47"/>
  <c r="R249" i="47"/>
  <c r="S248" i="47"/>
  <c r="R248" i="47"/>
  <c r="S247" i="47"/>
  <c r="R247" i="47"/>
  <c r="S246" i="47"/>
  <c r="R246" i="47"/>
  <c r="S245" i="47"/>
  <c r="R245" i="47"/>
  <c r="S244" i="47"/>
  <c r="R244" i="47"/>
  <c r="S243" i="47"/>
  <c r="R243" i="47"/>
  <c r="S242" i="47"/>
  <c r="R242" i="47"/>
  <c r="S241" i="47"/>
  <c r="R241" i="47"/>
  <c r="S240" i="47"/>
  <c r="R240" i="47"/>
  <c r="S239" i="47"/>
  <c r="R239" i="47"/>
  <c r="S238" i="47"/>
  <c r="R238" i="47"/>
  <c r="S237" i="47"/>
  <c r="R237" i="47"/>
  <c r="S236" i="47"/>
  <c r="R236" i="47"/>
  <c r="S235" i="47"/>
  <c r="R235" i="47"/>
  <c r="S234" i="47"/>
  <c r="R234" i="47"/>
  <c r="S231" i="47"/>
  <c r="R231" i="47"/>
  <c r="S230" i="47"/>
  <c r="R230" i="47"/>
  <c r="S229" i="47"/>
  <c r="R229" i="47"/>
  <c r="S228" i="47"/>
  <c r="R228" i="47"/>
  <c r="S227" i="47"/>
  <c r="R227" i="47"/>
  <c r="S226" i="47"/>
  <c r="R226" i="47"/>
  <c r="S225" i="47"/>
  <c r="R225" i="47"/>
  <c r="S224" i="47"/>
  <c r="R224" i="47"/>
  <c r="S223" i="47"/>
  <c r="R223" i="47"/>
  <c r="S222" i="47"/>
  <c r="R222" i="47"/>
  <c r="S221" i="47"/>
  <c r="R221" i="47"/>
  <c r="S220" i="47"/>
  <c r="R220" i="47"/>
  <c r="S219" i="47"/>
  <c r="R219" i="47"/>
  <c r="S218" i="47"/>
  <c r="R218" i="47"/>
  <c r="S217" i="47"/>
  <c r="R217" i="47"/>
  <c r="S216" i="47"/>
  <c r="R216" i="47"/>
  <c r="S215" i="47"/>
  <c r="R215" i="47"/>
  <c r="S214" i="47"/>
  <c r="R214" i="47"/>
  <c r="S213" i="47"/>
  <c r="R213" i="47"/>
  <c r="S212" i="47"/>
  <c r="R212" i="47"/>
  <c r="S211" i="47"/>
  <c r="R211" i="47"/>
  <c r="S210" i="47"/>
  <c r="R210" i="47"/>
  <c r="S209" i="47"/>
  <c r="R209" i="47"/>
  <c r="S208" i="47"/>
  <c r="R208" i="47"/>
  <c r="S207" i="47"/>
  <c r="R207" i="47"/>
  <c r="S206" i="47"/>
  <c r="R206" i="47"/>
  <c r="S205" i="47"/>
  <c r="R205" i="47"/>
  <c r="S204" i="47"/>
  <c r="R204" i="47"/>
  <c r="S203" i="47"/>
  <c r="R203" i="47"/>
  <c r="S202" i="47"/>
  <c r="R202" i="47"/>
  <c r="S199" i="47"/>
  <c r="R199" i="47"/>
  <c r="S198" i="47"/>
  <c r="R198" i="47"/>
  <c r="S197" i="47"/>
  <c r="R197" i="47"/>
  <c r="S196" i="47"/>
  <c r="R196" i="47"/>
  <c r="S195" i="47"/>
  <c r="R195" i="47"/>
  <c r="S194" i="47"/>
  <c r="R194" i="47"/>
  <c r="S193" i="47"/>
  <c r="R193" i="47"/>
  <c r="S192" i="47"/>
  <c r="R192" i="47"/>
  <c r="S191" i="47"/>
  <c r="R191" i="47"/>
  <c r="S190" i="47"/>
  <c r="R190" i="47"/>
  <c r="S189" i="47"/>
  <c r="R189" i="47"/>
  <c r="S188" i="47"/>
  <c r="R188" i="47"/>
  <c r="S187" i="47"/>
  <c r="R187" i="47"/>
  <c r="S186" i="47"/>
  <c r="R186" i="47"/>
  <c r="S185" i="47"/>
  <c r="R185" i="47"/>
  <c r="S184" i="47"/>
  <c r="R184" i="47"/>
  <c r="S183" i="47"/>
  <c r="R183" i="47"/>
  <c r="S182" i="47"/>
  <c r="R182" i="47"/>
  <c r="S181" i="47"/>
  <c r="R181" i="47"/>
  <c r="S180" i="47"/>
  <c r="R180" i="47"/>
  <c r="S179" i="47"/>
  <c r="R179" i="47"/>
  <c r="S178" i="47"/>
  <c r="R178" i="47"/>
  <c r="S177" i="47"/>
  <c r="R177" i="47"/>
  <c r="S176" i="47"/>
  <c r="R176" i="47"/>
  <c r="S175" i="47"/>
  <c r="R175" i="47"/>
  <c r="S174" i="47"/>
  <c r="R174" i="47"/>
  <c r="S173" i="47"/>
  <c r="R173" i="47"/>
  <c r="S172" i="47"/>
  <c r="R172" i="47"/>
  <c r="S171" i="47"/>
  <c r="R171" i="47"/>
  <c r="S170" i="47"/>
  <c r="R170" i="47"/>
  <c r="S169" i="47"/>
  <c r="R169" i="47"/>
  <c r="S166" i="47"/>
  <c r="R166" i="47"/>
  <c r="S165" i="47"/>
  <c r="R165" i="47"/>
  <c r="S164" i="47"/>
  <c r="R164" i="47"/>
  <c r="S163" i="47"/>
  <c r="R163" i="47"/>
  <c r="S162" i="47"/>
  <c r="R162" i="47"/>
  <c r="S161" i="47"/>
  <c r="R161" i="47"/>
  <c r="S160" i="47"/>
  <c r="R160" i="47"/>
  <c r="S159" i="47"/>
  <c r="R159" i="47"/>
  <c r="S158" i="47"/>
  <c r="R158" i="47"/>
  <c r="S157" i="47"/>
  <c r="R157" i="47"/>
  <c r="S156" i="47"/>
  <c r="R156" i="47"/>
  <c r="S155" i="47"/>
  <c r="R155" i="47"/>
  <c r="S154" i="47"/>
  <c r="R154" i="47"/>
  <c r="S153" i="47"/>
  <c r="R153" i="47"/>
  <c r="S152" i="47"/>
  <c r="R152" i="47"/>
  <c r="S151" i="47"/>
  <c r="R151" i="47"/>
  <c r="S150" i="47"/>
  <c r="R150" i="47"/>
  <c r="S149" i="47"/>
  <c r="R149" i="47"/>
  <c r="S148" i="47"/>
  <c r="R148" i="47"/>
  <c r="S147" i="47"/>
  <c r="R147" i="47"/>
  <c r="S146" i="47"/>
  <c r="R146" i="47"/>
  <c r="S145" i="47"/>
  <c r="R145" i="47"/>
  <c r="S144" i="47"/>
  <c r="R144" i="47"/>
  <c r="S143" i="47"/>
  <c r="R143" i="47"/>
  <c r="S142" i="47"/>
  <c r="R142" i="47"/>
  <c r="S141" i="47"/>
  <c r="R141" i="47"/>
  <c r="S140" i="47"/>
  <c r="R140" i="47"/>
  <c r="S139" i="47"/>
  <c r="R139" i="47"/>
  <c r="S138" i="47"/>
  <c r="R138" i="47"/>
  <c r="S137" i="47"/>
  <c r="R137" i="47"/>
  <c r="S136" i="47"/>
  <c r="R136" i="47"/>
  <c r="S133" i="47"/>
  <c r="R133" i="47"/>
  <c r="S132" i="47"/>
  <c r="R132" i="47"/>
  <c r="S131" i="47"/>
  <c r="R131" i="47"/>
  <c r="S130" i="47"/>
  <c r="R130" i="47"/>
  <c r="S129" i="47"/>
  <c r="R129" i="47"/>
  <c r="S128" i="47"/>
  <c r="R128" i="47"/>
  <c r="S127" i="47"/>
  <c r="R127" i="47"/>
  <c r="S126" i="47"/>
  <c r="R126" i="47"/>
  <c r="S125" i="47"/>
  <c r="R125" i="47"/>
  <c r="S124" i="47"/>
  <c r="R124" i="47"/>
  <c r="S123" i="47"/>
  <c r="R123" i="47"/>
  <c r="S122" i="47"/>
  <c r="R122" i="47"/>
  <c r="S121" i="47"/>
  <c r="R121" i="47"/>
  <c r="S120" i="47"/>
  <c r="R120" i="47"/>
  <c r="S119" i="47"/>
  <c r="R119" i="47"/>
  <c r="S118" i="47"/>
  <c r="R118" i="47"/>
  <c r="S117" i="47"/>
  <c r="R117" i="47"/>
  <c r="S116" i="47"/>
  <c r="R116" i="47"/>
  <c r="S115" i="47"/>
  <c r="R115" i="47"/>
  <c r="S114" i="47"/>
  <c r="R114" i="47"/>
  <c r="S113" i="47"/>
  <c r="R113" i="47"/>
  <c r="S112" i="47"/>
  <c r="R112" i="47"/>
  <c r="S111" i="47"/>
  <c r="R111" i="47"/>
  <c r="S110" i="47"/>
  <c r="R110" i="47"/>
  <c r="S109" i="47"/>
  <c r="R109" i="47"/>
  <c r="S108" i="47"/>
  <c r="R108" i="47"/>
  <c r="S107" i="47"/>
  <c r="R107" i="47"/>
  <c r="S106" i="47"/>
  <c r="R106" i="47"/>
  <c r="S105" i="47"/>
  <c r="R105" i="47"/>
  <c r="S104" i="47"/>
  <c r="R104" i="47"/>
  <c r="S101" i="47"/>
  <c r="R101" i="47"/>
  <c r="S100" i="47"/>
  <c r="R100" i="47"/>
  <c r="S99" i="47"/>
  <c r="R99" i="47"/>
  <c r="S98" i="47"/>
  <c r="R98" i="47"/>
  <c r="S97" i="47"/>
  <c r="R97" i="47"/>
  <c r="S96" i="47"/>
  <c r="R96" i="47"/>
  <c r="S95" i="47"/>
  <c r="R95" i="47"/>
  <c r="S94" i="47"/>
  <c r="R94" i="47"/>
  <c r="S93" i="47"/>
  <c r="R93" i="47"/>
  <c r="S92" i="47"/>
  <c r="R92" i="47"/>
  <c r="S91" i="47"/>
  <c r="R91" i="47"/>
  <c r="S90" i="47"/>
  <c r="R90" i="47"/>
  <c r="S89" i="47"/>
  <c r="R89" i="47"/>
  <c r="S88" i="47"/>
  <c r="R88" i="47"/>
  <c r="S87" i="47"/>
  <c r="R87" i="47"/>
  <c r="S86" i="47"/>
  <c r="R86" i="47"/>
  <c r="S85" i="47"/>
  <c r="R85" i="47"/>
  <c r="S84" i="47"/>
  <c r="R84" i="47"/>
  <c r="S83" i="47"/>
  <c r="R83" i="47"/>
  <c r="S82" i="47"/>
  <c r="R82" i="47"/>
  <c r="S81" i="47"/>
  <c r="R81" i="47"/>
  <c r="S80" i="47"/>
  <c r="R80" i="47"/>
  <c r="S79" i="47"/>
  <c r="R79" i="47"/>
  <c r="S78" i="47"/>
  <c r="R78" i="47"/>
  <c r="S77" i="47"/>
  <c r="R77" i="47"/>
  <c r="S76" i="47"/>
  <c r="R76" i="47"/>
  <c r="S75" i="47"/>
  <c r="R75" i="47"/>
  <c r="S74" i="47"/>
  <c r="R74" i="47"/>
  <c r="S73" i="47"/>
  <c r="R73" i="47"/>
  <c r="S72" i="47"/>
  <c r="R72" i="47"/>
  <c r="S71" i="47"/>
  <c r="R71" i="47"/>
  <c r="S68" i="47"/>
  <c r="R68" i="47"/>
  <c r="S67" i="47"/>
  <c r="R67" i="47"/>
  <c r="S66" i="47"/>
  <c r="R66" i="47"/>
  <c r="S65" i="47"/>
  <c r="R65" i="47"/>
  <c r="S64" i="47"/>
  <c r="R64" i="47"/>
  <c r="S63" i="47"/>
  <c r="R63" i="47"/>
  <c r="S62" i="47"/>
  <c r="R62" i="47"/>
  <c r="S61" i="47"/>
  <c r="R61" i="47"/>
  <c r="S60" i="47"/>
  <c r="R60" i="47"/>
  <c r="S59" i="47"/>
  <c r="R59" i="47"/>
  <c r="S58" i="47"/>
  <c r="R58" i="47"/>
  <c r="S57" i="47"/>
  <c r="R57" i="47"/>
  <c r="S56" i="47"/>
  <c r="R56" i="47"/>
  <c r="S55" i="47"/>
  <c r="R55" i="47"/>
  <c r="S54" i="47"/>
  <c r="R54" i="47"/>
  <c r="S53" i="47"/>
  <c r="R53" i="47"/>
  <c r="S52" i="47"/>
  <c r="R52" i="47"/>
  <c r="S51" i="47"/>
  <c r="R51" i="47"/>
  <c r="S50" i="47"/>
  <c r="R50" i="47"/>
  <c r="S49" i="47"/>
  <c r="R49" i="47"/>
  <c r="S48" i="47"/>
  <c r="R48" i="47"/>
  <c r="S47" i="47"/>
  <c r="R47" i="47"/>
  <c r="S46" i="47"/>
  <c r="R46" i="47"/>
  <c r="S45" i="47"/>
  <c r="R45" i="47"/>
  <c r="S44" i="47"/>
  <c r="R44" i="47"/>
  <c r="S43" i="47"/>
  <c r="R43" i="47"/>
  <c r="S42" i="47"/>
  <c r="R42" i="47"/>
  <c r="S41" i="47"/>
  <c r="R41" i="47"/>
  <c r="S40" i="47"/>
  <c r="R40" i="47"/>
  <c r="S39" i="47"/>
  <c r="R39" i="47"/>
  <c r="S36" i="47"/>
  <c r="R36" i="47"/>
  <c r="S35" i="47"/>
  <c r="R35" i="47"/>
  <c r="S34" i="47"/>
  <c r="R34" i="47"/>
  <c r="S33" i="47"/>
  <c r="R33" i="47"/>
  <c r="S32" i="47"/>
  <c r="R32" i="47"/>
  <c r="S31" i="47"/>
  <c r="R31" i="47"/>
  <c r="S30" i="47"/>
  <c r="R30" i="47"/>
  <c r="S29" i="47"/>
  <c r="R29" i="47"/>
  <c r="S28" i="47"/>
  <c r="R28" i="47"/>
  <c r="S27" i="47"/>
  <c r="R27" i="47"/>
  <c r="S26" i="47"/>
  <c r="R26" i="47"/>
  <c r="S25" i="47"/>
  <c r="R25" i="47"/>
  <c r="S24" i="47"/>
  <c r="R24" i="47"/>
  <c r="S23" i="47"/>
  <c r="R23" i="47"/>
  <c r="S22" i="47"/>
  <c r="R22" i="47"/>
  <c r="S21" i="47"/>
  <c r="R21" i="47"/>
  <c r="S20" i="47"/>
  <c r="R20" i="47"/>
  <c r="S19" i="47"/>
  <c r="R19" i="47"/>
  <c r="S18" i="47"/>
  <c r="R18" i="47"/>
  <c r="S17" i="47"/>
  <c r="R17" i="47"/>
  <c r="S16" i="47"/>
  <c r="R16" i="47"/>
  <c r="S15" i="47"/>
  <c r="R15" i="47"/>
  <c r="S14" i="47"/>
  <c r="R14" i="47"/>
  <c r="S13" i="47"/>
  <c r="R13" i="47"/>
  <c r="S12" i="47"/>
  <c r="R12" i="47"/>
  <c r="S11" i="47"/>
  <c r="R11" i="47"/>
  <c r="S10" i="47"/>
  <c r="R10" i="47"/>
  <c r="S9" i="47"/>
  <c r="R9" i="47"/>
  <c r="S8" i="47"/>
  <c r="R8" i="47"/>
  <c r="S7" i="47"/>
  <c r="R7" i="47"/>
  <c r="S6" i="47"/>
  <c r="R6" i="47"/>
  <c r="S37" i="47" l="1"/>
  <c r="R37" i="47"/>
  <c r="L300" i="47"/>
  <c r="L301" i="47"/>
  <c r="L302" i="47"/>
  <c r="L303" i="47"/>
  <c r="L304" i="47"/>
  <c r="L305" i="47"/>
  <c r="L306" i="47"/>
  <c r="L307" i="47"/>
  <c r="L308" i="47"/>
  <c r="L309" i="47"/>
  <c r="L310" i="47"/>
  <c r="L311" i="47"/>
  <c r="L312" i="47"/>
  <c r="L313" i="47"/>
  <c r="L314" i="47"/>
  <c r="L315" i="47"/>
  <c r="L316" i="47"/>
  <c r="L317" i="47"/>
  <c r="L318" i="47"/>
  <c r="L319" i="47"/>
  <c r="L320" i="47"/>
  <c r="L321" i="47"/>
  <c r="L322" i="47"/>
  <c r="L323" i="47"/>
  <c r="L324" i="47"/>
  <c r="L325" i="47"/>
  <c r="L326" i="47"/>
  <c r="L327" i="47"/>
  <c r="L328" i="47"/>
  <c r="L329" i="47"/>
  <c r="L299" i="47"/>
  <c r="L267" i="47"/>
  <c r="L268" i="47"/>
  <c r="L269" i="47"/>
  <c r="L270" i="47"/>
  <c r="L271" i="47"/>
  <c r="L272" i="47"/>
  <c r="L273" i="47"/>
  <c r="L274" i="47"/>
  <c r="L275" i="47"/>
  <c r="L276" i="47"/>
  <c r="L277" i="47"/>
  <c r="L278" i="47"/>
  <c r="L279" i="47"/>
  <c r="L280" i="47"/>
  <c r="L281" i="47"/>
  <c r="L282" i="47"/>
  <c r="L283" i="47"/>
  <c r="L284" i="47"/>
  <c r="L285" i="47"/>
  <c r="L286" i="47"/>
  <c r="L287" i="47"/>
  <c r="L288" i="47"/>
  <c r="L289" i="47"/>
  <c r="L290" i="47"/>
  <c r="L291" i="47"/>
  <c r="L292" i="47"/>
  <c r="L293" i="47"/>
  <c r="L294" i="47"/>
  <c r="L295" i="47"/>
  <c r="L296" i="47"/>
  <c r="L235" i="47"/>
  <c r="L236" i="47"/>
  <c r="L237" i="47"/>
  <c r="L238" i="47"/>
  <c r="L239" i="47"/>
  <c r="L240" i="47"/>
  <c r="L241" i="47"/>
  <c r="L242" i="47"/>
  <c r="L243" i="47"/>
  <c r="L244" i="47"/>
  <c r="L245" i="47"/>
  <c r="L246" i="47"/>
  <c r="L247" i="47"/>
  <c r="L248" i="47"/>
  <c r="L249" i="47"/>
  <c r="L250" i="47"/>
  <c r="L251" i="47"/>
  <c r="L252" i="47"/>
  <c r="L253" i="47"/>
  <c r="L254" i="47"/>
  <c r="L255" i="47"/>
  <c r="L256" i="47"/>
  <c r="L257" i="47"/>
  <c r="L258" i="47"/>
  <c r="L259" i="47"/>
  <c r="L260" i="47"/>
  <c r="L261" i="47"/>
  <c r="L262" i="47"/>
  <c r="L263" i="47"/>
  <c r="L264" i="47"/>
  <c r="L234" i="47"/>
  <c r="L203" i="47"/>
  <c r="L204" i="47"/>
  <c r="L205" i="47"/>
  <c r="L206" i="47"/>
  <c r="L207" i="47"/>
  <c r="L208" i="47"/>
  <c r="L209" i="47"/>
  <c r="L210" i="47"/>
  <c r="L211" i="47"/>
  <c r="L212" i="47"/>
  <c r="L213" i="47"/>
  <c r="L214" i="47"/>
  <c r="L215" i="47"/>
  <c r="L216" i="47"/>
  <c r="L217" i="47"/>
  <c r="L218" i="47"/>
  <c r="L219" i="47"/>
  <c r="L220" i="47"/>
  <c r="L221" i="47"/>
  <c r="L222" i="47"/>
  <c r="L223" i="47"/>
  <c r="L224" i="47"/>
  <c r="L225" i="47"/>
  <c r="L226" i="47"/>
  <c r="L227" i="47"/>
  <c r="L228" i="47"/>
  <c r="L229" i="47"/>
  <c r="L230" i="47"/>
  <c r="L231" i="47"/>
  <c r="L202" i="47"/>
  <c r="L170" i="47"/>
  <c r="L171" i="47"/>
  <c r="L172" i="47"/>
  <c r="L173" i="47"/>
  <c r="L174" i="47"/>
  <c r="L175" i="47"/>
  <c r="L176" i="47"/>
  <c r="L177" i="47"/>
  <c r="L178" i="47"/>
  <c r="L179" i="47"/>
  <c r="L180" i="47"/>
  <c r="L181" i="47"/>
  <c r="L182" i="47"/>
  <c r="L183" i="47"/>
  <c r="L184" i="47"/>
  <c r="L185" i="47"/>
  <c r="L186" i="47"/>
  <c r="L187" i="47"/>
  <c r="L188" i="47"/>
  <c r="L189" i="47"/>
  <c r="L190" i="47"/>
  <c r="L191" i="47"/>
  <c r="L192" i="47"/>
  <c r="L193" i="47"/>
  <c r="L194" i="47"/>
  <c r="L195" i="47"/>
  <c r="L196" i="47"/>
  <c r="L197" i="47"/>
  <c r="L198" i="47"/>
  <c r="L199" i="47"/>
  <c r="L169" i="47"/>
  <c r="L137" i="47"/>
  <c r="L138" i="47"/>
  <c r="L139" i="47"/>
  <c r="L140" i="47"/>
  <c r="L141" i="47"/>
  <c r="L142" i="47"/>
  <c r="L143" i="47"/>
  <c r="L144" i="47"/>
  <c r="L145" i="47"/>
  <c r="L146" i="47"/>
  <c r="L147" i="47"/>
  <c r="L148" i="47"/>
  <c r="L149" i="47"/>
  <c r="L150" i="47"/>
  <c r="L151" i="47"/>
  <c r="L152" i="47"/>
  <c r="L153" i="47"/>
  <c r="L154" i="47"/>
  <c r="L155" i="47"/>
  <c r="L156" i="47"/>
  <c r="L157" i="47"/>
  <c r="L158" i="47"/>
  <c r="L159" i="47"/>
  <c r="L160" i="47"/>
  <c r="L161" i="47"/>
  <c r="L162" i="47"/>
  <c r="L163" i="47"/>
  <c r="L164" i="47"/>
  <c r="L165" i="47"/>
  <c r="L166" i="47"/>
  <c r="L136" i="47"/>
  <c r="L105" i="47"/>
  <c r="L106" i="47"/>
  <c r="L107" i="47"/>
  <c r="L108" i="47"/>
  <c r="L109" i="47"/>
  <c r="L110" i="47"/>
  <c r="L111" i="47"/>
  <c r="L112" i="47"/>
  <c r="L113" i="47"/>
  <c r="L114" i="47"/>
  <c r="L115" i="47"/>
  <c r="L116" i="47"/>
  <c r="L117" i="47"/>
  <c r="L118" i="47"/>
  <c r="L119" i="47"/>
  <c r="L120" i="47"/>
  <c r="L121" i="47"/>
  <c r="L122" i="47"/>
  <c r="L123" i="47"/>
  <c r="L124" i="47"/>
  <c r="L125" i="47"/>
  <c r="L126" i="47"/>
  <c r="L127" i="47"/>
  <c r="L128" i="47"/>
  <c r="L129" i="47"/>
  <c r="L130" i="47"/>
  <c r="L131" i="47"/>
  <c r="L132" i="47"/>
  <c r="L133" i="47"/>
  <c r="L104" i="47"/>
  <c r="L72" i="47"/>
  <c r="L73" i="47"/>
  <c r="L74" i="47"/>
  <c r="L75" i="47"/>
  <c r="L76" i="47"/>
  <c r="L77" i="47"/>
  <c r="L78" i="47"/>
  <c r="L79" i="47"/>
  <c r="L80" i="47"/>
  <c r="L81" i="47"/>
  <c r="L82" i="47"/>
  <c r="L83" i="47"/>
  <c r="L84" i="47"/>
  <c r="L85" i="47"/>
  <c r="L86" i="47"/>
  <c r="L87" i="47"/>
  <c r="L88" i="47"/>
  <c r="L89" i="47"/>
  <c r="L90" i="47"/>
  <c r="L91" i="47"/>
  <c r="L92" i="47"/>
  <c r="L93" i="47"/>
  <c r="L94" i="47"/>
  <c r="L95" i="47"/>
  <c r="L96" i="47"/>
  <c r="L97" i="47"/>
  <c r="L98" i="47"/>
  <c r="L99" i="47"/>
  <c r="L100" i="47"/>
  <c r="L101" i="47"/>
  <c r="L71" i="47"/>
  <c r="L40" i="47"/>
  <c r="L41" i="47"/>
  <c r="L42" i="47"/>
  <c r="L43" i="47"/>
  <c r="L44" i="47"/>
  <c r="L45" i="47"/>
  <c r="L46" i="47"/>
  <c r="L47" i="47"/>
  <c r="L48" i="47"/>
  <c r="L49" i="47"/>
  <c r="L50" i="47"/>
  <c r="L51" i="47"/>
  <c r="L52" i="47"/>
  <c r="L53" i="47"/>
  <c r="L54" i="47"/>
  <c r="L55" i="47"/>
  <c r="L56" i="47"/>
  <c r="L57" i="47"/>
  <c r="L58" i="47"/>
  <c r="L59" i="47"/>
  <c r="L60" i="47"/>
  <c r="L61" i="47"/>
  <c r="L62" i="47"/>
  <c r="L63" i="47"/>
  <c r="L64" i="47"/>
  <c r="L65" i="47"/>
  <c r="L66" i="47"/>
  <c r="L67" i="47"/>
  <c r="L68" i="47"/>
  <c r="L39" i="47"/>
  <c r="L7" i="47"/>
  <c r="L8" i="47"/>
  <c r="L9" i="47"/>
  <c r="L10" i="47"/>
  <c r="L11" i="47"/>
  <c r="L12" i="47"/>
  <c r="L13" i="47"/>
  <c r="L14" i="47"/>
  <c r="L15" i="47"/>
  <c r="L16" i="47"/>
  <c r="L17" i="47"/>
  <c r="L18" i="47"/>
  <c r="L19" i="47"/>
  <c r="L20" i="47"/>
  <c r="L21" i="47"/>
  <c r="L22" i="47"/>
  <c r="L23" i="47"/>
  <c r="L24" i="47"/>
  <c r="L25" i="47"/>
  <c r="L26" i="47"/>
  <c r="L27" i="47"/>
  <c r="L28" i="47"/>
  <c r="L29" i="47"/>
  <c r="L30" i="47"/>
  <c r="L31" i="47"/>
  <c r="L32" i="47"/>
  <c r="L33" i="47"/>
  <c r="L34" i="47"/>
  <c r="L35" i="47"/>
  <c r="L36" i="47"/>
  <c r="C6" i="47"/>
  <c r="C7" i="47"/>
  <c r="C8" i="47"/>
  <c r="C9" i="47"/>
  <c r="C10" i="47"/>
  <c r="C11" i="47"/>
  <c r="C12" i="47"/>
  <c r="C13" i="47"/>
  <c r="C14" i="47"/>
  <c r="C15" i="47"/>
  <c r="C16" i="47"/>
  <c r="C17" i="47"/>
  <c r="C18" i="47"/>
  <c r="C19" i="47"/>
  <c r="C20" i="47"/>
  <c r="C21" i="47"/>
  <c r="C22" i="47"/>
  <c r="C23" i="47"/>
  <c r="C24" i="47"/>
  <c r="C25" i="47"/>
  <c r="C26" i="47"/>
  <c r="C27" i="47"/>
  <c r="C28" i="47"/>
  <c r="C29" i="47"/>
  <c r="C30" i="47"/>
  <c r="C31" i="47"/>
  <c r="C32" i="47"/>
  <c r="C33" i="47"/>
  <c r="C34" i="47"/>
  <c r="C35" i="47"/>
  <c r="C36" i="47"/>
  <c r="O29" i="47"/>
  <c r="O7" i="47"/>
  <c r="O8" i="47"/>
  <c r="O9" i="47"/>
  <c r="O10" i="47"/>
  <c r="O11" i="47"/>
  <c r="O12" i="47"/>
  <c r="O13" i="47"/>
  <c r="O14" i="47"/>
  <c r="O15" i="47"/>
  <c r="O16" i="47"/>
  <c r="O17" i="47"/>
  <c r="O18" i="47"/>
  <c r="O19" i="47"/>
  <c r="O20" i="47"/>
  <c r="O21" i="47"/>
  <c r="O22" i="47"/>
  <c r="O23" i="47"/>
  <c r="O24" i="47"/>
  <c r="O25" i="47"/>
  <c r="O26" i="47"/>
  <c r="O27" i="47"/>
  <c r="O28" i="47"/>
  <c r="O30" i="47"/>
  <c r="O31" i="47"/>
  <c r="O32" i="47"/>
  <c r="O33" i="47"/>
  <c r="O34" i="47"/>
  <c r="O35" i="47"/>
  <c r="O36" i="47"/>
  <c r="O39" i="47"/>
  <c r="W39" i="47" s="1"/>
  <c r="O40" i="47"/>
  <c r="W40" i="47" s="1"/>
  <c r="O41" i="47"/>
  <c r="W41" i="47" s="1"/>
  <c r="O42" i="47"/>
  <c r="W42" i="47" s="1"/>
  <c r="O43" i="47"/>
  <c r="W43" i="47" s="1"/>
  <c r="O44" i="47"/>
  <c r="W44" i="47" s="1"/>
  <c r="O45" i="47"/>
  <c r="W45" i="47" s="1"/>
  <c r="O46" i="47"/>
  <c r="W46" i="47" s="1"/>
  <c r="O47" i="47"/>
  <c r="W47" i="47" s="1"/>
  <c r="O48" i="47"/>
  <c r="W48" i="47" s="1"/>
  <c r="O49" i="47"/>
  <c r="W49" i="47" s="1"/>
  <c r="O50" i="47"/>
  <c r="W50" i="47" s="1"/>
  <c r="O51" i="47"/>
  <c r="W51" i="47" s="1"/>
  <c r="O52" i="47"/>
  <c r="W52" i="47" s="1"/>
  <c r="O53" i="47"/>
  <c r="W53" i="47" s="1"/>
  <c r="O54" i="47"/>
  <c r="W54" i="47" s="1"/>
  <c r="O55" i="47"/>
  <c r="W55" i="47" s="1"/>
  <c r="O56" i="47"/>
  <c r="W56" i="47" s="1"/>
  <c r="O57" i="47"/>
  <c r="W57" i="47" s="1"/>
  <c r="O58" i="47"/>
  <c r="W58" i="47" s="1"/>
  <c r="O59" i="47"/>
  <c r="W59" i="47" s="1"/>
  <c r="O60" i="47"/>
  <c r="W60" i="47" s="1"/>
  <c r="O61" i="47"/>
  <c r="W61" i="47" s="1"/>
  <c r="O62" i="47"/>
  <c r="W62" i="47" s="1"/>
  <c r="O63" i="47"/>
  <c r="W63" i="47" s="1"/>
  <c r="O64" i="47"/>
  <c r="W64" i="47" s="1"/>
  <c r="O65" i="47"/>
  <c r="W65" i="47" s="1"/>
  <c r="O66" i="47"/>
  <c r="W66" i="47" s="1"/>
  <c r="O67" i="47"/>
  <c r="W67" i="47" s="1"/>
  <c r="O68" i="47"/>
  <c r="W68" i="47" s="1"/>
  <c r="O71" i="47"/>
  <c r="W71" i="47" s="1"/>
  <c r="O72" i="47"/>
  <c r="W72" i="47" s="1"/>
  <c r="O73" i="47"/>
  <c r="W73" i="47" s="1"/>
  <c r="O74" i="47"/>
  <c r="W74" i="47" s="1"/>
  <c r="O75" i="47"/>
  <c r="W75" i="47" s="1"/>
  <c r="O76" i="47"/>
  <c r="W76" i="47" s="1"/>
  <c r="O77" i="47"/>
  <c r="W77" i="47" s="1"/>
  <c r="O78" i="47"/>
  <c r="W78" i="47" s="1"/>
  <c r="O79" i="47"/>
  <c r="W79" i="47" s="1"/>
  <c r="O80" i="47"/>
  <c r="W80" i="47" s="1"/>
  <c r="O81" i="47"/>
  <c r="W81" i="47" s="1"/>
  <c r="O82" i="47"/>
  <c r="W82" i="47" s="1"/>
  <c r="O83" i="47"/>
  <c r="W83" i="47" s="1"/>
  <c r="O84" i="47"/>
  <c r="W84" i="47" s="1"/>
  <c r="O85" i="47"/>
  <c r="W85" i="47" s="1"/>
  <c r="O86" i="47"/>
  <c r="W86" i="47" s="1"/>
  <c r="O87" i="47"/>
  <c r="W87" i="47" s="1"/>
  <c r="O88" i="47"/>
  <c r="W88" i="47" s="1"/>
  <c r="O89" i="47"/>
  <c r="W89" i="47" s="1"/>
  <c r="O90" i="47"/>
  <c r="W90" i="47" s="1"/>
  <c r="O91" i="47"/>
  <c r="W91" i="47" s="1"/>
  <c r="O92" i="47"/>
  <c r="W92" i="47" s="1"/>
  <c r="O93" i="47"/>
  <c r="W93" i="47" s="1"/>
  <c r="O94" i="47"/>
  <c r="W94" i="47" s="1"/>
  <c r="O95" i="47"/>
  <c r="W95" i="47" s="1"/>
  <c r="O96" i="47"/>
  <c r="W96" i="47" s="1"/>
  <c r="O97" i="47"/>
  <c r="W97" i="47" s="1"/>
  <c r="O98" i="47"/>
  <c r="W98" i="47" s="1"/>
  <c r="O99" i="47"/>
  <c r="W99" i="47" s="1"/>
  <c r="O100" i="47"/>
  <c r="W100" i="47" s="1"/>
  <c r="O101" i="47"/>
  <c r="W101" i="47" s="1"/>
  <c r="O104" i="47"/>
  <c r="W104" i="47" s="1"/>
  <c r="O105" i="47"/>
  <c r="W105" i="47" s="1"/>
  <c r="O106" i="47"/>
  <c r="W106" i="47" s="1"/>
  <c r="O107" i="47"/>
  <c r="W107" i="47" s="1"/>
  <c r="O108" i="47"/>
  <c r="W108" i="47" s="1"/>
  <c r="O109" i="47"/>
  <c r="W109" i="47" s="1"/>
  <c r="O110" i="47"/>
  <c r="W110" i="47" s="1"/>
  <c r="O111" i="47"/>
  <c r="W111" i="47" s="1"/>
  <c r="O112" i="47"/>
  <c r="W112" i="47" s="1"/>
  <c r="O113" i="47"/>
  <c r="W113" i="47" s="1"/>
  <c r="O114" i="47"/>
  <c r="W114" i="47" s="1"/>
  <c r="O115" i="47"/>
  <c r="W115" i="47" s="1"/>
  <c r="O116" i="47"/>
  <c r="W116" i="47" s="1"/>
  <c r="O117" i="47"/>
  <c r="W117" i="47" s="1"/>
  <c r="O118" i="47"/>
  <c r="W118" i="47" s="1"/>
  <c r="O119" i="47"/>
  <c r="W119" i="47" s="1"/>
  <c r="O120" i="47"/>
  <c r="W120" i="47" s="1"/>
  <c r="O121" i="47"/>
  <c r="W121" i="47" s="1"/>
  <c r="O122" i="47"/>
  <c r="W122" i="47" s="1"/>
  <c r="O123" i="47"/>
  <c r="W123" i="47" s="1"/>
  <c r="O124" i="47"/>
  <c r="W124" i="47" s="1"/>
  <c r="O125" i="47"/>
  <c r="W125" i="47" s="1"/>
  <c r="O126" i="47"/>
  <c r="W126" i="47" s="1"/>
  <c r="O127" i="47"/>
  <c r="W127" i="47" s="1"/>
  <c r="O128" i="47"/>
  <c r="W128" i="47" s="1"/>
  <c r="O129" i="47"/>
  <c r="W129" i="47" s="1"/>
  <c r="O130" i="47"/>
  <c r="W130" i="47" s="1"/>
  <c r="O131" i="47"/>
  <c r="W131" i="47" s="1"/>
  <c r="O132" i="47"/>
  <c r="W132" i="47" s="1"/>
  <c r="O133" i="47"/>
  <c r="W133" i="47" s="1"/>
  <c r="O136" i="47"/>
  <c r="W136" i="47" s="1"/>
  <c r="O137" i="47"/>
  <c r="W137" i="47" s="1"/>
  <c r="O138" i="47"/>
  <c r="W138" i="47" s="1"/>
  <c r="O139" i="47"/>
  <c r="W139" i="47" s="1"/>
  <c r="O140" i="47"/>
  <c r="W140" i="47" s="1"/>
  <c r="O141" i="47"/>
  <c r="W141" i="47" s="1"/>
  <c r="O142" i="47"/>
  <c r="W142" i="47" s="1"/>
  <c r="O143" i="47"/>
  <c r="W143" i="47" s="1"/>
  <c r="O144" i="47"/>
  <c r="W144" i="47" s="1"/>
  <c r="O145" i="47"/>
  <c r="W145" i="47" s="1"/>
  <c r="O146" i="47"/>
  <c r="W146" i="47" s="1"/>
  <c r="O147" i="47"/>
  <c r="W147" i="47" s="1"/>
  <c r="O148" i="47"/>
  <c r="W148" i="47" s="1"/>
  <c r="O149" i="47"/>
  <c r="W149" i="47" s="1"/>
  <c r="O150" i="47"/>
  <c r="W150" i="47" s="1"/>
  <c r="O151" i="47"/>
  <c r="W151" i="47" s="1"/>
  <c r="O152" i="47"/>
  <c r="W152" i="47" s="1"/>
  <c r="O153" i="47"/>
  <c r="W153" i="47" s="1"/>
  <c r="O154" i="47"/>
  <c r="W154" i="47" s="1"/>
  <c r="O155" i="47"/>
  <c r="W155" i="47" s="1"/>
  <c r="O156" i="47"/>
  <c r="W156" i="47" s="1"/>
  <c r="O157" i="47"/>
  <c r="W157" i="47" s="1"/>
  <c r="O158" i="47"/>
  <c r="W158" i="47" s="1"/>
  <c r="O159" i="47"/>
  <c r="W159" i="47" s="1"/>
  <c r="O160" i="47"/>
  <c r="W160" i="47" s="1"/>
  <c r="O161" i="47"/>
  <c r="W161" i="47" s="1"/>
  <c r="O162" i="47"/>
  <c r="W162" i="47" s="1"/>
  <c r="O163" i="47"/>
  <c r="W163" i="47" s="1"/>
  <c r="O164" i="47"/>
  <c r="W164" i="47" s="1"/>
  <c r="O165" i="47"/>
  <c r="W165" i="47" s="1"/>
  <c r="O166" i="47"/>
  <c r="W166" i="47" s="1"/>
  <c r="O169" i="47"/>
  <c r="W169" i="47" s="1"/>
  <c r="O170" i="47"/>
  <c r="W170" i="47" s="1"/>
  <c r="O171" i="47"/>
  <c r="W171" i="47" s="1"/>
  <c r="O172" i="47"/>
  <c r="W172" i="47" s="1"/>
  <c r="O173" i="47"/>
  <c r="W173" i="47" s="1"/>
  <c r="O174" i="47"/>
  <c r="W174" i="47" s="1"/>
  <c r="O175" i="47"/>
  <c r="W175" i="47" s="1"/>
  <c r="O176" i="47"/>
  <c r="W176" i="47" s="1"/>
  <c r="O177" i="47"/>
  <c r="W177" i="47" s="1"/>
  <c r="O178" i="47"/>
  <c r="W178" i="47" s="1"/>
  <c r="O179" i="47"/>
  <c r="W179" i="47" s="1"/>
  <c r="O180" i="47"/>
  <c r="W180" i="47" s="1"/>
  <c r="O181" i="47"/>
  <c r="W181" i="47" s="1"/>
  <c r="O182" i="47"/>
  <c r="W182" i="47" s="1"/>
  <c r="O183" i="47"/>
  <c r="W183" i="47" s="1"/>
  <c r="O184" i="47"/>
  <c r="W184" i="47" s="1"/>
  <c r="O185" i="47"/>
  <c r="W185" i="47" s="1"/>
  <c r="O186" i="47"/>
  <c r="W186" i="47" s="1"/>
  <c r="O187" i="47"/>
  <c r="W187" i="47" s="1"/>
  <c r="O188" i="47"/>
  <c r="W188" i="47" s="1"/>
  <c r="O189" i="47"/>
  <c r="W189" i="47" s="1"/>
  <c r="O190" i="47"/>
  <c r="W190" i="47" s="1"/>
  <c r="O191" i="47"/>
  <c r="W191" i="47" s="1"/>
  <c r="O192" i="47"/>
  <c r="W192" i="47" s="1"/>
  <c r="O193" i="47"/>
  <c r="W193" i="47" s="1"/>
  <c r="O194" i="47"/>
  <c r="W194" i="47" s="1"/>
  <c r="O195" i="47"/>
  <c r="W195" i="47" s="1"/>
  <c r="O196" i="47"/>
  <c r="W196" i="47" s="1"/>
  <c r="O197" i="47"/>
  <c r="W197" i="47" s="1"/>
  <c r="O198" i="47"/>
  <c r="W198" i="47" s="1"/>
  <c r="O199" i="47"/>
  <c r="W199" i="47" s="1"/>
  <c r="O202" i="47"/>
  <c r="W202" i="47" s="1"/>
  <c r="O203" i="47"/>
  <c r="W203" i="47" s="1"/>
  <c r="O204" i="47"/>
  <c r="W204" i="47" s="1"/>
  <c r="O205" i="47"/>
  <c r="W205" i="47" s="1"/>
  <c r="O206" i="47"/>
  <c r="W206" i="47" s="1"/>
  <c r="O207" i="47"/>
  <c r="W207" i="47" s="1"/>
  <c r="O208" i="47"/>
  <c r="W208" i="47" s="1"/>
  <c r="O209" i="47"/>
  <c r="W209" i="47" s="1"/>
  <c r="O210" i="47"/>
  <c r="W210" i="47" s="1"/>
  <c r="O211" i="47"/>
  <c r="W211" i="47" s="1"/>
  <c r="O212" i="47"/>
  <c r="W212" i="47" s="1"/>
  <c r="O213" i="47"/>
  <c r="W213" i="47" s="1"/>
  <c r="O214" i="47"/>
  <c r="W214" i="47" s="1"/>
  <c r="O215" i="47"/>
  <c r="W215" i="47" s="1"/>
  <c r="O216" i="47"/>
  <c r="W216" i="47" s="1"/>
  <c r="O217" i="47"/>
  <c r="W217" i="47" s="1"/>
  <c r="O218" i="47"/>
  <c r="W218" i="47" s="1"/>
  <c r="O219" i="47"/>
  <c r="W219" i="47" s="1"/>
  <c r="O220" i="47"/>
  <c r="W220" i="47" s="1"/>
  <c r="O221" i="47"/>
  <c r="W221" i="47" s="1"/>
  <c r="O222" i="47"/>
  <c r="W222" i="47" s="1"/>
  <c r="O223" i="47"/>
  <c r="W223" i="47" s="1"/>
  <c r="O224" i="47"/>
  <c r="W224" i="47" s="1"/>
  <c r="O225" i="47"/>
  <c r="W225" i="47" s="1"/>
  <c r="O226" i="47"/>
  <c r="W226" i="47" s="1"/>
  <c r="O227" i="47"/>
  <c r="W227" i="47" s="1"/>
  <c r="O228" i="47"/>
  <c r="W228" i="47" s="1"/>
  <c r="O229" i="47"/>
  <c r="W229" i="47" s="1"/>
  <c r="O230" i="47"/>
  <c r="W230" i="47" s="1"/>
  <c r="O231" i="47"/>
  <c r="W231" i="47" s="1"/>
  <c r="O234" i="47"/>
  <c r="W234" i="47" s="1"/>
  <c r="O235" i="47"/>
  <c r="W235" i="47" s="1"/>
  <c r="O236" i="47"/>
  <c r="W236" i="47" s="1"/>
  <c r="O237" i="47"/>
  <c r="W237" i="47" s="1"/>
  <c r="O238" i="47"/>
  <c r="W238" i="47" s="1"/>
  <c r="O239" i="47"/>
  <c r="W239" i="47" s="1"/>
  <c r="O240" i="47"/>
  <c r="W240" i="47" s="1"/>
  <c r="O241" i="47"/>
  <c r="W241" i="47" s="1"/>
  <c r="O242" i="47"/>
  <c r="W242" i="47" s="1"/>
  <c r="O243" i="47"/>
  <c r="W243" i="47" s="1"/>
  <c r="O244" i="47"/>
  <c r="W244" i="47" s="1"/>
  <c r="O245" i="47"/>
  <c r="W245" i="47" s="1"/>
  <c r="O246" i="47"/>
  <c r="W246" i="47" s="1"/>
  <c r="O247" i="47"/>
  <c r="W247" i="47" s="1"/>
  <c r="O248" i="47"/>
  <c r="W248" i="47" s="1"/>
  <c r="O249" i="47"/>
  <c r="W249" i="47" s="1"/>
  <c r="O250" i="47"/>
  <c r="W250" i="47" s="1"/>
  <c r="O251" i="47"/>
  <c r="W251" i="47" s="1"/>
  <c r="O252" i="47"/>
  <c r="W252" i="47" s="1"/>
  <c r="O253" i="47"/>
  <c r="W253" i="47" s="1"/>
  <c r="O254" i="47"/>
  <c r="W254" i="47" s="1"/>
  <c r="O255" i="47"/>
  <c r="W255" i="47" s="1"/>
  <c r="O256" i="47"/>
  <c r="W256" i="47" s="1"/>
  <c r="O257" i="47"/>
  <c r="W257" i="47" s="1"/>
  <c r="O258" i="47"/>
  <c r="W258" i="47" s="1"/>
  <c r="O259" i="47"/>
  <c r="W259" i="47" s="1"/>
  <c r="O260" i="47"/>
  <c r="W260" i="47" s="1"/>
  <c r="O261" i="47"/>
  <c r="W261" i="47" s="1"/>
  <c r="O262" i="47"/>
  <c r="W262" i="47" s="1"/>
  <c r="O263" i="47"/>
  <c r="W263" i="47" s="1"/>
  <c r="O264" i="47"/>
  <c r="W264" i="47" s="1"/>
  <c r="O267" i="47"/>
  <c r="W267" i="47" s="1"/>
  <c r="O268" i="47"/>
  <c r="W268" i="47" s="1"/>
  <c r="O269" i="47"/>
  <c r="W269" i="47" s="1"/>
  <c r="O270" i="47"/>
  <c r="W270" i="47" s="1"/>
  <c r="O271" i="47"/>
  <c r="W271" i="47" s="1"/>
  <c r="O272" i="47"/>
  <c r="W272" i="47" s="1"/>
  <c r="O273" i="47"/>
  <c r="W273" i="47" s="1"/>
  <c r="O274" i="47"/>
  <c r="W274" i="47" s="1"/>
  <c r="O275" i="47"/>
  <c r="W275" i="47" s="1"/>
  <c r="O276" i="47"/>
  <c r="W276" i="47" s="1"/>
  <c r="O277" i="47"/>
  <c r="W277" i="47" s="1"/>
  <c r="O278" i="47"/>
  <c r="W278" i="47" s="1"/>
  <c r="O279" i="47"/>
  <c r="W279" i="47" s="1"/>
  <c r="O280" i="47"/>
  <c r="W280" i="47" s="1"/>
  <c r="O281" i="47"/>
  <c r="W281" i="47" s="1"/>
  <c r="O282" i="47"/>
  <c r="W282" i="47" s="1"/>
  <c r="O283" i="47"/>
  <c r="W283" i="47" s="1"/>
  <c r="O284" i="47"/>
  <c r="W284" i="47" s="1"/>
  <c r="O285" i="47"/>
  <c r="W285" i="47" s="1"/>
  <c r="O286" i="47"/>
  <c r="W286" i="47" s="1"/>
  <c r="O287" i="47"/>
  <c r="W287" i="47" s="1"/>
  <c r="O288" i="47"/>
  <c r="W288" i="47" s="1"/>
  <c r="O289" i="47"/>
  <c r="W289" i="47" s="1"/>
  <c r="O290" i="47"/>
  <c r="W290" i="47" s="1"/>
  <c r="O291" i="47"/>
  <c r="W291" i="47" s="1"/>
  <c r="O292" i="47"/>
  <c r="W292" i="47" s="1"/>
  <c r="O293" i="47"/>
  <c r="W293" i="47" s="1"/>
  <c r="O294" i="47"/>
  <c r="W294" i="47" s="1"/>
  <c r="O295" i="47"/>
  <c r="W295" i="47" s="1"/>
  <c r="O296" i="47"/>
  <c r="W296" i="47" s="1"/>
  <c r="O299" i="47"/>
  <c r="W299" i="47" s="1"/>
  <c r="O300" i="47"/>
  <c r="W300" i="47" s="1"/>
  <c r="O301" i="47"/>
  <c r="W301" i="47" s="1"/>
  <c r="O302" i="47"/>
  <c r="W302" i="47" s="1"/>
  <c r="O303" i="47"/>
  <c r="W303" i="47" s="1"/>
  <c r="O304" i="47"/>
  <c r="W304" i="47" s="1"/>
  <c r="O305" i="47"/>
  <c r="W305" i="47" s="1"/>
  <c r="O306" i="47"/>
  <c r="W306" i="47" s="1"/>
  <c r="O307" i="47"/>
  <c r="W307" i="47" s="1"/>
  <c r="O308" i="47"/>
  <c r="W308" i="47" s="1"/>
  <c r="O309" i="47"/>
  <c r="W309" i="47" s="1"/>
  <c r="O310" i="47"/>
  <c r="W310" i="47" s="1"/>
  <c r="O311" i="47"/>
  <c r="W311" i="47" s="1"/>
  <c r="O312" i="47"/>
  <c r="W312" i="47" s="1"/>
  <c r="O313" i="47"/>
  <c r="W313" i="47" s="1"/>
  <c r="O314" i="47"/>
  <c r="W314" i="47" s="1"/>
  <c r="O315" i="47"/>
  <c r="W315" i="47" s="1"/>
  <c r="O316" i="47"/>
  <c r="W316" i="47" s="1"/>
  <c r="O317" i="47"/>
  <c r="W317" i="47" s="1"/>
  <c r="O318" i="47"/>
  <c r="W318" i="47" s="1"/>
  <c r="O319" i="47"/>
  <c r="W319" i="47" s="1"/>
  <c r="O320" i="47"/>
  <c r="W320" i="47" s="1"/>
  <c r="O321" i="47"/>
  <c r="W321" i="47" s="1"/>
  <c r="O322" i="47"/>
  <c r="W322" i="47" s="1"/>
  <c r="O323" i="47"/>
  <c r="W323" i="47" s="1"/>
  <c r="O324" i="47"/>
  <c r="W324" i="47" s="1"/>
  <c r="O325" i="47"/>
  <c r="W325" i="47" s="1"/>
  <c r="O326" i="47"/>
  <c r="W326" i="47" s="1"/>
  <c r="O327" i="47"/>
  <c r="W327" i="47" s="1"/>
  <c r="O328" i="47"/>
  <c r="W328" i="47" s="1"/>
  <c r="O329" i="47"/>
  <c r="W329" i="47" s="1"/>
  <c r="O6" i="47"/>
  <c r="L6" i="47"/>
  <c r="G35" i="18"/>
  <c r="R3" i="18"/>
  <c r="R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R26" i="18"/>
  <c r="R27" i="18"/>
  <c r="R28" i="18"/>
  <c r="R29" i="18"/>
  <c r="R30" i="18"/>
  <c r="R31" i="18"/>
  <c r="R32" i="18"/>
  <c r="R33" i="18"/>
  <c r="Q35" i="18"/>
  <c r="H35" i="18" s="1"/>
  <c r="N35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O8" i="18"/>
  <c r="O7" i="18"/>
  <c r="O6" i="18"/>
  <c r="O5" i="18"/>
  <c r="O4" i="18"/>
  <c r="O3" i="18"/>
  <c r="F35" i="18"/>
  <c r="C4" i="18"/>
  <c r="D4" i="18"/>
  <c r="C5" i="18"/>
  <c r="D5" i="18"/>
  <c r="C6" i="18"/>
  <c r="D6" i="18"/>
  <c r="C7" i="18"/>
  <c r="D7" i="18"/>
  <c r="C8" i="18"/>
  <c r="D8" i="18"/>
  <c r="C9" i="18"/>
  <c r="D9" i="18"/>
  <c r="C10" i="18"/>
  <c r="D10" i="18"/>
  <c r="C11" i="18"/>
  <c r="D11" i="18"/>
  <c r="C12" i="18"/>
  <c r="D12" i="18"/>
  <c r="C13" i="18"/>
  <c r="D13" i="18"/>
  <c r="C14" i="18"/>
  <c r="D14" i="18"/>
  <c r="C15" i="18"/>
  <c r="D15" i="18"/>
  <c r="C16" i="18"/>
  <c r="D16" i="18"/>
  <c r="C17" i="18"/>
  <c r="D17" i="18"/>
  <c r="C18" i="18"/>
  <c r="D18" i="18"/>
  <c r="C19" i="18"/>
  <c r="D19" i="18"/>
  <c r="C20" i="18"/>
  <c r="D20" i="18"/>
  <c r="C21" i="18"/>
  <c r="D21" i="18"/>
  <c r="C22" i="18"/>
  <c r="D22" i="18"/>
  <c r="C23" i="18"/>
  <c r="D23" i="18"/>
  <c r="C24" i="18"/>
  <c r="D24" i="18"/>
  <c r="C25" i="18"/>
  <c r="D25" i="18"/>
  <c r="C26" i="18"/>
  <c r="D26" i="18"/>
  <c r="C27" i="18"/>
  <c r="D27" i="18"/>
  <c r="C28" i="18"/>
  <c r="D28" i="18"/>
  <c r="C29" i="18"/>
  <c r="D29" i="18"/>
  <c r="C30" i="18"/>
  <c r="D30" i="18"/>
  <c r="C31" i="18"/>
  <c r="D31" i="18"/>
  <c r="C32" i="18"/>
  <c r="D32" i="18"/>
  <c r="C33" i="18"/>
  <c r="D33" i="18"/>
  <c r="D3" i="18"/>
  <c r="C3" i="18"/>
  <c r="L8" i="18"/>
  <c r="J35" i="18"/>
  <c r="G36" i="18" s="1"/>
  <c r="K35" i="18"/>
  <c r="H36" i="18" s="1"/>
  <c r="L27" i="18"/>
  <c r="L28" i="18"/>
  <c r="L29" i="18"/>
  <c r="L30" i="18"/>
  <c r="L31" i="18"/>
  <c r="L32" i="18"/>
  <c r="L33" i="18"/>
  <c r="L3" i="18"/>
  <c r="L4" i="18"/>
  <c r="L5" i="18"/>
  <c r="L6" i="18"/>
  <c r="L7" i="18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I29" i="47" l="1"/>
  <c r="U29" i="47" s="1"/>
  <c r="O330" i="47"/>
  <c r="O297" i="47"/>
  <c r="O265" i="47"/>
  <c r="O232" i="47"/>
  <c r="O200" i="47"/>
  <c r="O167" i="47"/>
  <c r="O134" i="47"/>
  <c r="O102" i="47"/>
  <c r="O69" i="47"/>
  <c r="C323" i="47"/>
  <c r="O37" i="47"/>
  <c r="I312" i="47"/>
  <c r="U312" i="47" s="1"/>
  <c r="I311" i="47"/>
  <c r="U311" i="47" s="1"/>
  <c r="I304" i="47"/>
  <c r="U304" i="47" s="1"/>
  <c r="I303" i="47"/>
  <c r="U303" i="47" s="1"/>
  <c r="I328" i="47"/>
  <c r="U328" i="47" s="1"/>
  <c r="I294" i="47"/>
  <c r="U294" i="47" s="1"/>
  <c r="I327" i="47"/>
  <c r="U327" i="47" s="1"/>
  <c r="I286" i="47"/>
  <c r="U286" i="47" s="1"/>
  <c r="I320" i="47"/>
  <c r="U320" i="47" s="1"/>
  <c r="I278" i="47"/>
  <c r="U278" i="47" s="1"/>
  <c r="I319" i="47"/>
  <c r="U319" i="47" s="1"/>
  <c r="I270" i="47"/>
  <c r="U270" i="47" s="1"/>
  <c r="I260" i="47"/>
  <c r="U260" i="47" s="1"/>
  <c r="I252" i="47"/>
  <c r="U252" i="47" s="1"/>
  <c r="I244" i="47"/>
  <c r="U244" i="47" s="1"/>
  <c r="I236" i="47"/>
  <c r="U236" i="47" s="1"/>
  <c r="I226" i="47"/>
  <c r="U226" i="47" s="1"/>
  <c r="I218" i="47"/>
  <c r="U218" i="47" s="1"/>
  <c r="I210" i="47"/>
  <c r="U210" i="47" s="1"/>
  <c r="I202" i="47"/>
  <c r="U202" i="47" s="1"/>
  <c r="I192" i="47"/>
  <c r="U192" i="47" s="1"/>
  <c r="I184" i="47"/>
  <c r="U184" i="47" s="1"/>
  <c r="I176" i="47"/>
  <c r="U176" i="47" s="1"/>
  <c r="I166" i="47"/>
  <c r="U166" i="47" s="1"/>
  <c r="I158" i="47"/>
  <c r="U158" i="47" s="1"/>
  <c r="I150" i="47"/>
  <c r="U150" i="47" s="1"/>
  <c r="I142" i="47"/>
  <c r="U142" i="47" s="1"/>
  <c r="I132" i="47"/>
  <c r="U132" i="47" s="1"/>
  <c r="I124" i="47"/>
  <c r="U124" i="47" s="1"/>
  <c r="I116" i="47"/>
  <c r="U116" i="47" s="1"/>
  <c r="I108" i="47"/>
  <c r="U108" i="47" s="1"/>
  <c r="I98" i="47"/>
  <c r="U98" i="47" s="1"/>
  <c r="I90" i="47"/>
  <c r="U90" i="47" s="1"/>
  <c r="I82" i="47"/>
  <c r="U82" i="47" s="1"/>
  <c r="I74" i="47"/>
  <c r="U74" i="47" s="1"/>
  <c r="I64" i="47"/>
  <c r="U64" i="47" s="1"/>
  <c r="I56" i="47"/>
  <c r="U56" i="47" s="1"/>
  <c r="I48" i="47"/>
  <c r="U48" i="47" s="1"/>
  <c r="I40" i="47"/>
  <c r="U40" i="47" s="1"/>
  <c r="I30" i="47"/>
  <c r="U30" i="47" s="1"/>
  <c r="I22" i="47"/>
  <c r="U22" i="47" s="1"/>
  <c r="I14" i="47"/>
  <c r="U14" i="47" s="1"/>
  <c r="I293" i="47"/>
  <c r="U293" i="47" s="1"/>
  <c r="I259" i="47"/>
  <c r="U259" i="47" s="1"/>
  <c r="I251" i="47"/>
  <c r="U251" i="47" s="1"/>
  <c r="I243" i="47"/>
  <c r="U243" i="47" s="1"/>
  <c r="I235" i="47"/>
  <c r="U235" i="47" s="1"/>
  <c r="I225" i="47"/>
  <c r="U225" i="47" s="1"/>
  <c r="I217" i="47"/>
  <c r="U217" i="47" s="1"/>
  <c r="I209" i="47"/>
  <c r="U209" i="47" s="1"/>
  <c r="I199" i="47"/>
  <c r="U199" i="47" s="1"/>
  <c r="I191" i="47"/>
  <c r="U191" i="47" s="1"/>
  <c r="I183" i="47"/>
  <c r="U183" i="47" s="1"/>
  <c r="I175" i="47"/>
  <c r="U175" i="47" s="1"/>
  <c r="I165" i="47"/>
  <c r="U165" i="47" s="1"/>
  <c r="I157" i="47"/>
  <c r="U157" i="47" s="1"/>
  <c r="I149" i="47"/>
  <c r="U149" i="47" s="1"/>
  <c r="I141" i="47"/>
  <c r="U141" i="47" s="1"/>
  <c r="I131" i="47"/>
  <c r="U131" i="47" s="1"/>
  <c r="I123" i="47"/>
  <c r="U123" i="47" s="1"/>
  <c r="I115" i="47"/>
  <c r="U115" i="47" s="1"/>
  <c r="I107" i="47"/>
  <c r="U107" i="47" s="1"/>
  <c r="I97" i="47"/>
  <c r="U97" i="47" s="1"/>
  <c r="I89" i="47"/>
  <c r="U89" i="47" s="1"/>
  <c r="I81" i="47"/>
  <c r="U81" i="47" s="1"/>
  <c r="I73" i="47"/>
  <c r="U73" i="47" s="1"/>
  <c r="I63" i="47"/>
  <c r="U63" i="47" s="1"/>
  <c r="I55" i="47"/>
  <c r="U55" i="47" s="1"/>
  <c r="I47" i="47"/>
  <c r="U47" i="47" s="1"/>
  <c r="I39" i="47"/>
  <c r="U39" i="47" s="1"/>
  <c r="I21" i="47"/>
  <c r="U21" i="47" s="1"/>
  <c r="I13" i="47"/>
  <c r="U13" i="47" s="1"/>
  <c r="I277" i="47"/>
  <c r="U277" i="47" s="1"/>
  <c r="I310" i="47"/>
  <c r="U310" i="47" s="1"/>
  <c r="I268" i="47"/>
  <c r="U268" i="47" s="1"/>
  <c r="I234" i="47"/>
  <c r="U234" i="47" s="1"/>
  <c r="I156" i="47"/>
  <c r="U156" i="47" s="1"/>
  <c r="I122" i="47"/>
  <c r="U122" i="47" s="1"/>
  <c r="I88" i="47"/>
  <c r="U88" i="47" s="1"/>
  <c r="I62" i="47"/>
  <c r="U62" i="47" s="1"/>
  <c r="I317" i="47"/>
  <c r="U317" i="47" s="1"/>
  <c r="I249" i="47"/>
  <c r="U249" i="47" s="1"/>
  <c r="I223" i="47"/>
  <c r="U223" i="47" s="1"/>
  <c r="I207" i="47"/>
  <c r="U207" i="47" s="1"/>
  <c r="I181" i="47"/>
  <c r="U181" i="47" s="1"/>
  <c r="I163" i="47"/>
  <c r="U163" i="47" s="1"/>
  <c r="I155" i="47"/>
  <c r="U155" i="47" s="1"/>
  <c r="I147" i="47"/>
  <c r="U147" i="47" s="1"/>
  <c r="I139" i="47"/>
  <c r="U139" i="47" s="1"/>
  <c r="I129" i="47"/>
  <c r="U129" i="47" s="1"/>
  <c r="I121" i="47"/>
  <c r="U121" i="47" s="1"/>
  <c r="I113" i="47"/>
  <c r="U113" i="47" s="1"/>
  <c r="I105" i="47"/>
  <c r="U105" i="47" s="1"/>
  <c r="I95" i="47"/>
  <c r="U95" i="47" s="1"/>
  <c r="I87" i="47"/>
  <c r="U87" i="47" s="1"/>
  <c r="I79" i="47"/>
  <c r="U79" i="47" s="1"/>
  <c r="I71" i="47"/>
  <c r="U71" i="47" s="1"/>
  <c r="I61" i="47"/>
  <c r="U61" i="47" s="1"/>
  <c r="I53" i="47"/>
  <c r="U53" i="47" s="1"/>
  <c r="I45" i="47"/>
  <c r="U45" i="47" s="1"/>
  <c r="I35" i="47"/>
  <c r="U35" i="47" s="1"/>
  <c r="I27" i="47"/>
  <c r="U27" i="47" s="1"/>
  <c r="I19" i="47"/>
  <c r="U19" i="47" s="1"/>
  <c r="I11" i="47"/>
  <c r="U11" i="47" s="1"/>
  <c r="I285" i="47"/>
  <c r="U285" i="47" s="1"/>
  <c r="I302" i="47"/>
  <c r="U302" i="47" s="1"/>
  <c r="I258" i="47"/>
  <c r="U258" i="47" s="1"/>
  <c r="I224" i="47"/>
  <c r="U224" i="47" s="1"/>
  <c r="I190" i="47"/>
  <c r="U190" i="47" s="1"/>
  <c r="I114" i="47"/>
  <c r="U114" i="47" s="1"/>
  <c r="I72" i="47"/>
  <c r="U72" i="47" s="1"/>
  <c r="I36" i="47"/>
  <c r="U36" i="47" s="1"/>
  <c r="I325" i="47"/>
  <c r="U325" i="47" s="1"/>
  <c r="I291" i="47"/>
  <c r="U291" i="47" s="1"/>
  <c r="I267" i="47"/>
  <c r="U267" i="47" s="1"/>
  <c r="I241" i="47"/>
  <c r="U241" i="47" s="1"/>
  <c r="I215" i="47"/>
  <c r="U215" i="47" s="1"/>
  <c r="I189" i="47"/>
  <c r="U189" i="47" s="1"/>
  <c r="I173" i="47"/>
  <c r="U173" i="47" s="1"/>
  <c r="I324" i="47"/>
  <c r="U324" i="47" s="1"/>
  <c r="I316" i="47"/>
  <c r="U316" i="47" s="1"/>
  <c r="I308" i="47"/>
  <c r="U308" i="47" s="1"/>
  <c r="I300" i="47"/>
  <c r="U300" i="47" s="1"/>
  <c r="I290" i="47"/>
  <c r="U290" i="47" s="1"/>
  <c r="I282" i="47"/>
  <c r="U282" i="47" s="1"/>
  <c r="I274" i="47"/>
  <c r="U274" i="47" s="1"/>
  <c r="I264" i="47"/>
  <c r="U264" i="47" s="1"/>
  <c r="I256" i="47"/>
  <c r="U256" i="47" s="1"/>
  <c r="I248" i="47"/>
  <c r="U248" i="47" s="1"/>
  <c r="I240" i="47"/>
  <c r="U240" i="47" s="1"/>
  <c r="I230" i="47"/>
  <c r="U230" i="47" s="1"/>
  <c r="I222" i="47"/>
  <c r="U222" i="47" s="1"/>
  <c r="I214" i="47"/>
  <c r="U214" i="47" s="1"/>
  <c r="I206" i="47"/>
  <c r="U206" i="47" s="1"/>
  <c r="I196" i="47"/>
  <c r="U196" i="47" s="1"/>
  <c r="I188" i="47"/>
  <c r="U188" i="47" s="1"/>
  <c r="I180" i="47"/>
  <c r="U180" i="47" s="1"/>
  <c r="I172" i="47"/>
  <c r="U172" i="47" s="1"/>
  <c r="I162" i="47"/>
  <c r="U162" i="47" s="1"/>
  <c r="I154" i="47"/>
  <c r="U154" i="47" s="1"/>
  <c r="I146" i="47"/>
  <c r="U146" i="47" s="1"/>
  <c r="I138" i="47"/>
  <c r="U138" i="47" s="1"/>
  <c r="I128" i="47"/>
  <c r="U128" i="47" s="1"/>
  <c r="I120" i="47"/>
  <c r="U120" i="47" s="1"/>
  <c r="I112" i="47"/>
  <c r="U112" i="47" s="1"/>
  <c r="I104" i="47"/>
  <c r="U104" i="47" s="1"/>
  <c r="I94" i="47"/>
  <c r="U94" i="47" s="1"/>
  <c r="I86" i="47"/>
  <c r="U86" i="47" s="1"/>
  <c r="I78" i="47"/>
  <c r="U78" i="47" s="1"/>
  <c r="I68" i="47"/>
  <c r="U68" i="47" s="1"/>
  <c r="I60" i="47"/>
  <c r="U60" i="47" s="1"/>
  <c r="I52" i="47"/>
  <c r="U52" i="47" s="1"/>
  <c r="I44" i="47"/>
  <c r="U44" i="47" s="1"/>
  <c r="I34" i="47"/>
  <c r="U34" i="47" s="1"/>
  <c r="I26" i="47"/>
  <c r="U26" i="47" s="1"/>
  <c r="I18" i="47"/>
  <c r="U18" i="47" s="1"/>
  <c r="I10" i="47"/>
  <c r="U10" i="47" s="1"/>
  <c r="I269" i="47"/>
  <c r="U269" i="47" s="1"/>
  <c r="I318" i="47"/>
  <c r="U318" i="47" s="1"/>
  <c r="I276" i="47"/>
  <c r="U276" i="47" s="1"/>
  <c r="I198" i="47"/>
  <c r="U198" i="47" s="1"/>
  <c r="I164" i="47"/>
  <c r="U164" i="47" s="1"/>
  <c r="I130" i="47"/>
  <c r="U130" i="47" s="1"/>
  <c r="I106" i="47"/>
  <c r="U106" i="47" s="1"/>
  <c r="I28" i="47"/>
  <c r="U28" i="47" s="1"/>
  <c r="I283" i="47"/>
  <c r="U283" i="47" s="1"/>
  <c r="I257" i="47"/>
  <c r="U257" i="47" s="1"/>
  <c r="I231" i="47"/>
  <c r="U231" i="47" s="1"/>
  <c r="I197" i="47"/>
  <c r="U197" i="47" s="1"/>
  <c r="I323" i="47"/>
  <c r="U323" i="47" s="1"/>
  <c r="I315" i="47"/>
  <c r="U315" i="47" s="1"/>
  <c r="I307" i="47"/>
  <c r="U307" i="47" s="1"/>
  <c r="I299" i="47"/>
  <c r="U299" i="47" s="1"/>
  <c r="I289" i="47"/>
  <c r="U289" i="47" s="1"/>
  <c r="I281" i="47"/>
  <c r="U281" i="47" s="1"/>
  <c r="I273" i="47"/>
  <c r="U273" i="47" s="1"/>
  <c r="I263" i="47"/>
  <c r="U263" i="47" s="1"/>
  <c r="I255" i="47"/>
  <c r="U255" i="47" s="1"/>
  <c r="I247" i="47"/>
  <c r="U247" i="47" s="1"/>
  <c r="I239" i="47"/>
  <c r="U239" i="47" s="1"/>
  <c r="I229" i="47"/>
  <c r="U229" i="47" s="1"/>
  <c r="I221" i="47"/>
  <c r="U221" i="47" s="1"/>
  <c r="I213" i="47"/>
  <c r="U213" i="47" s="1"/>
  <c r="I205" i="47"/>
  <c r="U205" i="47" s="1"/>
  <c r="I195" i="47"/>
  <c r="U195" i="47" s="1"/>
  <c r="I187" i="47"/>
  <c r="U187" i="47" s="1"/>
  <c r="I179" i="47"/>
  <c r="U179" i="47" s="1"/>
  <c r="I171" i="47"/>
  <c r="U171" i="47" s="1"/>
  <c r="I161" i="47"/>
  <c r="U161" i="47" s="1"/>
  <c r="I153" i="47"/>
  <c r="U153" i="47" s="1"/>
  <c r="I145" i="47"/>
  <c r="U145" i="47" s="1"/>
  <c r="I137" i="47"/>
  <c r="U137" i="47" s="1"/>
  <c r="I127" i="47"/>
  <c r="U127" i="47" s="1"/>
  <c r="I119" i="47"/>
  <c r="U119" i="47" s="1"/>
  <c r="I111" i="47"/>
  <c r="U111" i="47" s="1"/>
  <c r="I101" i="47"/>
  <c r="U101" i="47" s="1"/>
  <c r="I93" i="47"/>
  <c r="U93" i="47" s="1"/>
  <c r="I85" i="47"/>
  <c r="U85" i="47" s="1"/>
  <c r="I77" i="47"/>
  <c r="U77" i="47" s="1"/>
  <c r="I67" i="47"/>
  <c r="U67" i="47" s="1"/>
  <c r="I59" i="47"/>
  <c r="U59" i="47" s="1"/>
  <c r="I51" i="47"/>
  <c r="U51" i="47" s="1"/>
  <c r="I43" i="47"/>
  <c r="U43" i="47" s="1"/>
  <c r="I33" i="47"/>
  <c r="U33" i="47" s="1"/>
  <c r="I25" i="47"/>
  <c r="U25" i="47" s="1"/>
  <c r="I17" i="47"/>
  <c r="U17" i="47" s="1"/>
  <c r="I9" i="47"/>
  <c r="U9" i="47" s="1"/>
  <c r="I284" i="47"/>
  <c r="U284" i="47" s="1"/>
  <c r="I242" i="47"/>
  <c r="U242" i="47" s="1"/>
  <c r="I208" i="47"/>
  <c r="U208" i="47" s="1"/>
  <c r="I174" i="47"/>
  <c r="U174" i="47" s="1"/>
  <c r="I140" i="47"/>
  <c r="U140" i="47" s="1"/>
  <c r="I80" i="47"/>
  <c r="U80" i="47" s="1"/>
  <c r="I46" i="47"/>
  <c r="U46" i="47" s="1"/>
  <c r="I12" i="47"/>
  <c r="U12" i="47" s="1"/>
  <c r="I309" i="47"/>
  <c r="U309" i="47" s="1"/>
  <c r="I275" i="47"/>
  <c r="U275" i="47" s="1"/>
  <c r="I6" i="47"/>
  <c r="I322" i="47"/>
  <c r="U322" i="47" s="1"/>
  <c r="I314" i="47"/>
  <c r="U314" i="47" s="1"/>
  <c r="I306" i="47"/>
  <c r="U306" i="47" s="1"/>
  <c r="I296" i="47"/>
  <c r="U296" i="47" s="1"/>
  <c r="I288" i="47"/>
  <c r="U288" i="47" s="1"/>
  <c r="I280" i="47"/>
  <c r="U280" i="47" s="1"/>
  <c r="I272" i="47"/>
  <c r="U272" i="47" s="1"/>
  <c r="I262" i="47"/>
  <c r="U262" i="47" s="1"/>
  <c r="I254" i="47"/>
  <c r="U254" i="47" s="1"/>
  <c r="I246" i="47"/>
  <c r="U246" i="47" s="1"/>
  <c r="I238" i="47"/>
  <c r="U238" i="47" s="1"/>
  <c r="I228" i="47"/>
  <c r="U228" i="47" s="1"/>
  <c r="I220" i="47"/>
  <c r="U220" i="47" s="1"/>
  <c r="I212" i="47"/>
  <c r="U212" i="47" s="1"/>
  <c r="I204" i="47"/>
  <c r="U204" i="47" s="1"/>
  <c r="I194" i="47"/>
  <c r="U194" i="47" s="1"/>
  <c r="I186" i="47"/>
  <c r="U186" i="47" s="1"/>
  <c r="I178" i="47"/>
  <c r="U178" i="47" s="1"/>
  <c r="I170" i="47"/>
  <c r="U170" i="47" s="1"/>
  <c r="I160" i="47"/>
  <c r="U160" i="47" s="1"/>
  <c r="I152" i="47"/>
  <c r="U152" i="47" s="1"/>
  <c r="I144" i="47"/>
  <c r="U144" i="47" s="1"/>
  <c r="I136" i="47"/>
  <c r="U136" i="47" s="1"/>
  <c r="I126" i="47"/>
  <c r="U126" i="47" s="1"/>
  <c r="I118" i="47"/>
  <c r="U118" i="47" s="1"/>
  <c r="I110" i="47"/>
  <c r="U110" i="47" s="1"/>
  <c r="I100" i="47"/>
  <c r="U100" i="47" s="1"/>
  <c r="I92" i="47"/>
  <c r="U92" i="47" s="1"/>
  <c r="I84" i="47"/>
  <c r="U84" i="47" s="1"/>
  <c r="I76" i="47"/>
  <c r="U76" i="47" s="1"/>
  <c r="I66" i="47"/>
  <c r="U66" i="47" s="1"/>
  <c r="I58" i="47"/>
  <c r="U58" i="47" s="1"/>
  <c r="I50" i="47"/>
  <c r="U50" i="47" s="1"/>
  <c r="I42" i="47"/>
  <c r="U42" i="47" s="1"/>
  <c r="I32" i="47"/>
  <c r="U32" i="47" s="1"/>
  <c r="I24" i="47"/>
  <c r="U24" i="47" s="1"/>
  <c r="I16" i="47"/>
  <c r="U16" i="47" s="1"/>
  <c r="I8" i="47"/>
  <c r="U8" i="47" s="1"/>
  <c r="I326" i="47"/>
  <c r="U326" i="47" s="1"/>
  <c r="I292" i="47"/>
  <c r="U292" i="47" s="1"/>
  <c r="I250" i="47"/>
  <c r="U250" i="47" s="1"/>
  <c r="I216" i="47"/>
  <c r="U216" i="47" s="1"/>
  <c r="I182" i="47"/>
  <c r="U182" i="47" s="1"/>
  <c r="I148" i="47"/>
  <c r="U148" i="47" s="1"/>
  <c r="I96" i="47"/>
  <c r="U96" i="47" s="1"/>
  <c r="I54" i="47"/>
  <c r="U54" i="47" s="1"/>
  <c r="I20" i="47"/>
  <c r="U20" i="47" s="1"/>
  <c r="I301" i="47"/>
  <c r="U301" i="47" s="1"/>
  <c r="I329" i="47"/>
  <c r="U329" i="47" s="1"/>
  <c r="I321" i="47"/>
  <c r="U321" i="47" s="1"/>
  <c r="I313" i="47"/>
  <c r="U313" i="47" s="1"/>
  <c r="I305" i="47"/>
  <c r="U305" i="47" s="1"/>
  <c r="I295" i="47"/>
  <c r="U295" i="47" s="1"/>
  <c r="I287" i="47"/>
  <c r="U287" i="47" s="1"/>
  <c r="I279" i="47"/>
  <c r="U279" i="47" s="1"/>
  <c r="I271" i="47"/>
  <c r="U271" i="47" s="1"/>
  <c r="I261" i="47"/>
  <c r="U261" i="47" s="1"/>
  <c r="I253" i="47"/>
  <c r="U253" i="47" s="1"/>
  <c r="I245" i="47"/>
  <c r="U245" i="47" s="1"/>
  <c r="I237" i="47"/>
  <c r="U237" i="47" s="1"/>
  <c r="I227" i="47"/>
  <c r="U227" i="47" s="1"/>
  <c r="I219" i="47"/>
  <c r="U219" i="47" s="1"/>
  <c r="I211" i="47"/>
  <c r="U211" i="47" s="1"/>
  <c r="I203" i="47"/>
  <c r="U203" i="47" s="1"/>
  <c r="I193" i="47"/>
  <c r="U193" i="47" s="1"/>
  <c r="I185" i="47"/>
  <c r="U185" i="47" s="1"/>
  <c r="I177" i="47"/>
  <c r="U177" i="47" s="1"/>
  <c r="I169" i="47"/>
  <c r="U169" i="47" s="1"/>
  <c r="I159" i="47"/>
  <c r="U159" i="47" s="1"/>
  <c r="I151" i="47"/>
  <c r="U151" i="47" s="1"/>
  <c r="I143" i="47"/>
  <c r="U143" i="47" s="1"/>
  <c r="I133" i="47"/>
  <c r="U133" i="47" s="1"/>
  <c r="I125" i="47"/>
  <c r="U125" i="47" s="1"/>
  <c r="I117" i="47"/>
  <c r="U117" i="47" s="1"/>
  <c r="I109" i="47"/>
  <c r="U109" i="47" s="1"/>
  <c r="I99" i="47"/>
  <c r="U99" i="47" s="1"/>
  <c r="I91" i="47"/>
  <c r="U91" i="47" s="1"/>
  <c r="I83" i="47"/>
  <c r="U83" i="47" s="1"/>
  <c r="I75" i="47"/>
  <c r="U75" i="47" s="1"/>
  <c r="I65" i="47"/>
  <c r="U65" i="47" s="1"/>
  <c r="I57" i="47"/>
  <c r="U57" i="47" s="1"/>
  <c r="I49" i="47"/>
  <c r="U49" i="47" s="1"/>
  <c r="I41" i="47"/>
  <c r="U41" i="47" s="1"/>
  <c r="I31" i="47"/>
  <c r="U31" i="47" s="1"/>
  <c r="I23" i="47"/>
  <c r="U23" i="47" s="1"/>
  <c r="I15" i="47"/>
  <c r="U15" i="47" s="1"/>
  <c r="I7" i="47"/>
  <c r="U7" i="47" s="1"/>
  <c r="C119" i="47"/>
  <c r="C288" i="47"/>
  <c r="C153" i="47"/>
  <c r="V153" i="47" s="1"/>
  <c r="C220" i="47"/>
  <c r="C42" i="47"/>
  <c r="C59" i="47"/>
  <c r="C62" i="47"/>
  <c r="C85" i="47"/>
  <c r="C160" i="47"/>
  <c r="C54" i="47"/>
  <c r="C111" i="47"/>
  <c r="C145" i="47"/>
  <c r="C272" i="47"/>
  <c r="C58" i="47"/>
  <c r="C84" i="47"/>
  <c r="C118" i="47"/>
  <c r="C152" i="47"/>
  <c r="C212" i="47"/>
  <c r="C280" i="47"/>
  <c r="C238" i="47"/>
  <c r="C296" i="47"/>
  <c r="C66" i="47"/>
  <c r="C170" i="47"/>
  <c r="C100" i="47"/>
  <c r="C136" i="47"/>
  <c r="C178" i="47"/>
  <c r="C246" i="47"/>
  <c r="C314" i="47"/>
  <c r="C92" i="47"/>
  <c r="C93" i="47"/>
  <c r="C67" i="47"/>
  <c r="C50" i="47"/>
  <c r="C101" i="47"/>
  <c r="C186" i="47"/>
  <c r="C254" i="47"/>
  <c r="C322" i="47"/>
  <c r="C228" i="47"/>
  <c r="C43" i="47"/>
  <c r="C127" i="47"/>
  <c r="C306" i="47"/>
  <c r="C46" i="47"/>
  <c r="C72" i="47"/>
  <c r="C137" i="47"/>
  <c r="C51" i="47"/>
  <c r="C76" i="47"/>
  <c r="C110" i="47"/>
  <c r="C144" i="47"/>
  <c r="C194" i="47"/>
  <c r="C262" i="47"/>
  <c r="C126" i="47"/>
  <c r="C77" i="47"/>
  <c r="C204" i="47"/>
  <c r="C161" i="47"/>
  <c r="C171" i="47"/>
  <c r="C179" i="47"/>
  <c r="C187" i="47"/>
  <c r="C195" i="47"/>
  <c r="C205" i="47"/>
  <c r="C213" i="47"/>
  <c r="C221" i="47"/>
  <c r="C229" i="47"/>
  <c r="C239" i="47"/>
  <c r="C247" i="47"/>
  <c r="C255" i="47"/>
  <c r="C263" i="47"/>
  <c r="C273" i="47"/>
  <c r="C281" i="47"/>
  <c r="C289" i="47"/>
  <c r="C299" i="47"/>
  <c r="C307" i="47"/>
  <c r="C315" i="47"/>
  <c r="C44" i="47"/>
  <c r="C52" i="47"/>
  <c r="C60" i="47"/>
  <c r="C68" i="47"/>
  <c r="C78" i="47"/>
  <c r="C86" i="47"/>
  <c r="C94" i="47"/>
  <c r="C104" i="47"/>
  <c r="C112" i="47"/>
  <c r="C120" i="47"/>
  <c r="C128" i="47"/>
  <c r="C138" i="47"/>
  <c r="C146" i="47"/>
  <c r="C154" i="47"/>
  <c r="C162" i="47"/>
  <c r="C172" i="47"/>
  <c r="C180" i="47"/>
  <c r="C188" i="47"/>
  <c r="C196" i="47"/>
  <c r="C206" i="47"/>
  <c r="C214" i="47"/>
  <c r="C222" i="47"/>
  <c r="C230" i="47"/>
  <c r="C240" i="47"/>
  <c r="C248" i="47"/>
  <c r="C256" i="47"/>
  <c r="C264" i="47"/>
  <c r="C274" i="47"/>
  <c r="C282" i="47"/>
  <c r="C290" i="47"/>
  <c r="C300" i="47"/>
  <c r="C308" i="47"/>
  <c r="C316" i="47"/>
  <c r="C324" i="47"/>
  <c r="C45" i="47"/>
  <c r="C53" i="47"/>
  <c r="C61" i="47"/>
  <c r="C71" i="47"/>
  <c r="C79" i="47"/>
  <c r="C87" i="47"/>
  <c r="C95" i="47"/>
  <c r="C105" i="47"/>
  <c r="C113" i="47"/>
  <c r="C121" i="47"/>
  <c r="C129" i="47"/>
  <c r="C139" i="47"/>
  <c r="C147" i="47"/>
  <c r="C155" i="47"/>
  <c r="C163" i="47"/>
  <c r="C173" i="47"/>
  <c r="C181" i="47"/>
  <c r="C189" i="47"/>
  <c r="C197" i="47"/>
  <c r="C207" i="47"/>
  <c r="C215" i="47"/>
  <c r="C223" i="47"/>
  <c r="C231" i="47"/>
  <c r="C241" i="47"/>
  <c r="C249" i="47"/>
  <c r="C257" i="47"/>
  <c r="C267" i="47"/>
  <c r="C275" i="47"/>
  <c r="C283" i="47"/>
  <c r="C291" i="47"/>
  <c r="C301" i="47"/>
  <c r="C309" i="47"/>
  <c r="C317" i="47"/>
  <c r="C325" i="47"/>
  <c r="C80" i="47"/>
  <c r="C88" i="47"/>
  <c r="C96" i="47"/>
  <c r="C106" i="47"/>
  <c r="C114" i="47"/>
  <c r="C122" i="47"/>
  <c r="C130" i="47"/>
  <c r="C140" i="47"/>
  <c r="C148" i="47"/>
  <c r="C156" i="47"/>
  <c r="C164" i="47"/>
  <c r="C174" i="47"/>
  <c r="C182" i="47"/>
  <c r="C190" i="47"/>
  <c r="C198" i="47"/>
  <c r="C208" i="47"/>
  <c r="C216" i="47"/>
  <c r="C224" i="47"/>
  <c r="C234" i="47"/>
  <c r="C242" i="47"/>
  <c r="C250" i="47"/>
  <c r="C258" i="47"/>
  <c r="C268" i="47"/>
  <c r="C276" i="47"/>
  <c r="C284" i="47"/>
  <c r="C292" i="47"/>
  <c r="C302" i="47"/>
  <c r="C310" i="47"/>
  <c r="C318" i="47"/>
  <c r="C326" i="47"/>
  <c r="C39" i="47"/>
  <c r="C47" i="47"/>
  <c r="C55" i="47"/>
  <c r="C63" i="47"/>
  <c r="C73" i="47"/>
  <c r="C81" i="47"/>
  <c r="C89" i="47"/>
  <c r="C97" i="47"/>
  <c r="C107" i="47"/>
  <c r="C115" i="47"/>
  <c r="C123" i="47"/>
  <c r="C131" i="47"/>
  <c r="C141" i="47"/>
  <c r="C149" i="47"/>
  <c r="C157" i="47"/>
  <c r="C165" i="47"/>
  <c r="C175" i="47"/>
  <c r="C183" i="47"/>
  <c r="C191" i="47"/>
  <c r="C199" i="47"/>
  <c r="C209" i="47"/>
  <c r="C217" i="47"/>
  <c r="C225" i="47"/>
  <c r="C235" i="47"/>
  <c r="C243" i="47"/>
  <c r="C251" i="47"/>
  <c r="C259" i="47"/>
  <c r="C269" i="47"/>
  <c r="C277" i="47"/>
  <c r="C285" i="47"/>
  <c r="C293" i="47"/>
  <c r="C303" i="47"/>
  <c r="C311" i="47"/>
  <c r="C319" i="47"/>
  <c r="C327" i="47"/>
  <c r="C40" i="47"/>
  <c r="C48" i="47"/>
  <c r="C56" i="47"/>
  <c r="C64" i="47"/>
  <c r="C74" i="47"/>
  <c r="C82" i="47"/>
  <c r="C90" i="47"/>
  <c r="C98" i="47"/>
  <c r="C108" i="47"/>
  <c r="C116" i="47"/>
  <c r="C124" i="47"/>
  <c r="C132" i="47"/>
  <c r="C142" i="47"/>
  <c r="C150" i="47"/>
  <c r="C158" i="47"/>
  <c r="C166" i="47"/>
  <c r="C176" i="47"/>
  <c r="C184" i="47"/>
  <c r="C192" i="47"/>
  <c r="C202" i="47"/>
  <c r="C210" i="47"/>
  <c r="C218" i="47"/>
  <c r="C226" i="47"/>
  <c r="C236" i="47"/>
  <c r="C244" i="47"/>
  <c r="C252" i="47"/>
  <c r="C260" i="47"/>
  <c r="C270" i="47"/>
  <c r="C278" i="47"/>
  <c r="C286" i="47"/>
  <c r="C294" i="47"/>
  <c r="C304" i="47"/>
  <c r="C312" i="47"/>
  <c r="C320" i="47"/>
  <c r="C328" i="47"/>
  <c r="C41" i="47"/>
  <c r="C49" i="47"/>
  <c r="C57" i="47"/>
  <c r="C65" i="47"/>
  <c r="C75" i="47"/>
  <c r="C83" i="47"/>
  <c r="C91" i="47"/>
  <c r="C99" i="47"/>
  <c r="C109" i="47"/>
  <c r="C117" i="47"/>
  <c r="C125" i="47"/>
  <c r="C133" i="47"/>
  <c r="C143" i="47"/>
  <c r="C151" i="47"/>
  <c r="C159" i="47"/>
  <c r="C169" i="47"/>
  <c r="C177" i="47"/>
  <c r="C185" i="47"/>
  <c r="C193" i="47"/>
  <c r="C203" i="47"/>
  <c r="C211" i="47"/>
  <c r="C219" i="47"/>
  <c r="C227" i="47"/>
  <c r="C237" i="47"/>
  <c r="C245" i="47"/>
  <c r="C253" i="47"/>
  <c r="C261" i="47"/>
  <c r="C271" i="47"/>
  <c r="C279" i="47"/>
  <c r="C287" i="47"/>
  <c r="C295" i="47"/>
  <c r="C305" i="47"/>
  <c r="C313" i="47"/>
  <c r="C321" i="47"/>
  <c r="C329" i="47"/>
  <c r="R35" i="18"/>
  <c r="Y4" i="18"/>
  <c r="O35" i="18"/>
  <c r="C35" i="18"/>
  <c r="D35" i="18"/>
  <c r="H37" i="18"/>
  <c r="Y10" i="18" s="1"/>
  <c r="L35" i="18"/>
  <c r="G37" i="18"/>
  <c r="Z10" i="18" s="1"/>
  <c r="V273" i="47" l="1"/>
  <c r="V263" i="47"/>
  <c r="V195" i="47"/>
  <c r="V286" i="47"/>
  <c r="V54" i="47"/>
  <c r="V320" i="47"/>
  <c r="V307" i="47"/>
  <c r="V239" i="47"/>
  <c r="V171" i="47"/>
  <c r="V161" i="47"/>
  <c r="V229" i="47"/>
  <c r="V272" i="47"/>
  <c r="V289" i="47"/>
  <c r="V221" i="47"/>
  <c r="V238" i="47"/>
  <c r="V299" i="47"/>
  <c r="V281" i="47"/>
  <c r="V213" i="47"/>
  <c r="V77" i="47"/>
  <c r="V280" i="47"/>
  <c r="V46" i="47"/>
  <c r="V255" i="47"/>
  <c r="V187" i="47"/>
  <c r="V315" i="47"/>
  <c r="V247" i="47"/>
  <c r="V179" i="47"/>
  <c r="V192" i="47"/>
  <c r="V205" i="47"/>
  <c r="V301" i="47"/>
  <c r="V231" i="47"/>
  <c r="V163" i="47"/>
  <c r="V178" i="47"/>
  <c r="V132" i="47"/>
  <c r="V202" i="47"/>
  <c r="V252" i="47"/>
  <c r="V236" i="47"/>
  <c r="V118" i="47"/>
  <c r="V95" i="47"/>
  <c r="V329" i="47"/>
  <c r="V264" i="47"/>
  <c r="V196" i="47"/>
  <c r="V128" i="47"/>
  <c r="V60" i="47"/>
  <c r="V304" i="47"/>
  <c r="V150" i="47"/>
  <c r="V101" i="47"/>
  <c r="V306" i="47"/>
  <c r="V50" i="47"/>
  <c r="V291" i="47"/>
  <c r="V223" i="47"/>
  <c r="V155" i="47"/>
  <c r="V87" i="47"/>
  <c r="V220" i="47"/>
  <c r="V176" i="47"/>
  <c r="V261" i="47"/>
  <c r="V193" i="47"/>
  <c r="V125" i="47"/>
  <c r="V57" i="47"/>
  <c r="V311" i="47"/>
  <c r="V243" i="47"/>
  <c r="V175" i="47"/>
  <c r="V107" i="47"/>
  <c r="V39" i="47"/>
  <c r="V186" i="47"/>
  <c r="V152" i="47"/>
  <c r="V244" i="47"/>
  <c r="V292" i="47"/>
  <c r="V224" i="47"/>
  <c r="V156" i="47"/>
  <c r="V88" i="47"/>
  <c r="V142" i="47"/>
  <c r="V262" i="47"/>
  <c r="V198" i="47"/>
  <c r="V270" i="47"/>
  <c r="V194" i="47"/>
  <c r="V100" i="47"/>
  <c r="V268" i="47"/>
  <c r="V308" i="47"/>
  <c r="V240" i="47"/>
  <c r="V172" i="47"/>
  <c r="V104" i="47"/>
  <c r="V130" i="47"/>
  <c r="V48" i="47"/>
  <c r="V40" i="47"/>
  <c r="V98" i="47"/>
  <c r="V267" i="47"/>
  <c r="V197" i="47"/>
  <c r="V129" i="47"/>
  <c r="V61" i="47"/>
  <c r="V145" i="47"/>
  <c r="V321" i="47"/>
  <c r="V253" i="47"/>
  <c r="V185" i="47"/>
  <c r="V117" i="47"/>
  <c r="V49" i="47"/>
  <c r="V303" i="47"/>
  <c r="V235" i="47"/>
  <c r="V165" i="47"/>
  <c r="V97" i="47"/>
  <c r="V324" i="47"/>
  <c r="V256" i="47"/>
  <c r="V188" i="47"/>
  <c r="V120" i="47"/>
  <c r="V52" i="47"/>
  <c r="V124" i="47"/>
  <c r="V283" i="47"/>
  <c r="V215" i="47"/>
  <c r="V147" i="47"/>
  <c r="V79" i="47"/>
  <c r="V93" i="47"/>
  <c r="V284" i="47"/>
  <c r="V216" i="47"/>
  <c r="V148" i="47"/>
  <c r="V80" i="47"/>
  <c r="V305" i="47"/>
  <c r="V237" i="47"/>
  <c r="V169" i="47"/>
  <c r="V99" i="47"/>
  <c r="V285" i="47"/>
  <c r="V217" i="47"/>
  <c r="V149" i="47"/>
  <c r="V81" i="47"/>
  <c r="V108" i="47"/>
  <c r="V317" i="47"/>
  <c r="V249" i="47"/>
  <c r="V181" i="47"/>
  <c r="V113" i="47"/>
  <c r="V45" i="47"/>
  <c r="V126" i="47"/>
  <c r="V59" i="47"/>
  <c r="V278" i="47"/>
  <c r="V74" i="47"/>
  <c r="V309" i="47"/>
  <c r="V241" i="47"/>
  <c r="V173" i="47"/>
  <c r="V105" i="47"/>
  <c r="V174" i="47"/>
  <c r="V116" i="47"/>
  <c r="V302" i="47"/>
  <c r="V234" i="47"/>
  <c r="V164" i="47"/>
  <c r="V96" i="47"/>
  <c r="V43" i="47"/>
  <c r="V106" i="47"/>
  <c r="V312" i="47"/>
  <c r="V242" i="47"/>
  <c r="V279" i="47"/>
  <c r="V211" i="47"/>
  <c r="V143" i="47"/>
  <c r="V75" i="47"/>
  <c r="V327" i="47"/>
  <c r="V259" i="47"/>
  <c r="V191" i="47"/>
  <c r="V123" i="47"/>
  <c r="V55" i="47"/>
  <c r="V282" i="47"/>
  <c r="V214" i="47"/>
  <c r="V146" i="47"/>
  <c r="V78" i="47"/>
  <c r="V51" i="47"/>
  <c r="V322" i="47"/>
  <c r="V310" i="47"/>
  <c r="V271" i="47"/>
  <c r="V203" i="47"/>
  <c r="V133" i="47"/>
  <c r="V65" i="47"/>
  <c r="V294" i="47"/>
  <c r="V226" i="47"/>
  <c r="V319" i="47"/>
  <c r="V251" i="47"/>
  <c r="V183" i="47"/>
  <c r="V115" i="47"/>
  <c r="V47" i="47"/>
  <c r="V274" i="47"/>
  <c r="V206" i="47"/>
  <c r="V138" i="47"/>
  <c r="V68" i="47"/>
  <c r="V254" i="47"/>
  <c r="V111" i="47"/>
  <c r="V114" i="47"/>
  <c r="V250" i="47"/>
  <c r="V260" i="47"/>
  <c r="V127" i="47"/>
  <c r="V170" i="47"/>
  <c r="V110" i="47"/>
  <c r="V318" i="47"/>
  <c r="V287" i="47"/>
  <c r="V219" i="47"/>
  <c r="V151" i="47"/>
  <c r="V83" i="47"/>
  <c r="V269" i="47"/>
  <c r="V199" i="47"/>
  <c r="V131" i="47"/>
  <c r="V63" i="47"/>
  <c r="V290" i="47"/>
  <c r="V222" i="47"/>
  <c r="V154" i="47"/>
  <c r="V86" i="47"/>
  <c r="V166" i="47"/>
  <c r="V314" i="47"/>
  <c r="V182" i="47"/>
  <c r="V246" i="47"/>
  <c r="V218" i="47"/>
  <c r="V82" i="47"/>
  <c r="V72" i="47"/>
  <c r="V212" i="47"/>
  <c r="V288" i="47"/>
  <c r="V109" i="47"/>
  <c r="V89" i="47"/>
  <c r="V180" i="47"/>
  <c r="V112" i="47"/>
  <c r="V44" i="47"/>
  <c r="V85" i="47"/>
  <c r="V177" i="47"/>
  <c r="V225" i="47"/>
  <c r="V248" i="47"/>
  <c r="V144" i="47"/>
  <c r="V313" i="47"/>
  <c r="V41" i="47"/>
  <c r="V157" i="47"/>
  <c r="V184" i="47"/>
  <c r="V58" i="47"/>
  <c r="V245" i="47"/>
  <c r="V293" i="47"/>
  <c r="V316" i="47"/>
  <c r="V275" i="47"/>
  <c r="V207" i="47"/>
  <c r="V139" i="47"/>
  <c r="V71" i="47"/>
  <c r="V296" i="47"/>
  <c r="V158" i="47"/>
  <c r="V90" i="47"/>
  <c r="V276" i="47"/>
  <c r="V208" i="47"/>
  <c r="V140" i="47"/>
  <c r="V62" i="47"/>
  <c r="V136" i="47"/>
  <c r="V84" i="47"/>
  <c r="V328" i="47"/>
  <c r="V76" i="47"/>
  <c r="V210" i="47"/>
  <c r="V326" i="47"/>
  <c r="V258" i="47"/>
  <c r="V190" i="47"/>
  <c r="V122" i="47"/>
  <c r="V160" i="47"/>
  <c r="V119" i="47"/>
  <c r="V64" i="47"/>
  <c r="V67" i="47"/>
  <c r="V295" i="47"/>
  <c r="V159" i="47"/>
  <c r="V209" i="47"/>
  <c r="V73" i="47"/>
  <c r="V300" i="47"/>
  <c r="V230" i="47"/>
  <c r="V162" i="47"/>
  <c r="V94" i="47"/>
  <c r="V66" i="47"/>
  <c r="V56" i="47"/>
  <c r="V227" i="47"/>
  <c r="V91" i="47"/>
  <c r="V277" i="47"/>
  <c r="V141" i="47"/>
  <c r="V228" i="47"/>
  <c r="V92" i="47"/>
  <c r="V204" i="47"/>
  <c r="V42" i="47"/>
  <c r="V323" i="47"/>
  <c r="V325" i="47"/>
  <c r="V257" i="47"/>
  <c r="V189" i="47"/>
  <c r="V121" i="47"/>
  <c r="V53" i="47"/>
  <c r="V137" i="47"/>
  <c r="C330" i="47"/>
  <c r="F330" i="47" s="1"/>
  <c r="L330" i="47"/>
  <c r="I330" i="47"/>
  <c r="C297" i="47"/>
  <c r="L297" i="47"/>
  <c r="I297" i="47"/>
  <c r="U297" i="47" s="1"/>
  <c r="I265" i="47"/>
  <c r="U265" i="47" s="1"/>
  <c r="C232" i="47"/>
  <c r="L265" i="47"/>
  <c r="C265" i="47"/>
  <c r="L232" i="47"/>
  <c r="L200" i="47"/>
  <c r="I232" i="47"/>
  <c r="U232" i="47" s="1"/>
  <c r="C200" i="47"/>
  <c r="I200" i="47"/>
  <c r="U200" i="47" s="1"/>
  <c r="L167" i="47"/>
  <c r="I167" i="47"/>
  <c r="U167" i="47" s="1"/>
  <c r="C167" i="47"/>
  <c r="I134" i="47"/>
  <c r="U134" i="47" s="1"/>
  <c r="C134" i="47"/>
  <c r="L134" i="47"/>
  <c r="I102" i="47"/>
  <c r="U102" i="47" s="1"/>
  <c r="C102" i="47"/>
  <c r="L102" i="47"/>
  <c r="I69" i="47"/>
  <c r="U69" i="47" s="1"/>
  <c r="C69" i="47"/>
  <c r="L69" i="47"/>
  <c r="I37" i="47"/>
  <c r="L37" i="47"/>
  <c r="B14" i="18"/>
  <c r="E14" i="18" s="1"/>
  <c r="I14" i="18"/>
  <c r="I25" i="18"/>
  <c r="B25" i="18"/>
  <c r="E25" i="18" s="1"/>
  <c r="B21" i="18"/>
  <c r="E21" i="18" s="1"/>
  <c r="I21" i="18"/>
  <c r="B29" i="18"/>
  <c r="E29" i="18" s="1"/>
  <c r="I29" i="18"/>
  <c r="B23" i="18"/>
  <c r="E23" i="18" s="1"/>
  <c r="I23" i="18"/>
  <c r="B19" i="18"/>
  <c r="E19" i="18" s="1"/>
  <c r="I19" i="18"/>
  <c r="B5" i="18"/>
  <c r="E5" i="18" s="1"/>
  <c r="I5" i="18"/>
  <c r="B16" i="18"/>
  <c r="E16" i="18" s="1"/>
  <c r="I16" i="18"/>
  <c r="I3" i="18"/>
  <c r="B20" i="18"/>
  <c r="E20" i="18" s="1"/>
  <c r="I20" i="18"/>
  <c r="B6" i="18"/>
  <c r="E6" i="18" s="1"/>
  <c r="I6" i="18"/>
  <c r="B27" i="18"/>
  <c r="E27" i="18" s="1"/>
  <c r="I27" i="18"/>
  <c r="B22" i="18"/>
  <c r="E22" i="18" s="1"/>
  <c r="I22" i="18"/>
  <c r="B30" i="18"/>
  <c r="E30" i="18" s="1"/>
  <c r="I30" i="18"/>
  <c r="B13" i="18"/>
  <c r="E13" i="18" s="1"/>
  <c r="I13" i="18"/>
  <c r="B10" i="18"/>
  <c r="E10" i="18" s="1"/>
  <c r="I10" i="18"/>
  <c r="B33" i="18"/>
  <c r="E33" i="18" s="1"/>
  <c r="I33" i="18"/>
  <c r="B8" i="18"/>
  <c r="E8" i="18" s="1"/>
  <c r="I8" i="18"/>
  <c r="B24" i="18"/>
  <c r="E24" i="18" s="1"/>
  <c r="I24" i="18"/>
  <c r="I9" i="18"/>
  <c r="B9" i="18"/>
  <c r="E9" i="18" s="1"/>
  <c r="B15" i="18"/>
  <c r="E15" i="18" s="1"/>
  <c r="I15" i="18"/>
  <c r="I32" i="18"/>
  <c r="B32" i="18"/>
  <c r="E32" i="18" s="1"/>
  <c r="B4" i="18"/>
  <c r="E4" i="18" s="1"/>
  <c r="I4" i="18"/>
  <c r="B11" i="18"/>
  <c r="E11" i="18" s="1"/>
  <c r="I11" i="18"/>
  <c r="B31" i="18"/>
  <c r="E31" i="18" s="1"/>
  <c r="I31" i="18"/>
  <c r="B26" i="18"/>
  <c r="E26" i="18" s="1"/>
  <c r="I26" i="18"/>
  <c r="B18" i="18"/>
  <c r="E18" i="18" s="1"/>
  <c r="I18" i="18"/>
  <c r="B12" i="18"/>
  <c r="E12" i="18" s="1"/>
  <c r="I12" i="18"/>
  <c r="B28" i="18"/>
  <c r="E28" i="18" s="1"/>
  <c r="I28" i="18"/>
  <c r="B7" i="18"/>
  <c r="E7" i="18" s="1"/>
  <c r="I7" i="18"/>
  <c r="B17" i="18"/>
  <c r="E17" i="18" s="1"/>
  <c r="I17" i="18"/>
  <c r="B3" i="18"/>
  <c r="E3" i="18" s="1"/>
  <c r="V69" i="47" l="1"/>
  <c r="V200" i="47"/>
  <c r="V102" i="47"/>
  <c r="V134" i="47"/>
  <c r="V167" i="47"/>
  <c r="V232" i="47"/>
  <c r="V265" i="47"/>
  <c r="V297" i="47"/>
  <c r="F232" i="47"/>
  <c r="W232" i="47" s="1"/>
  <c r="F102" i="47"/>
  <c r="W102" i="47" s="1"/>
  <c r="F200" i="47"/>
  <c r="W200" i="47" s="1"/>
  <c r="F134" i="47"/>
  <c r="W134" i="47" s="1"/>
  <c r="F297" i="47"/>
  <c r="W297" i="47" s="1"/>
  <c r="F69" i="47"/>
  <c r="W69" i="47" s="1"/>
  <c r="F167" i="47"/>
  <c r="W167" i="47" s="1"/>
  <c r="F265" i="47"/>
  <c r="W265" i="47" s="1"/>
  <c r="B35" i="18"/>
  <c r="E35" i="18" s="1"/>
  <c r="I35" i="18"/>
  <c r="V10" i="47"/>
  <c r="C37" i="47" l="1"/>
  <c r="F37" i="47" s="1"/>
  <c r="W37" i="47" s="1"/>
  <c r="V33" i="47"/>
  <c r="V27" i="47"/>
  <c r="V13" i="47"/>
  <c r="V16" i="47"/>
  <c r="V20" i="47"/>
  <c r="V35" i="47"/>
  <c r="V15" i="47"/>
  <c r="V29" i="47"/>
  <c r="V30" i="47"/>
  <c r="V12" i="47"/>
  <c r="V19" i="47"/>
  <c r="V24" i="47"/>
  <c r="V17" i="47"/>
  <c r="V34" i="47"/>
  <c r="V7" i="47"/>
  <c r="V14" i="47"/>
  <c r="V28" i="47"/>
  <c r="V31" i="47"/>
  <c r="V36" i="47"/>
  <c r="V11" i="47"/>
  <c r="V22" i="47"/>
  <c r="V25" i="47"/>
  <c r="V9" i="47"/>
  <c r="V32" i="47"/>
  <c r="V23" i="47"/>
  <c r="V26" i="47"/>
  <c r="V18" i="47"/>
  <c r="V8" i="47"/>
  <c r="V21" i="47"/>
  <c r="W29" i="47"/>
  <c r="W10" i="47"/>
  <c r="W22" i="47"/>
  <c r="W16" i="47"/>
  <c r="W24" i="47"/>
  <c r="W18" i="47"/>
  <c r="W19" i="47"/>
  <c r="W8" i="47"/>
  <c r="W14" i="47"/>
  <c r="W32" i="47"/>
  <c r="W13" i="47"/>
  <c r="W21" i="47"/>
  <c r="W20" i="47"/>
  <c r="W12" i="47"/>
  <c r="W26" i="47"/>
  <c r="W7" i="47"/>
  <c r="W17" i="47"/>
  <c r="W33" i="47"/>
  <c r="W31" i="47"/>
  <c r="W35" i="47"/>
  <c r="W28" i="47"/>
  <c r="W34" i="47"/>
  <c r="W30" i="47"/>
  <c r="W15" i="47"/>
  <c r="W23" i="47"/>
  <c r="W36" i="47"/>
  <c r="W9" i="47"/>
  <c r="W27" i="47"/>
  <c r="W11" i="47"/>
  <c r="W25" i="47"/>
</calcChain>
</file>

<file path=xl/sharedStrings.xml><?xml version="1.0" encoding="utf-8"?>
<sst xmlns="http://schemas.openxmlformats.org/spreadsheetml/2006/main" count="856" uniqueCount="57">
  <si>
    <t>Combiné</t>
  </si>
  <si>
    <t>Demandes N2</t>
  </si>
  <si>
    <t>Appels N1</t>
  </si>
  <si>
    <t>Escalade N2</t>
  </si>
  <si>
    <t>Escalade N3</t>
  </si>
  <si>
    <t>Gouv</t>
  </si>
  <si>
    <t>TOTAL</t>
  </si>
  <si>
    <t>TOTAL TICKETS</t>
  </si>
  <si>
    <t>JANVIER</t>
  </si>
  <si>
    <t>Représentation N1-&gt;N2 en %</t>
  </si>
  <si>
    <t xml:space="preserve">Date </t>
  </si>
  <si>
    <t>Statut</t>
  </si>
  <si>
    <t>Colonne1</t>
  </si>
  <si>
    <t>Colonne12</t>
  </si>
  <si>
    <t>Catégorie demande</t>
  </si>
  <si>
    <t>Terminé</t>
  </si>
  <si>
    <t>Résidents</t>
  </si>
  <si>
    <t>Remonté N2</t>
  </si>
  <si>
    <t>Education</t>
  </si>
  <si>
    <t>Santé</t>
  </si>
  <si>
    <t>Autre_service</t>
  </si>
  <si>
    <t>Emploi</t>
  </si>
  <si>
    <t>Expansion_économique</t>
  </si>
  <si>
    <t>Titres_circulation</t>
  </si>
  <si>
    <t>Fiscalité</t>
  </si>
  <si>
    <t>Budget_Trésor</t>
  </si>
  <si>
    <t>Colonne2</t>
  </si>
  <si>
    <t>Niv. 1</t>
  </si>
  <si>
    <t>Niv. 2</t>
  </si>
  <si>
    <t xml:space="preserve">Compteur </t>
  </si>
  <si>
    <t>Zombie</t>
  </si>
  <si>
    <t xml:space="preserve">Compteur Zombie.mc </t>
  </si>
  <si>
    <t>ETAT</t>
  </si>
  <si>
    <t xml:space="preserve">Compteur ETAT </t>
  </si>
  <si>
    <t>Licorne</t>
  </si>
  <si>
    <t xml:space="preserve">Compteur Licorne 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</si>
  <si>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</si>
  <si>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</si>
  <si>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</si>
  <si>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</si>
  <si>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</si>
  <si>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</si>
  <si>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</si>
  <si>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</si>
  <si>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</si>
  <si>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Colonne13</t>
  </si>
  <si>
    <t>Colonne14</t>
  </si>
  <si>
    <t>Colonne15</t>
  </si>
  <si>
    <t>Colonne16</t>
  </si>
  <si>
    <t>Étiquettes de lignes</t>
  </si>
  <si>
    <t>(vide)</t>
  </si>
  <si>
    <t>Total général</t>
  </si>
  <si>
    <t>janv</t>
  </si>
  <si>
    <t>févr</t>
  </si>
  <si>
    <t>mars</t>
  </si>
  <si>
    <t>Étiquettes de colonnes</t>
  </si>
  <si>
    <t xml:space="preserve">Nombre 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</si>
</sst>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363636"/>
      <name val="Calibri"/>
      <family val="2"/>
      <scheme val="minor"/>
    </font>
    <font>
      <sz val="10"/>
      <color rgb="FF363636"/>
      <name val="Open Sans"/>
      <family val="2"/>
    </font>
    <font>
      <sz val="10"/>
      <color rgb="FF444444"/>
      <name val="Calibri"/>
      <family val="2"/>
    </font>
    <font>
      <b/>
      <sz val="10"/>
      <color theme="0"/>
      <name val="Calibri"/>
      <family val="2"/>
      <scheme val="minor"/>
    </font>
    <font>
      <sz val="7"/>
      <color rgb="FF363636"/>
      <name val="Open Sans"/>
      <family val="2"/>
    </font>
    <font>
      <sz val="9"/>
      <color rgb="FF363636"/>
      <name val="Open Sans"/>
      <family val="2"/>
    </font>
    <font>
      <sz val="11"/>
      <color rgb="FF444444"/>
      <name val="Calibri"/>
      <family val="2"/>
    </font>
    <font>
      <sz val="11"/>
      <color rgb="FF444444"/>
      <name val="Calibri"/>
      <family val="2"/>
      <charset val="1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363636"/>
      <name val="Open Sans"/>
      <family val="2"/>
    </font>
    <font>
      <b/>
      <sz val="9"/>
      <color rgb="FF363636"/>
      <name val="Open Sans"/>
      <family val="2"/>
    </font>
    <font>
      <sz val="11"/>
      <color rgb="FF363636"/>
      <name val="Calibri"/>
      <family val="2"/>
      <scheme val="minor"/>
    </font>
    <font>
      <sz val="1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DC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theme="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1D1D1"/>
      </left>
      <right style="thin">
        <color rgb="FFD1D1D1"/>
      </right>
      <top style="thin">
        <color rgb="FFD1D1D1"/>
      </top>
      <bottom style="thin">
        <color rgb="FFD1D1D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D1D1D1"/>
      </left>
      <right style="medium">
        <color rgb="FFD1D1D1"/>
      </right>
      <top style="medium">
        <color rgb="FFD1D1D1"/>
      </top>
      <bottom style="medium">
        <color rgb="FFD1D1D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/>
    </xf>
    <xf numFmtId="0" fontId="2" fillId="5" borderId="0" xfId="0" applyFont="1" applyFill="1" applyAlignment="1">
      <alignment horizontal="left" vertical="top"/>
    </xf>
    <xf numFmtId="0" fontId="2" fillId="9" borderId="4" xfId="0" applyFont="1" applyFill="1" applyBorder="1" applyAlignment="1">
      <alignment horizontal="left" vertical="top"/>
    </xf>
    <xf numFmtId="0" fontId="7" fillId="0" borderId="0" xfId="1" applyFont="1" applyAlignment="1">
      <alignment horizontal="left" vertical="top"/>
    </xf>
    <xf numFmtId="0" fontId="2" fillId="10" borderId="4" xfId="0" applyFont="1" applyFill="1" applyBorder="1" applyAlignment="1">
      <alignment horizontal="left" vertical="top"/>
    </xf>
    <xf numFmtId="0" fontId="2" fillId="10" borderId="4" xfId="0" applyFont="1" applyFill="1" applyBorder="1" applyAlignment="1">
      <alignment horizontal="left" vertical="top" wrapText="1"/>
    </xf>
    <xf numFmtId="0" fontId="2" fillId="9" borderId="4" xfId="0" applyFont="1" applyFill="1" applyBorder="1" applyAlignment="1">
      <alignment horizontal="left" vertical="top" wrapText="1"/>
    </xf>
    <xf numFmtId="0" fontId="7" fillId="0" borderId="0" xfId="2" applyFont="1" applyAlignment="1">
      <alignment horizontal="left" vertical="top"/>
    </xf>
    <xf numFmtId="0" fontId="2" fillId="4" borderId="0" xfId="0" applyFont="1" applyFill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49" fontId="7" fillId="0" borderId="4" xfId="2" applyNumberFormat="1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/>
    </xf>
    <xf numFmtId="49" fontId="2" fillId="10" borderId="4" xfId="0" applyNumberFormat="1" applyFont="1" applyFill="1" applyBorder="1" applyAlignment="1">
      <alignment horizontal="left" vertical="top"/>
    </xf>
    <xf numFmtId="0" fontId="4" fillId="0" borderId="0" xfId="2" applyAlignment="1">
      <alignment horizontal="left" vertical="top"/>
    </xf>
    <xf numFmtId="0" fontId="2" fillId="0" borderId="0" xfId="0" quotePrefix="1" applyFont="1" applyAlignment="1">
      <alignment horizontal="left" vertical="top"/>
    </xf>
    <xf numFmtId="0" fontId="4" fillId="0" borderId="0" xfId="1" applyAlignment="1">
      <alignment horizontal="left" vertical="top"/>
    </xf>
    <xf numFmtId="0" fontId="11" fillId="8" borderId="4" xfId="0" applyFont="1" applyFill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6" borderId="3" xfId="0" applyFont="1" applyFill="1" applyBorder="1" applyAlignment="1">
      <alignment horizontal="left" vertical="top" wrapText="1"/>
    </xf>
    <xf numFmtId="0" fontId="9" fillId="7" borderId="3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7" fillId="6" borderId="3" xfId="2" applyFont="1" applyFill="1" applyBorder="1" applyAlignment="1">
      <alignment horizontal="left" vertical="top"/>
    </xf>
    <xf numFmtId="0" fontId="9" fillId="6" borderId="3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6" borderId="5" xfId="0" applyFont="1" applyFill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6" borderId="3" xfId="0" applyFont="1" applyFill="1" applyBorder="1" applyAlignment="1">
      <alignment horizontal="left" vertical="top" wrapText="1"/>
    </xf>
    <xf numFmtId="14" fontId="14" fillId="0" borderId="0" xfId="0" applyNumberFormat="1" applyFont="1" applyAlignment="1">
      <alignment horizontal="left" vertical="top"/>
    </xf>
    <xf numFmtId="2" fontId="0" fillId="0" borderId="0" xfId="0" applyNumberFormat="1"/>
    <xf numFmtId="0" fontId="1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14" fontId="2" fillId="4" borderId="0" xfId="0" applyNumberFormat="1" applyFont="1" applyFill="1" applyAlignment="1">
      <alignment horizontal="left" vertical="top"/>
    </xf>
    <xf numFmtId="49" fontId="2" fillId="4" borderId="0" xfId="0" applyNumberFormat="1" applyFont="1" applyFill="1" applyAlignment="1">
      <alignment horizontal="left" vertical="top"/>
    </xf>
    <xf numFmtId="0" fontId="13" fillId="3" borderId="3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4" fillId="4" borderId="0" xfId="2" applyFill="1" applyAlignment="1">
      <alignment horizontal="left" vertical="top"/>
    </xf>
    <xf numFmtId="0" fontId="1" fillId="0" borderId="8" xfId="0" applyFont="1" applyBorder="1" applyAlignment="1">
      <alignment horizontal="center" vertical="center"/>
    </xf>
    <xf numFmtId="14" fontId="0" fillId="0" borderId="2" xfId="0" applyNumberFormat="1" applyBorder="1"/>
    <xf numFmtId="0" fontId="2" fillId="2" borderId="0" xfId="0" applyFont="1" applyFill="1" applyAlignment="1">
      <alignment horizontal="left" vertical="top"/>
    </xf>
    <xf numFmtId="0" fontId="4" fillId="11" borderId="3" xfId="2" applyFill="1" applyBorder="1" applyAlignment="1">
      <alignment horizontal="left" vertical="top" wrapText="1"/>
    </xf>
    <xf numFmtId="14" fontId="2" fillId="2" borderId="0" xfId="0" applyNumberFormat="1" applyFont="1" applyFill="1" applyAlignment="1">
      <alignment horizontal="left" vertical="top"/>
    </xf>
    <xf numFmtId="0" fontId="4" fillId="2" borderId="0" xfId="2" applyFill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0" fontId="20" fillId="11" borderId="3" xfId="0" applyFont="1" applyFill="1" applyBorder="1" applyAlignment="1">
      <alignment wrapText="1"/>
    </xf>
    <xf numFmtId="0" fontId="2" fillId="13" borderId="0" xfId="0" applyFont="1" applyFill="1" applyAlignment="1">
      <alignment horizontal="left" vertical="top"/>
    </xf>
    <xf numFmtId="14" fontId="2" fillId="13" borderId="0" xfId="0" applyNumberFormat="1" applyFont="1" applyFill="1" applyAlignment="1">
      <alignment horizontal="left" vertical="top"/>
    </xf>
    <xf numFmtId="49" fontId="2" fillId="13" borderId="0" xfId="0" applyNumberFormat="1" applyFont="1" applyFill="1" applyAlignment="1">
      <alignment horizontal="left" vertical="top"/>
    </xf>
    <xf numFmtId="0" fontId="1" fillId="0" borderId="9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27" fillId="5" borderId="0" xfId="0" applyFont="1" applyFill="1" applyAlignment="1">
      <alignment horizontal="left" vertical="top"/>
    </xf>
    <xf numFmtId="14" fontId="15" fillId="0" borderId="0" xfId="0" applyNumberFormat="1" applyFont="1" applyAlignment="1">
      <alignment horizontal="left" vertical="top"/>
    </xf>
    <xf numFmtId="0" fontId="4" fillId="11" borderId="3" xfId="2" applyFill="1" applyBorder="1" applyAlignment="1">
      <alignment horizontal="left" vertical="top"/>
    </xf>
    <xf numFmtId="0" fontId="13" fillId="11" borderId="3" xfId="0" applyFont="1" applyFill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21" fillId="11" borderId="3" xfId="0" applyFont="1" applyFill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0" fontId="20" fillId="11" borderId="3" xfId="0" applyFont="1" applyFill="1" applyBorder="1" applyAlignment="1">
      <alignment horizontal="left" vertical="top" wrapText="1"/>
    </xf>
    <xf numFmtId="0" fontId="20" fillId="13" borderId="3" xfId="0" applyFont="1" applyFill="1" applyBorder="1" applyAlignment="1">
      <alignment horizontal="left" vertical="top" wrapText="1"/>
    </xf>
    <xf numFmtId="0" fontId="20" fillId="6" borderId="3" xfId="0" applyFont="1" applyFill="1" applyBorder="1" applyAlignment="1">
      <alignment horizontal="left" vertical="top" wrapText="1"/>
    </xf>
    <xf numFmtId="0" fontId="0" fillId="17" borderId="0" xfId="0" applyFill="1" applyAlignment="1">
      <alignment horizontal="left" vertical="top"/>
    </xf>
    <xf numFmtId="0" fontId="20" fillId="0" borderId="0" xfId="0" applyFont="1"/>
    <xf numFmtId="0" fontId="26" fillId="0" borderId="0" xfId="0" applyFont="1" applyAlignment="1">
      <alignment horizontal="left" vertical="top"/>
    </xf>
    <xf numFmtId="0" fontId="25" fillId="2" borderId="0" xfId="0" applyFont="1" applyFill="1" applyAlignment="1">
      <alignment horizontal="left" vertical="top"/>
    </xf>
    <xf numFmtId="0" fontId="20" fillId="6" borderId="3" xfId="0" applyFont="1" applyFill="1" applyBorder="1" applyAlignment="1">
      <alignment wrapText="1"/>
    </xf>
    <xf numFmtId="0" fontId="6" fillId="4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/>
    </xf>
    <xf numFmtId="0" fontId="28" fillId="4" borderId="0" xfId="0" applyFont="1" applyFill="1" applyAlignment="1">
      <alignment horizontal="left" vertical="top"/>
    </xf>
    <xf numFmtId="0" fontId="6" fillId="13" borderId="0" xfId="0" applyFont="1" applyFill="1" applyAlignment="1">
      <alignment horizontal="left" vertical="top"/>
    </xf>
    <xf numFmtId="0" fontId="4" fillId="0" borderId="0" xfId="1" applyFill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5" fillId="5" borderId="0" xfId="0" applyFont="1" applyFill="1" applyAlignment="1">
      <alignment horizontal="left" vertical="top"/>
    </xf>
    <xf numFmtId="0" fontId="26" fillId="5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16" fontId="0" fillId="0" borderId="0" xfId="0" applyNumberFormat="1"/>
    <xf numFmtId="0" fontId="29" fillId="0" borderId="0" xfId="0" applyFont="1" applyAlignment="1">
      <alignment horizontal="center"/>
    </xf>
    <xf numFmtId="16" fontId="0" fillId="0" borderId="11" xfId="0" applyNumberFormat="1" applyBorder="1"/>
    <xf numFmtId="0" fontId="0" fillId="0" borderId="12" xfId="0" applyBorder="1" applyAlignment="1">
      <alignment horizontal="center"/>
    </xf>
    <xf numFmtId="0" fontId="1" fillId="21" borderId="0" xfId="0" applyFont="1" applyFill="1" applyAlignment="1">
      <alignment horizontal="center"/>
    </xf>
    <xf numFmtId="0" fontId="0" fillId="18" borderId="0" xfId="0" applyFill="1"/>
    <xf numFmtId="16" fontId="0" fillId="18" borderId="0" xfId="0" applyNumberFormat="1" applyFill="1"/>
    <xf numFmtId="16" fontId="0" fillId="18" borderId="11" xfId="0" applyNumberFormat="1" applyFill="1" applyBorder="1"/>
    <xf numFmtId="0" fontId="0" fillId="18" borderId="13" xfId="0" applyFill="1" applyBorder="1"/>
    <xf numFmtId="0" fontId="0" fillId="18" borderId="12" xfId="0" applyFill="1" applyBorder="1"/>
    <xf numFmtId="0" fontId="1" fillId="18" borderId="0" xfId="0" applyFont="1" applyFill="1"/>
    <xf numFmtId="0" fontId="1" fillId="18" borderId="0" xfId="0" applyFont="1" applyFill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" fillId="15" borderId="6" xfId="0" applyFont="1" applyFill="1" applyBorder="1" applyAlignment="1">
      <alignment horizontal="center"/>
    </xf>
    <xf numFmtId="0" fontId="1" fillId="15" borderId="9" xfId="0" applyFont="1" applyFill="1" applyBorder="1" applyAlignment="1">
      <alignment horizontal="center"/>
    </xf>
    <xf numFmtId="0" fontId="1" fillId="15" borderId="10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1" fillId="14" borderId="10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 vertical="center"/>
    </xf>
    <xf numFmtId="0" fontId="29" fillId="20" borderId="0" xfId="0" applyFont="1" applyFill="1" applyAlignment="1">
      <alignment horizontal="center"/>
    </xf>
    <xf numFmtId="0" fontId="29" fillId="12" borderId="0" xfId="0" applyFont="1" applyFill="1" applyAlignment="1">
      <alignment horizontal="center"/>
    </xf>
    <xf numFmtId="0" fontId="29" fillId="19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3">
    <cellStyle name="Hyperlink" xfId="2" xr:uid="{00000000-000B-0000-0000-000008000000}"/>
    <cellStyle name="Lien hypertexte" xfId="1" builtinId="8"/>
    <cellStyle name="Normal" xfId="0" builtinId="0"/>
  </cellStyles>
  <dxfs count="77"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2" tint="-9.9978637043366805E-2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</font>
      <numFmt numFmtId="30" formatCode="@"/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b/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  <family val="2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13A5BEA2-11D9-4E2C-8FE1-E0C373658510}"/>
  </tableStyles>
  <colors>
    <mruColors>
      <color rgb="FFE5CCF8"/>
      <color rgb="FFFFEFFF"/>
      <color rgb="FFFF8F9C"/>
      <color rgb="FFFFCDCD"/>
      <color rgb="FFDFC8F8"/>
      <color rgb="FFE7D6FA"/>
      <color rgb="FF4C3800"/>
      <color rgb="FF401B5B"/>
      <color rgb="FFDDBCF6"/>
      <color rgb="FFEADD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125737535538383E-2"/>
          <c:y val="3.762681856784033E-2"/>
          <c:w val="0.93500238320565343"/>
          <c:h val="0.772718990517745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'Stats jour'!$B$2</c:f>
              <c:strCache>
                <c:ptCount val="1"/>
                <c:pt idx="0">
                  <c:v>Gouv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'Stats jour'!$A$3:$A$33</c:f>
              <c:numCache>
                <c:formatCode>m/d/yyyy</c:formatCode>
                <c:ptCount val="31"/>
                <c:pt idx="0">
                  <c:v>44958</c:v>
                </c:pt>
                <c:pt idx="1">
                  <c:v>44959</c:v>
                </c:pt>
                <c:pt idx="2">
                  <c:v>44960</c:v>
                </c:pt>
                <c:pt idx="3">
                  <c:v>44961</c:v>
                </c:pt>
                <c:pt idx="4">
                  <c:v>44962</c:v>
                </c:pt>
                <c:pt idx="5">
                  <c:v>44963</c:v>
                </c:pt>
                <c:pt idx="6">
                  <c:v>44964</c:v>
                </c:pt>
                <c:pt idx="7">
                  <c:v>44965</c:v>
                </c:pt>
                <c:pt idx="8">
                  <c:v>44966</c:v>
                </c:pt>
                <c:pt idx="9">
                  <c:v>44967</c:v>
                </c:pt>
                <c:pt idx="10">
                  <c:v>44968</c:v>
                </c:pt>
                <c:pt idx="11">
                  <c:v>44969</c:v>
                </c:pt>
                <c:pt idx="12">
                  <c:v>44970</c:v>
                </c:pt>
                <c:pt idx="13">
                  <c:v>44971</c:v>
                </c:pt>
                <c:pt idx="14">
                  <c:v>44972</c:v>
                </c:pt>
                <c:pt idx="15">
                  <c:v>44973</c:v>
                </c:pt>
                <c:pt idx="16">
                  <c:v>44974</c:v>
                </c:pt>
                <c:pt idx="17">
                  <c:v>44975</c:v>
                </c:pt>
                <c:pt idx="18">
                  <c:v>44976</c:v>
                </c:pt>
                <c:pt idx="19">
                  <c:v>44977</c:v>
                </c:pt>
                <c:pt idx="20">
                  <c:v>44978</c:v>
                </c:pt>
                <c:pt idx="21">
                  <c:v>44979</c:v>
                </c:pt>
                <c:pt idx="22">
                  <c:v>44980</c:v>
                </c:pt>
                <c:pt idx="23">
                  <c:v>44981</c:v>
                </c:pt>
                <c:pt idx="24">
                  <c:v>44982</c:v>
                </c:pt>
                <c:pt idx="25">
                  <c:v>44983</c:v>
                </c:pt>
                <c:pt idx="26">
                  <c:v>44984</c:v>
                </c:pt>
                <c:pt idx="27">
                  <c:v>44985</c:v>
                </c:pt>
              </c:numCache>
            </c:numRef>
          </c:cat>
          <c:val>
            <c:numRef>
              <c:f>'Stats jour'!$B$3:$B$33</c:f>
              <c:numCache>
                <c:formatCode>General</c:formatCode>
                <c:ptCount val="31"/>
                <c:pt idx="0">
                  <c:v>7</c:v>
                </c:pt>
                <c:pt idx="1">
                  <c:v>7</c:v>
                </c:pt>
                <c:pt idx="2">
                  <c:v>12</c:v>
                </c:pt>
                <c:pt idx="3">
                  <c:v>2</c:v>
                </c:pt>
                <c:pt idx="4">
                  <c:v>2</c:v>
                </c:pt>
                <c:pt idx="5">
                  <c:v>10</c:v>
                </c:pt>
                <c:pt idx="6">
                  <c:v>5</c:v>
                </c:pt>
                <c:pt idx="7">
                  <c:v>7</c:v>
                </c:pt>
                <c:pt idx="8">
                  <c:v>4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1</c:v>
                </c:pt>
                <c:pt idx="14">
                  <c:v>3</c:v>
                </c:pt>
                <c:pt idx="15">
                  <c:v>4</c:v>
                </c:pt>
                <c:pt idx="16">
                  <c:v>7</c:v>
                </c:pt>
                <c:pt idx="17">
                  <c:v>0</c:v>
                </c:pt>
                <c:pt idx="18">
                  <c:v>0</c:v>
                </c:pt>
                <c:pt idx="19">
                  <c:v>13</c:v>
                </c:pt>
                <c:pt idx="20">
                  <c:v>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A-40D6-B892-CBE4C7076853}"/>
            </c:ext>
          </c:extLst>
        </c:ser>
        <c:ser>
          <c:idx val="1"/>
          <c:order val="1"/>
          <c:tx>
            <c:strRef>
              <c:f>'Stats jour'!$C$2</c:f>
              <c:strCache>
                <c:ptCount val="1"/>
                <c:pt idx="0">
                  <c:v>Zombie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'Stats jour'!$A$3:$A$33</c:f>
              <c:numCache>
                <c:formatCode>m/d/yyyy</c:formatCode>
                <c:ptCount val="31"/>
                <c:pt idx="0">
                  <c:v>44958</c:v>
                </c:pt>
                <c:pt idx="1">
                  <c:v>44959</c:v>
                </c:pt>
                <c:pt idx="2">
                  <c:v>44960</c:v>
                </c:pt>
                <c:pt idx="3">
                  <c:v>44961</c:v>
                </c:pt>
                <c:pt idx="4">
                  <c:v>44962</c:v>
                </c:pt>
                <c:pt idx="5">
                  <c:v>44963</c:v>
                </c:pt>
                <c:pt idx="6">
                  <c:v>44964</c:v>
                </c:pt>
                <c:pt idx="7">
                  <c:v>44965</c:v>
                </c:pt>
                <c:pt idx="8">
                  <c:v>44966</c:v>
                </c:pt>
                <c:pt idx="9">
                  <c:v>44967</c:v>
                </c:pt>
                <c:pt idx="10">
                  <c:v>44968</c:v>
                </c:pt>
                <c:pt idx="11">
                  <c:v>44969</c:v>
                </c:pt>
                <c:pt idx="12">
                  <c:v>44970</c:v>
                </c:pt>
                <c:pt idx="13">
                  <c:v>44971</c:v>
                </c:pt>
                <c:pt idx="14">
                  <c:v>44972</c:v>
                </c:pt>
                <c:pt idx="15">
                  <c:v>44973</c:v>
                </c:pt>
                <c:pt idx="16">
                  <c:v>44974</c:v>
                </c:pt>
                <c:pt idx="17">
                  <c:v>44975</c:v>
                </c:pt>
                <c:pt idx="18">
                  <c:v>44976</c:v>
                </c:pt>
                <c:pt idx="19">
                  <c:v>44977</c:v>
                </c:pt>
                <c:pt idx="20">
                  <c:v>44978</c:v>
                </c:pt>
                <c:pt idx="21">
                  <c:v>44979</c:v>
                </c:pt>
                <c:pt idx="22">
                  <c:v>44980</c:v>
                </c:pt>
                <c:pt idx="23">
                  <c:v>44981</c:v>
                </c:pt>
                <c:pt idx="24">
                  <c:v>44982</c:v>
                </c:pt>
                <c:pt idx="25">
                  <c:v>44983</c:v>
                </c:pt>
                <c:pt idx="26">
                  <c:v>44984</c:v>
                </c:pt>
                <c:pt idx="27">
                  <c:v>44985</c:v>
                </c:pt>
              </c:numCache>
            </c:numRef>
          </c:cat>
          <c:val>
            <c:numRef>
              <c:f>'Stats jour'!$C$3:$C$33</c:f>
              <c:numCache>
                <c:formatCode>General</c:formatCode>
                <c:ptCount val="31"/>
                <c:pt idx="0">
                  <c:v>10</c:v>
                </c:pt>
                <c:pt idx="1">
                  <c:v>8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18</c:v>
                </c:pt>
                <c:pt idx="6">
                  <c:v>11</c:v>
                </c:pt>
                <c:pt idx="7">
                  <c:v>10</c:v>
                </c:pt>
                <c:pt idx="8">
                  <c:v>9</c:v>
                </c:pt>
                <c:pt idx="9">
                  <c:v>11</c:v>
                </c:pt>
                <c:pt idx="10">
                  <c:v>0</c:v>
                </c:pt>
                <c:pt idx="11">
                  <c:v>0</c:v>
                </c:pt>
                <c:pt idx="12">
                  <c:v>18</c:v>
                </c:pt>
                <c:pt idx="13">
                  <c:v>11</c:v>
                </c:pt>
                <c:pt idx="14">
                  <c:v>5</c:v>
                </c:pt>
                <c:pt idx="15">
                  <c:v>4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4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6A-40D6-B892-CBE4C7076853}"/>
            </c:ext>
          </c:extLst>
        </c:ser>
        <c:ser>
          <c:idx val="2"/>
          <c:order val="2"/>
          <c:tx>
            <c:strRef>
              <c:f>'Stats jour'!$D$2</c:f>
              <c:strCache>
                <c:ptCount val="1"/>
                <c:pt idx="0">
                  <c:v>ETAT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'Stats jour'!$A$3:$A$33</c:f>
              <c:numCache>
                <c:formatCode>m/d/yyyy</c:formatCode>
                <c:ptCount val="31"/>
                <c:pt idx="0">
                  <c:v>44958</c:v>
                </c:pt>
                <c:pt idx="1">
                  <c:v>44959</c:v>
                </c:pt>
                <c:pt idx="2">
                  <c:v>44960</c:v>
                </c:pt>
                <c:pt idx="3">
                  <c:v>44961</c:v>
                </c:pt>
                <c:pt idx="4">
                  <c:v>44962</c:v>
                </c:pt>
                <c:pt idx="5">
                  <c:v>44963</c:v>
                </c:pt>
                <c:pt idx="6">
                  <c:v>44964</c:v>
                </c:pt>
                <c:pt idx="7">
                  <c:v>44965</c:v>
                </c:pt>
                <c:pt idx="8">
                  <c:v>44966</c:v>
                </c:pt>
                <c:pt idx="9">
                  <c:v>44967</c:v>
                </c:pt>
                <c:pt idx="10">
                  <c:v>44968</c:v>
                </c:pt>
                <c:pt idx="11">
                  <c:v>44969</c:v>
                </c:pt>
                <c:pt idx="12">
                  <c:v>44970</c:v>
                </c:pt>
                <c:pt idx="13">
                  <c:v>44971</c:v>
                </c:pt>
                <c:pt idx="14">
                  <c:v>44972</c:v>
                </c:pt>
                <c:pt idx="15">
                  <c:v>44973</c:v>
                </c:pt>
                <c:pt idx="16">
                  <c:v>44974</c:v>
                </c:pt>
                <c:pt idx="17">
                  <c:v>44975</c:v>
                </c:pt>
                <c:pt idx="18">
                  <c:v>44976</c:v>
                </c:pt>
                <c:pt idx="19">
                  <c:v>44977</c:v>
                </c:pt>
                <c:pt idx="20">
                  <c:v>44978</c:v>
                </c:pt>
                <c:pt idx="21">
                  <c:v>44979</c:v>
                </c:pt>
                <c:pt idx="22">
                  <c:v>44980</c:v>
                </c:pt>
                <c:pt idx="23">
                  <c:v>44981</c:v>
                </c:pt>
                <c:pt idx="24">
                  <c:v>44982</c:v>
                </c:pt>
                <c:pt idx="25">
                  <c:v>44983</c:v>
                </c:pt>
                <c:pt idx="26">
                  <c:v>44984</c:v>
                </c:pt>
                <c:pt idx="27">
                  <c:v>44985</c:v>
                </c:pt>
              </c:numCache>
            </c:numRef>
          </c:cat>
          <c:val>
            <c:numRef>
              <c:f>'Stats jour'!$D$3:$D$33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6A-40D6-B892-CBE4C7076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033218400"/>
        <c:axId val="2033210080"/>
      </c:barChart>
      <c:dateAx>
        <c:axId val="20332184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3210080"/>
        <c:crosses val="autoZero"/>
        <c:auto val="1"/>
        <c:lblOffset val="100"/>
        <c:baseTimeUnit val="days"/>
      </c:dateAx>
      <c:valAx>
        <c:axId val="203321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321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187641</xdr:colOff>
      <xdr:row>15</xdr:row>
      <xdr:rowOff>170497</xdr:rowOff>
    </xdr:from>
    <xdr:to>
      <xdr:col>28</xdr:col>
      <xdr:colOff>7619</xdr:colOff>
      <xdr:row>41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80FBEE89-15F6-4849-9F65-E7AED15480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oudmonaco.sharepoint.com/sites/SupportDSN-N1N2/Documents%20partages/General/REM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-fil01\312-dan$\Projets\Equipe%20Support%20DSN\Support%20N2\Reporting\KPI%20Support%20N2%20-%20R&#233;mi\KPI%20Mars%202023\Extract%20CRM%20MI%20MArs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oudmonaco.sharepoint.com/sites/SupportDSN-N1N2/Documents%20partages/General/Sauvegardes%20Suivi%20tickets%20N1N2/Sauvegardes%20Suivi%20tickets%20N1N2/Suivi%20tickets%20N1N2%20202303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Centre d'appel"/>
      <sheetName val="Gouv.mc"/>
      <sheetName val="MonGuichet"/>
      <sheetName val="MConnect"/>
      <sheetName val="Bugs &amp; Evol"/>
      <sheetName val="Maintenances &amp; Incidents"/>
      <sheetName val="MEP &amp; Planning TS"/>
      <sheetName val="TS &amp; Doc"/>
      <sheetName val="Appels reçus"/>
      <sheetName val="Source"/>
      <sheetName val="MonGuichet - Rémi"/>
      <sheetName val="Gouv.mc Rémi"/>
      <sheetName val="Tend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Stats jour"/>
      <sheetName val="MonaPass"/>
      <sheetName val="N1 MConnect"/>
      <sheetName val="N1 Gouv.mc"/>
      <sheetName val="Gouv.mc"/>
      <sheetName val="MonGuichet"/>
      <sheetName val="MConnect"/>
      <sheetName val="Compteur 2"/>
      <sheetName val="Compteur"/>
      <sheetName val="Maintenances,Incidents,Infos TS"/>
      <sheetName val="Bugs &amp; Evol"/>
      <sheetName val="Source"/>
      <sheetName val="Feuil2"/>
      <sheetName val="Appels reçus"/>
      <sheetName val="TS &amp; Doc"/>
      <sheetName val="Focus D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Stats jour"/>
      <sheetName val="Centre d'appel"/>
      <sheetName val="Gouv.mc"/>
      <sheetName val="MonGuichet"/>
      <sheetName val="MConnect"/>
      <sheetName val="Bugs &amp; Evol"/>
      <sheetName val="Maintenances &amp; Incidents"/>
      <sheetName val="Centre d'appel (2)"/>
      <sheetName val="Appels reçus"/>
      <sheetName val="TS &amp; Doc"/>
      <sheetName val="Source"/>
      <sheetName val="Sandbox"/>
      <sheetName val="CA Sandbox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5014.856088078704" createdVersion="8" refreshedVersion="8" minRefreshableVersion="3" recordCount="365" xr:uid="{B2B44DF7-5D25-40B1-9C89-2F4E52CA5986}">
  <cacheSource type="worksheet">
    <worksheetSource name="Tableau65"/>
  </cacheSource>
  <cacheFields count="20">
    <cacheField name="Colonne2" numFmtId="0">
      <sharedItems containsNonDate="0" containsString="0" containsBlank="1"/>
    </cacheField>
    <cacheField name="Date " numFmtId="0">
      <sharedItems containsNonDate="0" containsDate="1" containsString="0" containsBlank="1" minDate="2023-01-03T00:00:00" maxDate="2023-03-30T00:00:00" count="61">
        <m/>
        <d v="2023-01-03T00:00:00"/>
        <d v="2023-01-04T00:00:00"/>
        <d v="2023-01-05T00:00:00"/>
        <d v="2023-01-06T00:00:00"/>
        <d v="2023-01-09T00:00:00"/>
        <d v="2023-01-10T00:00:00"/>
        <d v="2023-01-11T00:00:00"/>
        <d v="2023-01-12T00:00:00"/>
        <d v="2023-01-16T00:00:00"/>
        <d v="2023-01-17T00:00:00"/>
        <d v="2023-01-18T00:00:00"/>
        <d v="2023-01-19T00:00:00"/>
        <d v="2023-01-20T00:00:00"/>
        <d v="2023-01-23T00:00:00"/>
        <d v="2023-01-24T00:00:00"/>
        <d v="2023-01-25T00:00:00"/>
        <d v="2023-01-26T00:00:00"/>
        <d v="2023-01-30T00:00:00"/>
        <d v="2023-01-31T00:00:00"/>
        <d v="2023-02-01T00:00:00"/>
        <d v="2023-02-02T00:00:00"/>
        <d v="2023-02-03T00:00:00"/>
        <d v="2023-02-06T00:00:00"/>
        <d v="2023-02-07T00:00:00"/>
        <d v="2023-02-08T00:00:00"/>
        <d v="2023-02-09T00:00:00"/>
        <d v="2023-02-10T00:00:00"/>
        <d v="2023-02-13T00:00:00"/>
        <d v="2023-02-14T00:00:00"/>
        <d v="2023-02-15T00:00:00"/>
        <d v="2023-02-16T00:00:00"/>
        <d v="2023-02-17T00:00:00"/>
        <d v="2023-02-20T00:00:00"/>
        <d v="2023-02-21T00:00:00"/>
        <d v="2023-02-22T00:00:00"/>
        <d v="2023-02-23T00:00:00"/>
        <d v="2023-02-24T00:00:00"/>
        <d v="2023-02-27T00:00:00"/>
        <d v="2023-02-28T00:00:00"/>
        <d v="2023-03-01T00:00:00"/>
        <d v="2023-03-02T00:00:00"/>
        <d v="2023-03-03T00:00:00"/>
        <d v="2023-03-06T00:00:00"/>
        <d v="2023-03-07T00:00:00"/>
        <d v="2023-03-08T00:00:00"/>
        <d v="2023-03-09T00:00:00"/>
        <d v="2023-03-10T00:00:00"/>
        <d v="2023-03-13T00:00:00"/>
        <d v="2023-03-14T00:00:00"/>
        <d v="2023-03-15T00:00:00"/>
        <d v="2023-03-16T00:00:00"/>
        <d v="2023-03-17T00:00:00"/>
        <d v="2023-03-20T00:00:00"/>
        <d v="2023-03-21T00:00:00"/>
        <d v="2023-03-22T00:00:00"/>
        <d v="2023-03-23T00:00:00"/>
        <d v="2023-03-24T00:00:00"/>
        <d v="2023-03-27T00:00:00"/>
        <d v="2023-03-28T00:00:00"/>
        <d v="2023-03-29T00:00:00"/>
      </sharedItems>
      <fieldGroup par="19" base="1">
        <rangePr groupBy="days" startDate="2023-01-03T00:00:00" endDate="2023-03-3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03/2023"/>
        </groupItems>
      </fieldGroup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Statut" numFmtId="0">
      <sharedItems containsBlank="1" count="3">
        <m/>
        <s v="Terminé"/>
        <s v="Remonté N2"/>
      </sharedItems>
    </cacheField>
    <cacheField name="Colonne1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Colonne7" numFmtId="0">
      <sharedItems containsNonDate="0" containsString="0" containsBlank="1"/>
    </cacheField>
    <cacheField name="Colonne8" numFmtId="0">
      <sharedItems containsNonDate="0" containsString="0" containsBlank="1"/>
    </cacheField>
    <cacheField name="Colonne9" numFmtId="0">
      <sharedItems containsNonDate="0" containsString="0" containsBlank="1"/>
    </cacheField>
    <cacheField name="Colonne10" numFmtId="0">
      <sharedItems containsNonDate="0" containsString="0" containsBlank="1"/>
    </cacheField>
    <cacheField name="Colonne11" numFmtId="0">
      <sharedItems containsNonDate="0" containsString="0" containsBlank="1"/>
    </cacheField>
    <cacheField name="Colonne12" numFmtId="0">
      <sharedItems containsNonDate="0" containsString="0" containsBlank="1"/>
    </cacheField>
    <cacheField name="Colonne13" numFmtId="0">
      <sharedItems containsNonDate="0" containsString="0" containsBlank="1"/>
    </cacheField>
    <cacheField name="Colonne14" numFmtId="0">
      <sharedItems containsNonDate="0" containsString="0" containsBlank="1"/>
    </cacheField>
    <cacheField name="Catégorie demande" numFmtId="0">
      <sharedItems containsBlank="1" count="12">
        <m/>
        <s v="Résidents"/>
        <s v="Education"/>
        <s v="Zombie"/>
        <s v="Santé"/>
        <s v="ETAT"/>
        <s v="Autre_service"/>
        <s v="Emploi"/>
        <s v="Expansion_économique"/>
        <s v="Titres_circulation"/>
        <s v="Fiscalité"/>
        <s v="Budget_Trésor"/>
      </sharedItems>
    </cacheField>
    <cacheField name="Colonne15" numFmtId="0">
      <sharedItems containsNonDate="0" containsString="0" containsBlank="1"/>
    </cacheField>
    <cacheField name="Colonne16" numFmtId="0">
      <sharedItems containsNonDate="0" containsString="0" containsBlank="1"/>
    </cacheField>
    <cacheField name="Mois" numFmtId="0" databaseField="0">
      <fieldGroup base="1">
        <rangePr groupBy="months" startDate="2023-01-03T00:00:00" endDate="2023-03-30T00:00:00"/>
        <groupItems count="14">
          <s v="&lt;03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3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5">
  <r>
    <m/>
    <x v="0"/>
    <m/>
    <m/>
    <x v="0"/>
    <m/>
    <m/>
    <m/>
    <m/>
    <m/>
    <m/>
    <m/>
    <m/>
    <m/>
    <m/>
    <m/>
    <x v="0"/>
    <m/>
    <m/>
  </r>
  <r>
    <m/>
    <x v="1"/>
    <m/>
    <m/>
    <x v="1"/>
    <m/>
    <m/>
    <m/>
    <m/>
    <m/>
    <m/>
    <m/>
    <m/>
    <m/>
    <m/>
    <m/>
    <x v="1"/>
    <m/>
    <m/>
  </r>
  <r>
    <m/>
    <x v="1"/>
    <m/>
    <m/>
    <x v="2"/>
    <m/>
    <m/>
    <m/>
    <m/>
    <m/>
    <m/>
    <m/>
    <m/>
    <m/>
    <m/>
    <m/>
    <x v="2"/>
    <m/>
    <m/>
  </r>
  <r>
    <m/>
    <x v="2"/>
    <m/>
    <m/>
    <x v="1"/>
    <m/>
    <m/>
    <m/>
    <m/>
    <m/>
    <m/>
    <m/>
    <m/>
    <m/>
    <m/>
    <m/>
    <x v="3"/>
    <m/>
    <m/>
  </r>
  <r>
    <m/>
    <x v="2"/>
    <m/>
    <m/>
    <x v="2"/>
    <m/>
    <m/>
    <m/>
    <m/>
    <m/>
    <m/>
    <m/>
    <m/>
    <m/>
    <m/>
    <m/>
    <x v="2"/>
    <m/>
    <m/>
  </r>
  <r>
    <m/>
    <x v="2"/>
    <m/>
    <m/>
    <x v="1"/>
    <m/>
    <m/>
    <m/>
    <m/>
    <m/>
    <m/>
    <m/>
    <m/>
    <m/>
    <m/>
    <m/>
    <x v="1"/>
    <m/>
    <m/>
  </r>
  <r>
    <m/>
    <x v="2"/>
    <m/>
    <m/>
    <x v="2"/>
    <m/>
    <m/>
    <m/>
    <m/>
    <m/>
    <m/>
    <m/>
    <m/>
    <m/>
    <m/>
    <m/>
    <x v="4"/>
    <m/>
    <m/>
  </r>
  <r>
    <m/>
    <x v="3"/>
    <m/>
    <m/>
    <x v="2"/>
    <m/>
    <m/>
    <m/>
    <m/>
    <m/>
    <m/>
    <m/>
    <m/>
    <m/>
    <m/>
    <m/>
    <x v="3"/>
    <m/>
    <m/>
  </r>
  <r>
    <m/>
    <x v="3"/>
    <m/>
    <m/>
    <x v="2"/>
    <m/>
    <m/>
    <m/>
    <m/>
    <m/>
    <m/>
    <m/>
    <m/>
    <m/>
    <m/>
    <m/>
    <x v="5"/>
    <m/>
    <m/>
  </r>
  <r>
    <m/>
    <x v="3"/>
    <m/>
    <m/>
    <x v="1"/>
    <m/>
    <m/>
    <m/>
    <m/>
    <m/>
    <m/>
    <m/>
    <m/>
    <m/>
    <m/>
    <m/>
    <x v="1"/>
    <m/>
    <m/>
  </r>
  <r>
    <m/>
    <x v="3"/>
    <m/>
    <m/>
    <x v="1"/>
    <m/>
    <m/>
    <m/>
    <m/>
    <m/>
    <m/>
    <m/>
    <m/>
    <m/>
    <m/>
    <m/>
    <x v="1"/>
    <m/>
    <m/>
  </r>
  <r>
    <m/>
    <x v="4"/>
    <m/>
    <m/>
    <x v="2"/>
    <m/>
    <m/>
    <m/>
    <m/>
    <m/>
    <m/>
    <m/>
    <m/>
    <m/>
    <m/>
    <m/>
    <x v="2"/>
    <m/>
    <m/>
  </r>
  <r>
    <m/>
    <x v="4"/>
    <m/>
    <m/>
    <x v="1"/>
    <m/>
    <m/>
    <m/>
    <m/>
    <m/>
    <m/>
    <m/>
    <m/>
    <m/>
    <m/>
    <m/>
    <x v="4"/>
    <m/>
    <m/>
  </r>
  <r>
    <m/>
    <x v="4"/>
    <m/>
    <m/>
    <x v="1"/>
    <m/>
    <m/>
    <m/>
    <m/>
    <m/>
    <m/>
    <m/>
    <m/>
    <m/>
    <m/>
    <m/>
    <x v="1"/>
    <m/>
    <m/>
  </r>
  <r>
    <m/>
    <x v="5"/>
    <m/>
    <m/>
    <x v="1"/>
    <m/>
    <m/>
    <m/>
    <m/>
    <m/>
    <m/>
    <m/>
    <m/>
    <m/>
    <m/>
    <m/>
    <x v="4"/>
    <m/>
    <m/>
  </r>
  <r>
    <m/>
    <x v="5"/>
    <m/>
    <m/>
    <x v="2"/>
    <m/>
    <m/>
    <m/>
    <m/>
    <m/>
    <m/>
    <m/>
    <m/>
    <m/>
    <m/>
    <m/>
    <x v="5"/>
    <m/>
    <m/>
  </r>
  <r>
    <m/>
    <x v="5"/>
    <m/>
    <m/>
    <x v="1"/>
    <m/>
    <m/>
    <m/>
    <m/>
    <m/>
    <m/>
    <m/>
    <m/>
    <m/>
    <m/>
    <m/>
    <x v="3"/>
    <m/>
    <m/>
  </r>
  <r>
    <m/>
    <x v="5"/>
    <m/>
    <m/>
    <x v="1"/>
    <m/>
    <m/>
    <m/>
    <m/>
    <m/>
    <m/>
    <m/>
    <m/>
    <m/>
    <m/>
    <m/>
    <x v="3"/>
    <m/>
    <m/>
  </r>
  <r>
    <m/>
    <x v="5"/>
    <m/>
    <m/>
    <x v="1"/>
    <m/>
    <m/>
    <m/>
    <m/>
    <m/>
    <m/>
    <m/>
    <m/>
    <m/>
    <m/>
    <m/>
    <x v="3"/>
    <m/>
    <m/>
  </r>
  <r>
    <m/>
    <x v="5"/>
    <m/>
    <m/>
    <x v="1"/>
    <m/>
    <m/>
    <m/>
    <m/>
    <m/>
    <m/>
    <m/>
    <m/>
    <m/>
    <m/>
    <m/>
    <x v="2"/>
    <m/>
    <m/>
  </r>
  <r>
    <m/>
    <x v="5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1"/>
    <m/>
    <m/>
  </r>
  <r>
    <m/>
    <x v="6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6"/>
    <m/>
    <m/>
  </r>
  <r>
    <m/>
    <x v="6"/>
    <m/>
    <m/>
    <x v="1"/>
    <m/>
    <m/>
    <m/>
    <m/>
    <m/>
    <m/>
    <m/>
    <m/>
    <m/>
    <m/>
    <m/>
    <x v="3"/>
    <m/>
    <m/>
  </r>
  <r>
    <m/>
    <x v="6"/>
    <m/>
    <m/>
    <x v="1"/>
    <m/>
    <m/>
    <m/>
    <m/>
    <m/>
    <m/>
    <m/>
    <m/>
    <m/>
    <m/>
    <m/>
    <x v="7"/>
    <m/>
    <m/>
  </r>
  <r>
    <m/>
    <x v="7"/>
    <m/>
    <m/>
    <x v="2"/>
    <m/>
    <m/>
    <m/>
    <m/>
    <m/>
    <m/>
    <m/>
    <m/>
    <m/>
    <m/>
    <m/>
    <x v="6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5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3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1"/>
    <m/>
    <m/>
  </r>
  <r>
    <m/>
    <x v="7"/>
    <m/>
    <m/>
    <x v="1"/>
    <m/>
    <m/>
    <m/>
    <m/>
    <m/>
    <m/>
    <m/>
    <m/>
    <m/>
    <m/>
    <m/>
    <x v="3"/>
    <m/>
    <m/>
  </r>
  <r>
    <m/>
    <x v="8"/>
    <m/>
    <m/>
    <x v="1"/>
    <m/>
    <m/>
    <m/>
    <m/>
    <m/>
    <m/>
    <m/>
    <m/>
    <m/>
    <m/>
    <m/>
    <x v="3"/>
    <m/>
    <m/>
  </r>
  <r>
    <m/>
    <x v="7"/>
    <m/>
    <m/>
    <x v="1"/>
    <m/>
    <m/>
    <m/>
    <m/>
    <m/>
    <m/>
    <m/>
    <m/>
    <m/>
    <m/>
    <m/>
    <x v="3"/>
    <m/>
    <m/>
  </r>
  <r>
    <m/>
    <x v="8"/>
    <m/>
    <m/>
    <x v="1"/>
    <m/>
    <m/>
    <m/>
    <m/>
    <m/>
    <m/>
    <m/>
    <m/>
    <m/>
    <m/>
    <m/>
    <x v="5"/>
    <m/>
    <m/>
  </r>
  <r>
    <m/>
    <x v="9"/>
    <m/>
    <m/>
    <x v="1"/>
    <m/>
    <m/>
    <m/>
    <m/>
    <m/>
    <m/>
    <m/>
    <m/>
    <m/>
    <m/>
    <m/>
    <x v="0"/>
    <m/>
    <m/>
  </r>
  <r>
    <m/>
    <x v="9"/>
    <m/>
    <m/>
    <x v="1"/>
    <m/>
    <m/>
    <m/>
    <m/>
    <m/>
    <m/>
    <m/>
    <m/>
    <m/>
    <m/>
    <m/>
    <x v="5"/>
    <m/>
    <m/>
  </r>
  <r>
    <m/>
    <x v="9"/>
    <m/>
    <m/>
    <x v="1"/>
    <m/>
    <m/>
    <m/>
    <m/>
    <m/>
    <m/>
    <m/>
    <m/>
    <m/>
    <m/>
    <m/>
    <x v="3"/>
    <m/>
    <m/>
  </r>
  <r>
    <m/>
    <x v="9"/>
    <m/>
    <m/>
    <x v="1"/>
    <m/>
    <m/>
    <m/>
    <m/>
    <m/>
    <m/>
    <m/>
    <m/>
    <m/>
    <m/>
    <m/>
    <x v="3"/>
    <m/>
    <m/>
  </r>
  <r>
    <m/>
    <x v="9"/>
    <m/>
    <m/>
    <x v="1"/>
    <m/>
    <m/>
    <m/>
    <m/>
    <m/>
    <m/>
    <m/>
    <m/>
    <m/>
    <m/>
    <m/>
    <x v="3"/>
    <m/>
    <m/>
  </r>
  <r>
    <m/>
    <x v="10"/>
    <m/>
    <m/>
    <x v="2"/>
    <m/>
    <m/>
    <m/>
    <m/>
    <m/>
    <m/>
    <m/>
    <m/>
    <m/>
    <m/>
    <m/>
    <x v="5"/>
    <m/>
    <m/>
  </r>
  <r>
    <m/>
    <x v="10"/>
    <m/>
    <m/>
    <x v="2"/>
    <m/>
    <m/>
    <m/>
    <m/>
    <m/>
    <m/>
    <m/>
    <m/>
    <m/>
    <m/>
    <m/>
    <x v="1"/>
    <m/>
    <m/>
  </r>
  <r>
    <m/>
    <x v="10"/>
    <m/>
    <m/>
    <x v="2"/>
    <m/>
    <m/>
    <m/>
    <m/>
    <m/>
    <m/>
    <m/>
    <m/>
    <m/>
    <m/>
    <m/>
    <x v="8"/>
    <m/>
    <m/>
  </r>
  <r>
    <m/>
    <x v="10"/>
    <m/>
    <m/>
    <x v="2"/>
    <m/>
    <m/>
    <m/>
    <m/>
    <m/>
    <m/>
    <m/>
    <m/>
    <m/>
    <m/>
    <m/>
    <x v="5"/>
    <m/>
    <m/>
  </r>
  <r>
    <m/>
    <x v="10"/>
    <m/>
    <m/>
    <x v="1"/>
    <m/>
    <m/>
    <m/>
    <m/>
    <m/>
    <m/>
    <m/>
    <m/>
    <m/>
    <m/>
    <m/>
    <x v="8"/>
    <m/>
    <m/>
  </r>
  <r>
    <m/>
    <x v="10"/>
    <m/>
    <m/>
    <x v="1"/>
    <m/>
    <m/>
    <m/>
    <m/>
    <m/>
    <m/>
    <m/>
    <m/>
    <m/>
    <m/>
    <m/>
    <x v="8"/>
    <m/>
    <m/>
  </r>
  <r>
    <m/>
    <x v="10"/>
    <m/>
    <m/>
    <x v="2"/>
    <m/>
    <m/>
    <m/>
    <m/>
    <m/>
    <m/>
    <m/>
    <m/>
    <m/>
    <m/>
    <m/>
    <x v="1"/>
    <m/>
    <m/>
  </r>
  <r>
    <m/>
    <x v="9"/>
    <m/>
    <m/>
    <x v="1"/>
    <m/>
    <m/>
    <m/>
    <m/>
    <m/>
    <m/>
    <m/>
    <m/>
    <m/>
    <m/>
    <m/>
    <x v="1"/>
    <m/>
    <m/>
  </r>
  <r>
    <m/>
    <x v="9"/>
    <m/>
    <m/>
    <x v="1"/>
    <m/>
    <m/>
    <m/>
    <m/>
    <m/>
    <m/>
    <m/>
    <m/>
    <m/>
    <m/>
    <m/>
    <x v="3"/>
    <m/>
    <m/>
  </r>
  <r>
    <m/>
    <x v="9"/>
    <m/>
    <m/>
    <x v="1"/>
    <m/>
    <m/>
    <m/>
    <m/>
    <m/>
    <m/>
    <m/>
    <m/>
    <m/>
    <m/>
    <m/>
    <x v="3"/>
    <m/>
    <m/>
  </r>
  <r>
    <m/>
    <x v="10"/>
    <m/>
    <m/>
    <x v="1"/>
    <m/>
    <m/>
    <m/>
    <m/>
    <m/>
    <m/>
    <m/>
    <m/>
    <m/>
    <m/>
    <m/>
    <x v="8"/>
    <m/>
    <m/>
  </r>
  <r>
    <m/>
    <x v="10"/>
    <m/>
    <m/>
    <x v="1"/>
    <m/>
    <m/>
    <m/>
    <m/>
    <m/>
    <m/>
    <m/>
    <m/>
    <m/>
    <m/>
    <m/>
    <x v="3"/>
    <m/>
    <m/>
  </r>
  <r>
    <m/>
    <x v="10"/>
    <m/>
    <m/>
    <x v="1"/>
    <m/>
    <m/>
    <m/>
    <m/>
    <m/>
    <m/>
    <m/>
    <m/>
    <m/>
    <m/>
    <m/>
    <x v="3"/>
    <m/>
    <m/>
  </r>
  <r>
    <m/>
    <x v="10"/>
    <m/>
    <m/>
    <x v="1"/>
    <m/>
    <m/>
    <m/>
    <m/>
    <m/>
    <m/>
    <m/>
    <m/>
    <m/>
    <m/>
    <m/>
    <x v="1"/>
    <m/>
    <m/>
  </r>
  <r>
    <m/>
    <x v="11"/>
    <m/>
    <m/>
    <x v="1"/>
    <m/>
    <m/>
    <m/>
    <m/>
    <m/>
    <m/>
    <m/>
    <m/>
    <m/>
    <m/>
    <m/>
    <x v="1"/>
    <m/>
    <m/>
  </r>
  <r>
    <m/>
    <x v="11"/>
    <m/>
    <m/>
    <x v="1"/>
    <m/>
    <m/>
    <m/>
    <m/>
    <m/>
    <m/>
    <m/>
    <m/>
    <m/>
    <m/>
    <m/>
    <x v="2"/>
    <m/>
    <m/>
  </r>
  <r>
    <m/>
    <x v="11"/>
    <m/>
    <m/>
    <x v="1"/>
    <m/>
    <m/>
    <m/>
    <m/>
    <m/>
    <m/>
    <m/>
    <m/>
    <m/>
    <m/>
    <m/>
    <x v="9"/>
    <m/>
    <m/>
  </r>
  <r>
    <m/>
    <x v="11"/>
    <m/>
    <m/>
    <x v="2"/>
    <m/>
    <m/>
    <m/>
    <m/>
    <m/>
    <m/>
    <m/>
    <m/>
    <m/>
    <m/>
    <m/>
    <x v="3"/>
    <m/>
    <m/>
  </r>
  <r>
    <m/>
    <x v="11"/>
    <m/>
    <m/>
    <x v="2"/>
    <m/>
    <m/>
    <m/>
    <m/>
    <m/>
    <m/>
    <m/>
    <m/>
    <m/>
    <m/>
    <m/>
    <x v="3"/>
    <m/>
    <m/>
  </r>
  <r>
    <m/>
    <x v="11"/>
    <m/>
    <m/>
    <x v="2"/>
    <m/>
    <m/>
    <m/>
    <m/>
    <m/>
    <m/>
    <m/>
    <m/>
    <m/>
    <m/>
    <m/>
    <x v="5"/>
    <m/>
    <m/>
  </r>
  <r>
    <m/>
    <x v="11"/>
    <m/>
    <m/>
    <x v="0"/>
    <m/>
    <m/>
    <m/>
    <m/>
    <m/>
    <m/>
    <m/>
    <m/>
    <m/>
    <m/>
    <m/>
    <x v="1"/>
    <m/>
    <m/>
  </r>
  <r>
    <m/>
    <x v="11"/>
    <m/>
    <m/>
    <x v="0"/>
    <m/>
    <m/>
    <m/>
    <m/>
    <m/>
    <m/>
    <m/>
    <m/>
    <m/>
    <m/>
    <m/>
    <x v="7"/>
    <m/>
    <m/>
  </r>
  <r>
    <m/>
    <x v="12"/>
    <m/>
    <m/>
    <x v="2"/>
    <m/>
    <m/>
    <m/>
    <m/>
    <m/>
    <m/>
    <m/>
    <m/>
    <m/>
    <m/>
    <m/>
    <x v="1"/>
    <m/>
    <m/>
  </r>
  <r>
    <m/>
    <x v="12"/>
    <m/>
    <m/>
    <x v="1"/>
    <m/>
    <m/>
    <m/>
    <m/>
    <m/>
    <m/>
    <m/>
    <m/>
    <m/>
    <m/>
    <m/>
    <x v="10"/>
    <m/>
    <m/>
  </r>
  <r>
    <m/>
    <x v="12"/>
    <m/>
    <m/>
    <x v="2"/>
    <m/>
    <m/>
    <m/>
    <m/>
    <m/>
    <m/>
    <m/>
    <m/>
    <m/>
    <m/>
    <m/>
    <x v="5"/>
    <m/>
    <m/>
  </r>
  <r>
    <m/>
    <x v="12"/>
    <m/>
    <m/>
    <x v="0"/>
    <m/>
    <m/>
    <m/>
    <m/>
    <m/>
    <m/>
    <m/>
    <m/>
    <m/>
    <m/>
    <m/>
    <x v="3"/>
    <m/>
    <m/>
  </r>
  <r>
    <m/>
    <x v="12"/>
    <m/>
    <m/>
    <x v="0"/>
    <m/>
    <m/>
    <m/>
    <m/>
    <m/>
    <m/>
    <m/>
    <m/>
    <m/>
    <m/>
    <m/>
    <x v="8"/>
    <m/>
    <m/>
  </r>
  <r>
    <m/>
    <x v="13"/>
    <m/>
    <m/>
    <x v="1"/>
    <m/>
    <m/>
    <m/>
    <m/>
    <m/>
    <m/>
    <m/>
    <m/>
    <m/>
    <m/>
    <m/>
    <x v="7"/>
    <m/>
    <m/>
  </r>
  <r>
    <m/>
    <x v="13"/>
    <m/>
    <m/>
    <x v="1"/>
    <m/>
    <m/>
    <m/>
    <m/>
    <m/>
    <m/>
    <m/>
    <m/>
    <m/>
    <m/>
    <m/>
    <x v="3"/>
    <m/>
    <m/>
  </r>
  <r>
    <m/>
    <x v="13"/>
    <m/>
    <m/>
    <x v="2"/>
    <m/>
    <m/>
    <m/>
    <m/>
    <m/>
    <m/>
    <m/>
    <m/>
    <m/>
    <m/>
    <m/>
    <x v="3"/>
    <m/>
    <m/>
  </r>
  <r>
    <m/>
    <x v="13"/>
    <m/>
    <m/>
    <x v="2"/>
    <m/>
    <m/>
    <m/>
    <m/>
    <m/>
    <m/>
    <m/>
    <m/>
    <m/>
    <m/>
    <m/>
    <x v="7"/>
    <m/>
    <m/>
  </r>
  <r>
    <m/>
    <x v="13"/>
    <m/>
    <m/>
    <x v="1"/>
    <m/>
    <m/>
    <m/>
    <m/>
    <m/>
    <m/>
    <m/>
    <m/>
    <m/>
    <m/>
    <m/>
    <x v="3"/>
    <m/>
    <m/>
  </r>
  <r>
    <m/>
    <x v="13"/>
    <m/>
    <m/>
    <x v="2"/>
    <m/>
    <m/>
    <m/>
    <m/>
    <m/>
    <m/>
    <m/>
    <m/>
    <m/>
    <m/>
    <m/>
    <x v="7"/>
    <m/>
    <m/>
  </r>
  <r>
    <m/>
    <x v="13"/>
    <m/>
    <m/>
    <x v="2"/>
    <m/>
    <m/>
    <m/>
    <m/>
    <m/>
    <m/>
    <m/>
    <m/>
    <m/>
    <m/>
    <m/>
    <x v="5"/>
    <m/>
    <m/>
  </r>
  <r>
    <m/>
    <x v="14"/>
    <m/>
    <m/>
    <x v="2"/>
    <m/>
    <m/>
    <m/>
    <m/>
    <m/>
    <m/>
    <m/>
    <m/>
    <m/>
    <m/>
    <m/>
    <x v="2"/>
    <m/>
    <m/>
  </r>
  <r>
    <m/>
    <x v="14"/>
    <m/>
    <m/>
    <x v="1"/>
    <m/>
    <m/>
    <m/>
    <m/>
    <m/>
    <m/>
    <m/>
    <m/>
    <m/>
    <m/>
    <m/>
    <x v="9"/>
    <m/>
    <m/>
  </r>
  <r>
    <m/>
    <x v="14"/>
    <m/>
    <m/>
    <x v="2"/>
    <m/>
    <m/>
    <m/>
    <m/>
    <m/>
    <m/>
    <m/>
    <m/>
    <m/>
    <m/>
    <m/>
    <x v="1"/>
    <m/>
    <m/>
  </r>
  <r>
    <m/>
    <x v="14"/>
    <m/>
    <m/>
    <x v="1"/>
    <m/>
    <m/>
    <m/>
    <m/>
    <m/>
    <m/>
    <m/>
    <m/>
    <m/>
    <m/>
    <m/>
    <x v="8"/>
    <m/>
    <m/>
  </r>
  <r>
    <m/>
    <x v="14"/>
    <m/>
    <m/>
    <x v="1"/>
    <m/>
    <m/>
    <m/>
    <m/>
    <m/>
    <m/>
    <m/>
    <m/>
    <m/>
    <m/>
    <m/>
    <x v="3"/>
    <m/>
    <m/>
  </r>
  <r>
    <m/>
    <x v="14"/>
    <m/>
    <m/>
    <x v="1"/>
    <m/>
    <m/>
    <m/>
    <m/>
    <m/>
    <m/>
    <m/>
    <m/>
    <m/>
    <m/>
    <m/>
    <x v="5"/>
    <m/>
    <m/>
  </r>
  <r>
    <m/>
    <x v="14"/>
    <m/>
    <m/>
    <x v="1"/>
    <m/>
    <m/>
    <m/>
    <m/>
    <m/>
    <m/>
    <m/>
    <m/>
    <m/>
    <m/>
    <m/>
    <x v="1"/>
    <m/>
    <m/>
  </r>
  <r>
    <m/>
    <x v="14"/>
    <m/>
    <m/>
    <x v="2"/>
    <m/>
    <m/>
    <m/>
    <m/>
    <m/>
    <m/>
    <m/>
    <m/>
    <m/>
    <m/>
    <m/>
    <x v="6"/>
    <m/>
    <m/>
  </r>
  <r>
    <m/>
    <x v="14"/>
    <m/>
    <m/>
    <x v="2"/>
    <m/>
    <m/>
    <m/>
    <m/>
    <m/>
    <m/>
    <m/>
    <m/>
    <m/>
    <m/>
    <m/>
    <x v="7"/>
    <m/>
    <m/>
  </r>
  <r>
    <m/>
    <x v="15"/>
    <m/>
    <m/>
    <x v="1"/>
    <m/>
    <m/>
    <m/>
    <m/>
    <m/>
    <m/>
    <m/>
    <m/>
    <m/>
    <m/>
    <m/>
    <x v="3"/>
    <m/>
    <m/>
  </r>
  <r>
    <m/>
    <x v="15"/>
    <m/>
    <m/>
    <x v="2"/>
    <m/>
    <m/>
    <m/>
    <m/>
    <m/>
    <m/>
    <m/>
    <m/>
    <m/>
    <m/>
    <m/>
    <x v="5"/>
    <m/>
    <m/>
  </r>
  <r>
    <m/>
    <x v="15"/>
    <m/>
    <m/>
    <x v="1"/>
    <m/>
    <m/>
    <m/>
    <m/>
    <m/>
    <m/>
    <m/>
    <m/>
    <m/>
    <m/>
    <m/>
    <x v="2"/>
    <m/>
    <m/>
  </r>
  <r>
    <m/>
    <x v="15"/>
    <m/>
    <m/>
    <x v="1"/>
    <m/>
    <m/>
    <m/>
    <m/>
    <m/>
    <m/>
    <m/>
    <m/>
    <m/>
    <m/>
    <m/>
    <x v="5"/>
    <m/>
    <m/>
  </r>
  <r>
    <m/>
    <x v="16"/>
    <m/>
    <m/>
    <x v="1"/>
    <m/>
    <m/>
    <m/>
    <m/>
    <m/>
    <m/>
    <m/>
    <m/>
    <m/>
    <m/>
    <m/>
    <x v="4"/>
    <m/>
    <m/>
  </r>
  <r>
    <m/>
    <x v="16"/>
    <m/>
    <m/>
    <x v="2"/>
    <m/>
    <m/>
    <m/>
    <m/>
    <m/>
    <m/>
    <m/>
    <m/>
    <m/>
    <m/>
    <m/>
    <x v="5"/>
    <m/>
    <m/>
  </r>
  <r>
    <m/>
    <x v="16"/>
    <m/>
    <m/>
    <x v="2"/>
    <m/>
    <m/>
    <m/>
    <m/>
    <m/>
    <m/>
    <m/>
    <m/>
    <m/>
    <m/>
    <m/>
    <x v="2"/>
    <m/>
    <m/>
  </r>
  <r>
    <m/>
    <x v="16"/>
    <m/>
    <m/>
    <x v="2"/>
    <m/>
    <m/>
    <m/>
    <m/>
    <m/>
    <m/>
    <m/>
    <m/>
    <m/>
    <m/>
    <m/>
    <x v="3"/>
    <m/>
    <m/>
  </r>
  <r>
    <m/>
    <x v="16"/>
    <m/>
    <m/>
    <x v="1"/>
    <m/>
    <m/>
    <m/>
    <m/>
    <m/>
    <m/>
    <m/>
    <m/>
    <m/>
    <m/>
    <m/>
    <x v="3"/>
    <m/>
    <m/>
  </r>
  <r>
    <m/>
    <x v="16"/>
    <m/>
    <m/>
    <x v="1"/>
    <m/>
    <m/>
    <m/>
    <m/>
    <m/>
    <m/>
    <m/>
    <m/>
    <m/>
    <m/>
    <m/>
    <x v="1"/>
    <m/>
    <m/>
  </r>
  <r>
    <m/>
    <x v="16"/>
    <m/>
    <m/>
    <x v="1"/>
    <m/>
    <m/>
    <m/>
    <m/>
    <m/>
    <m/>
    <m/>
    <m/>
    <m/>
    <m/>
    <m/>
    <x v="3"/>
    <m/>
    <m/>
  </r>
  <r>
    <m/>
    <x v="16"/>
    <m/>
    <m/>
    <x v="1"/>
    <m/>
    <m/>
    <m/>
    <m/>
    <m/>
    <m/>
    <m/>
    <m/>
    <m/>
    <m/>
    <m/>
    <x v="1"/>
    <m/>
    <m/>
  </r>
  <r>
    <m/>
    <x v="16"/>
    <m/>
    <m/>
    <x v="1"/>
    <m/>
    <m/>
    <m/>
    <m/>
    <m/>
    <m/>
    <m/>
    <m/>
    <m/>
    <m/>
    <m/>
    <x v="1"/>
    <m/>
    <m/>
  </r>
  <r>
    <m/>
    <x v="17"/>
    <m/>
    <m/>
    <x v="1"/>
    <m/>
    <m/>
    <m/>
    <m/>
    <m/>
    <m/>
    <m/>
    <m/>
    <m/>
    <m/>
    <m/>
    <x v="3"/>
    <m/>
    <m/>
  </r>
  <r>
    <m/>
    <x v="17"/>
    <m/>
    <m/>
    <x v="1"/>
    <m/>
    <m/>
    <m/>
    <m/>
    <m/>
    <m/>
    <m/>
    <m/>
    <m/>
    <m/>
    <m/>
    <x v="3"/>
    <m/>
    <m/>
  </r>
  <r>
    <m/>
    <x v="17"/>
    <m/>
    <m/>
    <x v="2"/>
    <m/>
    <m/>
    <m/>
    <m/>
    <m/>
    <m/>
    <m/>
    <m/>
    <m/>
    <m/>
    <m/>
    <x v="7"/>
    <m/>
    <m/>
  </r>
  <r>
    <m/>
    <x v="17"/>
    <m/>
    <m/>
    <x v="1"/>
    <m/>
    <m/>
    <m/>
    <m/>
    <m/>
    <m/>
    <m/>
    <m/>
    <m/>
    <m/>
    <m/>
    <x v="3"/>
    <m/>
    <m/>
  </r>
  <r>
    <m/>
    <x v="17"/>
    <m/>
    <m/>
    <x v="1"/>
    <m/>
    <m/>
    <m/>
    <m/>
    <m/>
    <m/>
    <m/>
    <m/>
    <m/>
    <m/>
    <m/>
    <x v="5"/>
    <m/>
    <m/>
  </r>
  <r>
    <m/>
    <x v="18"/>
    <m/>
    <m/>
    <x v="1"/>
    <m/>
    <m/>
    <m/>
    <m/>
    <m/>
    <m/>
    <m/>
    <m/>
    <m/>
    <m/>
    <m/>
    <x v="3"/>
    <m/>
    <m/>
  </r>
  <r>
    <m/>
    <x v="18"/>
    <m/>
    <m/>
    <x v="2"/>
    <m/>
    <m/>
    <m/>
    <m/>
    <m/>
    <m/>
    <m/>
    <m/>
    <m/>
    <m/>
    <m/>
    <x v="7"/>
    <m/>
    <m/>
  </r>
  <r>
    <m/>
    <x v="18"/>
    <m/>
    <m/>
    <x v="2"/>
    <m/>
    <m/>
    <m/>
    <m/>
    <m/>
    <m/>
    <m/>
    <m/>
    <m/>
    <m/>
    <m/>
    <x v="5"/>
    <m/>
    <m/>
  </r>
  <r>
    <m/>
    <x v="18"/>
    <m/>
    <m/>
    <x v="2"/>
    <m/>
    <m/>
    <m/>
    <m/>
    <m/>
    <m/>
    <m/>
    <m/>
    <m/>
    <m/>
    <m/>
    <x v="5"/>
    <m/>
    <m/>
  </r>
  <r>
    <m/>
    <x v="18"/>
    <m/>
    <m/>
    <x v="1"/>
    <m/>
    <m/>
    <m/>
    <m/>
    <m/>
    <m/>
    <m/>
    <m/>
    <m/>
    <m/>
    <m/>
    <x v="1"/>
    <m/>
    <m/>
  </r>
  <r>
    <m/>
    <x v="19"/>
    <m/>
    <m/>
    <x v="1"/>
    <m/>
    <m/>
    <m/>
    <m/>
    <m/>
    <m/>
    <m/>
    <m/>
    <m/>
    <m/>
    <m/>
    <x v="1"/>
    <m/>
    <m/>
  </r>
  <r>
    <m/>
    <x v="19"/>
    <m/>
    <m/>
    <x v="1"/>
    <m/>
    <m/>
    <m/>
    <m/>
    <m/>
    <m/>
    <m/>
    <m/>
    <m/>
    <m/>
    <m/>
    <x v="1"/>
    <m/>
    <m/>
  </r>
  <r>
    <m/>
    <x v="19"/>
    <m/>
    <m/>
    <x v="1"/>
    <m/>
    <m/>
    <m/>
    <m/>
    <m/>
    <m/>
    <m/>
    <m/>
    <m/>
    <m/>
    <m/>
    <x v="1"/>
    <m/>
    <m/>
  </r>
  <r>
    <m/>
    <x v="19"/>
    <m/>
    <m/>
    <x v="2"/>
    <m/>
    <m/>
    <m/>
    <m/>
    <m/>
    <m/>
    <m/>
    <m/>
    <m/>
    <m/>
    <m/>
    <x v="1"/>
    <m/>
    <m/>
  </r>
  <r>
    <m/>
    <x v="19"/>
    <m/>
    <m/>
    <x v="1"/>
    <m/>
    <m/>
    <m/>
    <m/>
    <m/>
    <m/>
    <m/>
    <m/>
    <m/>
    <m/>
    <m/>
    <x v="8"/>
    <m/>
    <m/>
  </r>
  <r>
    <m/>
    <x v="19"/>
    <m/>
    <m/>
    <x v="2"/>
    <m/>
    <m/>
    <m/>
    <m/>
    <m/>
    <m/>
    <m/>
    <m/>
    <m/>
    <m/>
    <m/>
    <x v="8"/>
    <m/>
    <m/>
  </r>
  <r>
    <m/>
    <x v="19"/>
    <m/>
    <m/>
    <x v="1"/>
    <m/>
    <m/>
    <m/>
    <m/>
    <m/>
    <m/>
    <m/>
    <m/>
    <m/>
    <m/>
    <m/>
    <x v="4"/>
    <m/>
    <m/>
  </r>
  <r>
    <m/>
    <x v="19"/>
    <m/>
    <m/>
    <x v="2"/>
    <m/>
    <m/>
    <m/>
    <m/>
    <m/>
    <m/>
    <m/>
    <m/>
    <m/>
    <m/>
    <m/>
    <x v="1"/>
    <m/>
    <m/>
  </r>
  <r>
    <m/>
    <x v="19"/>
    <m/>
    <m/>
    <x v="2"/>
    <m/>
    <m/>
    <m/>
    <m/>
    <m/>
    <m/>
    <m/>
    <m/>
    <m/>
    <m/>
    <m/>
    <x v="1"/>
    <m/>
    <m/>
  </r>
  <r>
    <m/>
    <x v="20"/>
    <m/>
    <m/>
    <x v="1"/>
    <m/>
    <m/>
    <m/>
    <m/>
    <m/>
    <m/>
    <m/>
    <m/>
    <m/>
    <m/>
    <m/>
    <x v="4"/>
    <m/>
    <m/>
  </r>
  <r>
    <m/>
    <x v="20"/>
    <m/>
    <m/>
    <x v="2"/>
    <m/>
    <m/>
    <m/>
    <m/>
    <m/>
    <m/>
    <m/>
    <m/>
    <m/>
    <m/>
    <m/>
    <x v="4"/>
    <m/>
    <m/>
  </r>
  <r>
    <m/>
    <x v="20"/>
    <m/>
    <m/>
    <x v="1"/>
    <m/>
    <m/>
    <m/>
    <m/>
    <m/>
    <m/>
    <m/>
    <m/>
    <m/>
    <m/>
    <m/>
    <x v="3"/>
    <m/>
    <m/>
  </r>
  <r>
    <m/>
    <x v="20"/>
    <m/>
    <m/>
    <x v="1"/>
    <m/>
    <m/>
    <m/>
    <m/>
    <m/>
    <m/>
    <m/>
    <m/>
    <m/>
    <m/>
    <m/>
    <x v="6"/>
    <m/>
    <m/>
  </r>
  <r>
    <m/>
    <x v="21"/>
    <m/>
    <m/>
    <x v="2"/>
    <m/>
    <m/>
    <m/>
    <m/>
    <m/>
    <m/>
    <m/>
    <m/>
    <m/>
    <m/>
    <m/>
    <x v="3"/>
    <m/>
    <m/>
  </r>
  <r>
    <m/>
    <x v="21"/>
    <m/>
    <m/>
    <x v="1"/>
    <m/>
    <m/>
    <m/>
    <m/>
    <m/>
    <m/>
    <m/>
    <m/>
    <m/>
    <m/>
    <m/>
    <x v="5"/>
    <m/>
    <m/>
  </r>
  <r>
    <m/>
    <x v="21"/>
    <m/>
    <m/>
    <x v="1"/>
    <m/>
    <m/>
    <m/>
    <m/>
    <m/>
    <m/>
    <m/>
    <m/>
    <m/>
    <m/>
    <m/>
    <x v="3"/>
    <m/>
    <m/>
  </r>
  <r>
    <m/>
    <x v="21"/>
    <m/>
    <m/>
    <x v="1"/>
    <m/>
    <m/>
    <m/>
    <m/>
    <m/>
    <m/>
    <m/>
    <m/>
    <m/>
    <m/>
    <m/>
    <x v="3"/>
    <m/>
    <m/>
  </r>
  <r>
    <m/>
    <x v="21"/>
    <m/>
    <m/>
    <x v="1"/>
    <m/>
    <m/>
    <m/>
    <m/>
    <m/>
    <m/>
    <m/>
    <m/>
    <m/>
    <m/>
    <m/>
    <x v="8"/>
    <m/>
    <m/>
  </r>
  <r>
    <m/>
    <x v="21"/>
    <m/>
    <m/>
    <x v="1"/>
    <m/>
    <m/>
    <m/>
    <m/>
    <m/>
    <m/>
    <m/>
    <m/>
    <m/>
    <m/>
    <m/>
    <x v="3"/>
    <m/>
    <m/>
  </r>
  <r>
    <m/>
    <x v="21"/>
    <m/>
    <m/>
    <x v="2"/>
    <m/>
    <m/>
    <m/>
    <m/>
    <m/>
    <m/>
    <m/>
    <m/>
    <m/>
    <m/>
    <m/>
    <x v="9"/>
    <m/>
    <m/>
  </r>
  <r>
    <m/>
    <x v="22"/>
    <m/>
    <m/>
    <x v="1"/>
    <m/>
    <m/>
    <m/>
    <m/>
    <m/>
    <m/>
    <m/>
    <m/>
    <m/>
    <m/>
    <m/>
    <x v="3"/>
    <m/>
    <m/>
  </r>
  <r>
    <m/>
    <x v="22"/>
    <m/>
    <m/>
    <x v="1"/>
    <m/>
    <m/>
    <m/>
    <m/>
    <m/>
    <m/>
    <m/>
    <m/>
    <m/>
    <m/>
    <m/>
    <x v="1"/>
    <m/>
    <m/>
  </r>
  <r>
    <m/>
    <x v="22"/>
    <m/>
    <m/>
    <x v="2"/>
    <m/>
    <m/>
    <m/>
    <m/>
    <m/>
    <m/>
    <m/>
    <m/>
    <m/>
    <m/>
    <m/>
    <x v="1"/>
    <m/>
    <m/>
  </r>
  <r>
    <m/>
    <x v="22"/>
    <m/>
    <m/>
    <x v="1"/>
    <m/>
    <m/>
    <m/>
    <m/>
    <m/>
    <m/>
    <m/>
    <m/>
    <m/>
    <m/>
    <m/>
    <x v="1"/>
    <m/>
    <m/>
  </r>
  <r>
    <m/>
    <x v="22"/>
    <m/>
    <m/>
    <x v="2"/>
    <m/>
    <m/>
    <m/>
    <m/>
    <m/>
    <m/>
    <m/>
    <m/>
    <m/>
    <m/>
    <m/>
    <x v="8"/>
    <m/>
    <m/>
  </r>
  <r>
    <m/>
    <x v="22"/>
    <m/>
    <m/>
    <x v="2"/>
    <m/>
    <m/>
    <m/>
    <m/>
    <m/>
    <m/>
    <m/>
    <m/>
    <m/>
    <m/>
    <m/>
    <x v="5"/>
    <m/>
    <m/>
  </r>
  <r>
    <m/>
    <x v="23"/>
    <m/>
    <m/>
    <x v="1"/>
    <m/>
    <m/>
    <m/>
    <m/>
    <m/>
    <m/>
    <m/>
    <m/>
    <m/>
    <m/>
    <m/>
    <x v="3"/>
    <m/>
    <m/>
  </r>
  <r>
    <m/>
    <x v="23"/>
    <m/>
    <m/>
    <x v="2"/>
    <m/>
    <m/>
    <m/>
    <m/>
    <m/>
    <m/>
    <m/>
    <m/>
    <m/>
    <m/>
    <m/>
    <x v="7"/>
    <m/>
    <m/>
  </r>
  <r>
    <m/>
    <x v="23"/>
    <m/>
    <m/>
    <x v="2"/>
    <m/>
    <m/>
    <m/>
    <m/>
    <m/>
    <m/>
    <m/>
    <m/>
    <m/>
    <m/>
    <m/>
    <x v="1"/>
    <m/>
    <m/>
  </r>
  <r>
    <m/>
    <x v="23"/>
    <m/>
    <m/>
    <x v="2"/>
    <m/>
    <m/>
    <m/>
    <m/>
    <m/>
    <m/>
    <m/>
    <m/>
    <m/>
    <m/>
    <m/>
    <x v="3"/>
    <m/>
    <m/>
  </r>
  <r>
    <m/>
    <x v="23"/>
    <m/>
    <m/>
    <x v="1"/>
    <m/>
    <m/>
    <m/>
    <m/>
    <m/>
    <m/>
    <m/>
    <m/>
    <m/>
    <m/>
    <m/>
    <x v="1"/>
    <m/>
    <m/>
  </r>
  <r>
    <m/>
    <x v="23"/>
    <m/>
    <m/>
    <x v="1"/>
    <m/>
    <m/>
    <m/>
    <m/>
    <m/>
    <m/>
    <m/>
    <m/>
    <m/>
    <m/>
    <m/>
    <x v="3"/>
    <m/>
    <m/>
  </r>
  <r>
    <m/>
    <x v="23"/>
    <m/>
    <m/>
    <x v="1"/>
    <m/>
    <m/>
    <m/>
    <m/>
    <m/>
    <m/>
    <m/>
    <m/>
    <m/>
    <m/>
    <m/>
    <x v="7"/>
    <m/>
    <m/>
  </r>
  <r>
    <m/>
    <x v="24"/>
    <m/>
    <m/>
    <x v="1"/>
    <m/>
    <m/>
    <m/>
    <m/>
    <m/>
    <m/>
    <m/>
    <m/>
    <m/>
    <m/>
    <m/>
    <x v="8"/>
    <m/>
    <m/>
  </r>
  <r>
    <m/>
    <x v="24"/>
    <m/>
    <m/>
    <x v="2"/>
    <m/>
    <m/>
    <m/>
    <m/>
    <m/>
    <m/>
    <m/>
    <m/>
    <m/>
    <m/>
    <m/>
    <x v="7"/>
    <m/>
    <m/>
  </r>
  <r>
    <m/>
    <x v="24"/>
    <m/>
    <m/>
    <x v="1"/>
    <m/>
    <m/>
    <m/>
    <m/>
    <m/>
    <m/>
    <m/>
    <m/>
    <m/>
    <m/>
    <m/>
    <x v="3"/>
    <m/>
    <m/>
  </r>
  <r>
    <m/>
    <x v="24"/>
    <m/>
    <m/>
    <x v="2"/>
    <m/>
    <m/>
    <m/>
    <m/>
    <m/>
    <m/>
    <m/>
    <m/>
    <m/>
    <m/>
    <m/>
    <x v="10"/>
    <m/>
    <m/>
  </r>
  <r>
    <m/>
    <x v="24"/>
    <m/>
    <m/>
    <x v="1"/>
    <m/>
    <m/>
    <m/>
    <m/>
    <m/>
    <m/>
    <m/>
    <m/>
    <m/>
    <m/>
    <m/>
    <x v="5"/>
    <m/>
    <m/>
  </r>
  <r>
    <m/>
    <x v="24"/>
    <m/>
    <m/>
    <x v="2"/>
    <m/>
    <m/>
    <m/>
    <m/>
    <m/>
    <m/>
    <m/>
    <m/>
    <m/>
    <m/>
    <m/>
    <x v="5"/>
    <m/>
    <m/>
  </r>
  <r>
    <m/>
    <x v="24"/>
    <m/>
    <m/>
    <x v="2"/>
    <m/>
    <m/>
    <m/>
    <m/>
    <m/>
    <m/>
    <m/>
    <m/>
    <m/>
    <m/>
    <m/>
    <x v="7"/>
    <m/>
    <m/>
  </r>
  <r>
    <m/>
    <x v="24"/>
    <m/>
    <m/>
    <x v="2"/>
    <m/>
    <m/>
    <m/>
    <m/>
    <m/>
    <m/>
    <m/>
    <m/>
    <m/>
    <m/>
    <m/>
    <x v="5"/>
    <m/>
    <m/>
  </r>
  <r>
    <m/>
    <x v="25"/>
    <m/>
    <m/>
    <x v="2"/>
    <m/>
    <m/>
    <m/>
    <m/>
    <m/>
    <m/>
    <m/>
    <m/>
    <m/>
    <m/>
    <m/>
    <x v="1"/>
    <m/>
    <m/>
  </r>
  <r>
    <m/>
    <x v="25"/>
    <m/>
    <m/>
    <x v="1"/>
    <m/>
    <m/>
    <m/>
    <m/>
    <m/>
    <m/>
    <m/>
    <m/>
    <m/>
    <m/>
    <m/>
    <x v="1"/>
    <m/>
    <m/>
  </r>
  <r>
    <m/>
    <x v="25"/>
    <m/>
    <m/>
    <x v="1"/>
    <m/>
    <m/>
    <m/>
    <m/>
    <m/>
    <m/>
    <m/>
    <m/>
    <m/>
    <m/>
    <m/>
    <x v="1"/>
    <m/>
    <m/>
  </r>
  <r>
    <m/>
    <x v="25"/>
    <m/>
    <m/>
    <x v="1"/>
    <m/>
    <m/>
    <m/>
    <m/>
    <m/>
    <m/>
    <m/>
    <m/>
    <m/>
    <m/>
    <m/>
    <x v="1"/>
    <m/>
    <m/>
  </r>
  <r>
    <m/>
    <x v="25"/>
    <m/>
    <m/>
    <x v="1"/>
    <m/>
    <m/>
    <m/>
    <m/>
    <m/>
    <m/>
    <m/>
    <m/>
    <m/>
    <m/>
    <m/>
    <x v="2"/>
    <m/>
    <m/>
  </r>
  <r>
    <m/>
    <x v="25"/>
    <m/>
    <m/>
    <x v="1"/>
    <m/>
    <m/>
    <m/>
    <m/>
    <m/>
    <m/>
    <m/>
    <m/>
    <m/>
    <m/>
    <m/>
    <x v="3"/>
    <m/>
    <m/>
  </r>
  <r>
    <m/>
    <x v="25"/>
    <m/>
    <m/>
    <x v="1"/>
    <m/>
    <m/>
    <m/>
    <m/>
    <m/>
    <m/>
    <m/>
    <m/>
    <m/>
    <m/>
    <m/>
    <x v="11"/>
    <m/>
    <m/>
  </r>
  <r>
    <m/>
    <x v="26"/>
    <m/>
    <m/>
    <x v="1"/>
    <m/>
    <m/>
    <m/>
    <m/>
    <m/>
    <m/>
    <m/>
    <m/>
    <m/>
    <m/>
    <m/>
    <x v="1"/>
    <m/>
    <m/>
  </r>
  <r>
    <m/>
    <x v="26"/>
    <m/>
    <m/>
    <x v="1"/>
    <m/>
    <m/>
    <m/>
    <m/>
    <m/>
    <m/>
    <m/>
    <m/>
    <m/>
    <m/>
    <m/>
    <x v="9"/>
    <m/>
    <m/>
  </r>
  <r>
    <m/>
    <x v="26"/>
    <m/>
    <m/>
    <x v="1"/>
    <m/>
    <m/>
    <m/>
    <m/>
    <m/>
    <m/>
    <m/>
    <m/>
    <m/>
    <m/>
    <m/>
    <x v="0"/>
    <m/>
    <m/>
  </r>
  <r>
    <m/>
    <x v="26"/>
    <m/>
    <m/>
    <x v="1"/>
    <m/>
    <m/>
    <m/>
    <m/>
    <m/>
    <m/>
    <m/>
    <m/>
    <m/>
    <m/>
    <m/>
    <x v="1"/>
    <m/>
    <m/>
  </r>
  <r>
    <m/>
    <x v="26"/>
    <m/>
    <m/>
    <x v="1"/>
    <m/>
    <m/>
    <m/>
    <m/>
    <m/>
    <m/>
    <m/>
    <m/>
    <m/>
    <m/>
    <m/>
    <x v="1"/>
    <m/>
    <m/>
  </r>
  <r>
    <m/>
    <x v="26"/>
    <m/>
    <m/>
    <x v="2"/>
    <m/>
    <m/>
    <m/>
    <m/>
    <m/>
    <m/>
    <m/>
    <m/>
    <m/>
    <m/>
    <m/>
    <x v="1"/>
    <m/>
    <m/>
  </r>
  <r>
    <m/>
    <x v="26"/>
    <m/>
    <m/>
    <x v="2"/>
    <m/>
    <m/>
    <m/>
    <m/>
    <m/>
    <m/>
    <m/>
    <m/>
    <m/>
    <m/>
    <m/>
    <x v="3"/>
    <m/>
    <m/>
  </r>
  <r>
    <m/>
    <x v="26"/>
    <m/>
    <m/>
    <x v="1"/>
    <m/>
    <m/>
    <m/>
    <m/>
    <m/>
    <m/>
    <m/>
    <m/>
    <m/>
    <m/>
    <m/>
    <x v="3"/>
    <m/>
    <m/>
  </r>
  <r>
    <m/>
    <x v="26"/>
    <m/>
    <m/>
    <x v="1"/>
    <m/>
    <m/>
    <m/>
    <m/>
    <m/>
    <m/>
    <m/>
    <m/>
    <m/>
    <m/>
    <m/>
    <x v="6"/>
    <m/>
    <m/>
  </r>
  <r>
    <m/>
    <x v="27"/>
    <m/>
    <m/>
    <x v="1"/>
    <m/>
    <m/>
    <m/>
    <m/>
    <m/>
    <m/>
    <m/>
    <m/>
    <m/>
    <m/>
    <m/>
    <x v="1"/>
    <m/>
    <m/>
  </r>
  <r>
    <m/>
    <x v="27"/>
    <m/>
    <m/>
    <x v="1"/>
    <m/>
    <m/>
    <m/>
    <m/>
    <m/>
    <m/>
    <m/>
    <m/>
    <m/>
    <m/>
    <m/>
    <x v="8"/>
    <m/>
    <m/>
  </r>
  <r>
    <m/>
    <x v="27"/>
    <m/>
    <m/>
    <x v="2"/>
    <m/>
    <m/>
    <m/>
    <m/>
    <m/>
    <m/>
    <m/>
    <m/>
    <m/>
    <m/>
    <m/>
    <x v="4"/>
    <m/>
    <m/>
  </r>
  <r>
    <m/>
    <x v="27"/>
    <m/>
    <m/>
    <x v="1"/>
    <m/>
    <m/>
    <m/>
    <m/>
    <m/>
    <m/>
    <m/>
    <m/>
    <m/>
    <m/>
    <m/>
    <x v="1"/>
    <m/>
    <m/>
  </r>
  <r>
    <m/>
    <x v="27"/>
    <m/>
    <m/>
    <x v="1"/>
    <m/>
    <m/>
    <m/>
    <m/>
    <m/>
    <m/>
    <m/>
    <m/>
    <m/>
    <m/>
    <m/>
    <x v="0"/>
    <m/>
    <m/>
  </r>
  <r>
    <m/>
    <x v="27"/>
    <m/>
    <m/>
    <x v="1"/>
    <m/>
    <m/>
    <m/>
    <m/>
    <m/>
    <m/>
    <m/>
    <m/>
    <m/>
    <m/>
    <m/>
    <x v="1"/>
    <m/>
    <m/>
  </r>
  <r>
    <m/>
    <x v="27"/>
    <m/>
    <m/>
    <x v="1"/>
    <m/>
    <m/>
    <m/>
    <m/>
    <m/>
    <m/>
    <m/>
    <m/>
    <m/>
    <m/>
    <m/>
    <x v="1"/>
    <m/>
    <m/>
  </r>
  <r>
    <m/>
    <x v="28"/>
    <m/>
    <m/>
    <x v="2"/>
    <m/>
    <m/>
    <m/>
    <m/>
    <m/>
    <m/>
    <m/>
    <m/>
    <m/>
    <m/>
    <m/>
    <x v="1"/>
    <m/>
    <m/>
  </r>
  <r>
    <m/>
    <x v="28"/>
    <m/>
    <m/>
    <x v="1"/>
    <m/>
    <m/>
    <m/>
    <m/>
    <m/>
    <m/>
    <m/>
    <m/>
    <m/>
    <m/>
    <m/>
    <x v="1"/>
    <m/>
    <m/>
  </r>
  <r>
    <m/>
    <x v="28"/>
    <m/>
    <m/>
    <x v="1"/>
    <m/>
    <m/>
    <m/>
    <m/>
    <m/>
    <m/>
    <m/>
    <m/>
    <m/>
    <m/>
    <m/>
    <x v="3"/>
    <m/>
    <m/>
  </r>
  <r>
    <m/>
    <x v="28"/>
    <m/>
    <m/>
    <x v="1"/>
    <m/>
    <m/>
    <m/>
    <m/>
    <m/>
    <m/>
    <m/>
    <m/>
    <m/>
    <m/>
    <m/>
    <x v="3"/>
    <m/>
    <m/>
  </r>
  <r>
    <m/>
    <x v="28"/>
    <m/>
    <m/>
    <x v="1"/>
    <m/>
    <m/>
    <m/>
    <m/>
    <m/>
    <m/>
    <m/>
    <m/>
    <m/>
    <m/>
    <m/>
    <x v="9"/>
    <m/>
    <m/>
  </r>
  <r>
    <m/>
    <x v="28"/>
    <m/>
    <m/>
    <x v="1"/>
    <m/>
    <m/>
    <m/>
    <m/>
    <m/>
    <m/>
    <m/>
    <m/>
    <m/>
    <m/>
    <m/>
    <x v="1"/>
    <m/>
    <m/>
  </r>
  <r>
    <m/>
    <x v="28"/>
    <m/>
    <m/>
    <x v="1"/>
    <m/>
    <m/>
    <m/>
    <m/>
    <m/>
    <m/>
    <m/>
    <m/>
    <m/>
    <m/>
    <m/>
    <x v="3"/>
    <m/>
    <m/>
  </r>
  <r>
    <m/>
    <x v="28"/>
    <m/>
    <m/>
    <x v="1"/>
    <m/>
    <m/>
    <m/>
    <m/>
    <m/>
    <m/>
    <m/>
    <m/>
    <m/>
    <m/>
    <m/>
    <x v="3"/>
    <m/>
    <m/>
  </r>
  <r>
    <m/>
    <x v="28"/>
    <m/>
    <m/>
    <x v="1"/>
    <m/>
    <m/>
    <m/>
    <m/>
    <m/>
    <m/>
    <m/>
    <m/>
    <m/>
    <m/>
    <m/>
    <x v="4"/>
    <m/>
    <m/>
  </r>
  <r>
    <m/>
    <x v="28"/>
    <m/>
    <m/>
    <x v="2"/>
    <m/>
    <m/>
    <m/>
    <m/>
    <m/>
    <m/>
    <m/>
    <m/>
    <m/>
    <m/>
    <m/>
    <x v="1"/>
    <m/>
    <m/>
  </r>
  <r>
    <m/>
    <x v="28"/>
    <m/>
    <m/>
    <x v="2"/>
    <m/>
    <m/>
    <m/>
    <m/>
    <m/>
    <m/>
    <m/>
    <m/>
    <m/>
    <m/>
    <m/>
    <x v="3"/>
    <m/>
    <m/>
  </r>
  <r>
    <m/>
    <x v="28"/>
    <m/>
    <m/>
    <x v="1"/>
    <m/>
    <m/>
    <m/>
    <m/>
    <m/>
    <m/>
    <m/>
    <m/>
    <m/>
    <m/>
    <m/>
    <x v="3"/>
    <m/>
    <m/>
  </r>
  <r>
    <m/>
    <x v="28"/>
    <m/>
    <m/>
    <x v="2"/>
    <m/>
    <m/>
    <m/>
    <m/>
    <m/>
    <m/>
    <m/>
    <m/>
    <m/>
    <m/>
    <m/>
    <x v="3"/>
    <m/>
    <m/>
  </r>
  <r>
    <m/>
    <x v="29"/>
    <m/>
    <m/>
    <x v="2"/>
    <m/>
    <m/>
    <m/>
    <m/>
    <m/>
    <m/>
    <m/>
    <m/>
    <m/>
    <m/>
    <m/>
    <x v="1"/>
    <m/>
    <m/>
  </r>
  <r>
    <m/>
    <x v="29"/>
    <m/>
    <m/>
    <x v="2"/>
    <m/>
    <m/>
    <m/>
    <m/>
    <m/>
    <m/>
    <m/>
    <m/>
    <m/>
    <m/>
    <m/>
    <x v="7"/>
    <m/>
    <m/>
  </r>
  <r>
    <m/>
    <x v="29"/>
    <m/>
    <m/>
    <x v="2"/>
    <m/>
    <m/>
    <m/>
    <m/>
    <m/>
    <m/>
    <m/>
    <m/>
    <m/>
    <m/>
    <m/>
    <x v="3"/>
    <m/>
    <m/>
  </r>
  <r>
    <m/>
    <x v="29"/>
    <m/>
    <m/>
    <x v="2"/>
    <m/>
    <m/>
    <m/>
    <m/>
    <m/>
    <m/>
    <m/>
    <m/>
    <m/>
    <m/>
    <m/>
    <x v="3"/>
    <m/>
    <m/>
  </r>
  <r>
    <m/>
    <x v="29"/>
    <m/>
    <m/>
    <x v="2"/>
    <m/>
    <m/>
    <m/>
    <m/>
    <m/>
    <m/>
    <m/>
    <m/>
    <m/>
    <m/>
    <m/>
    <x v="7"/>
    <m/>
    <m/>
  </r>
  <r>
    <m/>
    <x v="30"/>
    <m/>
    <m/>
    <x v="2"/>
    <m/>
    <m/>
    <m/>
    <m/>
    <m/>
    <m/>
    <m/>
    <m/>
    <m/>
    <m/>
    <m/>
    <x v="5"/>
    <m/>
    <m/>
  </r>
  <r>
    <m/>
    <x v="30"/>
    <m/>
    <m/>
    <x v="1"/>
    <m/>
    <m/>
    <m/>
    <m/>
    <m/>
    <m/>
    <m/>
    <m/>
    <m/>
    <m/>
    <m/>
    <x v="3"/>
    <m/>
    <m/>
  </r>
  <r>
    <m/>
    <x v="30"/>
    <m/>
    <m/>
    <x v="1"/>
    <m/>
    <m/>
    <m/>
    <m/>
    <m/>
    <m/>
    <m/>
    <m/>
    <m/>
    <m/>
    <m/>
    <x v="3"/>
    <m/>
    <m/>
  </r>
  <r>
    <m/>
    <x v="30"/>
    <m/>
    <m/>
    <x v="2"/>
    <m/>
    <m/>
    <m/>
    <m/>
    <m/>
    <m/>
    <m/>
    <m/>
    <m/>
    <m/>
    <m/>
    <x v="3"/>
    <m/>
    <m/>
  </r>
  <r>
    <m/>
    <x v="31"/>
    <m/>
    <m/>
    <x v="2"/>
    <m/>
    <m/>
    <m/>
    <m/>
    <m/>
    <m/>
    <m/>
    <m/>
    <m/>
    <m/>
    <m/>
    <x v="3"/>
    <m/>
    <m/>
  </r>
  <r>
    <m/>
    <x v="31"/>
    <m/>
    <m/>
    <x v="1"/>
    <m/>
    <m/>
    <m/>
    <m/>
    <m/>
    <m/>
    <m/>
    <m/>
    <m/>
    <m/>
    <m/>
    <x v="3"/>
    <m/>
    <m/>
  </r>
  <r>
    <m/>
    <x v="31"/>
    <m/>
    <m/>
    <x v="2"/>
    <m/>
    <m/>
    <m/>
    <m/>
    <m/>
    <m/>
    <m/>
    <m/>
    <m/>
    <m/>
    <m/>
    <x v="6"/>
    <m/>
    <m/>
  </r>
  <r>
    <m/>
    <x v="31"/>
    <m/>
    <m/>
    <x v="1"/>
    <m/>
    <m/>
    <m/>
    <m/>
    <m/>
    <m/>
    <m/>
    <m/>
    <m/>
    <m/>
    <m/>
    <x v="5"/>
    <m/>
    <m/>
  </r>
  <r>
    <m/>
    <x v="31"/>
    <m/>
    <m/>
    <x v="1"/>
    <m/>
    <m/>
    <m/>
    <m/>
    <m/>
    <m/>
    <m/>
    <m/>
    <m/>
    <m/>
    <m/>
    <x v="3"/>
    <m/>
    <m/>
  </r>
  <r>
    <m/>
    <x v="32"/>
    <m/>
    <m/>
    <x v="1"/>
    <m/>
    <m/>
    <m/>
    <m/>
    <m/>
    <m/>
    <m/>
    <m/>
    <m/>
    <m/>
    <m/>
    <x v="1"/>
    <m/>
    <m/>
  </r>
  <r>
    <m/>
    <x v="32"/>
    <m/>
    <m/>
    <x v="2"/>
    <m/>
    <m/>
    <m/>
    <m/>
    <m/>
    <m/>
    <m/>
    <m/>
    <m/>
    <m/>
    <m/>
    <x v="7"/>
    <m/>
    <m/>
  </r>
  <r>
    <m/>
    <x v="33"/>
    <m/>
    <m/>
    <x v="1"/>
    <m/>
    <m/>
    <m/>
    <m/>
    <m/>
    <m/>
    <m/>
    <m/>
    <m/>
    <m/>
    <m/>
    <x v="8"/>
    <m/>
    <m/>
  </r>
  <r>
    <m/>
    <x v="33"/>
    <m/>
    <m/>
    <x v="1"/>
    <m/>
    <m/>
    <m/>
    <m/>
    <m/>
    <m/>
    <m/>
    <m/>
    <m/>
    <m/>
    <m/>
    <x v="1"/>
    <m/>
    <m/>
  </r>
  <r>
    <m/>
    <x v="33"/>
    <m/>
    <m/>
    <x v="2"/>
    <m/>
    <m/>
    <m/>
    <m/>
    <m/>
    <m/>
    <m/>
    <m/>
    <m/>
    <m/>
    <m/>
    <x v="1"/>
    <m/>
    <m/>
  </r>
  <r>
    <m/>
    <x v="34"/>
    <m/>
    <m/>
    <x v="2"/>
    <m/>
    <m/>
    <m/>
    <m/>
    <m/>
    <m/>
    <m/>
    <m/>
    <m/>
    <m/>
    <m/>
    <x v="3"/>
    <m/>
    <m/>
  </r>
  <r>
    <m/>
    <x v="34"/>
    <m/>
    <m/>
    <x v="2"/>
    <m/>
    <m/>
    <m/>
    <m/>
    <m/>
    <m/>
    <m/>
    <m/>
    <m/>
    <m/>
    <m/>
    <x v="3"/>
    <m/>
    <m/>
  </r>
  <r>
    <m/>
    <x v="34"/>
    <m/>
    <m/>
    <x v="1"/>
    <m/>
    <m/>
    <m/>
    <m/>
    <m/>
    <m/>
    <m/>
    <m/>
    <m/>
    <m/>
    <m/>
    <x v="0"/>
    <m/>
    <m/>
  </r>
  <r>
    <m/>
    <x v="34"/>
    <m/>
    <m/>
    <x v="1"/>
    <m/>
    <m/>
    <m/>
    <m/>
    <m/>
    <m/>
    <m/>
    <m/>
    <m/>
    <m/>
    <m/>
    <x v="5"/>
    <m/>
    <m/>
  </r>
  <r>
    <m/>
    <x v="34"/>
    <m/>
    <m/>
    <x v="2"/>
    <m/>
    <m/>
    <m/>
    <m/>
    <m/>
    <m/>
    <m/>
    <m/>
    <m/>
    <m/>
    <m/>
    <x v="5"/>
    <m/>
    <m/>
  </r>
  <r>
    <m/>
    <x v="34"/>
    <m/>
    <m/>
    <x v="2"/>
    <m/>
    <m/>
    <m/>
    <m/>
    <m/>
    <m/>
    <m/>
    <m/>
    <m/>
    <m/>
    <m/>
    <x v="1"/>
    <m/>
    <m/>
  </r>
  <r>
    <m/>
    <x v="35"/>
    <m/>
    <m/>
    <x v="2"/>
    <m/>
    <m/>
    <m/>
    <m/>
    <m/>
    <m/>
    <m/>
    <m/>
    <m/>
    <m/>
    <m/>
    <x v="1"/>
    <m/>
    <m/>
  </r>
  <r>
    <m/>
    <x v="35"/>
    <m/>
    <m/>
    <x v="1"/>
    <m/>
    <m/>
    <m/>
    <m/>
    <m/>
    <m/>
    <m/>
    <m/>
    <m/>
    <m/>
    <m/>
    <x v="3"/>
    <m/>
    <m/>
  </r>
  <r>
    <m/>
    <x v="36"/>
    <m/>
    <m/>
    <x v="1"/>
    <m/>
    <m/>
    <m/>
    <m/>
    <m/>
    <m/>
    <m/>
    <m/>
    <m/>
    <m/>
    <m/>
    <x v="3"/>
    <m/>
    <m/>
  </r>
  <r>
    <m/>
    <x v="36"/>
    <m/>
    <m/>
    <x v="1"/>
    <m/>
    <m/>
    <m/>
    <m/>
    <m/>
    <m/>
    <m/>
    <m/>
    <m/>
    <m/>
    <m/>
    <x v="3"/>
    <m/>
    <m/>
  </r>
  <r>
    <m/>
    <x v="36"/>
    <m/>
    <m/>
    <x v="2"/>
    <m/>
    <m/>
    <m/>
    <m/>
    <m/>
    <m/>
    <m/>
    <m/>
    <m/>
    <m/>
    <m/>
    <x v="5"/>
    <m/>
    <m/>
  </r>
  <r>
    <m/>
    <x v="36"/>
    <m/>
    <m/>
    <x v="1"/>
    <m/>
    <m/>
    <m/>
    <m/>
    <m/>
    <m/>
    <m/>
    <m/>
    <m/>
    <m/>
    <m/>
    <x v="3"/>
    <m/>
    <m/>
  </r>
  <r>
    <m/>
    <x v="37"/>
    <m/>
    <m/>
    <x v="1"/>
    <m/>
    <m/>
    <m/>
    <m/>
    <m/>
    <m/>
    <m/>
    <m/>
    <m/>
    <m/>
    <m/>
    <x v="1"/>
    <m/>
    <m/>
  </r>
  <r>
    <m/>
    <x v="37"/>
    <m/>
    <m/>
    <x v="1"/>
    <m/>
    <m/>
    <m/>
    <m/>
    <m/>
    <m/>
    <m/>
    <m/>
    <m/>
    <m/>
    <m/>
    <x v="3"/>
    <m/>
    <m/>
  </r>
  <r>
    <m/>
    <x v="37"/>
    <m/>
    <m/>
    <x v="2"/>
    <m/>
    <m/>
    <m/>
    <m/>
    <m/>
    <m/>
    <m/>
    <m/>
    <m/>
    <m/>
    <m/>
    <x v="3"/>
    <m/>
    <m/>
  </r>
  <r>
    <m/>
    <x v="38"/>
    <m/>
    <m/>
    <x v="1"/>
    <m/>
    <m/>
    <m/>
    <m/>
    <m/>
    <m/>
    <m/>
    <m/>
    <m/>
    <m/>
    <m/>
    <x v="3"/>
    <m/>
    <m/>
  </r>
  <r>
    <m/>
    <x v="38"/>
    <m/>
    <m/>
    <x v="2"/>
    <m/>
    <m/>
    <m/>
    <m/>
    <m/>
    <m/>
    <m/>
    <m/>
    <m/>
    <m/>
    <m/>
    <x v="5"/>
    <m/>
    <m/>
  </r>
  <r>
    <m/>
    <x v="38"/>
    <m/>
    <m/>
    <x v="1"/>
    <m/>
    <m/>
    <m/>
    <m/>
    <m/>
    <m/>
    <m/>
    <m/>
    <m/>
    <m/>
    <m/>
    <x v="1"/>
    <m/>
    <m/>
  </r>
  <r>
    <m/>
    <x v="38"/>
    <m/>
    <m/>
    <x v="1"/>
    <m/>
    <m/>
    <m/>
    <m/>
    <m/>
    <m/>
    <m/>
    <m/>
    <m/>
    <m/>
    <m/>
    <x v="5"/>
    <m/>
    <m/>
  </r>
  <r>
    <m/>
    <x v="38"/>
    <m/>
    <m/>
    <x v="2"/>
    <m/>
    <m/>
    <m/>
    <m/>
    <m/>
    <m/>
    <m/>
    <m/>
    <m/>
    <m/>
    <m/>
    <x v="5"/>
    <m/>
    <m/>
  </r>
  <r>
    <m/>
    <x v="38"/>
    <m/>
    <m/>
    <x v="1"/>
    <m/>
    <m/>
    <m/>
    <m/>
    <m/>
    <m/>
    <m/>
    <m/>
    <m/>
    <m/>
    <m/>
    <x v="3"/>
    <m/>
    <m/>
  </r>
  <r>
    <m/>
    <x v="39"/>
    <m/>
    <m/>
    <x v="2"/>
    <m/>
    <m/>
    <m/>
    <m/>
    <m/>
    <m/>
    <m/>
    <m/>
    <m/>
    <m/>
    <m/>
    <x v="8"/>
    <m/>
    <m/>
  </r>
  <r>
    <m/>
    <x v="39"/>
    <m/>
    <m/>
    <x v="2"/>
    <m/>
    <m/>
    <m/>
    <m/>
    <m/>
    <m/>
    <m/>
    <m/>
    <m/>
    <m/>
    <m/>
    <x v="1"/>
    <m/>
    <m/>
  </r>
  <r>
    <m/>
    <x v="39"/>
    <m/>
    <m/>
    <x v="1"/>
    <m/>
    <m/>
    <m/>
    <m/>
    <m/>
    <m/>
    <m/>
    <m/>
    <m/>
    <m/>
    <m/>
    <x v="5"/>
    <m/>
    <m/>
  </r>
  <r>
    <m/>
    <x v="39"/>
    <m/>
    <m/>
    <x v="2"/>
    <m/>
    <m/>
    <m/>
    <m/>
    <m/>
    <m/>
    <m/>
    <m/>
    <m/>
    <m/>
    <m/>
    <x v="5"/>
    <m/>
    <m/>
  </r>
  <r>
    <m/>
    <x v="39"/>
    <m/>
    <m/>
    <x v="1"/>
    <m/>
    <m/>
    <m/>
    <m/>
    <m/>
    <m/>
    <m/>
    <m/>
    <m/>
    <m/>
    <m/>
    <x v="5"/>
    <m/>
    <m/>
  </r>
  <r>
    <m/>
    <x v="40"/>
    <m/>
    <m/>
    <x v="1"/>
    <m/>
    <m/>
    <m/>
    <m/>
    <m/>
    <m/>
    <m/>
    <m/>
    <m/>
    <m/>
    <m/>
    <x v="3"/>
    <m/>
    <m/>
  </r>
  <r>
    <m/>
    <x v="40"/>
    <m/>
    <m/>
    <x v="1"/>
    <m/>
    <m/>
    <m/>
    <m/>
    <m/>
    <m/>
    <m/>
    <m/>
    <m/>
    <m/>
    <m/>
    <x v="4"/>
    <m/>
    <m/>
  </r>
  <r>
    <m/>
    <x v="40"/>
    <m/>
    <m/>
    <x v="1"/>
    <m/>
    <m/>
    <m/>
    <m/>
    <m/>
    <m/>
    <m/>
    <m/>
    <m/>
    <m/>
    <m/>
    <x v="1"/>
    <m/>
    <m/>
  </r>
  <r>
    <m/>
    <x v="41"/>
    <m/>
    <m/>
    <x v="1"/>
    <m/>
    <m/>
    <m/>
    <m/>
    <m/>
    <m/>
    <m/>
    <m/>
    <m/>
    <m/>
    <m/>
    <x v="3"/>
    <m/>
    <m/>
  </r>
  <r>
    <m/>
    <x v="41"/>
    <m/>
    <m/>
    <x v="1"/>
    <m/>
    <m/>
    <m/>
    <m/>
    <m/>
    <m/>
    <m/>
    <m/>
    <m/>
    <m/>
    <m/>
    <x v="3"/>
    <m/>
    <m/>
  </r>
  <r>
    <m/>
    <x v="41"/>
    <m/>
    <m/>
    <x v="1"/>
    <m/>
    <m/>
    <m/>
    <m/>
    <m/>
    <m/>
    <m/>
    <m/>
    <m/>
    <m/>
    <m/>
    <x v="1"/>
    <m/>
    <m/>
  </r>
  <r>
    <m/>
    <x v="41"/>
    <m/>
    <m/>
    <x v="1"/>
    <m/>
    <m/>
    <m/>
    <m/>
    <m/>
    <m/>
    <m/>
    <m/>
    <m/>
    <m/>
    <m/>
    <x v="3"/>
    <m/>
    <m/>
  </r>
  <r>
    <m/>
    <x v="41"/>
    <m/>
    <m/>
    <x v="1"/>
    <m/>
    <m/>
    <m/>
    <m/>
    <m/>
    <m/>
    <m/>
    <m/>
    <m/>
    <m/>
    <m/>
    <x v="3"/>
    <m/>
    <m/>
  </r>
  <r>
    <m/>
    <x v="41"/>
    <m/>
    <m/>
    <x v="2"/>
    <m/>
    <m/>
    <m/>
    <m/>
    <m/>
    <m/>
    <m/>
    <m/>
    <m/>
    <m/>
    <m/>
    <x v="1"/>
    <m/>
    <m/>
  </r>
  <r>
    <m/>
    <x v="41"/>
    <m/>
    <m/>
    <x v="2"/>
    <m/>
    <m/>
    <m/>
    <m/>
    <m/>
    <m/>
    <m/>
    <m/>
    <m/>
    <m/>
    <m/>
    <x v="11"/>
    <m/>
    <m/>
  </r>
  <r>
    <m/>
    <x v="42"/>
    <m/>
    <m/>
    <x v="2"/>
    <m/>
    <m/>
    <m/>
    <m/>
    <m/>
    <m/>
    <m/>
    <m/>
    <m/>
    <m/>
    <m/>
    <x v="7"/>
    <m/>
    <m/>
  </r>
  <r>
    <m/>
    <x v="42"/>
    <m/>
    <m/>
    <x v="2"/>
    <m/>
    <m/>
    <m/>
    <m/>
    <m/>
    <m/>
    <m/>
    <m/>
    <m/>
    <m/>
    <m/>
    <x v="8"/>
    <m/>
    <m/>
  </r>
  <r>
    <m/>
    <x v="42"/>
    <m/>
    <m/>
    <x v="2"/>
    <m/>
    <m/>
    <m/>
    <m/>
    <m/>
    <m/>
    <m/>
    <m/>
    <m/>
    <m/>
    <m/>
    <x v="3"/>
    <m/>
    <m/>
  </r>
  <r>
    <m/>
    <x v="42"/>
    <m/>
    <m/>
    <x v="1"/>
    <m/>
    <m/>
    <m/>
    <m/>
    <m/>
    <m/>
    <m/>
    <m/>
    <m/>
    <m/>
    <m/>
    <x v="1"/>
    <m/>
    <m/>
  </r>
  <r>
    <m/>
    <x v="42"/>
    <m/>
    <m/>
    <x v="1"/>
    <m/>
    <m/>
    <m/>
    <m/>
    <m/>
    <m/>
    <m/>
    <m/>
    <m/>
    <m/>
    <m/>
    <x v="1"/>
    <m/>
    <m/>
  </r>
  <r>
    <m/>
    <x v="42"/>
    <m/>
    <m/>
    <x v="1"/>
    <m/>
    <m/>
    <m/>
    <m/>
    <m/>
    <m/>
    <m/>
    <m/>
    <m/>
    <m/>
    <m/>
    <x v="5"/>
    <m/>
    <m/>
  </r>
  <r>
    <m/>
    <x v="43"/>
    <m/>
    <m/>
    <x v="1"/>
    <m/>
    <m/>
    <m/>
    <m/>
    <m/>
    <m/>
    <m/>
    <m/>
    <m/>
    <m/>
    <m/>
    <x v="3"/>
    <m/>
    <m/>
  </r>
  <r>
    <m/>
    <x v="43"/>
    <m/>
    <m/>
    <x v="1"/>
    <m/>
    <m/>
    <m/>
    <m/>
    <m/>
    <m/>
    <m/>
    <m/>
    <m/>
    <m/>
    <m/>
    <x v="3"/>
    <m/>
    <m/>
  </r>
  <r>
    <m/>
    <x v="43"/>
    <m/>
    <m/>
    <x v="1"/>
    <m/>
    <m/>
    <m/>
    <m/>
    <m/>
    <m/>
    <m/>
    <m/>
    <m/>
    <m/>
    <m/>
    <x v="1"/>
    <m/>
    <m/>
  </r>
  <r>
    <m/>
    <x v="43"/>
    <m/>
    <m/>
    <x v="1"/>
    <m/>
    <m/>
    <m/>
    <m/>
    <m/>
    <m/>
    <m/>
    <m/>
    <m/>
    <m/>
    <m/>
    <x v="3"/>
    <m/>
    <m/>
  </r>
  <r>
    <m/>
    <x v="44"/>
    <m/>
    <m/>
    <x v="2"/>
    <m/>
    <m/>
    <m/>
    <m/>
    <m/>
    <m/>
    <m/>
    <m/>
    <m/>
    <m/>
    <m/>
    <x v="7"/>
    <m/>
    <m/>
  </r>
  <r>
    <m/>
    <x v="44"/>
    <m/>
    <m/>
    <x v="2"/>
    <m/>
    <m/>
    <m/>
    <m/>
    <m/>
    <m/>
    <m/>
    <m/>
    <m/>
    <m/>
    <m/>
    <x v="5"/>
    <m/>
    <m/>
  </r>
  <r>
    <m/>
    <x v="44"/>
    <m/>
    <m/>
    <x v="2"/>
    <m/>
    <m/>
    <m/>
    <m/>
    <m/>
    <m/>
    <m/>
    <m/>
    <m/>
    <m/>
    <m/>
    <x v="1"/>
    <m/>
    <m/>
  </r>
  <r>
    <m/>
    <x v="44"/>
    <m/>
    <m/>
    <x v="2"/>
    <m/>
    <m/>
    <m/>
    <m/>
    <m/>
    <m/>
    <m/>
    <m/>
    <m/>
    <m/>
    <m/>
    <x v="5"/>
    <m/>
    <m/>
  </r>
  <r>
    <m/>
    <x v="44"/>
    <m/>
    <m/>
    <x v="2"/>
    <m/>
    <m/>
    <m/>
    <m/>
    <m/>
    <m/>
    <m/>
    <m/>
    <m/>
    <m/>
    <m/>
    <x v="5"/>
    <m/>
    <m/>
  </r>
  <r>
    <m/>
    <x v="44"/>
    <m/>
    <m/>
    <x v="1"/>
    <m/>
    <m/>
    <m/>
    <m/>
    <m/>
    <m/>
    <m/>
    <m/>
    <m/>
    <m/>
    <m/>
    <x v="1"/>
    <m/>
    <m/>
  </r>
  <r>
    <m/>
    <x v="45"/>
    <m/>
    <m/>
    <x v="1"/>
    <m/>
    <m/>
    <m/>
    <m/>
    <m/>
    <m/>
    <m/>
    <m/>
    <m/>
    <m/>
    <m/>
    <x v="3"/>
    <m/>
    <m/>
  </r>
  <r>
    <m/>
    <x v="45"/>
    <m/>
    <m/>
    <x v="1"/>
    <m/>
    <m/>
    <m/>
    <m/>
    <m/>
    <m/>
    <m/>
    <m/>
    <m/>
    <m/>
    <m/>
    <x v="3"/>
    <m/>
    <m/>
  </r>
  <r>
    <m/>
    <x v="45"/>
    <m/>
    <m/>
    <x v="2"/>
    <m/>
    <m/>
    <m/>
    <m/>
    <m/>
    <m/>
    <m/>
    <m/>
    <m/>
    <m/>
    <m/>
    <x v="7"/>
    <m/>
    <m/>
  </r>
  <r>
    <m/>
    <x v="45"/>
    <m/>
    <m/>
    <x v="2"/>
    <m/>
    <m/>
    <m/>
    <m/>
    <m/>
    <m/>
    <m/>
    <m/>
    <m/>
    <m/>
    <m/>
    <x v="5"/>
    <m/>
    <m/>
  </r>
  <r>
    <m/>
    <x v="45"/>
    <m/>
    <m/>
    <x v="1"/>
    <m/>
    <m/>
    <m/>
    <m/>
    <m/>
    <m/>
    <m/>
    <m/>
    <m/>
    <m/>
    <m/>
    <x v="1"/>
    <m/>
    <m/>
  </r>
  <r>
    <m/>
    <x v="45"/>
    <m/>
    <m/>
    <x v="1"/>
    <m/>
    <m/>
    <m/>
    <m/>
    <m/>
    <m/>
    <m/>
    <m/>
    <m/>
    <m/>
    <m/>
    <x v="1"/>
    <m/>
    <m/>
  </r>
  <r>
    <m/>
    <x v="45"/>
    <m/>
    <m/>
    <x v="1"/>
    <m/>
    <m/>
    <m/>
    <m/>
    <m/>
    <m/>
    <m/>
    <m/>
    <m/>
    <m/>
    <m/>
    <x v="1"/>
    <m/>
    <m/>
  </r>
  <r>
    <m/>
    <x v="45"/>
    <m/>
    <m/>
    <x v="1"/>
    <m/>
    <m/>
    <m/>
    <m/>
    <m/>
    <m/>
    <m/>
    <m/>
    <m/>
    <m/>
    <m/>
    <x v="1"/>
    <m/>
    <m/>
  </r>
  <r>
    <m/>
    <x v="46"/>
    <m/>
    <m/>
    <x v="1"/>
    <m/>
    <m/>
    <m/>
    <m/>
    <m/>
    <m/>
    <m/>
    <m/>
    <m/>
    <m/>
    <m/>
    <x v="1"/>
    <m/>
    <m/>
  </r>
  <r>
    <m/>
    <x v="46"/>
    <m/>
    <m/>
    <x v="2"/>
    <m/>
    <m/>
    <m/>
    <m/>
    <m/>
    <m/>
    <m/>
    <m/>
    <m/>
    <m/>
    <m/>
    <x v="7"/>
    <m/>
    <m/>
  </r>
  <r>
    <m/>
    <x v="46"/>
    <m/>
    <m/>
    <x v="2"/>
    <m/>
    <m/>
    <m/>
    <m/>
    <m/>
    <m/>
    <m/>
    <m/>
    <m/>
    <m/>
    <m/>
    <x v="1"/>
    <m/>
    <m/>
  </r>
  <r>
    <m/>
    <x v="46"/>
    <m/>
    <m/>
    <x v="2"/>
    <m/>
    <m/>
    <m/>
    <m/>
    <m/>
    <m/>
    <m/>
    <m/>
    <m/>
    <m/>
    <m/>
    <x v="5"/>
    <m/>
    <m/>
  </r>
  <r>
    <m/>
    <x v="47"/>
    <m/>
    <m/>
    <x v="1"/>
    <m/>
    <m/>
    <m/>
    <m/>
    <m/>
    <m/>
    <m/>
    <m/>
    <m/>
    <m/>
    <m/>
    <x v="3"/>
    <m/>
    <m/>
  </r>
  <r>
    <m/>
    <x v="47"/>
    <m/>
    <m/>
    <x v="1"/>
    <m/>
    <m/>
    <m/>
    <m/>
    <m/>
    <m/>
    <m/>
    <m/>
    <m/>
    <m/>
    <m/>
    <x v="5"/>
    <m/>
    <m/>
  </r>
  <r>
    <m/>
    <x v="47"/>
    <m/>
    <m/>
    <x v="1"/>
    <m/>
    <m/>
    <m/>
    <m/>
    <m/>
    <m/>
    <m/>
    <m/>
    <m/>
    <m/>
    <m/>
    <x v="1"/>
    <m/>
    <m/>
  </r>
  <r>
    <m/>
    <x v="47"/>
    <m/>
    <m/>
    <x v="1"/>
    <m/>
    <m/>
    <m/>
    <m/>
    <m/>
    <m/>
    <m/>
    <m/>
    <m/>
    <m/>
    <m/>
    <x v="3"/>
    <m/>
    <m/>
  </r>
  <r>
    <m/>
    <x v="47"/>
    <m/>
    <m/>
    <x v="2"/>
    <m/>
    <m/>
    <m/>
    <m/>
    <m/>
    <m/>
    <m/>
    <m/>
    <m/>
    <m/>
    <m/>
    <x v="1"/>
    <m/>
    <m/>
  </r>
  <r>
    <m/>
    <x v="48"/>
    <m/>
    <m/>
    <x v="2"/>
    <m/>
    <m/>
    <m/>
    <m/>
    <m/>
    <m/>
    <m/>
    <m/>
    <m/>
    <m/>
    <m/>
    <x v="5"/>
    <m/>
    <m/>
  </r>
  <r>
    <m/>
    <x v="48"/>
    <m/>
    <m/>
    <x v="2"/>
    <m/>
    <m/>
    <m/>
    <m/>
    <m/>
    <m/>
    <m/>
    <m/>
    <m/>
    <m/>
    <m/>
    <x v="3"/>
    <m/>
    <m/>
  </r>
  <r>
    <m/>
    <x v="49"/>
    <m/>
    <m/>
    <x v="2"/>
    <m/>
    <m/>
    <m/>
    <m/>
    <m/>
    <m/>
    <m/>
    <m/>
    <m/>
    <m/>
    <m/>
    <x v="1"/>
    <m/>
    <m/>
  </r>
  <r>
    <m/>
    <x v="49"/>
    <m/>
    <m/>
    <x v="1"/>
    <m/>
    <m/>
    <m/>
    <m/>
    <m/>
    <m/>
    <m/>
    <m/>
    <m/>
    <m/>
    <m/>
    <x v="6"/>
    <m/>
    <m/>
  </r>
  <r>
    <m/>
    <x v="49"/>
    <m/>
    <m/>
    <x v="1"/>
    <m/>
    <m/>
    <m/>
    <m/>
    <m/>
    <m/>
    <m/>
    <m/>
    <m/>
    <m/>
    <m/>
    <x v="1"/>
    <m/>
    <m/>
  </r>
  <r>
    <m/>
    <x v="49"/>
    <m/>
    <m/>
    <x v="2"/>
    <m/>
    <m/>
    <m/>
    <m/>
    <m/>
    <m/>
    <m/>
    <m/>
    <m/>
    <m/>
    <m/>
    <x v="3"/>
    <m/>
    <m/>
  </r>
  <r>
    <m/>
    <x v="49"/>
    <m/>
    <m/>
    <x v="1"/>
    <m/>
    <m/>
    <m/>
    <m/>
    <m/>
    <m/>
    <m/>
    <m/>
    <m/>
    <m/>
    <m/>
    <x v="3"/>
    <m/>
    <m/>
  </r>
  <r>
    <m/>
    <x v="49"/>
    <m/>
    <m/>
    <x v="1"/>
    <m/>
    <m/>
    <m/>
    <m/>
    <m/>
    <m/>
    <m/>
    <m/>
    <m/>
    <m/>
    <m/>
    <x v="1"/>
    <m/>
    <m/>
  </r>
  <r>
    <m/>
    <x v="49"/>
    <m/>
    <m/>
    <x v="1"/>
    <m/>
    <m/>
    <m/>
    <m/>
    <m/>
    <m/>
    <m/>
    <m/>
    <m/>
    <m/>
    <m/>
    <x v="1"/>
    <m/>
    <m/>
  </r>
  <r>
    <m/>
    <x v="49"/>
    <m/>
    <m/>
    <x v="2"/>
    <m/>
    <m/>
    <m/>
    <m/>
    <m/>
    <m/>
    <m/>
    <m/>
    <m/>
    <m/>
    <m/>
    <x v="3"/>
    <m/>
    <m/>
  </r>
  <r>
    <m/>
    <x v="49"/>
    <m/>
    <m/>
    <x v="2"/>
    <m/>
    <m/>
    <m/>
    <m/>
    <m/>
    <m/>
    <m/>
    <m/>
    <m/>
    <m/>
    <m/>
    <x v="8"/>
    <m/>
    <m/>
  </r>
  <r>
    <m/>
    <x v="49"/>
    <m/>
    <m/>
    <x v="2"/>
    <m/>
    <m/>
    <m/>
    <m/>
    <m/>
    <m/>
    <m/>
    <m/>
    <m/>
    <m/>
    <m/>
    <x v="2"/>
    <m/>
    <m/>
  </r>
  <r>
    <m/>
    <x v="50"/>
    <m/>
    <m/>
    <x v="1"/>
    <m/>
    <m/>
    <m/>
    <m/>
    <m/>
    <m/>
    <m/>
    <m/>
    <m/>
    <m/>
    <m/>
    <x v="3"/>
    <m/>
    <m/>
  </r>
  <r>
    <m/>
    <x v="50"/>
    <m/>
    <m/>
    <x v="1"/>
    <m/>
    <m/>
    <m/>
    <m/>
    <m/>
    <m/>
    <m/>
    <m/>
    <m/>
    <m/>
    <m/>
    <x v="3"/>
    <m/>
    <m/>
  </r>
  <r>
    <m/>
    <x v="50"/>
    <m/>
    <m/>
    <x v="1"/>
    <m/>
    <m/>
    <m/>
    <m/>
    <m/>
    <m/>
    <m/>
    <m/>
    <m/>
    <m/>
    <m/>
    <x v="9"/>
    <m/>
    <m/>
  </r>
  <r>
    <m/>
    <x v="50"/>
    <m/>
    <m/>
    <x v="2"/>
    <m/>
    <m/>
    <m/>
    <m/>
    <m/>
    <m/>
    <m/>
    <m/>
    <m/>
    <m/>
    <m/>
    <x v="6"/>
    <m/>
    <m/>
  </r>
  <r>
    <m/>
    <x v="50"/>
    <m/>
    <m/>
    <x v="1"/>
    <m/>
    <m/>
    <m/>
    <m/>
    <m/>
    <m/>
    <m/>
    <m/>
    <m/>
    <m/>
    <m/>
    <x v="5"/>
    <m/>
    <m/>
  </r>
  <r>
    <m/>
    <x v="51"/>
    <m/>
    <m/>
    <x v="1"/>
    <m/>
    <m/>
    <m/>
    <m/>
    <m/>
    <m/>
    <m/>
    <m/>
    <m/>
    <m/>
    <m/>
    <x v="3"/>
    <m/>
    <m/>
  </r>
  <r>
    <m/>
    <x v="51"/>
    <m/>
    <m/>
    <x v="1"/>
    <m/>
    <m/>
    <m/>
    <m/>
    <m/>
    <m/>
    <m/>
    <m/>
    <m/>
    <m/>
    <m/>
    <x v="1"/>
    <m/>
    <m/>
  </r>
  <r>
    <m/>
    <x v="51"/>
    <m/>
    <m/>
    <x v="2"/>
    <m/>
    <m/>
    <m/>
    <m/>
    <m/>
    <m/>
    <m/>
    <m/>
    <m/>
    <m/>
    <m/>
    <x v="3"/>
    <m/>
    <m/>
  </r>
  <r>
    <m/>
    <x v="51"/>
    <m/>
    <m/>
    <x v="1"/>
    <m/>
    <m/>
    <m/>
    <m/>
    <m/>
    <m/>
    <m/>
    <m/>
    <m/>
    <m/>
    <m/>
    <x v="1"/>
    <m/>
    <m/>
  </r>
  <r>
    <m/>
    <x v="51"/>
    <m/>
    <m/>
    <x v="2"/>
    <m/>
    <m/>
    <m/>
    <m/>
    <m/>
    <m/>
    <m/>
    <m/>
    <m/>
    <m/>
    <m/>
    <x v="2"/>
    <m/>
    <m/>
  </r>
  <r>
    <m/>
    <x v="51"/>
    <m/>
    <m/>
    <x v="2"/>
    <m/>
    <m/>
    <m/>
    <m/>
    <m/>
    <m/>
    <m/>
    <m/>
    <m/>
    <m/>
    <m/>
    <x v="5"/>
    <m/>
    <m/>
  </r>
  <r>
    <m/>
    <x v="51"/>
    <m/>
    <m/>
    <x v="1"/>
    <m/>
    <m/>
    <m/>
    <m/>
    <m/>
    <m/>
    <m/>
    <m/>
    <m/>
    <m/>
    <m/>
    <x v="3"/>
    <m/>
    <m/>
  </r>
  <r>
    <m/>
    <x v="51"/>
    <m/>
    <m/>
    <x v="1"/>
    <m/>
    <m/>
    <m/>
    <m/>
    <m/>
    <m/>
    <m/>
    <m/>
    <m/>
    <m/>
    <m/>
    <x v="7"/>
    <m/>
    <m/>
  </r>
  <r>
    <m/>
    <x v="51"/>
    <m/>
    <m/>
    <x v="2"/>
    <m/>
    <m/>
    <m/>
    <m/>
    <m/>
    <m/>
    <m/>
    <m/>
    <m/>
    <m/>
    <m/>
    <x v="7"/>
    <m/>
    <m/>
  </r>
  <r>
    <m/>
    <x v="51"/>
    <m/>
    <m/>
    <x v="1"/>
    <m/>
    <m/>
    <m/>
    <m/>
    <m/>
    <m/>
    <m/>
    <m/>
    <m/>
    <m/>
    <m/>
    <x v="3"/>
    <m/>
    <m/>
  </r>
  <r>
    <m/>
    <x v="51"/>
    <m/>
    <m/>
    <x v="2"/>
    <m/>
    <m/>
    <m/>
    <m/>
    <m/>
    <m/>
    <m/>
    <m/>
    <m/>
    <m/>
    <m/>
    <x v="5"/>
    <m/>
    <m/>
  </r>
  <r>
    <m/>
    <x v="52"/>
    <m/>
    <m/>
    <x v="1"/>
    <m/>
    <m/>
    <m/>
    <m/>
    <m/>
    <m/>
    <m/>
    <m/>
    <m/>
    <m/>
    <m/>
    <x v="1"/>
    <m/>
    <m/>
  </r>
  <r>
    <m/>
    <x v="53"/>
    <m/>
    <m/>
    <x v="2"/>
    <m/>
    <m/>
    <m/>
    <m/>
    <m/>
    <m/>
    <m/>
    <m/>
    <m/>
    <m/>
    <m/>
    <x v="7"/>
    <m/>
    <m/>
  </r>
  <r>
    <m/>
    <x v="53"/>
    <m/>
    <m/>
    <x v="1"/>
    <m/>
    <m/>
    <m/>
    <m/>
    <m/>
    <m/>
    <m/>
    <m/>
    <m/>
    <m/>
    <m/>
    <x v="3"/>
    <m/>
    <m/>
  </r>
  <r>
    <m/>
    <x v="53"/>
    <m/>
    <m/>
    <x v="1"/>
    <m/>
    <m/>
    <m/>
    <m/>
    <m/>
    <m/>
    <m/>
    <m/>
    <m/>
    <m/>
    <m/>
    <x v="5"/>
    <m/>
    <m/>
  </r>
  <r>
    <m/>
    <x v="53"/>
    <m/>
    <m/>
    <x v="1"/>
    <m/>
    <m/>
    <m/>
    <m/>
    <m/>
    <m/>
    <m/>
    <m/>
    <m/>
    <m/>
    <m/>
    <x v="1"/>
    <m/>
    <m/>
  </r>
  <r>
    <m/>
    <x v="53"/>
    <m/>
    <m/>
    <x v="1"/>
    <m/>
    <m/>
    <m/>
    <m/>
    <m/>
    <m/>
    <m/>
    <m/>
    <m/>
    <m/>
    <m/>
    <x v="3"/>
    <m/>
    <m/>
  </r>
  <r>
    <m/>
    <x v="53"/>
    <m/>
    <m/>
    <x v="1"/>
    <m/>
    <m/>
    <m/>
    <m/>
    <m/>
    <m/>
    <m/>
    <m/>
    <m/>
    <m/>
    <m/>
    <x v="3"/>
    <m/>
    <m/>
  </r>
  <r>
    <m/>
    <x v="53"/>
    <m/>
    <m/>
    <x v="1"/>
    <m/>
    <m/>
    <m/>
    <m/>
    <m/>
    <m/>
    <m/>
    <m/>
    <m/>
    <m/>
    <m/>
    <x v="1"/>
    <m/>
    <m/>
  </r>
  <r>
    <m/>
    <x v="53"/>
    <m/>
    <m/>
    <x v="1"/>
    <m/>
    <m/>
    <m/>
    <m/>
    <m/>
    <m/>
    <m/>
    <m/>
    <m/>
    <m/>
    <m/>
    <x v="3"/>
    <m/>
    <m/>
  </r>
  <r>
    <m/>
    <x v="54"/>
    <m/>
    <m/>
    <x v="1"/>
    <m/>
    <m/>
    <m/>
    <m/>
    <m/>
    <m/>
    <m/>
    <m/>
    <m/>
    <m/>
    <m/>
    <x v="3"/>
    <m/>
    <m/>
  </r>
  <r>
    <m/>
    <x v="54"/>
    <m/>
    <m/>
    <x v="1"/>
    <m/>
    <m/>
    <m/>
    <m/>
    <m/>
    <m/>
    <m/>
    <m/>
    <m/>
    <m/>
    <m/>
    <x v="3"/>
    <m/>
    <m/>
  </r>
  <r>
    <m/>
    <x v="54"/>
    <m/>
    <m/>
    <x v="1"/>
    <m/>
    <m/>
    <m/>
    <m/>
    <m/>
    <m/>
    <m/>
    <m/>
    <m/>
    <m/>
    <m/>
    <x v="1"/>
    <m/>
    <m/>
  </r>
  <r>
    <m/>
    <x v="54"/>
    <m/>
    <m/>
    <x v="1"/>
    <m/>
    <m/>
    <m/>
    <m/>
    <m/>
    <m/>
    <m/>
    <m/>
    <m/>
    <m/>
    <m/>
    <x v="3"/>
    <m/>
    <m/>
  </r>
  <r>
    <m/>
    <x v="54"/>
    <m/>
    <m/>
    <x v="1"/>
    <m/>
    <m/>
    <m/>
    <m/>
    <m/>
    <m/>
    <m/>
    <m/>
    <m/>
    <m/>
    <m/>
    <x v="5"/>
    <m/>
    <m/>
  </r>
  <r>
    <m/>
    <x v="54"/>
    <m/>
    <m/>
    <x v="1"/>
    <m/>
    <m/>
    <m/>
    <m/>
    <m/>
    <m/>
    <m/>
    <m/>
    <m/>
    <m/>
    <m/>
    <x v="3"/>
    <m/>
    <m/>
  </r>
  <r>
    <m/>
    <x v="54"/>
    <m/>
    <m/>
    <x v="1"/>
    <m/>
    <m/>
    <m/>
    <m/>
    <m/>
    <m/>
    <m/>
    <m/>
    <m/>
    <m/>
    <m/>
    <x v="3"/>
    <m/>
    <m/>
  </r>
  <r>
    <m/>
    <x v="54"/>
    <m/>
    <m/>
    <x v="1"/>
    <m/>
    <m/>
    <m/>
    <m/>
    <m/>
    <m/>
    <m/>
    <m/>
    <m/>
    <m/>
    <m/>
    <x v="3"/>
    <m/>
    <m/>
  </r>
  <r>
    <m/>
    <x v="54"/>
    <m/>
    <m/>
    <x v="2"/>
    <m/>
    <m/>
    <m/>
    <m/>
    <m/>
    <m/>
    <m/>
    <m/>
    <m/>
    <m/>
    <m/>
    <x v="7"/>
    <m/>
    <m/>
  </r>
  <r>
    <m/>
    <x v="54"/>
    <m/>
    <m/>
    <x v="1"/>
    <m/>
    <m/>
    <m/>
    <m/>
    <m/>
    <m/>
    <m/>
    <m/>
    <m/>
    <m/>
    <m/>
    <x v="9"/>
    <m/>
    <m/>
  </r>
  <r>
    <m/>
    <x v="55"/>
    <m/>
    <m/>
    <x v="1"/>
    <m/>
    <m/>
    <m/>
    <m/>
    <m/>
    <m/>
    <m/>
    <m/>
    <m/>
    <m/>
    <m/>
    <x v="1"/>
    <m/>
    <m/>
  </r>
  <r>
    <m/>
    <x v="55"/>
    <m/>
    <m/>
    <x v="1"/>
    <m/>
    <m/>
    <m/>
    <m/>
    <m/>
    <m/>
    <m/>
    <m/>
    <m/>
    <m/>
    <m/>
    <x v="1"/>
    <m/>
    <m/>
  </r>
  <r>
    <m/>
    <x v="55"/>
    <m/>
    <m/>
    <x v="2"/>
    <m/>
    <m/>
    <m/>
    <m/>
    <m/>
    <m/>
    <m/>
    <m/>
    <m/>
    <m/>
    <m/>
    <x v="7"/>
    <m/>
    <m/>
  </r>
  <r>
    <m/>
    <x v="55"/>
    <m/>
    <m/>
    <x v="1"/>
    <m/>
    <m/>
    <m/>
    <m/>
    <m/>
    <m/>
    <m/>
    <m/>
    <m/>
    <m/>
    <m/>
    <x v="3"/>
    <m/>
    <m/>
  </r>
  <r>
    <m/>
    <x v="55"/>
    <m/>
    <m/>
    <x v="1"/>
    <m/>
    <m/>
    <m/>
    <m/>
    <m/>
    <m/>
    <m/>
    <m/>
    <m/>
    <m/>
    <m/>
    <x v="3"/>
    <m/>
    <m/>
  </r>
  <r>
    <m/>
    <x v="55"/>
    <m/>
    <m/>
    <x v="2"/>
    <m/>
    <m/>
    <m/>
    <m/>
    <m/>
    <m/>
    <m/>
    <m/>
    <m/>
    <m/>
    <m/>
    <x v="7"/>
    <m/>
    <m/>
  </r>
  <r>
    <m/>
    <x v="55"/>
    <m/>
    <m/>
    <x v="1"/>
    <m/>
    <m/>
    <m/>
    <m/>
    <m/>
    <m/>
    <m/>
    <m/>
    <m/>
    <m/>
    <m/>
    <x v="3"/>
    <m/>
    <m/>
  </r>
  <r>
    <m/>
    <x v="55"/>
    <m/>
    <m/>
    <x v="1"/>
    <m/>
    <m/>
    <m/>
    <m/>
    <m/>
    <m/>
    <m/>
    <m/>
    <m/>
    <m/>
    <m/>
    <x v="1"/>
    <m/>
    <m/>
  </r>
  <r>
    <m/>
    <x v="56"/>
    <m/>
    <m/>
    <x v="1"/>
    <m/>
    <m/>
    <m/>
    <m/>
    <m/>
    <m/>
    <m/>
    <m/>
    <m/>
    <m/>
    <m/>
    <x v="7"/>
    <m/>
    <m/>
  </r>
  <r>
    <m/>
    <x v="56"/>
    <m/>
    <m/>
    <x v="2"/>
    <m/>
    <m/>
    <m/>
    <m/>
    <m/>
    <m/>
    <m/>
    <m/>
    <m/>
    <m/>
    <m/>
    <x v="7"/>
    <m/>
    <m/>
  </r>
  <r>
    <m/>
    <x v="56"/>
    <m/>
    <m/>
    <x v="1"/>
    <m/>
    <m/>
    <m/>
    <m/>
    <m/>
    <m/>
    <m/>
    <m/>
    <m/>
    <m/>
    <m/>
    <x v="1"/>
    <m/>
    <m/>
  </r>
  <r>
    <m/>
    <x v="56"/>
    <m/>
    <m/>
    <x v="1"/>
    <m/>
    <m/>
    <m/>
    <m/>
    <m/>
    <m/>
    <m/>
    <m/>
    <m/>
    <m/>
    <m/>
    <x v="3"/>
    <m/>
    <m/>
  </r>
  <r>
    <m/>
    <x v="56"/>
    <m/>
    <m/>
    <x v="2"/>
    <m/>
    <m/>
    <m/>
    <m/>
    <m/>
    <m/>
    <m/>
    <m/>
    <m/>
    <m/>
    <m/>
    <x v="7"/>
    <m/>
    <m/>
  </r>
  <r>
    <m/>
    <x v="56"/>
    <m/>
    <m/>
    <x v="2"/>
    <m/>
    <m/>
    <m/>
    <m/>
    <m/>
    <m/>
    <m/>
    <m/>
    <m/>
    <m/>
    <m/>
    <x v="5"/>
    <m/>
    <m/>
  </r>
  <r>
    <m/>
    <x v="57"/>
    <m/>
    <m/>
    <x v="2"/>
    <m/>
    <m/>
    <m/>
    <m/>
    <m/>
    <m/>
    <m/>
    <m/>
    <m/>
    <m/>
    <m/>
    <x v="1"/>
    <m/>
    <m/>
  </r>
  <r>
    <m/>
    <x v="57"/>
    <m/>
    <m/>
    <x v="2"/>
    <m/>
    <m/>
    <m/>
    <m/>
    <m/>
    <m/>
    <m/>
    <m/>
    <m/>
    <m/>
    <m/>
    <x v="1"/>
    <m/>
    <m/>
  </r>
  <r>
    <m/>
    <x v="57"/>
    <m/>
    <m/>
    <x v="1"/>
    <m/>
    <m/>
    <m/>
    <m/>
    <m/>
    <m/>
    <m/>
    <m/>
    <m/>
    <m/>
    <m/>
    <x v="2"/>
    <m/>
    <m/>
  </r>
  <r>
    <m/>
    <x v="57"/>
    <m/>
    <m/>
    <x v="2"/>
    <m/>
    <m/>
    <m/>
    <m/>
    <m/>
    <m/>
    <m/>
    <m/>
    <m/>
    <m/>
    <m/>
    <x v="7"/>
    <m/>
    <m/>
  </r>
  <r>
    <m/>
    <x v="58"/>
    <m/>
    <m/>
    <x v="1"/>
    <m/>
    <m/>
    <m/>
    <m/>
    <m/>
    <m/>
    <m/>
    <m/>
    <m/>
    <m/>
    <m/>
    <x v="6"/>
    <m/>
    <m/>
  </r>
  <r>
    <m/>
    <x v="58"/>
    <m/>
    <m/>
    <x v="2"/>
    <m/>
    <m/>
    <m/>
    <m/>
    <m/>
    <m/>
    <m/>
    <m/>
    <m/>
    <m/>
    <m/>
    <x v="3"/>
    <m/>
    <m/>
  </r>
  <r>
    <m/>
    <x v="58"/>
    <m/>
    <m/>
    <x v="1"/>
    <m/>
    <m/>
    <m/>
    <m/>
    <m/>
    <m/>
    <m/>
    <m/>
    <m/>
    <m/>
    <m/>
    <x v="3"/>
    <m/>
    <m/>
  </r>
  <r>
    <m/>
    <x v="58"/>
    <m/>
    <m/>
    <x v="1"/>
    <m/>
    <m/>
    <m/>
    <m/>
    <m/>
    <m/>
    <m/>
    <m/>
    <m/>
    <m/>
    <m/>
    <x v="3"/>
    <m/>
    <m/>
  </r>
  <r>
    <m/>
    <x v="58"/>
    <m/>
    <m/>
    <x v="1"/>
    <m/>
    <m/>
    <m/>
    <m/>
    <m/>
    <m/>
    <m/>
    <m/>
    <m/>
    <m/>
    <m/>
    <x v="1"/>
    <m/>
    <m/>
  </r>
  <r>
    <m/>
    <x v="58"/>
    <m/>
    <m/>
    <x v="2"/>
    <m/>
    <m/>
    <m/>
    <m/>
    <m/>
    <m/>
    <m/>
    <m/>
    <m/>
    <m/>
    <m/>
    <x v="8"/>
    <m/>
    <m/>
  </r>
  <r>
    <m/>
    <x v="58"/>
    <m/>
    <m/>
    <x v="1"/>
    <m/>
    <m/>
    <m/>
    <m/>
    <m/>
    <m/>
    <m/>
    <m/>
    <m/>
    <m/>
    <m/>
    <x v="1"/>
    <m/>
    <m/>
  </r>
  <r>
    <m/>
    <x v="59"/>
    <m/>
    <m/>
    <x v="1"/>
    <m/>
    <m/>
    <m/>
    <m/>
    <m/>
    <m/>
    <m/>
    <m/>
    <m/>
    <m/>
    <m/>
    <x v="9"/>
    <m/>
    <m/>
  </r>
  <r>
    <m/>
    <x v="59"/>
    <m/>
    <m/>
    <x v="1"/>
    <m/>
    <m/>
    <m/>
    <m/>
    <m/>
    <m/>
    <m/>
    <m/>
    <m/>
    <m/>
    <m/>
    <x v="6"/>
    <m/>
    <m/>
  </r>
  <r>
    <m/>
    <x v="59"/>
    <m/>
    <m/>
    <x v="1"/>
    <m/>
    <m/>
    <m/>
    <m/>
    <m/>
    <m/>
    <m/>
    <m/>
    <m/>
    <m/>
    <m/>
    <x v="1"/>
    <m/>
    <m/>
  </r>
  <r>
    <m/>
    <x v="59"/>
    <m/>
    <m/>
    <x v="1"/>
    <m/>
    <m/>
    <m/>
    <m/>
    <m/>
    <m/>
    <m/>
    <m/>
    <m/>
    <m/>
    <m/>
    <x v="3"/>
    <m/>
    <m/>
  </r>
  <r>
    <m/>
    <x v="59"/>
    <m/>
    <m/>
    <x v="2"/>
    <m/>
    <m/>
    <m/>
    <m/>
    <m/>
    <m/>
    <m/>
    <m/>
    <m/>
    <m/>
    <m/>
    <x v="3"/>
    <m/>
    <m/>
  </r>
  <r>
    <m/>
    <x v="59"/>
    <m/>
    <m/>
    <x v="1"/>
    <m/>
    <m/>
    <m/>
    <m/>
    <m/>
    <m/>
    <m/>
    <m/>
    <m/>
    <m/>
    <m/>
    <x v="1"/>
    <m/>
    <m/>
  </r>
  <r>
    <m/>
    <x v="60"/>
    <m/>
    <m/>
    <x v="0"/>
    <m/>
    <m/>
    <m/>
    <m/>
    <m/>
    <m/>
    <m/>
    <m/>
    <m/>
    <m/>
    <m/>
    <x v="0"/>
    <m/>
    <m/>
  </r>
  <r>
    <m/>
    <x v="60"/>
    <m/>
    <m/>
    <x v="0"/>
    <m/>
    <m/>
    <m/>
    <m/>
    <m/>
    <m/>
    <m/>
    <m/>
    <m/>
    <m/>
    <m/>
    <x v="0"/>
    <m/>
    <m/>
  </r>
  <r>
    <m/>
    <x v="60"/>
    <m/>
    <m/>
    <x v="0"/>
    <m/>
    <m/>
    <m/>
    <m/>
    <m/>
    <m/>
    <m/>
    <m/>
    <m/>
    <m/>
    <m/>
    <x v="0"/>
    <m/>
    <m/>
  </r>
  <r>
    <m/>
    <x v="60"/>
    <m/>
    <m/>
    <x v="0"/>
    <m/>
    <m/>
    <m/>
    <m/>
    <m/>
    <m/>
    <m/>
    <m/>
    <m/>
    <m/>
    <m/>
    <x v="0"/>
    <m/>
    <m/>
  </r>
  <r>
    <m/>
    <x v="60"/>
    <m/>
    <m/>
    <x v="0"/>
    <m/>
    <m/>
    <m/>
    <m/>
    <m/>
    <m/>
    <m/>
    <m/>
    <m/>
    <m/>
    <m/>
    <x v="0"/>
    <m/>
    <m/>
  </r>
  <r>
    <m/>
    <x v="60"/>
    <m/>
    <m/>
    <x v="0"/>
    <m/>
    <m/>
    <m/>
    <m/>
    <m/>
    <m/>
    <m/>
    <m/>
    <m/>
    <m/>
    <m/>
    <x v="0"/>
    <m/>
    <m/>
  </r>
  <r>
    <m/>
    <x v="0"/>
    <m/>
    <m/>
    <x v="0"/>
    <m/>
    <m/>
    <m/>
    <m/>
    <m/>
    <m/>
    <m/>
    <m/>
    <m/>
    <m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4699DD-4BD1-4A5B-96E1-2F5D35A47A00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5" firstHeaderRow="1" firstDataRow="2" firstDataCol="1"/>
  <pivotFields count="20">
    <pivotField showAll="0"/>
    <pivotField axis="axisRow" dataField="1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3">
        <item h="1" x="6"/>
        <item h="1" x="11"/>
        <item h="1" x="2"/>
        <item h="1" x="7"/>
        <item x="3"/>
        <item x="5"/>
        <item h="1" x="8"/>
        <item h="1" x="10"/>
        <item h="1" x="1"/>
        <item h="1" x="4"/>
        <item h="1" x="9"/>
        <item h="1" x="0"/>
        <item t="default"/>
      </items>
    </pivotField>
    <pivotField showAll="0"/>
    <pivotField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4"/>
    <field x="19"/>
    <field x="1"/>
  </rowFields>
  <rowItems count="11">
    <i>
      <x/>
    </i>
    <i r="1">
      <x v="1"/>
    </i>
    <i r="1">
      <x v="2"/>
    </i>
    <i r="1">
      <x v="3"/>
    </i>
    <i>
      <x v="1"/>
    </i>
    <i r="1">
      <x v="1"/>
    </i>
    <i r="1">
      <x v="2"/>
    </i>
    <i r="1">
      <x v="3"/>
    </i>
    <i>
      <x v="2"/>
    </i>
    <i r="1">
      <x v="1"/>
    </i>
    <i t="grand">
      <x/>
    </i>
  </rowItems>
  <colFields count="1">
    <field x="16"/>
  </colFields>
  <colItems count="3">
    <i>
      <x v="4"/>
    </i>
    <i>
      <x v="5"/>
    </i>
    <i t="grand">
      <x/>
    </i>
  </colItems>
  <dataFields count="1">
    <dataField name="Nombre de Date 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8</v>
    <v>30</v>
    <v>1</v>
  </rv>
  <rv s="0">
    <v>0</v>
    <v>8</v>
    <v>0</v>
    <v>3</v>
  </rv>
  <rv s="1">
    <v>8</v>
    <v>1</v>
  </rv>
</rvData>
</file>

<file path=xl/richData/rdrichvaluestructure.xml><?xml version="1.0" encoding="utf-8"?>
<rvStructures xmlns="http://schemas.microsoft.com/office/spreadsheetml/2017/richdata" count="2">
  <s t="_error">
    <k n="colOffset" t="i"/>
    <k n="errorType" t="i"/>
    <k n="rwOffset" t="i"/>
    <k n="subType" t="i"/>
  </s>
  <s t="_error">
    <k n="errorType" t="i"/>
    <k n="propagated" t="b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DBA32D-74C1-4661-AFE7-4AC5746C65D1}" name="Tableau65" displayName="Tableau65" ref="A1:S366" totalsRowShown="0" headerRowDxfId="76" dataDxfId="75">
  <autoFilter ref="A1:S366" xr:uid="{35AADC0D-929A-4E79-BA75-07DD53157C14}"/>
  <tableColumns count="19">
    <tableColumn id="1" xr3:uid="{26131F6E-8C1A-4BF7-B775-20CCC6588CDE}" name="Colonne2" dataDxfId="74"/>
    <tableColumn id="2" xr3:uid="{E8C1115C-8CA1-47E4-8BFB-DC0F1C35BC96}" name="Date " dataDxfId="73"/>
    <tableColumn id="10" xr3:uid="{445BB562-7A71-4119-A08A-AF268D702A83}" name="Colonne3" dataDxfId="72"/>
    <tableColumn id="13" xr3:uid="{A3E7E340-53BC-4697-B167-FC06CB934DFA}" name="Colonne4" dataDxfId="71"/>
    <tableColumn id="11" xr3:uid="{901AB900-AD36-4107-A397-1CCFEDCA085B}" name="Statut" dataDxfId="70"/>
    <tableColumn id="12" xr3:uid="{910E0661-55C7-4806-9C10-ED4864E6E481}" name="Colonne1" dataDxfId="69"/>
    <tableColumn id="20" xr3:uid="{CAA7877A-0C9A-42A6-82B1-DE8F1FB880AD}" name="Colonne5" dataDxfId="68"/>
    <tableColumn id="19" xr3:uid="{81DFDA03-33CE-4D16-9344-6620D15C8A63}" name="Colonne6" dataDxfId="67"/>
    <tableColumn id="3" xr3:uid="{3F024ACC-2974-4355-8ECA-5D5BC91ECB87}" name="Colonne7" dataDxfId="66"/>
    <tableColumn id="4" xr3:uid="{F9B5C189-B5C5-4FE6-980F-F03C8D9C3E62}" name="Colonne8" dataDxfId="65"/>
    <tableColumn id="5" xr3:uid="{5863D099-89C3-4E09-B17F-EB74A500C7FA}" name="Colonne9" dataDxfId="64"/>
    <tableColumn id="6" xr3:uid="{54BA3237-D94A-4C3F-9E79-FAD6E5A48035}" name="Colonne10" dataDxfId="63"/>
    <tableColumn id="7" xr3:uid="{69CA0124-D3F8-408C-A138-E03DE1ADCD0F}" name="Colonne11" dataDxfId="62"/>
    <tableColumn id="15" xr3:uid="{F127A3D3-4821-4C21-AADE-E764B0BFB90F}" name="Colonne12" dataDxfId="61"/>
    <tableColumn id="8" xr3:uid="{1B660463-640F-4504-9930-F9DB03D27383}" name="Colonne13" dataDxfId="60"/>
    <tableColumn id="21" xr3:uid="{E4A9C10D-9B85-4220-85F0-BF0A3B6EF2A9}" name="Colonne14" dataDxfId="59"/>
    <tableColumn id="18" xr3:uid="{492F579A-5FAF-445C-A0FD-81728B0F4347}" name="Catégorie demande" dataDxfId="58"/>
    <tableColumn id="9" xr3:uid="{84FDF2CF-A7CC-489D-8023-8C0B5FB1877D}" name="Colonne15" dataDxfId="57"/>
    <tableColumn id="16" xr3:uid="{1DA7FF34-4A01-4E80-9FE9-01A51F0C5C91}" name="Colonne16" dataDxfId="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FAD27-32DA-46D5-B03A-94D04A8DCF13}">
  <sheetPr codeName="Feuil3"/>
  <dimension ref="A1:Z37"/>
  <sheetViews>
    <sheetView workbookViewId="0">
      <selection activeCell="B38" sqref="B38"/>
    </sheetView>
  </sheetViews>
  <sheetFormatPr baseColWidth="10" defaultColWidth="11.42578125" defaultRowHeight="15" x14ac:dyDescent="0.25"/>
  <cols>
    <col min="2" max="2" width="13.5703125" bestFit="1" customWidth="1"/>
    <col min="3" max="5" width="13.5703125" customWidth="1"/>
    <col min="7" max="7" width="11.7109375" customWidth="1"/>
    <col min="24" max="24" width="8.28515625" customWidth="1"/>
    <col min="25" max="25" width="19.85546875" bestFit="1" customWidth="1"/>
    <col min="26" max="26" width="24.28515625" customWidth="1"/>
  </cols>
  <sheetData>
    <row r="1" spans="1:26" x14ac:dyDescent="0.25">
      <c r="B1" s="122" t="s">
        <v>0</v>
      </c>
      <c r="C1" s="123"/>
      <c r="D1" s="124"/>
      <c r="E1" s="71"/>
      <c r="F1" s="119" t="s">
        <v>1</v>
      </c>
      <c r="G1" s="120"/>
      <c r="H1" s="121"/>
      <c r="J1" s="117" t="s">
        <v>2</v>
      </c>
      <c r="K1" s="117"/>
      <c r="M1" s="117" t="s">
        <v>3</v>
      </c>
      <c r="N1" s="117"/>
      <c r="P1" s="125" t="s">
        <v>4</v>
      </c>
      <c r="Q1" s="125"/>
    </row>
    <row r="2" spans="1:26" x14ac:dyDescent="0.25">
      <c r="B2" s="60" t="s">
        <v>5</v>
      </c>
      <c r="C2" s="60" t="s">
        <v>30</v>
      </c>
      <c r="D2" s="60" t="s">
        <v>32</v>
      </c>
      <c r="E2" s="60"/>
      <c r="F2" s="60" t="s">
        <v>5</v>
      </c>
      <c r="G2" s="60" t="s">
        <v>30</v>
      </c>
      <c r="H2" s="60" t="s">
        <v>32</v>
      </c>
      <c r="I2" s="41" t="s">
        <v>6</v>
      </c>
      <c r="J2" s="40" t="s">
        <v>30</v>
      </c>
      <c r="K2" s="40" t="s">
        <v>32</v>
      </c>
      <c r="L2" s="40" t="s">
        <v>6</v>
      </c>
      <c r="M2" s="40" t="s">
        <v>30</v>
      </c>
      <c r="N2" s="40" t="s">
        <v>32</v>
      </c>
      <c r="O2" s="40" t="s">
        <v>6</v>
      </c>
      <c r="P2" s="40" t="s">
        <v>30</v>
      </c>
      <c r="Q2" s="40" t="s">
        <v>32</v>
      </c>
      <c r="R2" s="40" t="s">
        <v>6</v>
      </c>
    </row>
    <row r="3" spans="1:26" ht="21" x14ac:dyDescent="0.25">
      <c r="A3" s="61">
        <v>44958</v>
      </c>
      <c r="B3" s="2">
        <f t="shared" ref="B3:B33" si="0">F3</f>
        <v>7</v>
      </c>
      <c r="C3" s="2">
        <f t="shared" ref="C3:C33" si="1">G3+J3</f>
        <v>10</v>
      </c>
      <c r="D3" s="2">
        <f t="shared" ref="D3:D33" si="2">H3+K3</f>
        <v>0</v>
      </c>
      <c r="E3" s="72">
        <f>B3+C3+D3</f>
        <v>17</v>
      </c>
      <c r="F3" s="2">
        <v>7</v>
      </c>
      <c r="G3" s="2">
        <v>6</v>
      </c>
      <c r="H3" s="2">
        <v>0</v>
      </c>
      <c r="I3" s="48">
        <f t="shared" ref="I3:I33" si="3">SUM(F3:H3)</f>
        <v>13</v>
      </c>
      <c r="J3" s="2">
        <v>4</v>
      </c>
      <c r="K3" s="2">
        <v>0</v>
      </c>
      <c r="L3" s="51">
        <f t="shared" ref="L3:L33" si="4">SUM(J3:K3)</f>
        <v>4</v>
      </c>
      <c r="M3" s="2"/>
      <c r="N3" s="2"/>
      <c r="O3" s="51">
        <f t="shared" ref="O3:O7" si="5">SUM(M3:N3)</f>
        <v>0</v>
      </c>
      <c r="P3" s="2"/>
      <c r="Q3" s="2"/>
      <c r="R3" s="51">
        <f t="shared" ref="R3:R33" si="6">SUM(P3:Q3)</f>
        <v>0</v>
      </c>
      <c r="Y3" s="47" t="s">
        <v>7</v>
      </c>
      <c r="Z3" s="47" t="s">
        <v>8</v>
      </c>
    </row>
    <row r="4" spans="1:26" ht="21" x14ac:dyDescent="0.25">
      <c r="A4" s="61">
        <v>44959</v>
      </c>
      <c r="B4" s="2">
        <f t="shared" si="0"/>
        <v>7</v>
      </c>
      <c r="C4" s="2">
        <f t="shared" si="1"/>
        <v>8</v>
      </c>
      <c r="D4" s="2">
        <f t="shared" si="2"/>
        <v>1</v>
      </c>
      <c r="E4" s="73">
        <f t="shared" ref="E4:E33" si="7">B4+C4+D4</f>
        <v>16</v>
      </c>
      <c r="F4" s="2">
        <v>7</v>
      </c>
      <c r="G4" s="2">
        <v>2</v>
      </c>
      <c r="H4" s="2">
        <v>0</v>
      </c>
      <c r="I4" s="49">
        <f t="shared" si="3"/>
        <v>9</v>
      </c>
      <c r="J4" s="2">
        <v>6</v>
      </c>
      <c r="K4" s="2">
        <v>1</v>
      </c>
      <c r="L4" s="52">
        <f t="shared" si="4"/>
        <v>7</v>
      </c>
      <c r="M4" s="2"/>
      <c r="N4" s="2"/>
      <c r="O4" s="52">
        <f t="shared" si="5"/>
        <v>0</v>
      </c>
      <c r="P4" s="2"/>
      <c r="Q4" s="2"/>
      <c r="R4" s="52">
        <f t="shared" si="6"/>
        <v>0</v>
      </c>
      <c r="Y4" s="46">
        <f>F35+G35+H35+J35+K35</f>
        <v>249</v>
      </c>
      <c r="Z4" s="45"/>
    </row>
    <row r="5" spans="1:26" x14ac:dyDescent="0.25">
      <c r="A5" s="61">
        <v>44960</v>
      </c>
      <c r="B5" s="2">
        <f t="shared" si="0"/>
        <v>12</v>
      </c>
      <c r="C5" s="2">
        <f t="shared" si="1"/>
        <v>12</v>
      </c>
      <c r="D5" s="2">
        <f t="shared" si="2"/>
        <v>3</v>
      </c>
      <c r="E5" s="73">
        <f t="shared" si="7"/>
        <v>27</v>
      </c>
      <c r="F5" s="2">
        <v>12</v>
      </c>
      <c r="G5" s="2">
        <v>5</v>
      </c>
      <c r="H5" s="2">
        <v>2</v>
      </c>
      <c r="I5" s="49">
        <f t="shared" si="3"/>
        <v>19</v>
      </c>
      <c r="J5" s="2">
        <v>7</v>
      </c>
      <c r="K5" s="2">
        <v>1</v>
      </c>
      <c r="L5" s="52">
        <f t="shared" si="4"/>
        <v>8</v>
      </c>
      <c r="M5" s="2"/>
      <c r="N5" s="2"/>
      <c r="O5" s="52">
        <f t="shared" si="5"/>
        <v>0</v>
      </c>
      <c r="P5" s="2"/>
      <c r="Q5" s="2"/>
      <c r="R5" s="52">
        <f t="shared" si="6"/>
        <v>0</v>
      </c>
    </row>
    <row r="6" spans="1:26" x14ac:dyDescent="0.25">
      <c r="A6" s="61">
        <v>44961</v>
      </c>
      <c r="B6" s="2">
        <f t="shared" si="0"/>
        <v>2</v>
      </c>
      <c r="C6" s="2">
        <f t="shared" si="1"/>
        <v>0</v>
      </c>
      <c r="D6" s="2">
        <f t="shared" si="2"/>
        <v>0</v>
      </c>
      <c r="E6" s="73">
        <f t="shared" si="7"/>
        <v>2</v>
      </c>
      <c r="F6" s="2">
        <v>2</v>
      </c>
      <c r="G6" s="2">
        <v>0</v>
      </c>
      <c r="H6" s="2">
        <v>0</v>
      </c>
      <c r="I6" s="49">
        <f t="shared" si="3"/>
        <v>2</v>
      </c>
      <c r="J6" s="2">
        <v>0</v>
      </c>
      <c r="K6" s="2">
        <v>0</v>
      </c>
      <c r="L6" s="52">
        <f t="shared" si="4"/>
        <v>0</v>
      </c>
      <c r="M6" s="2"/>
      <c r="N6" s="2"/>
      <c r="O6" s="52">
        <f t="shared" si="5"/>
        <v>0</v>
      </c>
      <c r="P6" s="2"/>
      <c r="Q6" s="2"/>
      <c r="R6" s="52">
        <f t="shared" si="6"/>
        <v>0</v>
      </c>
      <c r="U6" s="38"/>
      <c r="V6" s="38"/>
    </row>
    <row r="7" spans="1:26" x14ac:dyDescent="0.25">
      <c r="A7" s="61">
        <v>44962</v>
      </c>
      <c r="B7" s="2">
        <f t="shared" si="0"/>
        <v>2</v>
      </c>
      <c r="C7" s="2">
        <f t="shared" si="1"/>
        <v>0</v>
      </c>
      <c r="D7" s="2">
        <f t="shared" si="2"/>
        <v>0</v>
      </c>
      <c r="E7" s="73">
        <f t="shared" si="7"/>
        <v>2</v>
      </c>
      <c r="F7" s="2">
        <v>2</v>
      </c>
      <c r="G7" s="2">
        <v>0</v>
      </c>
      <c r="H7" s="2">
        <v>0</v>
      </c>
      <c r="I7" s="49">
        <f t="shared" si="3"/>
        <v>2</v>
      </c>
      <c r="J7" s="2">
        <v>0</v>
      </c>
      <c r="K7" s="2">
        <v>0</v>
      </c>
      <c r="L7" s="52">
        <f t="shared" si="4"/>
        <v>0</v>
      </c>
      <c r="M7" s="2"/>
      <c r="N7" s="2"/>
      <c r="O7" s="52">
        <f t="shared" si="5"/>
        <v>0</v>
      </c>
      <c r="P7" s="2"/>
      <c r="Q7" s="2"/>
      <c r="R7" s="52">
        <f t="shared" si="6"/>
        <v>0</v>
      </c>
    </row>
    <row r="8" spans="1:26" ht="18.75" x14ac:dyDescent="0.3">
      <c r="A8" s="61">
        <v>44963</v>
      </c>
      <c r="B8" s="2">
        <f t="shared" si="0"/>
        <v>10</v>
      </c>
      <c r="C8" s="2">
        <f t="shared" si="1"/>
        <v>18</v>
      </c>
      <c r="D8" s="2">
        <f t="shared" si="2"/>
        <v>0</v>
      </c>
      <c r="E8" s="73">
        <f t="shared" si="7"/>
        <v>28</v>
      </c>
      <c r="F8" s="2">
        <v>10</v>
      </c>
      <c r="G8" s="2">
        <v>11</v>
      </c>
      <c r="H8" s="2">
        <v>0</v>
      </c>
      <c r="I8" s="49">
        <f t="shared" si="3"/>
        <v>21</v>
      </c>
      <c r="J8" s="2">
        <v>7</v>
      </c>
      <c r="K8" s="2">
        <v>0</v>
      </c>
      <c r="L8" s="52">
        <f>SUM(J8:K8)</f>
        <v>7</v>
      </c>
      <c r="M8" s="2"/>
      <c r="N8" s="2"/>
      <c r="O8" s="52">
        <f>SUM(M8:N8)</f>
        <v>0</v>
      </c>
      <c r="P8" s="2"/>
      <c r="Q8" s="2"/>
      <c r="R8" s="52">
        <f t="shared" si="6"/>
        <v>0</v>
      </c>
      <c r="Y8" s="118" t="s">
        <v>9</v>
      </c>
      <c r="Z8" s="118"/>
    </row>
    <row r="9" spans="1:26" ht="18.75" x14ac:dyDescent="0.25">
      <c r="A9" s="61">
        <v>44964</v>
      </c>
      <c r="B9" s="2">
        <f t="shared" si="0"/>
        <v>5</v>
      </c>
      <c r="C9" s="2">
        <f t="shared" si="1"/>
        <v>11</v>
      </c>
      <c r="D9" s="2">
        <f t="shared" si="2"/>
        <v>5</v>
      </c>
      <c r="E9" s="73">
        <f t="shared" si="7"/>
        <v>21</v>
      </c>
      <c r="F9" s="2">
        <v>5</v>
      </c>
      <c r="G9" s="2">
        <v>6</v>
      </c>
      <c r="H9" s="2">
        <v>2</v>
      </c>
      <c r="I9" s="49">
        <f t="shared" si="3"/>
        <v>13</v>
      </c>
      <c r="J9" s="2">
        <v>5</v>
      </c>
      <c r="K9" s="2">
        <v>3</v>
      </c>
      <c r="L9" s="52">
        <f t="shared" si="4"/>
        <v>8</v>
      </c>
      <c r="M9" s="2"/>
      <c r="N9" s="2"/>
      <c r="O9" s="52">
        <f t="shared" ref="O9:O33" si="8">SUM(M9:N9)</f>
        <v>0</v>
      </c>
      <c r="P9" s="2"/>
      <c r="Q9" s="2"/>
      <c r="R9" s="52">
        <f t="shared" si="6"/>
        <v>0</v>
      </c>
      <c r="Y9" s="44" t="s">
        <v>32</v>
      </c>
      <c r="Z9" s="43" t="s">
        <v>30</v>
      </c>
    </row>
    <row r="10" spans="1:26" x14ac:dyDescent="0.25">
      <c r="A10" s="61">
        <v>44965</v>
      </c>
      <c r="B10" s="2">
        <f t="shared" si="0"/>
        <v>7</v>
      </c>
      <c r="C10" s="2">
        <f t="shared" si="1"/>
        <v>10</v>
      </c>
      <c r="D10" s="2">
        <f t="shared" si="2"/>
        <v>1</v>
      </c>
      <c r="E10" s="73">
        <f t="shared" si="7"/>
        <v>18</v>
      </c>
      <c r="F10" s="2">
        <v>7</v>
      </c>
      <c r="G10" s="2">
        <v>4</v>
      </c>
      <c r="H10" s="2">
        <v>0</v>
      </c>
      <c r="I10" s="49">
        <f t="shared" si="3"/>
        <v>11</v>
      </c>
      <c r="J10" s="2">
        <v>6</v>
      </c>
      <c r="K10" s="2">
        <v>1</v>
      </c>
      <c r="L10" s="52">
        <f t="shared" si="4"/>
        <v>7</v>
      </c>
      <c r="M10" s="2"/>
      <c r="N10" s="2"/>
      <c r="O10" s="52">
        <f t="shared" si="8"/>
        <v>0</v>
      </c>
      <c r="P10" s="2"/>
      <c r="Q10" s="2"/>
      <c r="R10" s="52">
        <f t="shared" si="6"/>
        <v>0</v>
      </c>
      <c r="Y10" s="42">
        <f>H37</f>
        <v>112.5</v>
      </c>
      <c r="Z10" s="42">
        <f>G37</f>
        <v>121.31147540983606</v>
      </c>
    </row>
    <row r="11" spans="1:26" x14ac:dyDescent="0.25">
      <c r="A11" s="61">
        <v>44966</v>
      </c>
      <c r="B11" s="2">
        <f t="shared" si="0"/>
        <v>4</v>
      </c>
      <c r="C11" s="2">
        <f t="shared" si="1"/>
        <v>9</v>
      </c>
      <c r="D11" s="2">
        <f t="shared" si="2"/>
        <v>0</v>
      </c>
      <c r="E11" s="73">
        <f t="shared" si="7"/>
        <v>13</v>
      </c>
      <c r="F11" s="2">
        <v>4</v>
      </c>
      <c r="G11" s="2">
        <v>0</v>
      </c>
      <c r="H11" s="2">
        <v>0</v>
      </c>
      <c r="I11" s="49">
        <f t="shared" si="3"/>
        <v>4</v>
      </c>
      <c r="J11" s="2">
        <v>9</v>
      </c>
      <c r="K11" s="2">
        <v>0</v>
      </c>
      <c r="L11" s="52">
        <f t="shared" si="4"/>
        <v>9</v>
      </c>
      <c r="M11" s="2"/>
      <c r="N11" s="2"/>
      <c r="O11" s="52">
        <f t="shared" si="8"/>
        <v>0</v>
      </c>
      <c r="P11" s="2"/>
      <c r="Q11" s="2"/>
      <c r="R11" s="52">
        <f t="shared" si="6"/>
        <v>0</v>
      </c>
    </row>
    <row r="12" spans="1:26" x14ac:dyDescent="0.25">
      <c r="A12" s="61">
        <v>44967</v>
      </c>
      <c r="B12" s="2">
        <f t="shared" si="0"/>
        <v>3</v>
      </c>
      <c r="C12" s="2">
        <f t="shared" si="1"/>
        <v>11</v>
      </c>
      <c r="D12" s="2">
        <f t="shared" si="2"/>
        <v>0</v>
      </c>
      <c r="E12" s="73">
        <f t="shared" si="7"/>
        <v>14</v>
      </c>
      <c r="F12" s="2">
        <v>3</v>
      </c>
      <c r="G12" s="2">
        <v>4</v>
      </c>
      <c r="H12" s="2">
        <v>0</v>
      </c>
      <c r="I12" s="49">
        <f t="shared" si="3"/>
        <v>7</v>
      </c>
      <c r="J12" s="2">
        <v>7</v>
      </c>
      <c r="K12" s="2">
        <v>0</v>
      </c>
      <c r="L12" s="52">
        <f t="shared" si="4"/>
        <v>7</v>
      </c>
      <c r="M12" s="2"/>
      <c r="N12" s="2"/>
      <c r="O12" s="52">
        <f t="shared" si="8"/>
        <v>0</v>
      </c>
      <c r="P12" s="2"/>
      <c r="Q12" s="2"/>
      <c r="R12" s="52">
        <f t="shared" si="6"/>
        <v>0</v>
      </c>
    </row>
    <row r="13" spans="1:26" x14ac:dyDescent="0.25">
      <c r="A13" s="61">
        <v>44968</v>
      </c>
      <c r="B13" s="2">
        <f t="shared" si="0"/>
        <v>0</v>
      </c>
      <c r="C13" s="2">
        <f t="shared" si="1"/>
        <v>0</v>
      </c>
      <c r="D13" s="2">
        <f t="shared" si="2"/>
        <v>0</v>
      </c>
      <c r="E13" s="73">
        <f t="shared" si="7"/>
        <v>0</v>
      </c>
      <c r="F13" s="2">
        <v>0</v>
      </c>
      <c r="G13" s="2">
        <v>0</v>
      </c>
      <c r="H13" s="2">
        <v>0</v>
      </c>
      <c r="I13" s="49">
        <f t="shared" si="3"/>
        <v>0</v>
      </c>
      <c r="J13" s="2">
        <v>0</v>
      </c>
      <c r="K13" s="2">
        <v>0</v>
      </c>
      <c r="L13" s="52">
        <f t="shared" si="4"/>
        <v>0</v>
      </c>
      <c r="M13" s="2"/>
      <c r="N13" s="2"/>
      <c r="O13" s="52">
        <f t="shared" si="8"/>
        <v>0</v>
      </c>
      <c r="P13" s="2"/>
      <c r="Q13" s="2"/>
      <c r="R13" s="52">
        <f t="shared" si="6"/>
        <v>0</v>
      </c>
    </row>
    <row r="14" spans="1:26" x14ac:dyDescent="0.25">
      <c r="A14" s="61">
        <v>44969</v>
      </c>
      <c r="B14" s="2">
        <f t="shared" si="0"/>
        <v>0</v>
      </c>
      <c r="C14" s="2">
        <f t="shared" si="1"/>
        <v>0</v>
      </c>
      <c r="D14" s="2">
        <f t="shared" si="2"/>
        <v>0</v>
      </c>
      <c r="E14" s="73">
        <f t="shared" si="7"/>
        <v>0</v>
      </c>
      <c r="F14" s="2">
        <v>0</v>
      </c>
      <c r="G14" s="2">
        <v>0</v>
      </c>
      <c r="H14" s="2">
        <v>0</v>
      </c>
      <c r="I14" s="49">
        <f t="shared" si="3"/>
        <v>0</v>
      </c>
      <c r="J14" s="2">
        <v>0</v>
      </c>
      <c r="K14" s="2">
        <v>0</v>
      </c>
      <c r="L14" s="52">
        <f t="shared" si="4"/>
        <v>0</v>
      </c>
      <c r="M14" s="2"/>
      <c r="N14" s="2"/>
      <c r="O14" s="52">
        <f t="shared" si="8"/>
        <v>0</v>
      </c>
      <c r="P14" s="2"/>
      <c r="Q14" s="2"/>
      <c r="R14" s="52">
        <f t="shared" si="6"/>
        <v>0</v>
      </c>
    </row>
    <row r="15" spans="1:26" x14ac:dyDescent="0.25">
      <c r="A15" s="61">
        <v>44970</v>
      </c>
      <c r="B15" s="2">
        <f t="shared" si="0"/>
        <v>3</v>
      </c>
      <c r="C15" s="2">
        <f t="shared" si="1"/>
        <v>18</v>
      </c>
      <c r="D15" s="2">
        <f t="shared" si="2"/>
        <v>0</v>
      </c>
      <c r="E15" s="73">
        <f t="shared" si="7"/>
        <v>21</v>
      </c>
      <c r="F15" s="2">
        <v>3</v>
      </c>
      <c r="G15" s="2">
        <v>5</v>
      </c>
      <c r="H15" s="2">
        <v>0</v>
      </c>
      <c r="I15" s="49">
        <f t="shared" si="3"/>
        <v>8</v>
      </c>
      <c r="J15" s="2">
        <v>13</v>
      </c>
      <c r="K15" s="2">
        <v>0</v>
      </c>
      <c r="L15" s="52">
        <f t="shared" si="4"/>
        <v>13</v>
      </c>
      <c r="M15" s="2"/>
      <c r="N15" s="2"/>
      <c r="O15" s="52">
        <f t="shared" si="8"/>
        <v>0</v>
      </c>
      <c r="P15" s="2"/>
      <c r="Q15" s="2"/>
      <c r="R15" s="52">
        <f t="shared" si="6"/>
        <v>0</v>
      </c>
    </row>
    <row r="16" spans="1:26" x14ac:dyDescent="0.25">
      <c r="A16" s="61">
        <v>44971</v>
      </c>
      <c r="B16" s="2">
        <f t="shared" si="0"/>
        <v>1</v>
      </c>
      <c r="C16" s="2">
        <f t="shared" si="1"/>
        <v>11</v>
      </c>
      <c r="D16" s="2">
        <f t="shared" si="2"/>
        <v>0</v>
      </c>
      <c r="E16" s="73">
        <f t="shared" si="7"/>
        <v>12</v>
      </c>
      <c r="F16" s="2">
        <v>1</v>
      </c>
      <c r="G16" s="2">
        <v>4</v>
      </c>
      <c r="H16" s="2">
        <v>0</v>
      </c>
      <c r="I16" s="49">
        <f t="shared" si="3"/>
        <v>5</v>
      </c>
      <c r="J16" s="2">
        <v>7</v>
      </c>
      <c r="K16" s="2">
        <v>0</v>
      </c>
      <c r="L16" s="52">
        <f t="shared" si="4"/>
        <v>7</v>
      </c>
      <c r="M16" s="2"/>
      <c r="N16" s="2"/>
      <c r="O16" s="52">
        <f t="shared" si="8"/>
        <v>0</v>
      </c>
      <c r="P16" s="2"/>
      <c r="Q16" s="2"/>
      <c r="R16" s="52">
        <f t="shared" si="6"/>
        <v>0</v>
      </c>
    </row>
    <row r="17" spans="1:18" x14ac:dyDescent="0.25">
      <c r="A17" s="61">
        <v>44972</v>
      </c>
      <c r="B17" s="2">
        <f t="shared" si="0"/>
        <v>3</v>
      </c>
      <c r="C17" s="2">
        <f t="shared" si="1"/>
        <v>5</v>
      </c>
      <c r="D17" s="2">
        <f t="shared" si="2"/>
        <v>2</v>
      </c>
      <c r="E17" s="73">
        <f t="shared" si="7"/>
        <v>10</v>
      </c>
      <c r="F17" s="2">
        <v>3</v>
      </c>
      <c r="G17" s="2">
        <v>4</v>
      </c>
      <c r="H17" s="2">
        <v>1</v>
      </c>
      <c r="I17" s="49">
        <f t="shared" si="3"/>
        <v>8</v>
      </c>
      <c r="J17" s="2">
        <v>1</v>
      </c>
      <c r="K17" s="2">
        <v>1</v>
      </c>
      <c r="L17" s="52">
        <f t="shared" si="4"/>
        <v>2</v>
      </c>
      <c r="M17" s="2"/>
      <c r="N17" s="2"/>
      <c r="O17" s="52">
        <f t="shared" si="8"/>
        <v>0</v>
      </c>
      <c r="P17" s="2"/>
      <c r="Q17" s="2"/>
      <c r="R17" s="52">
        <f t="shared" si="6"/>
        <v>0</v>
      </c>
    </row>
    <row r="18" spans="1:18" x14ac:dyDescent="0.25">
      <c r="A18" s="61">
        <v>44973</v>
      </c>
      <c r="B18" s="2">
        <f t="shared" si="0"/>
        <v>4</v>
      </c>
      <c r="C18" s="2">
        <f t="shared" si="1"/>
        <v>4</v>
      </c>
      <c r="D18" s="2">
        <f t="shared" si="2"/>
        <v>1</v>
      </c>
      <c r="E18" s="73">
        <f t="shared" si="7"/>
        <v>9</v>
      </c>
      <c r="F18" s="2">
        <v>4</v>
      </c>
      <c r="G18" s="2">
        <v>3</v>
      </c>
      <c r="H18" s="2">
        <v>0</v>
      </c>
      <c r="I18" s="49">
        <f t="shared" si="3"/>
        <v>7</v>
      </c>
      <c r="J18" s="2">
        <v>1</v>
      </c>
      <c r="K18" s="2">
        <v>1</v>
      </c>
      <c r="L18" s="52">
        <f t="shared" si="4"/>
        <v>2</v>
      </c>
      <c r="M18" s="2"/>
      <c r="N18" s="2"/>
      <c r="O18" s="52">
        <f t="shared" si="8"/>
        <v>0</v>
      </c>
      <c r="P18" s="2"/>
      <c r="Q18" s="2"/>
      <c r="R18" s="52">
        <f t="shared" si="6"/>
        <v>0</v>
      </c>
    </row>
    <row r="19" spans="1:18" x14ac:dyDescent="0.25">
      <c r="A19" s="61">
        <v>44974</v>
      </c>
      <c r="B19" s="2">
        <f t="shared" si="0"/>
        <v>7</v>
      </c>
      <c r="C19" s="2">
        <f t="shared" si="1"/>
        <v>1</v>
      </c>
      <c r="D19" s="2">
        <f t="shared" si="2"/>
        <v>0</v>
      </c>
      <c r="E19" s="73">
        <f t="shared" si="7"/>
        <v>8</v>
      </c>
      <c r="F19" s="2">
        <v>7</v>
      </c>
      <c r="G19" s="2">
        <v>1</v>
      </c>
      <c r="H19" s="2">
        <v>0</v>
      </c>
      <c r="I19" s="49">
        <f t="shared" si="3"/>
        <v>8</v>
      </c>
      <c r="J19" s="2">
        <v>0</v>
      </c>
      <c r="K19" s="2">
        <v>0</v>
      </c>
      <c r="L19" s="52">
        <f t="shared" si="4"/>
        <v>0</v>
      </c>
      <c r="M19" s="2"/>
      <c r="N19" s="2"/>
      <c r="O19" s="52">
        <f t="shared" si="8"/>
        <v>0</v>
      </c>
      <c r="P19" s="2"/>
      <c r="Q19" s="2"/>
      <c r="R19" s="52">
        <f t="shared" si="6"/>
        <v>0</v>
      </c>
    </row>
    <row r="20" spans="1:18" x14ac:dyDescent="0.25">
      <c r="A20" s="61">
        <v>44975</v>
      </c>
      <c r="B20" s="2">
        <f t="shared" si="0"/>
        <v>0</v>
      </c>
      <c r="C20" s="2">
        <f t="shared" si="1"/>
        <v>0</v>
      </c>
      <c r="D20" s="2">
        <f t="shared" si="2"/>
        <v>0</v>
      </c>
      <c r="E20" s="73">
        <f t="shared" si="7"/>
        <v>0</v>
      </c>
      <c r="F20" s="2">
        <v>0</v>
      </c>
      <c r="G20" s="2">
        <v>0</v>
      </c>
      <c r="H20" s="2">
        <v>0</v>
      </c>
      <c r="I20" s="49">
        <f t="shared" si="3"/>
        <v>0</v>
      </c>
      <c r="J20" s="2">
        <v>0</v>
      </c>
      <c r="K20" s="2">
        <v>0</v>
      </c>
      <c r="L20" s="52">
        <f t="shared" si="4"/>
        <v>0</v>
      </c>
      <c r="M20" s="2"/>
      <c r="N20" s="2"/>
      <c r="O20" s="52">
        <f t="shared" si="8"/>
        <v>0</v>
      </c>
      <c r="P20" s="2"/>
      <c r="Q20" s="2"/>
      <c r="R20" s="52">
        <f t="shared" si="6"/>
        <v>0</v>
      </c>
    </row>
    <row r="21" spans="1:18" x14ac:dyDescent="0.25">
      <c r="A21" s="61">
        <v>44976</v>
      </c>
      <c r="B21" s="2">
        <f t="shared" si="0"/>
        <v>0</v>
      </c>
      <c r="C21" s="2">
        <f t="shared" si="1"/>
        <v>0</v>
      </c>
      <c r="D21" s="2">
        <f t="shared" si="2"/>
        <v>0</v>
      </c>
      <c r="E21" s="73">
        <f t="shared" si="7"/>
        <v>0</v>
      </c>
      <c r="F21" s="2">
        <v>0</v>
      </c>
      <c r="G21" s="2">
        <v>0</v>
      </c>
      <c r="H21" s="2">
        <v>0</v>
      </c>
      <c r="I21" s="49">
        <f t="shared" si="3"/>
        <v>0</v>
      </c>
      <c r="J21" s="2">
        <v>0</v>
      </c>
      <c r="K21" s="2">
        <v>0</v>
      </c>
      <c r="L21" s="52">
        <f t="shared" si="4"/>
        <v>0</v>
      </c>
      <c r="M21" s="2"/>
      <c r="N21" s="2"/>
      <c r="O21" s="52">
        <f t="shared" si="8"/>
        <v>0</v>
      </c>
      <c r="P21" s="2"/>
      <c r="Q21" s="2"/>
      <c r="R21" s="52">
        <f t="shared" si="6"/>
        <v>0</v>
      </c>
    </row>
    <row r="22" spans="1:18" x14ac:dyDescent="0.25">
      <c r="A22" s="61">
        <v>44977</v>
      </c>
      <c r="B22" s="2">
        <f t="shared" si="0"/>
        <v>13</v>
      </c>
      <c r="C22" s="2">
        <f t="shared" si="1"/>
        <v>4</v>
      </c>
      <c r="D22" s="2">
        <f t="shared" si="2"/>
        <v>2</v>
      </c>
      <c r="E22" s="73">
        <f t="shared" si="7"/>
        <v>19</v>
      </c>
      <c r="F22" s="2">
        <v>13</v>
      </c>
      <c r="G22" s="2">
        <v>3</v>
      </c>
      <c r="H22" s="2">
        <v>2</v>
      </c>
      <c r="I22" s="49">
        <f t="shared" si="3"/>
        <v>18</v>
      </c>
      <c r="J22" s="2">
        <v>1</v>
      </c>
      <c r="K22" s="2">
        <v>0</v>
      </c>
      <c r="L22" s="52">
        <f t="shared" si="4"/>
        <v>1</v>
      </c>
      <c r="M22" s="2"/>
      <c r="N22" s="2"/>
      <c r="O22" s="52">
        <f t="shared" si="8"/>
        <v>0</v>
      </c>
      <c r="P22" s="2"/>
      <c r="Q22" s="2"/>
      <c r="R22" s="52">
        <f t="shared" si="6"/>
        <v>0</v>
      </c>
    </row>
    <row r="23" spans="1:18" x14ac:dyDescent="0.25">
      <c r="A23" s="61">
        <v>44978</v>
      </c>
      <c r="B23" s="2">
        <f t="shared" si="0"/>
        <v>7</v>
      </c>
      <c r="C23" s="2">
        <f t="shared" si="1"/>
        <v>3</v>
      </c>
      <c r="D23" s="2">
        <f t="shared" si="2"/>
        <v>2</v>
      </c>
      <c r="E23" s="73">
        <f t="shared" si="7"/>
        <v>12</v>
      </c>
      <c r="F23" s="2">
        <v>7</v>
      </c>
      <c r="G23" s="2">
        <v>3</v>
      </c>
      <c r="H23" s="2">
        <v>1</v>
      </c>
      <c r="I23" s="49">
        <f t="shared" si="3"/>
        <v>11</v>
      </c>
      <c r="J23" s="2">
        <v>0</v>
      </c>
      <c r="K23" s="2">
        <v>1</v>
      </c>
      <c r="L23" s="52">
        <f t="shared" si="4"/>
        <v>1</v>
      </c>
      <c r="M23" s="2"/>
      <c r="N23" s="2"/>
      <c r="O23" s="52">
        <f t="shared" si="8"/>
        <v>0</v>
      </c>
      <c r="P23" s="2"/>
      <c r="Q23" s="2"/>
      <c r="R23" s="52">
        <f t="shared" si="6"/>
        <v>0</v>
      </c>
    </row>
    <row r="24" spans="1:18" x14ac:dyDescent="0.25">
      <c r="A24" s="61">
        <v>44979</v>
      </c>
      <c r="B24" s="2">
        <f t="shared" si="0"/>
        <v>0</v>
      </c>
      <c r="C24" s="2">
        <f t="shared" si="1"/>
        <v>0</v>
      </c>
      <c r="D24" s="2">
        <f t="shared" si="2"/>
        <v>0</v>
      </c>
      <c r="E24" s="73">
        <f t="shared" si="7"/>
        <v>0</v>
      </c>
      <c r="F24" s="2"/>
      <c r="G24" s="2"/>
      <c r="H24" s="2"/>
      <c r="I24" s="49">
        <f t="shared" si="3"/>
        <v>0</v>
      </c>
      <c r="J24" s="2"/>
      <c r="K24" s="2"/>
      <c r="L24" s="52">
        <f t="shared" si="4"/>
        <v>0</v>
      </c>
      <c r="M24" s="2"/>
      <c r="N24" s="2"/>
      <c r="O24" s="52">
        <f t="shared" si="8"/>
        <v>0</v>
      </c>
      <c r="P24" s="2"/>
      <c r="Q24" s="2"/>
      <c r="R24" s="52">
        <f t="shared" si="6"/>
        <v>0</v>
      </c>
    </row>
    <row r="25" spans="1:18" x14ac:dyDescent="0.25">
      <c r="A25" s="61">
        <v>44980</v>
      </c>
      <c r="B25" s="2">
        <f t="shared" si="0"/>
        <v>0</v>
      </c>
      <c r="C25" s="2">
        <f t="shared" si="1"/>
        <v>0</v>
      </c>
      <c r="D25" s="2">
        <f t="shared" si="2"/>
        <v>0</v>
      </c>
      <c r="E25" s="73">
        <f t="shared" si="7"/>
        <v>0</v>
      </c>
      <c r="F25" s="2"/>
      <c r="G25" s="2"/>
      <c r="H25" s="2"/>
      <c r="I25" s="49">
        <f t="shared" si="3"/>
        <v>0</v>
      </c>
      <c r="J25" s="2"/>
      <c r="K25" s="2"/>
      <c r="L25" s="52">
        <f t="shared" si="4"/>
        <v>0</v>
      </c>
      <c r="M25" s="2"/>
      <c r="N25" s="2"/>
      <c r="O25" s="52">
        <f t="shared" si="8"/>
        <v>0</v>
      </c>
      <c r="P25" s="2"/>
      <c r="Q25" s="2"/>
      <c r="R25" s="52">
        <f t="shared" si="6"/>
        <v>0</v>
      </c>
    </row>
    <row r="26" spans="1:18" x14ac:dyDescent="0.25">
      <c r="A26" s="61">
        <v>44981</v>
      </c>
      <c r="B26" s="2">
        <f t="shared" si="0"/>
        <v>0</v>
      </c>
      <c r="C26" s="2">
        <f t="shared" si="1"/>
        <v>0</v>
      </c>
      <c r="D26" s="2">
        <f t="shared" si="2"/>
        <v>0</v>
      </c>
      <c r="E26" s="73">
        <f t="shared" si="7"/>
        <v>0</v>
      </c>
      <c r="F26" s="2"/>
      <c r="G26" s="2"/>
      <c r="H26" s="2"/>
      <c r="I26" s="49">
        <f t="shared" si="3"/>
        <v>0</v>
      </c>
      <c r="J26" s="2"/>
      <c r="K26" s="2"/>
      <c r="L26" s="52">
        <f t="shared" si="4"/>
        <v>0</v>
      </c>
      <c r="M26" s="2"/>
      <c r="N26" s="2"/>
      <c r="O26" s="52">
        <f t="shared" si="8"/>
        <v>0</v>
      </c>
      <c r="P26" s="2"/>
      <c r="Q26" s="2"/>
      <c r="R26" s="52">
        <f t="shared" si="6"/>
        <v>0</v>
      </c>
    </row>
    <row r="27" spans="1:18" x14ac:dyDescent="0.25">
      <c r="A27" s="61">
        <v>44982</v>
      </c>
      <c r="B27" s="2">
        <f t="shared" si="0"/>
        <v>0</v>
      </c>
      <c r="C27" s="2">
        <f t="shared" si="1"/>
        <v>0</v>
      </c>
      <c r="D27" s="2">
        <f t="shared" si="2"/>
        <v>0</v>
      </c>
      <c r="E27" s="73">
        <f t="shared" si="7"/>
        <v>0</v>
      </c>
      <c r="F27" s="2"/>
      <c r="G27" s="2"/>
      <c r="H27" s="2"/>
      <c r="I27" s="49">
        <f t="shared" si="3"/>
        <v>0</v>
      </c>
      <c r="J27" s="2"/>
      <c r="K27" s="2"/>
      <c r="L27" s="52">
        <f t="shared" si="4"/>
        <v>0</v>
      </c>
      <c r="M27" s="2"/>
      <c r="N27" s="2"/>
      <c r="O27" s="52">
        <f t="shared" si="8"/>
        <v>0</v>
      </c>
      <c r="P27" s="2"/>
      <c r="Q27" s="2"/>
      <c r="R27" s="52">
        <f t="shared" si="6"/>
        <v>0</v>
      </c>
    </row>
    <row r="28" spans="1:18" x14ac:dyDescent="0.25">
      <c r="A28" s="61">
        <v>44983</v>
      </c>
      <c r="B28" s="2">
        <f t="shared" si="0"/>
        <v>0</v>
      </c>
      <c r="C28" s="2">
        <f t="shared" si="1"/>
        <v>0</v>
      </c>
      <c r="D28" s="2">
        <f t="shared" si="2"/>
        <v>0</v>
      </c>
      <c r="E28" s="73">
        <f t="shared" si="7"/>
        <v>0</v>
      </c>
      <c r="F28" s="2"/>
      <c r="G28" s="2"/>
      <c r="H28" s="2"/>
      <c r="I28" s="49">
        <f t="shared" si="3"/>
        <v>0</v>
      </c>
      <c r="J28" s="2"/>
      <c r="K28" s="2"/>
      <c r="L28" s="52">
        <f t="shared" si="4"/>
        <v>0</v>
      </c>
      <c r="M28" s="2"/>
      <c r="N28" s="2"/>
      <c r="O28" s="52">
        <f t="shared" si="8"/>
        <v>0</v>
      </c>
      <c r="P28" s="2"/>
      <c r="Q28" s="2"/>
      <c r="R28" s="52">
        <f t="shared" si="6"/>
        <v>0</v>
      </c>
    </row>
    <row r="29" spans="1:18" x14ac:dyDescent="0.25">
      <c r="A29" s="61">
        <v>44984</v>
      </c>
      <c r="B29" s="2">
        <f t="shared" si="0"/>
        <v>0</v>
      </c>
      <c r="C29" s="2">
        <f t="shared" si="1"/>
        <v>0</v>
      </c>
      <c r="D29" s="2">
        <f t="shared" si="2"/>
        <v>0</v>
      </c>
      <c r="E29" s="73">
        <f t="shared" si="7"/>
        <v>0</v>
      </c>
      <c r="F29" s="2"/>
      <c r="G29" s="2"/>
      <c r="H29" s="2"/>
      <c r="I29" s="49">
        <f t="shared" si="3"/>
        <v>0</v>
      </c>
      <c r="J29" s="2"/>
      <c r="K29" s="2"/>
      <c r="L29" s="52">
        <f t="shared" si="4"/>
        <v>0</v>
      </c>
      <c r="M29" s="2"/>
      <c r="N29" s="2"/>
      <c r="O29" s="52">
        <f t="shared" si="8"/>
        <v>0</v>
      </c>
      <c r="P29" s="2"/>
      <c r="Q29" s="2"/>
      <c r="R29" s="52">
        <f t="shared" si="6"/>
        <v>0</v>
      </c>
    </row>
    <row r="30" spans="1:18" x14ac:dyDescent="0.25">
      <c r="A30" s="61">
        <v>44985</v>
      </c>
      <c r="B30" s="2">
        <f t="shared" si="0"/>
        <v>0</v>
      </c>
      <c r="C30" s="2">
        <f t="shared" si="1"/>
        <v>0</v>
      </c>
      <c r="D30" s="2">
        <f t="shared" si="2"/>
        <v>0</v>
      </c>
      <c r="E30" s="73">
        <f t="shared" si="7"/>
        <v>0</v>
      </c>
      <c r="F30" s="2"/>
      <c r="G30" s="2"/>
      <c r="H30" s="2"/>
      <c r="I30" s="49">
        <f t="shared" si="3"/>
        <v>0</v>
      </c>
      <c r="J30" s="2"/>
      <c r="K30" s="2"/>
      <c r="L30" s="52">
        <f t="shared" si="4"/>
        <v>0</v>
      </c>
      <c r="M30" s="2"/>
      <c r="N30" s="2"/>
      <c r="O30" s="52">
        <f t="shared" si="8"/>
        <v>0</v>
      </c>
      <c r="P30" s="2"/>
      <c r="Q30" s="2"/>
      <c r="R30" s="52">
        <f t="shared" si="6"/>
        <v>0</v>
      </c>
    </row>
    <row r="31" spans="1:18" x14ac:dyDescent="0.25">
      <c r="A31" s="61"/>
      <c r="B31" s="2">
        <f t="shared" si="0"/>
        <v>0</v>
      </c>
      <c r="C31" s="2">
        <f t="shared" si="1"/>
        <v>0</v>
      </c>
      <c r="D31" s="2">
        <f t="shared" si="2"/>
        <v>0</v>
      </c>
      <c r="E31" s="73">
        <f t="shared" si="7"/>
        <v>0</v>
      </c>
      <c r="F31" s="2"/>
      <c r="G31" s="2"/>
      <c r="H31" s="2"/>
      <c r="I31" s="49">
        <f t="shared" si="3"/>
        <v>0</v>
      </c>
      <c r="J31" s="2"/>
      <c r="K31" s="2"/>
      <c r="L31" s="52">
        <f t="shared" si="4"/>
        <v>0</v>
      </c>
      <c r="M31" s="2"/>
      <c r="N31" s="2"/>
      <c r="O31" s="52">
        <f t="shared" si="8"/>
        <v>0</v>
      </c>
      <c r="P31" s="2"/>
      <c r="Q31" s="2"/>
      <c r="R31" s="52">
        <f t="shared" si="6"/>
        <v>0</v>
      </c>
    </row>
    <row r="32" spans="1:18" x14ac:dyDescent="0.25">
      <c r="A32" s="61"/>
      <c r="B32" s="2">
        <f t="shared" si="0"/>
        <v>0</v>
      </c>
      <c r="C32" s="2">
        <f t="shared" si="1"/>
        <v>0</v>
      </c>
      <c r="D32" s="2">
        <f t="shared" si="2"/>
        <v>0</v>
      </c>
      <c r="E32" s="73">
        <f t="shared" si="7"/>
        <v>0</v>
      </c>
      <c r="F32" s="2"/>
      <c r="G32" s="2"/>
      <c r="H32" s="2"/>
      <c r="I32" s="49">
        <f t="shared" si="3"/>
        <v>0</v>
      </c>
      <c r="J32" s="2"/>
      <c r="K32" s="2"/>
      <c r="L32" s="52">
        <f t="shared" si="4"/>
        <v>0</v>
      </c>
      <c r="M32" s="2"/>
      <c r="N32" s="2"/>
      <c r="O32" s="52">
        <f t="shared" si="8"/>
        <v>0</v>
      </c>
      <c r="P32" s="2"/>
      <c r="Q32" s="2"/>
      <c r="R32" s="52">
        <f t="shared" si="6"/>
        <v>0</v>
      </c>
    </row>
    <row r="33" spans="1:18" x14ac:dyDescent="0.25">
      <c r="A33" s="61"/>
      <c r="B33" s="2">
        <f t="shared" si="0"/>
        <v>0</v>
      </c>
      <c r="C33" s="2">
        <f t="shared" si="1"/>
        <v>0</v>
      </c>
      <c r="D33" s="2">
        <f t="shared" si="2"/>
        <v>0</v>
      </c>
      <c r="E33" s="74">
        <f t="shared" si="7"/>
        <v>0</v>
      </c>
      <c r="F33" s="2"/>
      <c r="G33" s="2"/>
      <c r="H33" s="2"/>
      <c r="I33" s="50">
        <f t="shared" si="3"/>
        <v>0</v>
      </c>
      <c r="L33" s="53">
        <f t="shared" si="4"/>
        <v>0</v>
      </c>
      <c r="O33" s="53">
        <f t="shared" si="8"/>
        <v>0</v>
      </c>
      <c r="R33" s="53">
        <f t="shared" si="6"/>
        <v>0</v>
      </c>
    </row>
    <row r="34" spans="1:18" x14ac:dyDescent="0.25">
      <c r="B34" s="40" t="s">
        <v>34</v>
      </c>
      <c r="C34" s="40" t="s">
        <v>30</v>
      </c>
      <c r="D34" s="40" t="s">
        <v>32</v>
      </c>
      <c r="E34" s="40"/>
      <c r="F34" s="40" t="s">
        <v>34</v>
      </c>
      <c r="G34" s="40" t="s">
        <v>30</v>
      </c>
      <c r="H34" s="40" t="s">
        <v>32</v>
      </c>
      <c r="I34" s="41" t="s">
        <v>6</v>
      </c>
      <c r="J34" s="40" t="s">
        <v>30</v>
      </c>
      <c r="K34" s="40" t="s">
        <v>32</v>
      </c>
      <c r="L34" s="40" t="s">
        <v>6</v>
      </c>
      <c r="M34" s="40" t="s">
        <v>30</v>
      </c>
      <c r="N34" s="40" t="s">
        <v>32</v>
      </c>
      <c r="O34" s="40" t="s">
        <v>6</v>
      </c>
      <c r="P34" s="40" t="s">
        <v>30</v>
      </c>
      <c r="Q34" s="40" t="s">
        <v>32</v>
      </c>
      <c r="R34" s="40" t="s">
        <v>6</v>
      </c>
    </row>
    <row r="35" spans="1:18" ht="18.75" x14ac:dyDescent="0.25">
      <c r="A35" s="39" t="s">
        <v>6</v>
      </c>
      <c r="B35">
        <f t="shared" ref="B35:D35" si="9">SUM(B3:B33)</f>
        <v>97</v>
      </c>
      <c r="C35">
        <f t="shared" si="9"/>
        <v>135</v>
      </c>
      <c r="D35">
        <f t="shared" si="9"/>
        <v>17</v>
      </c>
      <c r="E35" s="73">
        <f>B35+C35+D35</f>
        <v>249</v>
      </c>
      <c r="F35">
        <f t="shared" ref="F35:L35" si="10">SUM(F3:F33)</f>
        <v>97</v>
      </c>
      <c r="G35">
        <f>SUM(G3:G33)-P35</f>
        <v>61</v>
      </c>
      <c r="H35">
        <f>SUM(H3:H33)-Q35</f>
        <v>8</v>
      </c>
      <c r="I35">
        <f t="shared" si="10"/>
        <v>166</v>
      </c>
      <c r="J35">
        <f>SUM(J3:J33)</f>
        <v>74</v>
      </c>
      <c r="K35">
        <f>SUM(K3:K33)</f>
        <v>9</v>
      </c>
      <c r="L35">
        <f t="shared" si="10"/>
        <v>83</v>
      </c>
      <c r="N35">
        <f>SUM(N3:N33)</f>
        <v>0</v>
      </c>
      <c r="O35">
        <f t="shared" ref="O35" si="11">SUM(O3:O33)</f>
        <v>0</v>
      </c>
      <c r="Q35">
        <f>SUM(Q3:Q33)</f>
        <v>0</v>
      </c>
      <c r="R35">
        <f>SUM(R3:R33)</f>
        <v>0</v>
      </c>
    </row>
    <row r="36" spans="1:18" x14ac:dyDescent="0.25">
      <c r="G36">
        <f>J35</f>
        <v>74</v>
      </c>
      <c r="H36">
        <f>K35</f>
        <v>9</v>
      </c>
    </row>
    <row r="37" spans="1:18" x14ac:dyDescent="0.25">
      <c r="G37" s="38">
        <f>(J35/G35)*100</f>
        <v>121.31147540983606</v>
      </c>
      <c r="H37" s="38">
        <f>(H36/H35)*100</f>
        <v>112.5</v>
      </c>
    </row>
  </sheetData>
  <mergeCells count="6">
    <mergeCell ref="J1:K1"/>
    <mergeCell ref="Y8:Z8"/>
    <mergeCell ref="F1:H1"/>
    <mergeCell ref="B1:D1"/>
    <mergeCell ref="M1:N1"/>
    <mergeCell ref="P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518F-468B-489B-9FFB-89B68F1DAC33}">
  <dimension ref="A3:D15"/>
  <sheetViews>
    <sheetView tabSelected="1" workbookViewId="0">
      <selection activeCell="G10" sqref="G10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5.28515625" bestFit="1" customWidth="1"/>
    <col min="4" max="4" width="12.5703125" bestFit="1" customWidth="1"/>
    <col min="5" max="5" width="7.140625" bestFit="1" customWidth="1"/>
    <col min="6" max="6" width="5.28515625" bestFit="1" customWidth="1"/>
    <col min="7" max="7" width="22.42578125" bestFit="1" customWidth="1"/>
    <col min="8" max="8" width="8.28515625" bestFit="1" customWidth="1"/>
    <col min="9" max="9" width="9.7109375" bestFit="1" customWidth="1"/>
    <col min="10" max="10" width="6" bestFit="1" customWidth="1"/>
    <col min="11" max="11" width="16.42578125" bestFit="1" customWidth="1"/>
    <col min="12" max="12" width="7.7109375" bestFit="1" customWidth="1"/>
    <col min="13" max="13" width="6.28515625" bestFit="1" customWidth="1"/>
    <col min="14" max="14" width="12.5703125" bestFit="1" customWidth="1"/>
  </cols>
  <sheetData>
    <row r="3" spans="1:4" x14ac:dyDescent="0.25">
      <c r="A3" s="129" t="s">
        <v>56</v>
      </c>
      <c r="B3" s="129" t="s">
        <v>55</v>
      </c>
    </row>
    <row r="4" spans="1:4" x14ac:dyDescent="0.25">
      <c r="A4" s="129" t="s">
        <v>49</v>
      </c>
      <c r="B4" t="s">
        <v>30</v>
      </c>
      <c r="C4" t="s">
        <v>32</v>
      </c>
      <c r="D4" t="s">
        <v>51</v>
      </c>
    </row>
    <row r="5" spans="1:4" x14ac:dyDescent="0.25">
      <c r="A5" s="130" t="s">
        <v>17</v>
      </c>
      <c r="B5" s="132">
        <v>24</v>
      </c>
      <c r="C5" s="132">
        <v>29</v>
      </c>
      <c r="D5" s="132">
        <v>53</v>
      </c>
    </row>
    <row r="6" spans="1:4" x14ac:dyDescent="0.25">
      <c r="A6" s="131" t="s">
        <v>52</v>
      </c>
      <c r="B6" s="132">
        <v>5</v>
      </c>
      <c r="C6" s="132">
        <v>11</v>
      </c>
      <c r="D6" s="132">
        <v>16</v>
      </c>
    </row>
    <row r="7" spans="1:4" x14ac:dyDescent="0.25">
      <c r="A7" s="131" t="s">
        <v>53</v>
      </c>
      <c r="B7" s="132">
        <v>12</v>
      </c>
      <c r="C7" s="132">
        <v>9</v>
      </c>
      <c r="D7" s="132">
        <v>21</v>
      </c>
    </row>
    <row r="8" spans="1:4" x14ac:dyDescent="0.25">
      <c r="A8" s="131" t="s">
        <v>54</v>
      </c>
      <c r="B8" s="132">
        <v>7</v>
      </c>
      <c r="C8" s="132">
        <v>9</v>
      </c>
      <c r="D8" s="132">
        <v>16</v>
      </c>
    </row>
    <row r="9" spans="1:4" x14ac:dyDescent="0.25">
      <c r="A9" s="130" t="s">
        <v>15</v>
      </c>
      <c r="B9" s="132">
        <v>93</v>
      </c>
      <c r="C9" s="132">
        <v>18</v>
      </c>
      <c r="D9" s="132">
        <v>111</v>
      </c>
    </row>
    <row r="10" spans="1:4" x14ac:dyDescent="0.25">
      <c r="A10" s="131" t="s">
        <v>52</v>
      </c>
      <c r="B10" s="132">
        <v>32</v>
      </c>
      <c r="C10" s="132">
        <v>6</v>
      </c>
      <c r="D10" s="132">
        <v>38</v>
      </c>
    </row>
    <row r="11" spans="1:4" x14ac:dyDescent="0.25">
      <c r="A11" s="131" t="s">
        <v>53</v>
      </c>
      <c r="B11" s="132">
        <v>26</v>
      </c>
      <c r="C11" s="132">
        <v>7</v>
      </c>
      <c r="D11" s="132">
        <v>33</v>
      </c>
    </row>
    <row r="12" spans="1:4" x14ac:dyDescent="0.25">
      <c r="A12" s="131" t="s">
        <v>54</v>
      </c>
      <c r="B12" s="132">
        <v>35</v>
      </c>
      <c r="C12" s="132">
        <v>5</v>
      </c>
      <c r="D12" s="132">
        <v>40</v>
      </c>
    </row>
    <row r="13" spans="1:4" x14ac:dyDescent="0.25">
      <c r="A13" s="130" t="s">
        <v>50</v>
      </c>
      <c r="B13" s="132">
        <v>1</v>
      </c>
      <c r="C13" s="132"/>
      <c r="D13" s="132">
        <v>1</v>
      </c>
    </row>
    <row r="14" spans="1:4" x14ac:dyDescent="0.25">
      <c r="A14" s="131" t="s">
        <v>52</v>
      </c>
      <c r="B14" s="132">
        <v>1</v>
      </c>
      <c r="C14" s="132"/>
      <c r="D14" s="132">
        <v>1</v>
      </c>
    </row>
    <row r="15" spans="1:4" x14ac:dyDescent="0.25">
      <c r="A15" s="130" t="s">
        <v>51</v>
      </c>
      <c r="B15" s="132">
        <v>118</v>
      </c>
      <c r="C15" s="132">
        <v>47</v>
      </c>
      <c r="D15" s="132">
        <v>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7094-9E87-4A90-B08B-D23F4E4665C9}">
  <sheetPr codeName="Feuil1">
    <tabColor rgb="FFFFCDCD"/>
  </sheetPr>
  <dimension ref="A1:X366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ColWidth="13" defaultRowHeight="12.75" customHeight="1" x14ac:dyDescent="0.25"/>
  <cols>
    <col min="1" max="1" width="10.85546875" style="3" customWidth="1"/>
    <col min="2" max="2" width="12.28515625" style="5" customWidth="1"/>
    <col min="3" max="3" width="11.42578125" style="5" customWidth="1"/>
    <col min="4" max="4" width="18.28515625" style="5" customWidth="1"/>
    <col min="5" max="5" width="12" style="5" customWidth="1"/>
    <col min="6" max="6" width="2.42578125" style="10" customWidth="1"/>
    <col min="7" max="7" width="12.85546875" style="5" customWidth="1"/>
    <col min="8" max="8" width="29.42578125" style="5" customWidth="1"/>
    <col min="9" max="9" width="13" style="5"/>
    <col min="10" max="10" width="20.85546875" style="5" customWidth="1"/>
    <col min="11" max="11" width="13" style="5"/>
    <col min="12" max="12" width="42.5703125" style="5" customWidth="1"/>
    <col min="13" max="13" width="16.42578125" style="6" customWidth="1"/>
    <col min="14" max="14" width="60.28515625" style="8" customWidth="1"/>
    <col min="15" max="15" width="2.7109375" style="75" customWidth="1"/>
    <col min="16" max="16" width="12.28515625" style="5" customWidth="1"/>
    <col min="17" max="17" width="27.85546875" style="5" customWidth="1"/>
    <col min="18" max="18" width="61.28515625" style="5" customWidth="1"/>
    <col min="19" max="19" width="27.28515625" style="5" customWidth="1"/>
    <col min="20" max="20" width="28.28515625" style="5" customWidth="1"/>
    <col min="21" max="24" width="13" style="5"/>
    <col min="25" max="25" width="51.85546875" style="5" customWidth="1"/>
    <col min="26" max="16384" width="13" style="5"/>
  </cols>
  <sheetData>
    <row r="1" spans="1:24" x14ac:dyDescent="0.25">
      <c r="A1" s="3" t="s">
        <v>26</v>
      </c>
      <c r="B1" s="3" t="s">
        <v>10</v>
      </c>
      <c r="C1" s="5" t="s">
        <v>36</v>
      </c>
      <c r="D1" s="5" t="s">
        <v>37</v>
      </c>
      <c r="E1" s="3" t="s">
        <v>11</v>
      </c>
      <c r="F1" s="10" t="s">
        <v>12</v>
      </c>
      <c r="G1" s="3" t="s">
        <v>38</v>
      </c>
      <c r="H1" s="4" t="s">
        <v>39</v>
      </c>
      <c r="I1" s="3" t="s">
        <v>40</v>
      </c>
      <c r="J1" s="3" t="s">
        <v>41</v>
      </c>
      <c r="K1" s="3" t="s">
        <v>42</v>
      </c>
      <c r="L1" s="3" t="s">
        <v>43</v>
      </c>
      <c r="M1" s="9" t="s">
        <v>44</v>
      </c>
      <c r="N1" s="4" t="s">
        <v>13</v>
      </c>
      <c r="O1" s="75" t="s">
        <v>45</v>
      </c>
      <c r="P1" s="3" t="s">
        <v>46</v>
      </c>
      <c r="Q1" s="5" t="s">
        <v>14</v>
      </c>
      <c r="R1" s="3" t="s">
        <v>47</v>
      </c>
      <c r="S1" s="3" t="s">
        <v>48</v>
      </c>
      <c r="X1" s="26"/>
    </row>
    <row r="2" spans="1:24" x14ac:dyDescent="0.25">
      <c r="B2" s="7"/>
      <c r="X2" s="11"/>
    </row>
    <row r="3" spans="1:24" x14ac:dyDescent="0.25">
      <c r="B3" s="7">
        <v>44929</v>
      </c>
      <c r="E3" s="5" t="s">
        <v>15</v>
      </c>
      <c r="L3" s="12"/>
      <c r="Q3" s="5" t="s">
        <v>16</v>
      </c>
      <c r="X3" s="13"/>
    </row>
    <row r="4" spans="1:24" x14ac:dyDescent="0.25">
      <c r="B4" s="7">
        <v>44929</v>
      </c>
      <c r="E4" s="5" t="s">
        <v>17</v>
      </c>
      <c r="L4" s="12"/>
      <c r="Q4" s="5" t="s">
        <v>18</v>
      </c>
      <c r="X4" s="11"/>
    </row>
    <row r="5" spans="1:24" x14ac:dyDescent="0.25">
      <c r="B5" s="7">
        <v>44930</v>
      </c>
      <c r="E5" s="5" t="s">
        <v>15</v>
      </c>
      <c r="L5" s="12"/>
      <c r="P5" s="8"/>
      <c r="Q5" s="5" t="s">
        <v>30</v>
      </c>
      <c r="X5" s="14"/>
    </row>
    <row r="6" spans="1:24" x14ac:dyDescent="0.25">
      <c r="B6" s="7">
        <v>44930</v>
      </c>
      <c r="E6" s="5" t="s">
        <v>17</v>
      </c>
      <c r="L6" s="12"/>
      <c r="Q6" s="5" t="s">
        <v>18</v>
      </c>
      <c r="X6" s="11"/>
    </row>
    <row r="7" spans="1:24" x14ac:dyDescent="0.25">
      <c r="B7" s="7">
        <v>44930</v>
      </c>
      <c r="E7" s="5" t="s">
        <v>15</v>
      </c>
      <c r="L7" s="12"/>
      <c r="Q7" s="5" t="s">
        <v>16</v>
      </c>
      <c r="X7" s="13"/>
    </row>
    <row r="8" spans="1:24" x14ac:dyDescent="0.25">
      <c r="B8" s="7">
        <v>44930</v>
      </c>
      <c r="E8" s="5" t="s">
        <v>17</v>
      </c>
      <c r="L8" s="12"/>
      <c r="M8" s="58"/>
      <c r="Q8" s="5" t="s">
        <v>19</v>
      </c>
      <c r="X8" s="11"/>
    </row>
    <row r="9" spans="1:24" x14ac:dyDescent="0.25">
      <c r="B9" s="7">
        <v>44931</v>
      </c>
      <c r="E9" s="5" t="s">
        <v>17</v>
      </c>
      <c r="L9" s="12"/>
      <c r="Q9" s="5" t="s">
        <v>30</v>
      </c>
      <c r="X9" s="13"/>
    </row>
    <row r="10" spans="1:24" x14ac:dyDescent="0.25">
      <c r="B10" s="7">
        <v>44931</v>
      </c>
      <c r="E10" s="5" t="s">
        <v>17</v>
      </c>
      <c r="L10" s="12"/>
      <c r="Q10" s="5" t="s">
        <v>32</v>
      </c>
      <c r="X10" s="11"/>
    </row>
    <row r="11" spans="1:24" x14ac:dyDescent="0.25">
      <c r="B11" s="7">
        <v>44931</v>
      </c>
      <c r="E11" s="5" t="s">
        <v>15</v>
      </c>
      <c r="Q11" s="5" t="s">
        <v>16</v>
      </c>
      <c r="X11" s="13"/>
    </row>
    <row r="12" spans="1:24" x14ac:dyDescent="0.25">
      <c r="B12" s="7">
        <v>44931</v>
      </c>
      <c r="E12" s="5" t="s">
        <v>15</v>
      </c>
      <c r="P12" s="8"/>
      <c r="Q12" s="5" t="s">
        <v>16</v>
      </c>
      <c r="X12" s="15"/>
    </row>
    <row r="13" spans="1:24" x14ac:dyDescent="0.25">
      <c r="B13" s="7">
        <v>44932</v>
      </c>
      <c r="E13" s="5" t="s">
        <v>17</v>
      </c>
      <c r="J13" s="27"/>
      <c r="Q13" s="5" t="s">
        <v>18</v>
      </c>
      <c r="X13" s="13"/>
    </row>
    <row r="14" spans="1:24" x14ac:dyDescent="0.25">
      <c r="B14" s="7">
        <v>44932</v>
      </c>
      <c r="E14" s="5" t="s">
        <v>15</v>
      </c>
      <c r="Q14" s="5" t="s">
        <v>19</v>
      </c>
      <c r="X14" s="11"/>
    </row>
    <row r="15" spans="1:24" x14ac:dyDescent="0.25">
      <c r="B15" s="7">
        <v>44932</v>
      </c>
      <c r="E15" s="5" t="s">
        <v>15</v>
      </c>
      <c r="Q15" s="5" t="s">
        <v>16</v>
      </c>
      <c r="X15" s="13"/>
    </row>
    <row r="16" spans="1:24" x14ac:dyDescent="0.25">
      <c r="B16" s="7">
        <v>44935</v>
      </c>
      <c r="E16" s="5" t="s">
        <v>15</v>
      </c>
      <c r="L16" s="16"/>
      <c r="Q16" s="5" t="s">
        <v>19</v>
      </c>
      <c r="X16" s="11"/>
    </row>
    <row r="17" spans="2:24" x14ac:dyDescent="0.25">
      <c r="B17" s="7">
        <v>44935</v>
      </c>
      <c r="E17" s="5" t="s">
        <v>17</v>
      </c>
      <c r="L17" s="16"/>
      <c r="Q17" s="5" t="s">
        <v>32</v>
      </c>
      <c r="X17" s="13"/>
    </row>
    <row r="18" spans="2:24" ht="15" x14ac:dyDescent="0.25">
      <c r="B18" s="7">
        <v>44935</v>
      </c>
      <c r="E18" s="5" t="s">
        <v>15</v>
      </c>
      <c r="H18" s="16"/>
      <c r="J18" s="28"/>
      <c r="L18" s="28"/>
      <c r="Q18" s="5" t="s">
        <v>30</v>
      </c>
      <c r="X18" s="13"/>
    </row>
    <row r="19" spans="2:24" x14ac:dyDescent="0.25">
      <c r="B19" s="7">
        <v>44935</v>
      </c>
      <c r="E19" s="5" t="s">
        <v>15</v>
      </c>
      <c r="L19" s="16"/>
      <c r="Q19" s="5" t="s">
        <v>30</v>
      </c>
      <c r="X19" s="11"/>
    </row>
    <row r="20" spans="2:24" x14ac:dyDescent="0.25">
      <c r="B20" s="7">
        <v>44935</v>
      </c>
      <c r="E20" s="5" t="s">
        <v>15</v>
      </c>
      <c r="L20" s="16"/>
      <c r="Q20" s="5" t="s">
        <v>30</v>
      </c>
      <c r="X20" s="13"/>
    </row>
    <row r="21" spans="2:24" x14ac:dyDescent="0.25">
      <c r="B21" s="7">
        <v>44935</v>
      </c>
      <c r="E21" s="5" t="s">
        <v>15</v>
      </c>
      <c r="L21" s="16"/>
      <c r="Q21" s="5" t="s">
        <v>18</v>
      </c>
      <c r="X21" s="11"/>
    </row>
    <row r="22" spans="2:24" x14ac:dyDescent="0.25">
      <c r="B22" s="7">
        <v>44935</v>
      </c>
      <c r="E22" s="5" t="s">
        <v>15</v>
      </c>
      <c r="L22" s="12"/>
      <c r="Q22" s="5" t="s">
        <v>30</v>
      </c>
      <c r="X22" s="13"/>
    </row>
    <row r="23" spans="2:24" x14ac:dyDescent="0.25">
      <c r="B23" s="7">
        <v>44936</v>
      </c>
      <c r="E23" s="5" t="s">
        <v>15</v>
      </c>
      <c r="L23" s="16"/>
      <c r="Q23" s="5" t="s">
        <v>30</v>
      </c>
      <c r="X23" s="13"/>
    </row>
    <row r="24" spans="2:24" x14ac:dyDescent="0.25">
      <c r="B24" s="7">
        <v>44936</v>
      </c>
      <c r="E24" s="5" t="s">
        <v>15</v>
      </c>
      <c r="L24" s="16"/>
      <c r="Q24" s="5" t="s">
        <v>30</v>
      </c>
      <c r="X24" s="13"/>
    </row>
    <row r="25" spans="2:24" ht="15" x14ac:dyDescent="0.25">
      <c r="B25" s="7">
        <v>44936</v>
      </c>
      <c r="E25" s="5" t="s">
        <v>15</v>
      </c>
      <c r="J25" s="29"/>
      <c r="L25" s="30"/>
      <c r="N25" s="98"/>
      <c r="Q25" s="5" t="s">
        <v>30</v>
      </c>
      <c r="X25" s="11"/>
    </row>
    <row r="26" spans="2:24" ht="15" x14ac:dyDescent="0.25">
      <c r="B26" s="7">
        <v>44936</v>
      </c>
      <c r="E26" s="5" t="s">
        <v>15</v>
      </c>
      <c r="H26" s="31"/>
      <c r="I26" s="32"/>
      <c r="L26" s="28"/>
      <c r="Q26" s="5" t="s">
        <v>30</v>
      </c>
      <c r="X26" s="13"/>
    </row>
    <row r="27" spans="2:24" x14ac:dyDescent="0.25">
      <c r="B27" s="7">
        <v>44936</v>
      </c>
      <c r="E27" s="5" t="s">
        <v>15</v>
      </c>
      <c r="Q27" s="5" t="s">
        <v>16</v>
      </c>
      <c r="X27" s="11"/>
    </row>
    <row r="28" spans="2:24" x14ac:dyDescent="0.25">
      <c r="B28" s="7">
        <v>44936</v>
      </c>
      <c r="E28" s="5" t="s">
        <v>15</v>
      </c>
      <c r="Q28" s="5" t="s">
        <v>30</v>
      </c>
      <c r="X28" s="13"/>
    </row>
    <row r="29" spans="2:24" ht="89.25" customHeight="1" x14ac:dyDescent="0.25">
      <c r="B29" s="7">
        <v>44936</v>
      </c>
      <c r="E29" s="5" t="s">
        <v>15</v>
      </c>
      <c r="L29" s="16"/>
      <c r="Q29" s="5" t="s">
        <v>20</v>
      </c>
      <c r="X29" s="11"/>
    </row>
    <row r="30" spans="2:24" x14ac:dyDescent="0.25">
      <c r="B30" s="7">
        <v>44936</v>
      </c>
      <c r="E30" s="5" t="s">
        <v>15</v>
      </c>
      <c r="Q30" s="5" t="s">
        <v>30</v>
      </c>
      <c r="X30" s="13"/>
    </row>
    <row r="31" spans="2:24" x14ac:dyDescent="0.25">
      <c r="B31" s="7">
        <v>44936</v>
      </c>
      <c r="E31" s="5" t="s">
        <v>15</v>
      </c>
      <c r="L31" s="12"/>
      <c r="Q31" s="5" t="s">
        <v>21</v>
      </c>
      <c r="X31" s="11"/>
    </row>
    <row r="32" spans="2:24" ht="15" x14ac:dyDescent="0.25">
      <c r="B32" s="7">
        <v>44937</v>
      </c>
      <c r="E32" s="5" t="s">
        <v>17</v>
      </c>
      <c r="H32" s="32"/>
      <c r="L32" s="16"/>
      <c r="Q32" s="5" t="s">
        <v>20</v>
      </c>
      <c r="X32" s="13"/>
    </row>
    <row r="33" spans="2:24" x14ac:dyDescent="0.25">
      <c r="B33" s="7">
        <v>44937</v>
      </c>
      <c r="E33" s="5" t="s">
        <v>15</v>
      </c>
      <c r="L33" s="12"/>
      <c r="Q33" s="5" t="s">
        <v>16</v>
      </c>
      <c r="X33" s="11"/>
    </row>
    <row r="34" spans="2:24" x14ac:dyDescent="0.25">
      <c r="B34" s="7">
        <v>44937</v>
      </c>
      <c r="E34" s="5" t="s">
        <v>15</v>
      </c>
      <c r="L34" s="12"/>
      <c r="Q34" s="5" t="s">
        <v>32</v>
      </c>
      <c r="X34" s="13"/>
    </row>
    <row r="35" spans="2:24" x14ac:dyDescent="0.25">
      <c r="B35" s="7">
        <v>44937</v>
      </c>
      <c r="E35" s="5" t="s">
        <v>15</v>
      </c>
      <c r="Q35" s="5" t="s">
        <v>16</v>
      </c>
      <c r="X35" s="11"/>
    </row>
    <row r="36" spans="2:24" x14ac:dyDescent="0.25">
      <c r="B36" s="7">
        <v>44937</v>
      </c>
      <c r="E36" s="5" t="s">
        <v>15</v>
      </c>
      <c r="Q36" s="5" t="s">
        <v>16</v>
      </c>
      <c r="X36" s="11"/>
    </row>
    <row r="37" spans="2:24" x14ac:dyDescent="0.25">
      <c r="B37" s="7">
        <v>44937</v>
      </c>
      <c r="E37" s="5" t="s">
        <v>15</v>
      </c>
      <c r="L37" s="12"/>
      <c r="Q37" s="5" t="s">
        <v>30</v>
      </c>
      <c r="X37" s="13"/>
    </row>
    <row r="38" spans="2:24" x14ac:dyDescent="0.25">
      <c r="B38" s="7">
        <v>44937</v>
      </c>
      <c r="E38" s="5" t="s">
        <v>15</v>
      </c>
      <c r="L38" s="12"/>
      <c r="Q38" s="5" t="s">
        <v>16</v>
      </c>
      <c r="X38" s="11"/>
    </row>
    <row r="39" spans="2:24" x14ac:dyDescent="0.25">
      <c r="B39" s="7">
        <v>44937</v>
      </c>
      <c r="E39" s="5" t="s">
        <v>15</v>
      </c>
      <c r="L39" s="12"/>
      <c r="Q39" s="5" t="s">
        <v>16</v>
      </c>
      <c r="X39" s="13"/>
    </row>
    <row r="40" spans="2:24" x14ac:dyDescent="0.25">
      <c r="B40" s="7">
        <v>44937</v>
      </c>
      <c r="E40" s="5" t="s">
        <v>15</v>
      </c>
      <c r="L40" s="12"/>
      <c r="Q40" s="5" t="s">
        <v>16</v>
      </c>
      <c r="X40" s="13"/>
    </row>
    <row r="41" spans="2:24" x14ac:dyDescent="0.25">
      <c r="B41" s="7">
        <v>44937</v>
      </c>
      <c r="E41" s="5" t="s">
        <v>15</v>
      </c>
      <c r="L41" s="12"/>
      <c r="Q41" s="5" t="s">
        <v>16</v>
      </c>
      <c r="X41" s="13"/>
    </row>
    <row r="42" spans="2:24" x14ac:dyDescent="0.25">
      <c r="B42" s="7">
        <v>44937</v>
      </c>
      <c r="E42" s="5" t="s">
        <v>15</v>
      </c>
      <c r="Q42" s="5" t="s">
        <v>30</v>
      </c>
      <c r="X42" s="11"/>
    </row>
    <row r="43" spans="2:24" x14ac:dyDescent="0.25">
      <c r="B43" s="7">
        <v>44938</v>
      </c>
      <c r="E43" s="5" t="s">
        <v>15</v>
      </c>
      <c r="Q43" s="5" t="s">
        <v>30</v>
      </c>
      <c r="X43" s="13"/>
    </row>
    <row r="44" spans="2:24" ht="15" x14ac:dyDescent="0.25">
      <c r="B44" s="7">
        <v>44937</v>
      </c>
      <c r="E44" s="5" t="s">
        <v>15</v>
      </c>
      <c r="L44" s="30"/>
      <c r="Q44" s="5" t="s">
        <v>30</v>
      </c>
      <c r="X44" s="11"/>
    </row>
    <row r="45" spans="2:24" x14ac:dyDescent="0.25">
      <c r="B45" s="7">
        <v>44938</v>
      </c>
      <c r="E45" s="5" t="s">
        <v>15</v>
      </c>
      <c r="Q45" s="5" t="s">
        <v>32</v>
      </c>
      <c r="X45" s="13"/>
    </row>
    <row r="46" spans="2:24" x14ac:dyDescent="0.25">
      <c r="B46" s="7">
        <v>44942</v>
      </c>
      <c r="E46" s="5" t="s">
        <v>15</v>
      </c>
      <c r="X46" s="13"/>
    </row>
    <row r="47" spans="2:24" ht="15" x14ac:dyDescent="0.25">
      <c r="B47" s="7">
        <v>44942</v>
      </c>
      <c r="E47" s="5" t="s">
        <v>15</v>
      </c>
      <c r="J47" s="30"/>
      <c r="L47" s="16"/>
      <c r="Q47" s="5" t="s">
        <v>32</v>
      </c>
      <c r="X47" s="11"/>
    </row>
    <row r="48" spans="2:24" x14ac:dyDescent="0.25">
      <c r="B48" s="7">
        <v>44942</v>
      </c>
      <c r="D48" s="18"/>
      <c r="E48" s="5" t="s">
        <v>15</v>
      </c>
      <c r="H48" s="18"/>
      <c r="I48" s="18"/>
      <c r="J48" s="18"/>
      <c r="K48" s="18"/>
      <c r="L48" s="18"/>
      <c r="M48" s="19"/>
      <c r="N48" s="20"/>
      <c r="P48" s="21"/>
      <c r="Q48" s="5" t="s">
        <v>30</v>
      </c>
      <c r="R48" s="18"/>
      <c r="S48" s="18"/>
      <c r="X48" s="22"/>
    </row>
    <row r="49" spans="2:24" x14ac:dyDescent="0.25">
      <c r="B49" s="7">
        <v>44942</v>
      </c>
      <c r="E49" s="5" t="s">
        <v>15</v>
      </c>
      <c r="Q49" s="5" t="s">
        <v>30</v>
      </c>
      <c r="R49" s="18"/>
      <c r="X49" s="11"/>
    </row>
    <row r="50" spans="2:24" ht="15" x14ac:dyDescent="0.25">
      <c r="B50" s="7">
        <v>44942</v>
      </c>
      <c r="E50" s="5" t="s">
        <v>15</v>
      </c>
      <c r="H50" s="31"/>
      <c r="I50" s="32"/>
      <c r="Q50" s="5" t="s">
        <v>30</v>
      </c>
      <c r="X50" s="13"/>
    </row>
    <row r="51" spans="2:24" ht="15" x14ac:dyDescent="0.25">
      <c r="B51" s="7">
        <v>44943</v>
      </c>
      <c r="E51" s="5" t="s">
        <v>17</v>
      </c>
      <c r="H51" s="30"/>
      <c r="L51" s="30"/>
      <c r="Q51" s="5" t="s">
        <v>32</v>
      </c>
      <c r="X51" s="11"/>
    </row>
    <row r="52" spans="2:24" x14ac:dyDescent="0.25">
      <c r="B52" s="7">
        <v>44943</v>
      </c>
      <c r="E52" s="5" t="s">
        <v>17</v>
      </c>
      <c r="L52" s="16"/>
      <c r="Q52" s="5" t="s">
        <v>16</v>
      </c>
      <c r="X52" s="13"/>
    </row>
    <row r="53" spans="2:24" x14ac:dyDescent="0.25">
      <c r="B53" s="7">
        <v>44943</v>
      </c>
      <c r="E53" s="5" t="s">
        <v>17</v>
      </c>
      <c r="L53" s="12"/>
      <c r="Q53" s="5" t="s">
        <v>22</v>
      </c>
      <c r="X53" s="11"/>
    </row>
    <row r="54" spans="2:24" x14ac:dyDescent="0.25">
      <c r="B54" s="7">
        <v>44943</v>
      </c>
      <c r="E54" s="5" t="s">
        <v>17</v>
      </c>
      <c r="L54" s="12"/>
      <c r="Q54" s="5" t="s">
        <v>32</v>
      </c>
      <c r="X54" s="13"/>
    </row>
    <row r="55" spans="2:24" x14ac:dyDescent="0.25">
      <c r="B55" s="7">
        <v>44943</v>
      </c>
      <c r="E55" s="5" t="s">
        <v>15</v>
      </c>
      <c r="L55" s="16"/>
      <c r="Q55" s="5" t="s">
        <v>22</v>
      </c>
      <c r="X55" s="11"/>
    </row>
    <row r="56" spans="2:24" x14ac:dyDescent="0.25">
      <c r="B56" s="7">
        <v>44943</v>
      </c>
      <c r="E56" s="5" t="s">
        <v>15</v>
      </c>
      <c r="L56" s="16"/>
      <c r="Q56" s="5" t="s">
        <v>22</v>
      </c>
      <c r="X56" s="13"/>
    </row>
    <row r="57" spans="2:24" x14ac:dyDescent="0.25">
      <c r="B57" s="7">
        <v>44943</v>
      </c>
      <c r="E57" s="5" t="s">
        <v>17</v>
      </c>
      <c r="L57" s="12"/>
      <c r="Q57" s="5" t="s">
        <v>16</v>
      </c>
      <c r="X57" s="11"/>
    </row>
    <row r="58" spans="2:24" x14ac:dyDescent="0.25">
      <c r="B58" s="7">
        <v>44942</v>
      </c>
      <c r="E58" s="5" t="s">
        <v>15</v>
      </c>
      <c r="L58" s="16"/>
      <c r="Q58" s="5" t="s">
        <v>16</v>
      </c>
      <c r="X58" s="13"/>
    </row>
    <row r="59" spans="2:24" x14ac:dyDescent="0.25">
      <c r="B59" s="7">
        <v>44942</v>
      </c>
      <c r="E59" s="5" t="s">
        <v>15</v>
      </c>
      <c r="Q59" s="5" t="s">
        <v>30</v>
      </c>
      <c r="X59" s="11"/>
    </row>
    <row r="60" spans="2:24" x14ac:dyDescent="0.25">
      <c r="B60" s="7">
        <v>44942</v>
      </c>
      <c r="E60" s="5" t="s">
        <v>15</v>
      </c>
      <c r="L60" s="16"/>
      <c r="Q60" s="5" t="s">
        <v>30</v>
      </c>
      <c r="X60" s="13"/>
    </row>
    <row r="61" spans="2:24" x14ac:dyDescent="0.25">
      <c r="B61" s="7">
        <v>44943</v>
      </c>
      <c r="E61" s="5" t="s">
        <v>15</v>
      </c>
      <c r="L61" s="16"/>
      <c r="Q61" s="5" t="s">
        <v>22</v>
      </c>
      <c r="X61" s="11"/>
    </row>
    <row r="62" spans="2:24" x14ac:dyDescent="0.25">
      <c r="B62" s="7">
        <v>44943</v>
      </c>
      <c r="E62" s="5" t="s">
        <v>15</v>
      </c>
      <c r="Q62" s="5" t="s">
        <v>30</v>
      </c>
      <c r="X62" s="13"/>
    </row>
    <row r="63" spans="2:24" ht="15" x14ac:dyDescent="0.25">
      <c r="B63" s="7">
        <v>44943</v>
      </c>
      <c r="E63" s="5" t="s">
        <v>15</v>
      </c>
      <c r="L63" s="23"/>
      <c r="Q63" s="5" t="s">
        <v>30</v>
      </c>
      <c r="X63" s="11"/>
    </row>
    <row r="64" spans="2:24" x14ac:dyDescent="0.25">
      <c r="B64" s="7">
        <v>44943</v>
      </c>
      <c r="E64" s="5" t="s">
        <v>15</v>
      </c>
      <c r="P64" s="8"/>
      <c r="Q64" s="5" t="s">
        <v>16</v>
      </c>
      <c r="X64" s="14"/>
    </row>
    <row r="65" spans="2:24" x14ac:dyDescent="0.25">
      <c r="B65" s="7">
        <v>44944</v>
      </c>
      <c r="E65" s="5" t="s">
        <v>15</v>
      </c>
      <c r="Q65" s="5" t="s">
        <v>16</v>
      </c>
      <c r="X65" s="13"/>
    </row>
    <row r="66" spans="2:24" ht="15" x14ac:dyDescent="0.25">
      <c r="B66" s="7">
        <v>44944</v>
      </c>
      <c r="E66" s="5" t="s">
        <v>15</v>
      </c>
      <c r="L66" s="23"/>
      <c r="Q66" s="5" t="s">
        <v>18</v>
      </c>
      <c r="X66" s="13"/>
    </row>
    <row r="67" spans="2:24" x14ac:dyDescent="0.25">
      <c r="B67" s="7">
        <v>44944</v>
      </c>
      <c r="E67" s="5" t="s">
        <v>15</v>
      </c>
      <c r="Q67" s="5" t="s">
        <v>23</v>
      </c>
      <c r="X67" s="11"/>
    </row>
    <row r="68" spans="2:24" ht="15" x14ac:dyDescent="0.25">
      <c r="B68" s="7">
        <v>44944</v>
      </c>
      <c r="E68" s="5" t="s">
        <v>17</v>
      </c>
      <c r="L68" s="23"/>
      <c r="P68" s="8"/>
      <c r="Q68" s="5" t="s">
        <v>30</v>
      </c>
      <c r="X68" s="14"/>
    </row>
    <row r="69" spans="2:24" ht="74.25" customHeight="1" x14ac:dyDescent="0.25">
      <c r="B69" s="7">
        <v>44944</v>
      </c>
      <c r="E69" s="5" t="s">
        <v>17</v>
      </c>
      <c r="L69" s="23"/>
      <c r="P69" s="8"/>
      <c r="Q69" s="5" t="s">
        <v>30</v>
      </c>
      <c r="X69" s="14"/>
    </row>
    <row r="70" spans="2:24" ht="15" x14ac:dyDescent="0.25">
      <c r="B70" s="7">
        <v>44944</v>
      </c>
      <c r="E70" s="5" t="s">
        <v>17</v>
      </c>
      <c r="L70" s="23"/>
      <c r="Q70" s="5" t="s">
        <v>32</v>
      </c>
      <c r="X70" s="13"/>
    </row>
    <row r="71" spans="2:24" x14ac:dyDescent="0.25">
      <c r="B71" s="7">
        <v>44944</v>
      </c>
      <c r="Q71" s="5" t="s">
        <v>16</v>
      </c>
      <c r="X71" s="11"/>
    </row>
    <row r="72" spans="2:24" ht="15" x14ac:dyDescent="0.25">
      <c r="B72" s="7">
        <v>44944</v>
      </c>
      <c r="L72" s="23"/>
      <c r="Q72" s="5" t="s">
        <v>21</v>
      </c>
      <c r="X72" s="13"/>
    </row>
    <row r="73" spans="2:24" ht="15" x14ac:dyDescent="0.25">
      <c r="B73" s="7">
        <v>44945</v>
      </c>
      <c r="E73" s="5" t="s">
        <v>17</v>
      </c>
      <c r="H73" s="24"/>
      <c r="L73" s="25"/>
      <c r="Q73" s="5" t="s">
        <v>16</v>
      </c>
      <c r="X73" s="15"/>
    </row>
    <row r="74" spans="2:24" ht="15" x14ac:dyDescent="0.25">
      <c r="B74" s="7">
        <v>44945</v>
      </c>
      <c r="E74" s="5" t="s">
        <v>15</v>
      </c>
      <c r="L74" s="23"/>
      <c r="Q74" s="5" t="s">
        <v>24</v>
      </c>
      <c r="X74" s="13"/>
    </row>
    <row r="75" spans="2:24" ht="15" x14ac:dyDescent="0.25">
      <c r="B75" s="7">
        <v>44945</v>
      </c>
      <c r="E75" s="5" t="s">
        <v>17</v>
      </c>
      <c r="L75" s="23"/>
      <c r="Q75" s="5" t="s">
        <v>32</v>
      </c>
      <c r="X75" s="11"/>
    </row>
    <row r="76" spans="2:24" x14ac:dyDescent="0.25">
      <c r="B76" s="7">
        <v>44945</v>
      </c>
      <c r="H76" s="33"/>
      <c r="L76" s="34"/>
      <c r="Q76" s="5" t="s">
        <v>30</v>
      </c>
      <c r="X76" s="13"/>
    </row>
    <row r="77" spans="2:24" ht="15" x14ac:dyDescent="0.25">
      <c r="B77" s="7">
        <v>44945</v>
      </c>
      <c r="L77" s="23"/>
      <c r="M77" s="5"/>
      <c r="Q77" s="5" t="s">
        <v>22</v>
      </c>
      <c r="X77" s="11"/>
    </row>
    <row r="78" spans="2:24" ht="14.25" x14ac:dyDescent="0.25">
      <c r="B78" s="7">
        <v>44946</v>
      </c>
      <c r="E78" s="5" t="s">
        <v>15</v>
      </c>
      <c r="H78" s="35"/>
      <c r="J78" s="36"/>
      <c r="K78" s="35"/>
      <c r="L78" s="36"/>
      <c r="Q78" s="5" t="s">
        <v>21</v>
      </c>
      <c r="X78" s="13"/>
    </row>
    <row r="79" spans="2:24" ht="15" x14ac:dyDescent="0.25">
      <c r="B79" s="7">
        <v>44946</v>
      </c>
      <c r="E79" s="5" t="s">
        <v>15</v>
      </c>
      <c r="L79" s="23"/>
      <c r="Q79" s="5" t="s">
        <v>30</v>
      </c>
      <c r="X79" s="11"/>
    </row>
    <row r="80" spans="2:24" ht="15" x14ac:dyDescent="0.25">
      <c r="B80" s="7">
        <v>44946</v>
      </c>
      <c r="E80" s="5" t="s">
        <v>17</v>
      </c>
      <c r="L80" s="23"/>
      <c r="Q80" s="5" t="s">
        <v>30</v>
      </c>
      <c r="X80" s="13"/>
    </row>
    <row r="81" spans="2:24" ht="14.25" x14ac:dyDescent="0.25">
      <c r="B81" s="7">
        <v>44946</v>
      </c>
      <c r="E81" s="5" t="s">
        <v>17</v>
      </c>
      <c r="H81" s="35"/>
      <c r="J81" s="57"/>
      <c r="K81" s="35"/>
      <c r="L81" s="56"/>
      <c r="Q81" s="5" t="s">
        <v>21</v>
      </c>
      <c r="X81" s="11"/>
    </row>
    <row r="82" spans="2:24" ht="15" x14ac:dyDescent="0.25">
      <c r="B82" s="7">
        <v>44946</v>
      </c>
      <c r="E82" s="5" t="s">
        <v>15</v>
      </c>
      <c r="L82" s="23"/>
      <c r="Q82" s="5" t="s">
        <v>30</v>
      </c>
      <c r="X82" s="13"/>
    </row>
    <row r="83" spans="2:24" x14ac:dyDescent="0.25">
      <c r="B83" s="7">
        <v>44946</v>
      </c>
      <c r="E83" s="5" t="s">
        <v>17</v>
      </c>
      <c r="Q83" s="5" t="s">
        <v>21</v>
      </c>
      <c r="X83" s="11"/>
    </row>
    <row r="84" spans="2:24" ht="59.25" customHeight="1" x14ac:dyDescent="0.25">
      <c r="B84" s="7">
        <v>44946</v>
      </c>
      <c r="E84" s="5" t="s">
        <v>17</v>
      </c>
      <c r="L84" s="25"/>
      <c r="Q84" s="5" t="s">
        <v>32</v>
      </c>
    </row>
    <row r="85" spans="2:24" ht="15" x14ac:dyDescent="0.25">
      <c r="B85" s="7">
        <v>44949</v>
      </c>
      <c r="E85" s="5" t="s">
        <v>17</v>
      </c>
      <c r="L85" s="23"/>
      <c r="Q85" s="5" t="s">
        <v>18</v>
      </c>
    </row>
    <row r="86" spans="2:24" ht="15" x14ac:dyDescent="0.25">
      <c r="B86" s="7">
        <v>44949</v>
      </c>
      <c r="E86" s="5" t="s">
        <v>15</v>
      </c>
      <c r="L86" s="23"/>
      <c r="Q86" s="5" t="s">
        <v>23</v>
      </c>
    </row>
    <row r="87" spans="2:24" ht="15" x14ac:dyDescent="0.25">
      <c r="B87" s="7">
        <v>44949</v>
      </c>
      <c r="E87" s="5" t="s">
        <v>17</v>
      </c>
      <c r="L87" s="23"/>
      <c r="Q87" s="5" t="s">
        <v>16</v>
      </c>
    </row>
    <row r="88" spans="2:24" ht="14.25" x14ac:dyDescent="0.25">
      <c r="B88" s="7">
        <v>44949</v>
      </c>
      <c r="E88" s="5" t="s">
        <v>15</v>
      </c>
      <c r="J88" s="57"/>
      <c r="L88" s="56"/>
      <c r="Q88" s="5" t="s">
        <v>22</v>
      </c>
    </row>
    <row r="89" spans="2:24" x14ac:dyDescent="0.25">
      <c r="B89" s="7">
        <v>44949</v>
      </c>
      <c r="E89" s="5" t="s">
        <v>15</v>
      </c>
      <c r="Q89" s="5" t="s">
        <v>30</v>
      </c>
    </row>
    <row r="90" spans="2:24" ht="15" x14ac:dyDescent="0.25">
      <c r="B90" s="7">
        <v>44949</v>
      </c>
      <c r="E90" s="5" t="s">
        <v>15</v>
      </c>
      <c r="L90" s="23"/>
      <c r="Q90" s="5" t="s">
        <v>32</v>
      </c>
    </row>
    <row r="91" spans="2:24" ht="15" x14ac:dyDescent="0.25">
      <c r="B91" s="7">
        <v>44949</v>
      </c>
      <c r="E91" s="5" t="s">
        <v>15</v>
      </c>
      <c r="L91" s="23"/>
      <c r="Q91" s="5" t="s">
        <v>16</v>
      </c>
    </row>
    <row r="92" spans="2:24" ht="15" x14ac:dyDescent="0.25">
      <c r="B92" s="7">
        <v>44949</v>
      </c>
      <c r="E92" s="5" t="s">
        <v>17</v>
      </c>
      <c r="F92" s="5"/>
      <c r="J92" s="35"/>
      <c r="L92" s="97"/>
      <c r="Q92" s="5" t="s">
        <v>20</v>
      </c>
    </row>
    <row r="93" spans="2:24" ht="15" x14ac:dyDescent="0.25">
      <c r="B93" s="7">
        <v>44949</v>
      </c>
      <c r="E93" s="5" t="s">
        <v>17</v>
      </c>
      <c r="L93" s="23"/>
      <c r="Q93" s="5" t="s">
        <v>21</v>
      </c>
    </row>
    <row r="94" spans="2:24" ht="14.25" x14ac:dyDescent="0.25">
      <c r="B94" s="7">
        <v>44950</v>
      </c>
      <c r="E94" s="5" t="s">
        <v>15</v>
      </c>
      <c r="L94" s="35"/>
      <c r="Q94" s="5" t="s">
        <v>30</v>
      </c>
    </row>
    <row r="95" spans="2:24" ht="15" x14ac:dyDescent="0.25">
      <c r="B95" s="7">
        <v>44950</v>
      </c>
      <c r="E95" s="5" t="s">
        <v>17</v>
      </c>
      <c r="L95" s="23"/>
      <c r="Q95" s="5" t="s">
        <v>32</v>
      </c>
    </row>
    <row r="96" spans="2:24" ht="15" x14ac:dyDescent="0.25">
      <c r="B96" s="7">
        <v>44950</v>
      </c>
      <c r="E96" s="5" t="s">
        <v>15</v>
      </c>
      <c r="L96" s="23"/>
      <c r="Q96" s="5" t="s">
        <v>18</v>
      </c>
    </row>
    <row r="97" spans="1:17" ht="15" x14ac:dyDescent="0.25">
      <c r="B97" s="7">
        <v>44950</v>
      </c>
      <c r="E97" s="5" t="s">
        <v>15</v>
      </c>
      <c r="L97" s="23"/>
      <c r="Q97" s="5" t="s">
        <v>32</v>
      </c>
    </row>
    <row r="98" spans="1:17" ht="15" x14ac:dyDescent="0.25">
      <c r="B98" s="76">
        <v>44951</v>
      </c>
      <c r="E98" s="5" t="s">
        <v>15</v>
      </c>
      <c r="N98" s="99"/>
      <c r="Q98" s="5" t="s">
        <v>19</v>
      </c>
    </row>
    <row r="99" spans="1:17" ht="15" x14ac:dyDescent="0.25">
      <c r="B99" s="76">
        <v>44951</v>
      </c>
      <c r="E99" s="5" t="s">
        <v>17</v>
      </c>
      <c r="L99" s="23"/>
      <c r="Q99" s="5" t="s">
        <v>32</v>
      </c>
    </row>
    <row r="100" spans="1:17" ht="15" x14ac:dyDescent="0.25">
      <c r="B100" s="7">
        <v>44951</v>
      </c>
      <c r="E100" s="5" t="s">
        <v>17</v>
      </c>
      <c r="H100" s="77"/>
      <c r="I100" s="78"/>
      <c r="L100" s="23"/>
      <c r="Q100" s="5" t="s">
        <v>18</v>
      </c>
    </row>
    <row r="101" spans="1:17" ht="15" x14ac:dyDescent="0.25">
      <c r="B101" s="37">
        <v>44951</v>
      </c>
      <c r="E101" s="5" t="s">
        <v>17</v>
      </c>
      <c r="L101" s="23"/>
      <c r="M101" s="79"/>
      <c r="Q101" s="5" t="s">
        <v>30</v>
      </c>
    </row>
    <row r="102" spans="1:17" ht="15" x14ac:dyDescent="0.25">
      <c r="B102" s="37">
        <v>44951</v>
      </c>
      <c r="E102" s="5" t="s">
        <v>15</v>
      </c>
      <c r="L102" s="23"/>
      <c r="Q102" s="5" t="s">
        <v>30</v>
      </c>
    </row>
    <row r="103" spans="1:17" ht="15" x14ac:dyDescent="0.25">
      <c r="A103" s="93"/>
      <c r="B103" s="37">
        <v>44951</v>
      </c>
      <c r="E103" s="5" t="s">
        <v>15</v>
      </c>
      <c r="H103" s="35"/>
      <c r="L103" s="23"/>
      <c r="Q103" s="5" t="s">
        <v>16</v>
      </c>
    </row>
    <row r="104" spans="1:17" ht="15" x14ac:dyDescent="0.25">
      <c r="B104" s="37">
        <v>44951</v>
      </c>
      <c r="E104" s="5" t="s">
        <v>15</v>
      </c>
      <c r="J104" s="36"/>
      <c r="L104" s="23"/>
      <c r="Q104" s="5" t="s">
        <v>30</v>
      </c>
    </row>
    <row r="105" spans="1:17" ht="15" x14ac:dyDescent="0.25">
      <c r="B105" s="37">
        <v>44951</v>
      </c>
      <c r="E105" s="5" t="s">
        <v>15</v>
      </c>
      <c r="L105" s="23"/>
      <c r="Q105" s="5" t="s">
        <v>16</v>
      </c>
    </row>
    <row r="106" spans="1:17" ht="15" x14ac:dyDescent="0.25">
      <c r="B106" s="7">
        <v>44951</v>
      </c>
      <c r="E106" s="5" t="s">
        <v>15</v>
      </c>
      <c r="L106" s="23"/>
      <c r="Q106" s="5" t="s">
        <v>16</v>
      </c>
    </row>
    <row r="107" spans="1:17" ht="15" x14ac:dyDescent="0.25">
      <c r="B107" s="7">
        <v>44952</v>
      </c>
      <c r="E107" s="5" t="s">
        <v>15</v>
      </c>
      <c r="L107" s="23"/>
      <c r="Q107" s="5" t="s">
        <v>30</v>
      </c>
    </row>
    <row r="108" spans="1:17" ht="15" x14ac:dyDescent="0.25">
      <c r="B108" s="7">
        <v>44952</v>
      </c>
      <c r="E108" s="5" t="s">
        <v>15</v>
      </c>
      <c r="L108" s="23"/>
      <c r="Q108" s="5" t="s">
        <v>30</v>
      </c>
    </row>
    <row r="109" spans="1:17" ht="15" x14ac:dyDescent="0.25">
      <c r="B109" s="7">
        <v>44952</v>
      </c>
      <c r="E109" s="5" t="s">
        <v>17</v>
      </c>
      <c r="L109" s="23"/>
      <c r="Q109" s="5" t="s">
        <v>21</v>
      </c>
    </row>
    <row r="110" spans="1:17" ht="15" x14ac:dyDescent="0.25">
      <c r="B110" s="7">
        <v>44952</v>
      </c>
      <c r="E110" s="5" t="s">
        <v>15</v>
      </c>
      <c r="L110" s="23"/>
      <c r="Q110" s="5" t="s">
        <v>30</v>
      </c>
    </row>
    <row r="111" spans="1:17" ht="15" x14ac:dyDescent="0.25">
      <c r="B111" s="7">
        <v>44952</v>
      </c>
      <c r="E111" s="5" t="s">
        <v>15</v>
      </c>
      <c r="L111" s="23"/>
      <c r="Q111" s="5" t="s">
        <v>32</v>
      </c>
    </row>
    <row r="112" spans="1:17" ht="15" x14ac:dyDescent="0.25">
      <c r="B112" s="7">
        <v>44956</v>
      </c>
      <c r="E112" s="5" t="s">
        <v>15</v>
      </c>
      <c r="L112" s="23"/>
      <c r="Q112" s="5" t="s">
        <v>30</v>
      </c>
    </row>
    <row r="113" spans="1:18" ht="15" x14ac:dyDescent="0.25">
      <c r="B113" s="7">
        <v>44956</v>
      </c>
      <c r="E113" s="5" t="s">
        <v>17</v>
      </c>
      <c r="L113" s="23"/>
      <c r="Q113" s="5" t="s">
        <v>21</v>
      </c>
    </row>
    <row r="114" spans="1:18" ht="15" x14ac:dyDescent="0.25">
      <c r="B114" s="7">
        <v>44956</v>
      </c>
      <c r="E114" s="5" t="s">
        <v>17</v>
      </c>
      <c r="L114" s="23"/>
      <c r="M114" s="58"/>
      <c r="Q114" s="5" t="s">
        <v>32</v>
      </c>
    </row>
    <row r="115" spans="1:18" ht="15" x14ac:dyDescent="0.25">
      <c r="B115" s="7">
        <v>44956</v>
      </c>
      <c r="E115" s="5" t="s">
        <v>17</v>
      </c>
      <c r="L115" s="23"/>
      <c r="Q115" s="5" t="s">
        <v>32</v>
      </c>
    </row>
    <row r="116" spans="1:18" ht="15" x14ac:dyDescent="0.25">
      <c r="B116" s="7">
        <v>44956</v>
      </c>
      <c r="E116" s="5" t="s">
        <v>15</v>
      </c>
      <c r="J116" s="35"/>
      <c r="K116" s="35"/>
      <c r="L116" s="23"/>
      <c r="Q116" s="5" t="s">
        <v>16</v>
      </c>
    </row>
    <row r="117" spans="1:18" s="17" customFormat="1" ht="15" x14ac:dyDescent="0.25">
      <c r="A117" s="93"/>
      <c r="B117" s="54">
        <v>44957</v>
      </c>
      <c r="E117" s="17" t="s">
        <v>15</v>
      </c>
      <c r="L117" s="59"/>
      <c r="M117" s="55"/>
      <c r="N117" s="8"/>
      <c r="O117" s="75"/>
      <c r="P117" s="5"/>
      <c r="Q117" s="5" t="s">
        <v>16</v>
      </c>
      <c r="R117" s="5"/>
    </row>
    <row r="118" spans="1:18" ht="15" x14ac:dyDescent="0.25">
      <c r="B118" s="7">
        <v>44957</v>
      </c>
      <c r="E118" s="5" t="s">
        <v>15</v>
      </c>
      <c r="L118" s="23"/>
      <c r="Q118" s="5" t="s">
        <v>16</v>
      </c>
    </row>
    <row r="119" spans="1:18" ht="15" x14ac:dyDescent="0.25">
      <c r="B119" s="7">
        <v>44957</v>
      </c>
      <c r="E119" s="5" t="s">
        <v>15</v>
      </c>
      <c r="H119" s="35"/>
      <c r="L119" s="25"/>
      <c r="Q119" s="5" t="s">
        <v>16</v>
      </c>
    </row>
    <row r="120" spans="1:18" ht="15" x14ac:dyDescent="0.25">
      <c r="B120" s="7">
        <v>44957</v>
      </c>
      <c r="E120" s="5" t="s">
        <v>17</v>
      </c>
      <c r="H120" s="35"/>
      <c r="L120" s="25"/>
      <c r="Q120" s="5" t="s">
        <v>16</v>
      </c>
    </row>
    <row r="121" spans="1:18" ht="15" x14ac:dyDescent="0.25">
      <c r="B121" s="7">
        <v>44957</v>
      </c>
      <c r="E121" s="5" t="s">
        <v>15</v>
      </c>
      <c r="L121" s="23"/>
      <c r="Q121" s="5" t="s">
        <v>22</v>
      </c>
    </row>
    <row r="122" spans="1:18" ht="15" x14ac:dyDescent="0.25">
      <c r="B122" s="7">
        <v>44957</v>
      </c>
      <c r="E122" s="5" t="s">
        <v>17</v>
      </c>
      <c r="L122" s="23"/>
      <c r="Q122" s="5" t="s">
        <v>22</v>
      </c>
    </row>
    <row r="123" spans="1:18" ht="15" x14ac:dyDescent="0.25">
      <c r="B123" s="7">
        <v>44957</v>
      </c>
      <c r="E123" s="5" t="s">
        <v>15</v>
      </c>
      <c r="L123" s="23"/>
      <c r="Q123" s="5" t="s">
        <v>19</v>
      </c>
    </row>
    <row r="124" spans="1:18" ht="15" x14ac:dyDescent="0.25">
      <c r="B124" s="7">
        <v>44957</v>
      </c>
      <c r="E124" s="5" t="s">
        <v>17</v>
      </c>
      <c r="L124" s="23"/>
      <c r="Q124" s="5" t="s">
        <v>16</v>
      </c>
    </row>
    <row r="125" spans="1:18" ht="15" x14ac:dyDescent="0.25">
      <c r="B125" s="7">
        <v>44957</v>
      </c>
      <c r="E125" s="5" t="s">
        <v>17</v>
      </c>
      <c r="L125" s="23"/>
      <c r="Q125" s="5" t="s">
        <v>16</v>
      </c>
    </row>
    <row r="126" spans="1:18" s="62" customFormat="1" ht="15" x14ac:dyDescent="0.25">
      <c r="A126" s="94"/>
      <c r="B126" s="64">
        <v>44958</v>
      </c>
      <c r="E126" s="62" t="s">
        <v>15</v>
      </c>
      <c r="L126" s="65"/>
      <c r="M126" s="66"/>
      <c r="N126" s="8"/>
      <c r="O126" s="75"/>
      <c r="P126" s="5"/>
      <c r="Q126" s="5" t="s">
        <v>19</v>
      </c>
      <c r="R126" s="5"/>
    </row>
    <row r="127" spans="1:18" ht="15" x14ac:dyDescent="0.25">
      <c r="B127" s="7">
        <v>44958</v>
      </c>
      <c r="E127" s="5" t="s">
        <v>17</v>
      </c>
      <c r="L127" s="23"/>
      <c r="Q127" s="5" t="s">
        <v>19</v>
      </c>
    </row>
    <row r="128" spans="1:18" ht="15" x14ac:dyDescent="0.25">
      <c r="B128" s="7">
        <v>44958</v>
      </c>
      <c r="E128" s="5" t="s">
        <v>15</v>
      </c>
      <c r="L128" s="23"/>
      <c r="Q128" s="5" t="s">
        <v>30</v>
      </c>
    </row>
    <row r="129" spans="2:17" ht="15" x14ac:dyDescent="0.25">
      <c r="B129" s="7">
        <v>44958</v>
      </c>
      <c r="E129" s="5" t="s">
        <v>15</v>
      </c>
      <c r="L129" s="23"/>
      <c r="Q129" s="5" t="s">
        <v>20</v>
      </c>
    </row>
    <row r="130" spans="2:17" ht="14.25" x14ac:dyDescent="0.25">
      <c r="B130" s="7">
        <v>44959</v>
      </c>
      <c r="E130" s="5" t="s">
        <v>17</v>
      </c>
      <c r="H130" s="80"/>
      <c r="L130" s="81"/>
      <c r="Q130" s="5" t="s">
        <v>30</v>
      </c>
    </row>
    <row r="131" spans="2:17" x14ac:dyDescent="0.25">
      <c r="B131" s="7">
        <v>44959</v>
      </c>
      <c r="E131" s="5" t="s">
        <v>15</v>
      </c>
      <c r="Q131" s="5" t="s">
        <v>32</v>
      </c>
    </row>
    <row r="132" spans="2:17" ht="15" x14ac:dyDescent="0.25">
      <c r="B132" s="7">
        <v>44959</v>
      </c>
      <c r="E132" s="5" t="s">
        <v>15</v>
      </c>
      <c r="L132" s="23"/>
      <c r="Q132" s="5" t="s">
        <v>30</v>
      </c>
    </row>
    <row r="133" spans="2:17" ht="15" x14ac:dyDescent="0.25">
      <c r="B133" s="7">
        <v>44959</v>
      </c>
      <c r="E133" s="5" t="s">
        <v>15</v>
      </c>
      <c r="L133" s="23"/>
      <c r="Q133" s="5" t="s">
        <v>30</v>
      </c>
    </row>
    <row r="134" spans="2:17" ht="15" x14ac:dyDescent="0.25">
      <c r="B134" s="7">
        <v>44959</v>
      </c>
      <c r="E134" s="5" t="s">
        <v>15</v>
      </c>
      <c r="L134" s="23"/>
      <c r="Q134" s="5" t="s">
        <v>22</v>
      </c>
    </row>
    <row r="135" spans="2:17" ht="15" x14ac:dyDescent="0.25">
      <c r="B135" s="7">
        <v>44959</v>
      </c>
      <c r="E135" s="5" t="s">
        <v>15</v>
      </c>
      <c r="H135" s="81"/>
      <c r="L135" s="23"/>
      <c r="Q135" s="5" t="s">
        <v>30</v>
      </c>
    </row>
    <row r="136" spans="2:17" ht="15" x14ac:dyDescent="0.25">
      <c r="B136" s="7">
        <v>44959</v>
      </c>
      <c r="E136" s="5" t="s">
        <v>17</v>
      </c>
      <c r="L136" s="82"/>
      <c r="Q136" s="5" t="s">
        <v>23</v>
      </c>
    </row>
    <row r="137" spans="2:17" x14ac:dyDescent="0.25">
      <c r="B137" s="7">
        <v>44960</v>
      </c>
      <c r="E137" s="5" t="s">
        <v>15</v>
      </c>
      <c r="Q137" s="5" t="s">
        <v>30</v>
      </c>
    </row>
    <row r="138" spans="2:17" ht="15" x14ac:dyDescent="0.25">
      <c r="B138" s="7">
        <v>44960</v>
      </c>
      <c r="E138" s="5" t="s">
        <v>15</v>
      </c>
      <c r="L138" s="23"/>
      <c r="Q138" s="5" t="s">
        <v>16</v>
      </c>
    </row>
    <row r="139" spans="2:17" ht="15" x14ac:dyDescent="0.25">
      <c r="B139" s="7">
        <v>44960</v>
      </c>
      <c r="E139" s="5" t="s">
        <v>17</v>
      </c>
      <c r="L139" s="23"/>
      <c r="Q139" s="5" t="s">
        <v>16</v>
      </c>
    </row>
    <row r="140" spans="2:17" ht="15" x14ac:dyDescent="0.25">
      <c r="B140" s="7">
        <v>44960</v>
      </c>
      <c r="E140" s="5" t="s">
        <v>15</v>
      </c>
      <c r="L140" s="23"/>
      <c r="Q140" s="5" t="s">
        <v>16</v>
      </c>
    </row>
    <row r="141" spans="2:17" ht="15" x14ac:dyDescent="0.25">
      <c r="B141" s="7">
        <v>44960</v>
      </c>
      <c r="E141" s="5" t="s">
        <v>17</v>
      </c>
      <c r="L141" s="23"/>
      <c r="Q141" s="5" t="s">
        <v>22</v>
      </c>
    </row>
    <row r="142" spans="2:17" ht="15" x14ac:dyDescent="0.25">
      <c r="B142" s="7">
        <v>44960</v>
      </c>
      <c r="E142" s="5" t="s">
        <v>17</v>
      </c>
      <c r="L142" s="25"/>
      <c r="Q142" s="5" t="s">
        <v>32</v>
      </c>
    </row>
    <row r="143" spans="2:17" ht="15" x14ac:dyDescent="0.25">
      <c r="B143" s="7">
        <v>44963</v>
      </c>
      <c r="E143" s="5" t="s">
        <v>15</v>
      </c>
      <c r="L143" s="23"/>
      <c r="Q143" s="5" t="s">
        <v>30</v>
      </c>
    </row>
    <row r="144" spans="2:17" ht="15" x14ac:dyDescent="0.25">
      <c r="B144" s="7">
        <v>44963</v>
      </c>
      <c r="E144" s="5" t="s">
        <v>17</v>
      </c>
      <c r="L144" s="23"/>
      <c r="Q144" s="5" t="s">
        <v>21</v>
      </c>
    </row>
    <row r="145" spans="1:18" ht="15" x14ac:dyDescent="0.25">
      <c r="B145" s="7">
        <v>44963</v>
      </c>
      <c r="E145" s="5" t="s">
        <v>17</v>
      </c>
      <c r="L145" s="23"/>
      <c r="Q145" s="5" t="s">
        <v>16</v>
      </c>
    </row>
    <row r="146" spans="1:18" ht="15" x14ac:dyDescent="0.25">
      <c r="B146" s="7">
        <v>44963</v>
      </c>
      <c r="E146" s="5" t="s">
        <v>17</v>
      </c>
      <c r="L146" s="23"/>
      <c r="Q146" s="5" t="s">
        <v>30</v>
      </c>
    </row>
    <row r="147" spans="1:18" x14ac:dyDescent="0.25">
      <c r="B147" s="7">
        <v>44963</v>
      </c>
      <c r="E147" s="5" t="s">
        <v>15</v>
      </c>
      <c r="Q147" s="5" t="s">
        <v>16</v>
      </c>
    </row>
    <row r="148" spans="1:18" ht="15" x14ac:dyDescent="0.25">
      <c r="B148" s="7">
        <v>44963</v>
      </c>
      <c r="E148" s="5" t="s">
        <v>15</v>
      </c>
      <c r="L148" s="23"/>
      <c r="Q148" s="5" t="s">
        <v>30</v>
      </c>
    </row>
    <row r="149" spans="1:18" x14ac:dyDescent="0.25">
      <c r="B149" s="7">
        <v>44963</v>
      </c>
      <c r="E149" s="5" t="s">
        <v>15</v>
      </c>
      <c r="Q149" s="5" t="s">
        <v>21</v>
      </c>
    </row>
    <row r="150" spans="1:18" ht="15" x14ac:dyDescent="0.25">
      <c r="B150" s="7">
        <v>44964</v>
      </c>
      <c r="E150" s="5" t="s">
        <v>15</v>
      </c>
      <c r="L150" s="23"/>
      <c r="Q150" s="5" t="s">
        <v>22</v>
      </c>
    </row>
    <row r="151" spans="1:18" ht="15" x14ac:dyDescent="0.25">
      <c r="B151" s="7">
        <v>44964</v>
      </c>
      <c r="E151" s="5" t="s">
        <v>17</v>
      </c>
      <c r="L151" s="23"/>
      <c r="Q151" s="5" t="s">
        <v>21</v>
      </c>
    </row>
    <row r="152" spans="1:18" x14ac:dyDescent="0.25">
      <c r="B152" s="7">
        <v>44964</v>
      </c>
      <c r="E152" s="5" t="s">
        <v>15</v>
      </c>
      <c r="Q152" s="5" t="s">
        <v>30</v>
      </c>
    </row>
    <row r="153" spans="1:18" ht="15" x14ac:dyDescent="0.25">
      <c r="B153" s="7">
        <v>44964</v>
      </c>
      <c r="E153" s="5" t="s">
        <v>17</v>
      </c>
      <c r="H153" s="81"/>
      <c r="L153" s="63"/>
      <c r="Q153" s="5" t="s">
        <v>24</v>
      </c>
    </row>
    <row r="154" spans="1:18" ht="15" x14ac:dyDescent="0.25">
      <c r="B154" s="7">
        <v>44964</v>
      </c>
      <c r="E154" s="5" t="s">
        <v>15</v>
      </c>
      <c r="L154" s="23"/>
      <c r="Q154" s="5" t="s">
        <v>32</v>
      </c>
    </row>
    <row r="155" spans="1:18" ht="15" x14ac:dyDescent="0.25">
      <c r="B155" s="7">
        <v>44964</v>
      </c>
      <c r="E155" s="5" t="s">
        <v>17</v>
      </c>
      <c r="L155" s="23"/>
      <c r="Q155" s="5" t="s">
        <v>32</v>
      </c>
    </row>
    <row r="156" spans="1:18" ht="15" x14ac:dyDescent="0.25">
      <c r="B156" s="7">
        <v>44964</v>
      </c>
      <c r="E156" s="5" t="s">
        <v>17</v>
      </c>
      <c r="L156" s="23"/>
      <c r="Q156" s="5" t="s">
        <v>21</v>
      </c>
    </row>
    <row r="157" spans="1:18" ht="15" x14ac:dyDescent="0.25">
      <c r="B157" s="7">
        <v>44964</v>
      </c>
      <c r="E157" s="5" t="s">
        <v>17</v>
      </c>
      <c r="L157" s="23"/>
      <c r="Q157" s="5" t="s">
        <v>32</v>
      </c>
    </row>
    <row r="158" spans="1:18" x14ac:dyDescent="0.25">
      <c r="B158" s="7">
        <v>44965</v>
      </c>
      <c r="E158" s="5" t="s">
        <v>17</v>
      </c>
      <c r="Q158" s="5" t="s">
        <v>16</v>
      </c>
    </row>
    <row r="159" spans="1:18" s="17" customFormat="1" x14ac:dyDescent="0.25">
      <c r="A159" s="93"/>
      <c r="B159" s="54">
        <v>44965</v>
      </c>
      <c r="E159" s="17" t="s">
        <v>15</v>
      </c>
      <c r="M159" s="55"/>
      <c r="N159" s="8"/>
      <c r="O159" s="75"/>
      <c r="P159" s="5"/>
      <c r="Q159" s="5" t="s">
        <v>16</v>
      </c>
      <c r="R159" s="5"/>
    </row>
    <row r="160" spans="1:18" ht="15" x14ac:dyDescent="0.25">
      <c r="B160" s="7">
        <v>44965</v>
      </c>
      <c r="E160" s="5" t="s">
        <v>15</v>
      </c>
      <c r="L160" s="23"/>
      <c r="Q160" s="5" t="s">
        <v>16</v>
      </c>
    </row>
    <row r="161" spans="2:17" ht="15" x14ac:dyDescent="0.25">
      <c r="B161" s="7">
        <v>44965</v>
      </c>
      <c r="E161" s="5" t="s">
        <v>15</v>
      </c>
      <c r="L161" s="23"/>
      <c r="Q161" s="5" t="s">
        <v>16</v>
      </c>
    </row>
    <row r="162" spans="2:17" ht="15" x14ac:dyDescent="0.25">
      <c r="B162" s="7">
        <v>44965</v>
      </c>
      <c r="E162" s="5" t="s">
        <v>15</v>
      </c>
      <c r="L162" s="23"/>
      <c r="Q162" s="5" t="s">
        <v>18</v>
      </c>
    </row>
    <row r="163" spans="2:17" x14ac:dyDescent="0.25">
      <c r="B163" s="7">
        <v>44965</v>
      </c>
      <c r="E163" s="5" t="s">
        <v>15</v>
      </c>
      <c r="Q163" s="5" t="s">
        <v>30</v>
      </c>
    </row>
    <row r="164" spans="2:17" ht="15" x14ac:dyDescent="0.25">
      <c r="B164" s="7">
        <v>44965</v>
      </c>
      <c r="E164" s="5" t="s">
        <v>15</v>
      </c>
      <c r="L164" s="23"/>
      <c r="M164" s="5"/>
      <c r="Q164" s="5" t="s">
        <v>25</v>
      </c>
    </row>
    <row r="165" spans="2:17" x14ac:dyDescent="0.25">
      <c r="B165" s="7">
        <v>44966</v>
      </c>
      <c r="E165" s="5" t="s">
        <v>15</v>
      </c>
      <c r="Q165" s="5" t="s">
        <v>16</v>
      </c>
    </row>
    <row r="166" spans="2:17" ht="15" x14ac:dyDescent="0.25">
      <c r="B166" s="7">
        <v>44966</v>
      </c>
      <c r="E166" s="5" t="s">
        <v>15</v>
      </c>
      <c r="L166" s="23"/>
      <c r="Q166" s="5" t="s">
        <v>23</v>
      </c>
    </row>
    <row r="167" spans="2:17" x14ac:dyDescent="0.25">
      <c r="B167" s="7">
        <v>44966</v>
      </c>
      <c r="E167" s="5" t="s">
        <v>15</v>
      </c>
    </row>
    <row r="168" spans="2:17" x14ac:dyDescent="0.25">
      <c r="B168" s="7">
        <v>44966</v>
      </c>
      <c r="E168" s="5" t="s">
        <v>15</v>
      </c>
      <c r="N168" s="100"/>
      <c r="Q168" s="5" t="s">
        <v>16</v>
      </c>
    </row>
    <row r="169" spans="2:17" ht="15" x14ac:dyDescent="0.25">
      <c r="B169" s="7">
        <v>44966</v>
      </c>
      <c r="E169" s="5" t="s">
        <v>15</v>
      </c>
      <c r="L169" s="23"/>
      <c r="Q169" s="5" t="s">
        <v>16</v>
      </c>
    </row>
    <row r="170" spans="2:17" x14ac:dyDescent="0.25">
      <c r="B170" s="7">
        <v>44966</v>
      </c>
      <c r="E170" s="5" t="s">
        <v>17</v>
      </c>
      <c r="Q170" s="5" t="s">
        <v>16</v>
      </c>
    </row>
    <row r="171" spans="2:17" ht="15" x14ac:dyDescent="0.25">
      <c r="B171" s="7">
        <v>44966</v>
      </c>
      <c r="E171" s="5" t="s">
        <v>17</v>
      </c>
      <c r="L171" s="23"/>
      <c r="Q171" s="5" t="s">
        <v>30</v>
      </c>
    </row>
    <row r="172" spans="2:17" x14ac:dyDescent="0.25">
      <c r="B172" s="7">
        <v>44966</v>
      </c>
      <c r="E172" s="5" t="s">
        <v>15</v>
      </c>
      <c r="Q172" s="5" t="s">
        <v>30</v>
      </c>
    </row>
    <row r="173" spans="2:17" ht="15" x14ac:dyDescent="0.25">
      <c r="B173" s="7">
        <v>44966</v>
      </c>
      <c r="E173" s="5" t="s">
        <v>15</v>
      </c>
      <c r="L173" s="23"/>
      <c r="Q173" s="5" t="s">
        <v>20</v>
      </c>
    </row>
    <row r="174" spans="2:17" x14ac:dyDescent="0.25">
      <c r="B174" s="7">
        <v>44967</v>
      </c>
      <c r="E174" s="5" t="s">
        <v>15</v>
      </c>
      <c r="Q174" s="5" t="s">
        <v>16</v>
      </c>
    </row>
    <row r="175" spans="2:17" x14ac:dyDescent="0.25">
      <c r="B175" s="7">
        <v>44967</v>
      </c>
      <c r="E175" s="5" t="s">
        <v>15</v>
      </c>
      <c r="Q175" s="5" t="s">
        <v>22</v>
      </c>
    </row>
    <row r="176" spans="2:17" ht="15" x14ac:dyDescent="0.25">
      <c r="B176" s="7">
        <v>44967</v>
      </c>
      <c r="E176" s="5" t="s">
        <v>17</v>
      </c>
      <c r="L176" s="23"/>
      <c r="Q176" s="5" t="s">
        <v>19</v>
      </c>
    </row>
    <row r="177" spans="1:17" x14ac:dyDescent="0.25">
      <c r="B177" s="7">
        <v>44967</v>
      </c>
      <c r="E177" s="5" t="s">
        <v>15</v>
      </c>
      <c r="Q177" s="5" t="s">
        <v>16</v>
      </c>
    </row>
    <row r="178" spans="1:17" ht="15" x14ac:dyDescent="0.25">
      <c r="B178" s="7">
        <v>44967</v>
      </c>
      <c r="E178" s="5" t="s">
        <v>15</v>
      </c>
      <c r="L178" s="23"/>
    </row>
    <row r="179" spans="1:17" ht="15" x14ac:dyDescent="0.25">
      <c r="A179" s="95"/>
      <c r="B179" s="7">
        <v>44967</v>
      </c>
      <c r="E179" s="5" t="s">
        <v>15</v>
      </c>
      <c r="H179" s="81"/>
      <c r="L179" s="23"/>
      <c r="Q179" s="5" t="s">
        <v>16</v>
      </c>
    </row>
    <row r="180" spans="1:17" ht="15" x14ac:dyDescent="0.25">
      <c r="B180" s="7">
        <v>44967</v>
      </c>
      <c r="E180" s="5" t="s">
        <v>15</v>
      </c>
      <c r="L180" s="23"/>
      <c r="Q180" s="5" t="s">
        <v>16</v>
      </c>
    </row>
    <row r="181" spans="1:17" ht="15" x14ac:dyDescent="0.25">
      <c r="B181" s="7">
        <v>44970</v>
      </c>
      <c r="E181" s="5" t="s">
        <v>17</v>
      </c>
      <c r="L181" s="23"/>
      <c r="Q181" s="5" t="s">
        <v>16</v>
      </c>
    </row>
    <row r="182" spans="1:17" x14ac:dyDescent="0.25">
      <c r="B182" s="7">
        <v>44970</v>
      </c>
      <c r="E182" s="5" t="s">
        <v>15</v>
      </c>
      <c r="Q182" s="5" t="s">
        <v>16</v>
      </c>
    </row>
    <row r="183" spans="1:17" x14ac:dyDescent="0.25">
      <c r="B183" s="7">
        <v>44970</v>
      </c>
      <c r="E183" s="5" t="s">
        <v>15</v>
      </c>
      <c r="Q183" s="5" t="s">
        <v>30</v>
      </c>
    </row>
    <row r="184" spans="1:17" ht="15" x14ac:dyDescent="0.25">
      <c r="B184" s="7">
        <v>44970</v>
      </c>
      <c r="E184" s="5" t="s">
        <v>15</v>
      </c>
      <c r="L184" s="23"/>
      <c r="Q184" s="5" t="s">
        <v>30</v>
      </c>
    </row>
    <row r="185" spans="1:17" ht="15" x14ac:dyDescent="0.25">
      <c r="B185" s="7">
        <v>44970</v>
      </c>
      <c r="E185" s="5" t="s">
        <v>15</v>
      </c>
      <c r="L185" s="23"/>
      <c r="Q185" s="5" t="s">
        <v>23</v>
      </c>
    </row>
    <row r="186" spans="1:17" ht="15" x14ac:dyDescent="0.25">
      <c r="B186" s="7">
        <v>44970</v>
      </c>
      <c r="E186" s="5" t="s">
        <v>15</v>
      </c>
      <c r="L186" s="23"/>
      <c r="Q186" s="5" t="s">
        <v>16</v>
      </c>
    </row>
    <row r="187" spans="1:17" ht="15" x14ac:dyDescent="0.25">
      <c r="B187" s="7">
        <v>44970</v>
      </c>
      <c r="E187" s="5" t="s">
        <v>15</v>
      </c>
      <c r="L187" s="23"/>
      <c r="Q187" s="5" t="s">
        <v>30</v>
      </c>
    </row>
    <row r="188" spans="1:17" ht="15" x14ac:dyDescent="0.25">
      <c r="B188" s="7">
        <v>44970</v>
      </c>
      <c r="E188" s="5" t="s">
        <v>15</v>
      </c>
      <c r="L188" s="23"/>
      <c r="Q188" s="5" t="s">
        <v>30</v>
      </c>
    </row>
    <row r="189" spans="1:17" ht="15" x14ac:dyDescent="0.25">
      <c r="B189" s="7">
        <v>44970</v>
      </c>
      <c r="E189" s="5" t="s">
        <v>15</v>
      </c>
      <c r="L189" s="23"/>
      <c r="Q189" s="5" t="s">
        <v>19</v>
      </c>
    </row>
    <row r="190" spans="1:17" ht="15" x14ac:dyDescent="0.25">
      <c r="B190" s="7">
        <v>44970</v>
      </c>
      <c r="E190" s="5" t="s">
        <v>17</v>
      </c>
      <c r="L190" s="23"/>
      <c r="Q190" s="5" t="s">
        <v>16</v>
      </c>
    </row>
    <row r="191" spans="1:17" ht="15" x14ac:dyDescent="0.25">
      <c r="B191" s="7">
        <v>44970</v>
      </c>
      <c r="E191" s="5" t="s">
        <v>17</v>
      </c>
      <c r="H191" s="35"/>
      <c r="J191" s="83"/>
      <c r="L191" s="23"/>
      <c r="M191" s="83"/>
      <c r="Q191" s="5" t="s">
        <v>30</v>
      </c>
    </row>
    <row r="192" spans="1:17" ht="15" x14ac:dyDescent="0.25">
      <c r="B192" s="7">
        <v>44970</v>
      </c>
      <c r="E192" s="5" t="s">
        <v>15</v>
      </c>
      <c r="M192" s="83"/>
      <c r="Q192" s="5" t="s">
        <v>30</v>
      </c>
    </row>
    <row r="193" spans="1:18" ht="15" x14ac:dyDescent="0.25">
      <c r="B193" s="7">
        <v>44970</v>
      </c>
      <c r="E193" s="5" t="s">
        <v>17</v>
      </c>
      <c r="J193" s="36"/>
      <c r="K193" s="36"/>
      <c r="L193" s="23"/>
      <c r="Q193" s="5" t="s">
        <v>30</v>
      </c>
    </row>
    <row r="194" spans="1:18" x14ac:dyDescent="0.25">
      <c r="B194" s="7">
        <v>44971</v>
      </c>
      <c r="E194" s="5" t="s">
        <v>17</v>
      </c>
      <c r="Q194" s="5" t="s">
        <v>16</v>
      </c>
    </row>
    <row r="195" spans="1:18" ht="15" x14ac:dyDescent="0.25">
      <c r="B195" s="7">
        <v>44971</v>
      </c>
      <c r="E195" s="5" t="s">
        <v>17</v>
      </c>
      <c r="L195" s="23"/>
      <c r="Q195" s="5" t="s">
        <v>21</v>
      </c>
    </row>
    <row r="196" spans="1:18" ht="15" x14ac:dyDescent="0.25">
      <c r="B196" s="7">
        <v>44971</v>
      </c>
      <c r="E196" s="5" t="s">
        <v>17</v>
      </c>
      <c r="H196" s="35"/>
      <c r="L196" s="23"/>
      <c r="Q196" s="5" t="s">
        <v>30</v>
      </c>
    </row>
    <row r="197" spans="1:18" ht="15" x14ac:dyDescent="0.25">
      <c r="B197" s="7">
        <v>44971</v>
      </c>
      <c r="E197" s="5" t="s">
        <v>17</v>
      </c>
      <c r="L197" s="23"/>
      <c r="Q197" s="5" t="s">
        <v>30</v>
      </c>
    </row>
    <row r="198" spans="1:18" ht="15" x14ac:dyDescent="0.25">
      <c r="B198" s="7">
        <v>44971</v>
      </c>
      <c r="E198" s="5" t="s">
        <v>17</v>
      </c>
      <c r="L198" s="23"/>
      <c r="Q198" s="5" t="s">
        <v>21</v>
      </c>
    </row>
    <row r="199" spans="1:18" ht="15" x14ac:dyDescent="0.25">
      <c r="B199" s="7">
        <v>44972</v>
      </c>
      <c r="E199" s="5" t="s">
        <v>17</v>
      </c>
      <c r="L199" s="23"/>
      <c r="M199" s="84"/>
      <c r="Q199" s="5" t="s">
        <v>32</v>
      </c>
    </row>
    <row r="200" spans="1:18" ht="15" x14ac:dyDescent="0.25">
      <c r="B200" s="7">
        <v>44972</v>
      </c>
      <c r="E200" s="5" t="s">
        <v>15</v>
      </c>
      <c r="L200" s="23"/>
      <c r="Q200" s="5" t="s">
        <v>30</v>
      </c>
    </row>
    <row r="201" spans="1:18" ht="14.25" x14ac:dyDescent="0.25">
      <c r="B201" s="7">
        <v>44972</v>
      </c>
      <c r="E201" s="5" t="s">
        <v>15</v>
      </c>
      <c r="L201" s="85"/>
      <c r="Q201" s="5" t="s">
        <v>30</v>
      </c>
    </row>
    <row r="202" spans="1:18" s="68" customFormat="1" ht="14.25" x14ac:dyDescent="0.25">
      <c r="A202" s="96"/>
      <c r="B202" s="69">
        <v>44972</v>
      </c>
      <c r="E202" s="68" t="s">
        <v>17</v>
      </c>
      <c r="L202" s="86"/>
      <c r="M202" s="70"/>
      <c r="N202" s="8"/>
      <c r="O202" s="75"/>
      <c r="P202" s="5"/>
      <c r="Q202" s="5" t="s">
        <v>30</v>
      </c>
      <c r="R202" s="5"/>
    </row>
    <row r="203" spans="1:18" ht="14.25" x14ac:dyDescent="0.25">
      <c r="B203" s="7">
        <v>44973</v>
      </c>
      <c r="E203" s="5" t="s">
        <v>17</v>
      </c>
      <c r="L203" s="81"/>
      <c r="Q203" s="5" t="s">
        <v>30</v>
      </c>
    </row>
    <row r="204" spans="1:18" ht="14.25" x14ac:dyDescent="0.25">
      <c r="B204" s="7">
        <v>44973</v>
      </c>
      <c r="E204" s="5" t="s">
        <v>15</v>
      </c>
      <c r="H204" s="81"/>
      <c r="J204" s="81"/>
      <c r="K204" s="87"/>
      <c r="L204" s="81"/>
      <c r="Q204" s="5" t="s">
        <v>30</v>
      </c>
    </row>
    <row r="205" spans="1:18" ht="15" x14ac:dyDescent="0.25">
      <c r="B205" s="7">
        <v>44973</v>
      </c>
      <c r="E205" s="5" t="s">
        <v>17</v>
      </c>
      <c r="L205" s="23"/>
      <c r="Q205" s="5" t="s">
        <v>20</v>
      </c>
    </row>
    <row r="206" spans="1:18" ht="14.25" x14ac:dyDescent="0.25">
      <c r="B206" s="7">
        <v>44973</v>
      </c>
      <c r="E206" s="5" t="s">
        <v>15</v>
      </c>
      <c r="L206" s="81"/>
      <c r="Q206" s="5" t="s">
        <v>32</v>
      </c>
    </row>
    <row r="207" spans="1:18" ht="15" x14ac:dyDescent="0.25">
      <c r="B207" s="7">
        <v>44973</v>
      </c>
      <c r="E207" s="5" t="s">
        <v>15</v>
      </c>
      <c r="L207" s="23"/>
      <c r="Q207" s="5" t="s">
        <v>30</v>
      </c>
    </row>
    <row r="208" spans="1:18" ht="14.25" x14ac:dyDescent="0.25">
      <c r="B208" s="7">
        <v>44974</v>
      </c>
      <c r="E208" s="5" t="s">
        <v>15</v>
      </c>
      <c r="H208" s="81"/>
      <c r="L208" s="81"/>
      <c r="Q208" s="5" t="s">
        <v>16</v>
      </c>
    </row>
    <row r="209" spans="2:17" ht="15" x14ac:dyDescent="0.25">
      <c r="B209" s="7">
        <v>44974</v>
      </c>
      <c r="E209" s="5" t="s">
        <v>17</v>
      </c>
      <c r="H209" s="81"/>
      <c r="L209" s="23"/>
      <c r="Q209" s="5" t="s">
        <v>21</v>
      </c>
    </row>
    <row r="210" spans="2:17" x14ac:dyDescent="0.25">
      <c r="B210" s="7">
        <v>44977</v>
      </c>
      <c r="E210" s="5" t="s">
        <v>15</v>
      </c>
      <c r="Q210" s="5" t="s">
        <v>22</v>
      </c>
    </row>
    <row r="211" spans="2:17" ht="15" x14ac:dyDescent="0.25">
      <c r="B211" s="7">
        <v>44977</v>
      </c>
      <c r="E211" s="5" t="s">
        <v>15</v>
      </c>
      <c r="L211" s="23"/>
      <c r="Q211" s="5" t="s">
        <v>16</v>
      </c>
    </row>
    <row r="212" spans="2:17" ht="15" x14ac:dyDescent="0.25">
      <c r="B212" s="7">
        <v>44977</v>
      </c>
      <c r="E212" s="5" t="s">
        <v>17</v>
      </c>
      <c r="L212" s="23"/>
      <c r="Q212" s="5" t="s">
        <v>16</v>
      </c>
    </row>
    <row r="213" spans="2:17" ht="15" x14ac:dyDescent="0.25">
      <c r="B213" s="7">
        <v>44978</v>
      </c>
      <c r="E213" s="5" t="s">
        <v>17</v>
      </c>
      <c r="L213" s="23"/>
      <c r="Q213" s="5" t="s">
        <v>30</v>
      </c>
    </row>
    <row r="214" spans="2:17" ht="15" x14ac:dyDescent="0.25">
      <c r="B214" s="7">
        <v>44978</v>
      </c>
      <c r="E214" s="5" t="s">
        <v>17</v>
      </c>
      <c r="L214" s="23"/>
      <c r="Q214" s="5" t="s">
        <v>30</v>
      </c>
    </row>
    <row r="215" spans="2:17" x14ac:dyDescent="0.25">
      <c r="B215" s="7">
        <v>44978</v>
      </c>
      <c r="E215" s="5" t="s">
        <v>15</v>
      </c>
    </row>
    <row r="216" spans="2:17" ht="14.25" x14ac:dyDescent="0.25">
      <c r="B216" s="7">
        <v>44978</v>
      </c>
      <c r="E216" s="5" t="s">
        <v>15</v>
      </c>
      <c r="H216" s="81"/>
      <c r="J216" s="85"/>
      <c r="K216" s="85"/>
      <c r="L216" s="81"/>
      <c r="Q216" s="5" t="s">
        <v>32</v>
      </c>
    </row>
    <row r="217" spans="2:17" ht="14.25" x14ac:dyDescent="0.25">
      <c r="B217" s="7">
        <v>44978</v>
      </c>
      <c r="E217" s="5" t="s">
        <v>17</v>
      </c>
      <c r="H217" s="81"/>
      <c r="J217" s="85"/>
      <c r="K217" s="85"/>
      <c r="L217" s="81"/>
      <c r="Q217" s="5" t="s">
        <v>32</v>
      </c>
    </row>
    <row r="218" spans="2:17" ht="14.25" x14ac:dyDescent="0.25">
      <c r="B218" s="7">
        <v>44978</v>
      </c>
      <c r="E218" s="5" t="s">
        <v>17</v>
      </c>
      <c r="L218" s="81"/>
      <c r="Q218" s="5" t="s">
        <v>16</v>
      </c>
    </row>
    <row r="219" spans="2:17" ht="15" x14ac:dyDescent="0.25">
      <c r="B219" s="7">
        <v>44979</v>
      </c>
      <c r="E219" s="5" t="s">
        <v>17</v>
      </c>
      <c r="L219" s="23"/>
      <c r="Q219" s="5" t="s">
        <v>16</v>
      </c>
    </row>
    <row r="220" spans="2:17" ht="15" x14ac:dyDescent="0.25">
      <c r="B220" s="7">
        <v>44979</v>
      </c>
      <c r="E220" s="5" t="s">
        <v>15</v>
      </c>
      <c r="H220" s="23"/>
      <c r="L220" s="23"/>
      <c r="M220" s="84"/>
      <c r="Q220" s="5" t="s">
        <v>30</v>
      </c>
    </row>
    <row r="221" spans="2:17" ht="15" x14ac:dyDescent="0.25">
      <c r="B221" s="7">
        <v>44980</v>
      </c>
      <c r="E221" s="5" t="s">
        <v>15</v>
      </c>
      <c r="L221" s="23"/>
      <c r="Q221" s="5" t="s">
        <v>30</v>
      </c>
    </row>
    <row r="222" spans="2:17" x14ac:dyDescent="0.25">
      <c r="B222" s="7">
        <v>44980</v>
      </c>
      <c r="E222" s="5" t="s">
        <v>15</v>
      </c>
      <c r="Q222" s="5" t="s">
        <v>30</v>
      </c>
    </row>
    <row r="223" spans="2:17" ht="15" x14ac:dyDescent="0.25">
      <c r="B223" s="7">
        <v>44980</v>
      </c>
      <c r="E223" s="5" t="s">
        <v>17</v>
      </c>
      <c r="L223" s="23"/>
      <c r="Q223" s="5" t="s">
        <v>32</v>
      </c>
    </row>
    <row r="224" spans="2:17" ht="15" x14ac:dyDescent="0.25">
      <c r="B224" s="7">
        <v>44980</v>
      </c>
      <c r="E224" s="5" t="s">
        <v>15</v>
      </c>
      <c r="L224" s="23"/>
      <c r="Q224" s="5" t="s">
        <v>30</v>
      </c>
    </row>
    <row r="225" spans="1:18" ht="15" x14ac:dyDescent="0.25">
      <c r="B225" s="7">
        <v>44981</v>
      </c>
      <c r="E225" s="5" t="s">
        <v>15</v>
      </c>
      <c r="L225" s="23"/>
      <c r="Q225" s="5" t="s">
        <v>16</v>
      </c>
    </row>
    <row r="226" spans="1:18" ht="15" x14ac:dyDescent="0.25">
      <c r="B226" s="7">
        <v>44981</v>
      </c>
      <c r="E226" s="5" t="s">
        <v>15</v>
      </c>
      <c r="L226" s="23"/>
      <c r="Q226" s="5" t="s">
        <v>30</v>
      </c>
    </row>
    <row r="227" spans="1:18" ht="15" x14ac:dyDescent="0.25">
      <c r="B227" s="7">
        <v>44981</v>
      </c>
      <c r="E227" s="5" t="s">
        <v>17</v>
      </c>
      <c r="L227" s="23"/>
      <c r="Q227" s="5" t="s">
        <v>30</v>
      </c>
    </row>
    <row r="228" spans="1:18" x14ac:dyDescent="0.25">
      <c r="B228" s="7">
        <v>44984</v>
      </c>
      <c r="E228" s="5" t="s">
        <v>15</v>
      </c>
      <c r="Q228" s="5" t="s">
        <v>30</v>
      </c>
    </row>
    <row r="229" spans="1:18" ht="15" x14ac:dyDescent="0.25">
      <c r="B229" s="7">
        <v>44984</v>
      </c>
      <c r="E229" s="5" t="s">
        <v>17</v>
      </c>
      <c r="L229" s="23"/>
      <c r="Q229" s="5" t="s">
        <v>32</v>
      </c>
    </row>
    <row r="230" spans="1:18" x14ac:dyDescent="0.25">
      <c r="B230" s="7">
        <v>44984</v>
      </c>
      <c r="E230" s="5" t="s">
        <v>15</v>
      </c>
      <c r="Q230" s="5" t="s">
        <v>16</v>
      </c>
    </row>
    <row r="231" spans="1:18" ht="15" x14ac:dyDescent="0.25">
      <c r="B231" s="7">
        <v>44984</v>
      </c>
      <c r="E231" s="5" t="s">
        <v>15</v>
      </c>
      <c r="L231" s="23"/>
      <c r="Q231" s="5" t="s">
        <v>32</v>
      </c>
    </row>
    <row r="232" spans="1:18" ht="15" x14ac:dyDescent="0.25">
      <c r="B232" s="7">
        <v>44984</v>
      </c>
      <c r="E232" s="5" t="s">
        <v>17</v>
      </c>
      <c r="L232" s="23"/>
      <c r="M232" s="58"/>
      <c r="Q232" s="5" t="s">
        <v>32</v>
      </c>
    </row>
    <row r="233" spans="1:18" ht="15" x14ac:dyDescent="0.25">
      <c r="B233" s="7">
        <v>44984</v>
      </c>
      <c r="E233" s="5" t="s">
        <v>15</v>
      </c>
      <c r="L233" s="23"/>
      <c r="Q233" s="5" t="s">
        <v>30</v>
      </c>
    </row>
    <row r="234" spans="1:18" ht="15" x14ac:dyDescent="0.25">
      <c r="B234" s="7">
        <v>44985</v>
      </c>
      <c r="E234" s="5" t="s">
        <v>17</v>
      </c>
      <c r="L234" s="23"/>
      <c r="Q234" s="5" t="s">
        <v>22</v>
      </c>
    </row>
    <row r="235" spans="1:18" ht="15" x14ac:dyDescent="0.25">
      <c r="B235" s="7">
        <v>44985</v>
      </c>
      <c r="E235" s="5" t="s">
        <v>17</v>
      </c>
      <c r="L235" s="23"/>
      <c r="Q235" s="5" t="s">
        <v>16</v>
      </c>
    </row>
    <row r="236" spans="1:18" ht="15" x14ac:dyDescent="0.25">
      <c r="B236" s="7">
        <v>44985</v>
      </c>
      <c r="E236" s="5" t="s">
        <v>15</v>
      </c>
      <c r="L236" s="23"/>
      <c r="Q236" s="5" t="s">
        <v>32</v>
      </c>
    </row>
    <row r="237" spans="1:18" ht="15" x14ac:dyDescent="0.25">
      <c r="B237" s="7">
        <v>44985</v>
      </c>
      <c r="E237" s="5" t="s">
        <v>17</v>
      </c>
      <c r="L237" s="23"/>
      <c r="Q237" s="5" t="s">
        <v>32</v>
      </c>
    </row>
    <row r="238" spans="1:18" ht="15" x14ac:dyDescent="0.25">
      <c r="B238" s="7">
        <v>44985</v>
      </c>
      <c r="E238" s="5" t="s">
        <v>15</v>
      </c>
      <c r="L238" s="23"/>
      <c r="Q238" s="5" t="s">
        <v>32</v>
      </c>
      <c r="R238" s="90"/>
    </row>
    <row r="239" spans="1:18" s="62" customFormat="1" ht="15" x14ac:dyDescent="0.25">
      <c r="A239" s="94"/>
      <c r="B239" s="7">
        <v>44986</v>
      </c>
      <c r="E239" s="62" t="s">
        <v>15</v>
      </c>
      <c r="F239" s="10"/>
      <c r="L239" s="65"/>
      <c r="M239" s="91"/>
      <c r="N239" s="104"/>
      <c r="O239" s="75"/>
      <c r="Q239" s="62" t="s">
        <v>30</v>
      </c>
    </row>
    <row r="240" spans="1:18" s="62" customFormat="1" ht="15" x14ac:dyDescent="0.25">
      <c r="A240" s="94"/>
      <c r="B240" s="7">
        <v>44986</v>
      </c>
      <c r="E240" s="62" t="s">
        <v>15</v>
      </c>
      <c r="F240" s="10"/>
      <c r="L240" s="65"/>
      <c r="M240" s="91"/>
      <c r="N240" s="104"/>
      <c r="O240" s="75"/>
      <c r="Q240" s="62" t="s">
        <v>19</v>
      </c>
    </row>
    <row r="241" spans="2:19" ht="15" x14ac:dyDescent="0.25">
      <c r="B241" s="7">
        <v>44986</v>
      </c>
      <c r="E241" s="5" t="s">
        <v>15</v>
      </c>
      <c r="L241" s="23"/>
      <c r="Q241" s="5" t="s">
        <v>16</v>
      </c>
    </row>
    <row r="242" spans="2:19" ht="15" x14ac:dyDescent="0.25">
      <c r="B242" s="7">
        <v>44987</v>
      </c>
      <c r="D242" s="1"/>
      <c r="E242" s="5" t="s">
        <v>15</v>
      </c>
      <c r="F242" s="88"/>
      <c r="G242" s="1"/>
      <c r="M242" s="5"/>
      <c r="O242" s="102"/>
      <c r="Q242" s="5" t="s">
        <v>30</v>
      </c>
    </row>
    <row r="243" spans="2:19" ht="15" x14ac:dyDescent="0.25">
      <c r="B243" s="7">
        <v>44987</v>
      </c>
      <c r="D243" s="1"/>
      <c r="E243" s="5" t="s">
        <v>15</v>
      </c>
      <c r="F243" s="88"/>
      <c r="G243" s="1"/>
      <c r="L243" s="23"/>
      <c r="O243" s="102"/>
      <c r="Q243" s="5" t="s">
        <v>30</v>
      </c>
    </row>
    <row r="244" spans="2:19" ht="15" x14ac:dyDescent="0.25">
      <c r="B244" s="7">
        <v>44987</v>
      </c>
      <c r="D244" s="1"/>
      <c r="E244" s="5" t="s">
        <v>15</v>
      </c>
      <c r="F244" s="88"/>
      <c r="G244" s="1"/>
      <c r="H244" s="81"/>
      <c r="L244" s="23"/>
      <c r="O244" s="102"/>
      <c r="Q244" s="5" t="s">
        <v>16</v>
      </c>
    </row>
    <row r="245" spans="2:19" ht="15" x14ac:dyDescent="0.25">
      <c r="B245" s="7">
        <v>44987</v>
      </c>
      <c r="D245" s="1"/>
      <c r="E245" s="5" t="s">
        <v>15</v>
      </c>
      <c r="F245" s="88"/>
      <c r="G245" s="1"/>
      <c r="H245" s="81"/>
      <c r="L245" s="23"/>
      <c r="O245" s="102"/>
      <c r="Q245" s="5" t="s">
        <v>30</v>
      </c>
    </row>
    <row r="246" spans="2:19" ht="15" x14ac:dyDescent="0.25">
      <c r="B246" s="7">
        <v>44987</v>
      </c>
      <c r="D246" s="1"/>
      <c r="E246" s="5" t="s">
        <v>15</v>
      </c>
      <c r="F246" s="88"/>
      <c r="G246" s="1"/>
      <c r="M246" s="5"/>
      <c r="O246" s="102"/>
      <c r="Q246" s="5" t="s">
        <v>30</v>
      </c>
    </row>
    <row r="247" spans="2:19" ht="15" x14ac:dyDescent="0.25">
      <c r="B247" s="7">
        <v>44987</v>
      </c>
      <c r="E247" s="5" t="s">
        <v>17</v>
      </c>
      <c r="F247" s="88"/>
      <c r="G247" s="1"/>
      <c r="M247" s="5"/>
      <c r="O247" s="102"/>
      <c r="Q247" s="5" t="s">
        <v>16</v>
      </c>
      <c r="S247" s="1"/>
    </row>
    <row r="248" spans="2:19" ht="15" x14ac:dyDescent="0.25">
      <c r="B248" s="7">
        <v>44987</v>
      </c>
      <c r="E248" s="5" t="s">
        <v>17</v>
      </c>
      <c r="F248" s="88"/>
      <c r="G248" s="1"/>
      <c r="L248" s="23"/>
      <c r="O248" s="102"/>
      <c r="Q248" s="5" t="s">
        <v>25</v>
      </c>
    </row>
    <row r="249" spans="2:19" ht="15" x14ac:dyDescent="0.25">
      <c r="B249" s="7">
        <v>44988</v>
      </c>
      <c r="D249" s="1"/>
      <c r="E249" s="5" t="s">
        <v>17</v>
      </c>
      <c r="F249" s="88"/>
      <c r="G249" s="1"/>
      <c r="L249" s="23"/>
      <c r="O249" s="102"/>
      <c r="Q249" s="5" t="s">
        <v>21</v>
      </c>
    </row>
    <row r="250" spans="2:19" ht="15" x14ac:dyDescent="0.25">
      <c r="B250" s="7">
        <v>44988</v>
      </c>
      <c r="D250" s="1"/>
      <c r="E250" s="5" t="s">
        <v>17</v>
      </c>
      <c r="F250" s="88"/>
      <c r="G250" s="1"/>
      <c r="L250" s="23"/>
      <c r="O250" s="102"/>
      <c r="Q250" s="5" t="s">
        <v>22</v>
      </c>
    </row>
    <row r="251" spans="2:19" ht="15" x14ac:dyDescent="0.25">
      <c r="B251" s="7">
        <v>44988</v>
      </c>
      <c r="D251" s="1"/>
      <c r="E251" s="5" t="s">
        <v>17</v>
      </c>
      <c r="F251" s="88"/>
      <c r="G251" s="1"/>
      <c r="L251" s="23"/>
      <c r="O251" s="102"/>
      <c r="Q251" s="5" t="s">
        <v>30</v>
      </c>
    </row>
    <row r="252" spans="2:19" ht="15" x14ac:dyDescent="0.25">
      <c r="B252" s="7">
        <v>44988</v>
      </c>
      <c r="E252" s="5" t="s">
        <v>15</v>
      </c>
      <c r="L252" s="23"/>
      <c r="Q252" s="5" t="s">
        <v>16</v>
      </c>
    </row>
    <row r="253" spans="2:19" ht="15" x14ac:dyDescent="0.25">
      <c r="B253" s="7">
        <v>44988</v>
      </c>
      <c r="E253" s="5" t="s">
        <v>15</v>
      </c>
      <c r="L253" s="23"/>
      <c r="Q253" s="5" t="s">
        <v>16</v>
      </c>
    </row>
    <row r="254" spans="2:19" ht="15" x14ac:dyDescent="0.25">
      <c r="B254" s="7">
        <v>44988</v>
      </c>
      <c r="E254" s="5" t="s">
        <v>15</v>
      </c>
      <c r="L254" s="23"/>
      <c r="Q254" s="5" t="s">
        <v>32</v>
      </c>
    </row>
    <row r="255" spans="2:19" ht="15" x14ac:dyDescent="0.25">
      <c r="B255" s="7">
        <v>44991</v>
      </c>
      <c r="E255" s="5" t="s">
        <v>15</v>
      </c>
      <c r="L255" s="23"/>
      <c r="Q255" s="5" t="s">
        <v>30</v>
      </c>
    </row>
    <row r="256" spans="2:19" x14ac:dyDescent="0.25">
      <c r="B256" s="7">
        <v>44991</v>
      </c>
      <c r="E256" s="5" t="s">
        <v>15</v>
      </c>
      <c r="Q256" s="5" t="s">
        <v>30</v>
      </c>
    </row>
    <row r="257" spans="2:17" x14ac:dyDescent="0.25">
      <c r="B257" s="7">
        <v>44991</v>
      </c>
      <c r="E257" s="5" t="s">
        <v>15</v>
      </c>
      <c r="Q257" s="5" t="s">
        <v>16</v>
      </c>
    </row>
    <row r="258" spans="2:17" x14ac:dyDescent="0.25">
      <c r="B258" s="7">
        <v>44991</v>
      </c>
      <c r="E258" s="5" t="s">
        <v>15</v>
      </c>
      <c r="Q258" s="5" t="s">
        <v>30</v>
      </c>
    </row>
    <row r="259" spans="2:17" ht="15" x14ac:dyDescent="0.3">
      <c r="B259" s="7">
        <v>44992</v>
      </c>
      <c r="E259" s="5" t="s">
        <v>17</v>
      </c>
      <c r="H259" s="89"/>
      <c r="L259" s="23"/>
      <c r="Q259" s="5" t="s">
        <v>21</v>
      </c>
    </row>
    <row r="260" spans="2:17" ht="14.25" x14ac:dyDescent="0.3">
      <c r="B260" s="7">
        <v>44992</v>
      </c>
      <c r="E260" s="5" t="s">
        <v>17</v>
      </c>
      <c r="L260" s="89"/>
      <c r="Q260" s="5" t="s">
        <v>32</v>
      </c>
    </row>
    <row r="261" spans="2:17" ht="14.25" x14ac:dyDescent="0.3">
      <c r="B261" s="7">
        <v>44992</v>
      </c>
      <c r="E261" s="5" t="s">
        <v>17</v>
      </c>
      <c r="H261" s="89"/>
      <c r="L261" s="92"/>
      <c r="Q261" s="5" t="s">
        <v>16</v>
      </c>
    </row>
    <row r="262" spans="2:17" ht="15" x14ac:dyDescent="0.25">
      <c r="B262" s="7">
        <v>44992</v>
      </c>
      <c r="E262" s="5" t="s">
        <v>17</v>
      </c>
      <c r="L262" s="23"/>
      <c r="Q262" s="5" t="s">
        <v>32</v>
      </c>
    </row>
    <row r="263" spans="2:17" ht="15" x14ac:dyDescent="0.25">
      <c r="B263" s="7">
        <v>44992</v>
      </c>
      <c r="E263" s="5" t="s">
        <v>17</v>
      </c>
      <c r="L263" s="23"/>
      <c r="Q263" s="5" t="s">
        <v>32</v>
      </c>
    </row>
    <row r="264" spans="2:17" x14ac:dyDescent="0.25">
      <c r="B264" s="7">
        <v>44992</v>
      </c>
      <c r="E264" s="5" t="s">
        <v>15</v>
      </c>
      <c r="Q264" s="5" t="s">
        <v>16</v>
      </c>
    </row>
    <row r="265" spans="2:17" ht="15" x14ac:dyDescent="0.25">
      <c r="B265" s="7">
        <v>44993</v>
      </c>
      <c r="E265" s="5" t="s">
        <v>15</v>
      </c>
      <c r="L265" s="23"/>
      <c r="Q265" s="5" t="s">
        <v>30</v>
      </c>
    </row>
    <row r="266" spans="2:17" ht="15" x14ac:dyDescent="0.25">
      <c r="B266" s="7">
        <v>44993</v>
      </c>
      <c r="E266" s="5" t="s">
        <v>15</v>
      </c>
      <c r="L266" s="23"/>
      <c r="Q266" s="5" t="s">
        <v>30</v>
      </c>
    </row>
    <row r="267" spans="2:17" ht="15" x14ac:dyDescent="0.25">
      <c r="B267" s="7">
        <v>44993</v>
      </c>
      <c r="E267" s="5" t="s">
        <v>17</v>
      </c>
      <c r="L267" s="23"/>
      <c r="Q267" s="5" t="s">
        <v>21</v>
      </c>
    </row>
    <row r="268" spans="2:17" ht="15" x14ac:dyDescent="0.25">
      <c r="B268" s="7">
        <v>44993</v>
      </c>
      <c r="E268" s="5" t="s">
        <v>17</v>
      </c>
      <c r="L268" s="23"/>
      <c r="Q268" s="5" t="s">
        <v>32</v>
      </c>
    </row>
    <row r="269" spans="2:17" x14ac:dyDescent="0.25">
      <c r="B269" s="7">
        <v>44993</v>
      </c>
      <c r="E269" s="5" t="s">
        <v>15</v>
      </c>
      <c r="M269" s="5"/>
      <c r="Q269" s="5" t="s">
        <v>16</v>
      </c>
    </row>
    <row r="270" spans="2:17" ht="15" x14ac:dyDescent="0.25">
      <c r="B270" s="7">
        <v>44993</v>
      </c>
      <c r="E270" s="5" t="s">
        <v>15</v>
      </c>
      <c r="L270" s="23"/>
      <c r="Q270" s="5" t="s">
        <v>16</v>
      </c>
    </row>
    <row r="271" spans="2:17" ht="15" x14ac:dyDescent="0.25">
      <c r="B271" s="7">
        <v>44993</v>
      </c>
      <c r="E271" s="5" t="s">
        <v>15</v>
      </c>
      <c r="L271" s="23"/>
      <c r="Q271" s="5" t="s">
        <v>16</v>
      </c>
    </row>
    <row r="272" spans="2:17" ht="15" x14ac:dyDescent="0.25">
      <c r="B272" s="7">
        <v>44993</v>
      </c>
      <c r="E272" s="5" t="s">
        <v>15</v>
      </c>
      <c r="L272" s="23"/>
      <c r="Q272" s="5" t="s">
        <v>16</v>
      </c>
    </row>
    <row r="273" spans="2:18" ht="14.25" x14ac:dyDescent="0.3">
      <c r="B273" s="7">
        <v>44994</v>
      </c>
      <c r="E273" s="5" t="s">
        <v>15</v>
      </c>
      <c r="H273" s="89"/>
      <c r="J273" s="92"/>
      <c r="K273" s="92"/>
      <c r="L273" s="92"/>
      <c r="Q273" s="5" t="s">
        <v>16</v>
      </c>
    </row>
    <row r="274" spans="2:18" ht="14.25" x14ac:dyDescent="0.3">
      <c r="B274" s="7">
        <v>44994</v>
      </c>
      <c r="E274" s="5" t="s">
        <v>17</v>
      </c>
      <c r="L274" s="67"/>
      <c r="Q274" s="5" t="s">
        <v>21</v>
      </c>
    </row>
    <row r="275" spans="2:18" ht="14.25" x14ac:dyDescent="0.3">
      <c r="B275" s="7">
        <v>44994</v>
      </c>
      <c r="E275" s="5" t="s">
        <v>17</v>
      </c>
      <c r="L275" s="89"/>
      <c r="Q275" s="5" t="s">
        <v>16</v>
      </c>
    </row>
    <row r="276" spans="2:18" ht="15" x14ac:dyDescent="0.25">
      <c r="B276" s="7">
        <v>44994</v>
      </c>
      <c r="E276" s="5" t="s">
        <v>17</v>
      </c>
      <c r="L276" s="23"/>
      <c r="Q276" s="5" t="s">
        <v>32</v>
      </c>
    </row>
    <row r="277" spans="2:18" ht="14.25" x14ac:dyDescent="0.3">
      <c r="B277" s="7">
        <v>44995</v>
      </c>
      <c r="E277" s="5" t="s">
        <v>15</v>
      </c>
      <c r="L277" s="89"/>
      <c r="Q277" s="5" t="s">
        <v>30</v>
      </c>
    </row>
    <row r="278" spans="2:18" x14ac:dyDescent="0.25">
      <c r="B278" s="7">
        <v>44995</v>
      </c>
      <c r="E278" s="5" t="s">
        <v>15</v>
      </c>
      <c r="Q278" s="5" t="s">
        <v>32</v>
      </c>
    </row>
    <row r="279" spans="2:18" ht="15" x14ac:dyDescent="0.25">
      <c r="B279" s="7">
        <v>44995</v>
      </c>
      <c r="E279" s="5" t="s">
        <v>15</v>
      </c>
      <c r="L279" s="23"/>
      <c r="Q279" s="5" t="s">
        <v>16</v>
      </c>
    </row>
    <row r="280" spans="2:18" ht="15" x14ac:dyDescent="0.25">
      <c r="B280" s="7">
        <v>44995</v>
      </c>
      <c r="E280" s="5" t="s">
        <v>15</v>
      </c>
      <c r="L280" s="23"/>
      <c r="N280" s="101"/>
      <c r="O280" s="103"/>
      <c r="P280" s="90"/>
      <c r="Q280" s="90" t="s">
        <v>30</v>
      </c>
      <c r="R280" s="90"/>
    </row>
    <row r="281" spans="2:18" ht="15" x14ac:dyDescent="0.25">
      <c r="B281" s="7">
        <v>44995</v>
      </c>
      <c r="E281" s="5" t="s">
        <v>17</v>
      </c>
      <c r="L281" s="23"/>
      <c r="Q281" s="5" t="s">
        <v>16</v>
      </c>
    </row>
    <row r="282" spans="2:18" ht="15" x14ac:dyDescent="0.25">
      <c r="B282" s="7">
        <v>44998</v>
      </c>
      <c r="E282" s="5" t="s">
        <v>17</v>
      </c>
      <c r="L282" s="23"/>
      <c r="Q282" s="5" t="s">
        <v>32</v>
      </c>
    </row>
    <row r="283" spans="2:18" ht="60.75" customHeight="1" x14ac:dyDescent="0.25">
      <c r="B283" s="7">
        <v>44998</v>
      </c>
      <c r="E283" s="5" t="s">
        <v>17</v>
      </c>
      <c r="L283" s="23"/>
      <c r="Q283" s="5" t="s">
        <v>30</v>
      </c>
    </row>
    <row r="284" spans="2:18" ht="78" customHeight="1" x14ac:dyDescent="0.25">
      <c r="B284" s="7">
        <v>44999</v>
      </c>
      <c r="E284" s="5" t="s">
        <v>17</v>
      </c>
      <c r="L284" s="23"/>
      <c r="Q284" s="5" t="s">
        <v>16</v>
      </c>
    </row>
    <row r="285" spans="2:18" ht="15" x14ac:dyDescent="0.25">
      <c r="B285" s="7">
        <v>44999</v>
      </c>
      <c r="E285" s="5" t="s">
        <v>15</v>
      </c>
      <c r="L285" s="23"/>
      <c r="Q285" s="5" t="s">
        <v>20</v>
      </c>
    </row>
    <row r="286" spans="2:18" ht="15" x14ac:dyDescent="0.25">
      <c r="B286" s="7">
        <v>44999</v>
      </c>
      <c r="E286" s="5" t="s">
        <v>15</v>
      </c>
      <c r="L286" s="23"/>
      <c r="Q286" s="5" t="s">
        <v>16</v>
      </c>
    </row>
    <row r="287" spans="2:18" ht="14.25" x14ac:dyDescent="0.3">
      <c r="B287" s="7">
        <v>44999</v>
      </c>
      <c r="E287" s="5" t="s">
        <v>17</v>
      </c>
      <c r="H287" s="89"/>
      <c r="L287" s="92"/>
      <c r="Q287" s="5" t="s">
        <v>30</v>
      </c>
    </row>
    <row r="288" spans="2:18" ht="15" x14ac:dyDescent="0.25">
      <c r="B288" s="7">
        <v>44999</v>
      </c>
      <c r="E288" s="5" t="s">
        <v>15</v>
      </c>
      <c r="L288" s="23"/>
      <c r="M288" s="5"/>
      <c r="Q288" s="5" t="s">
        <v>30</v>
      </c>
    </row>
    <row r="289" spans="2:17" ht="15" x14ac:dyDescent="0.25">
      <c r="B289" s="7">
        <v>44999</v>
      </c>
      <c r="E289" s="5" t="s">
        <v>15</v>
      </c>
      <c r="L289" s="23"/>
      <c r="N289" s="101"/>
      <c r="Q289" s="5" t="s">
        <v>16</v>
      </c>
    </row>
    <row r="290" spans="2:17" x14ac:dyDescent="0.25">
      <c r="B290" s="7">
        <v>44999</v>
      </c>
      <c r="E290" s="5" t="s">
        <v>15</v>
      </c>
      <c r="Q290" s="5" t="s">
        <v>16</v>
      </c>
    </row>
    <row r="291" spans="2:17" ht="15" x14ac:dyDescent="0.25">
      <c r="B291" s="7">
        <v>44999</v>
      </c>
      <c r="E291" s="5" t="s">
        <v>17</v>
      </c>
      <c r="L291" s="23"/>
      <c r="Q291" s="5" t="s">
        <v>30</v>
      </c>
    </row>
    <row r="292" spans="2:17" x14ac:dyDescent="0.25">
      <c r="B292" s="7">
        <v>44999</v>
      </c>
      <c r="E292" s="5" t="s">
        <v>17</v>
      </c>
      <c r="Q292" s="5" t="s">
        <v>22</v>
      </c>
    </row>
    <row r="293" spans="2:17" ht="15" x14ac:dyDescent="0.25">
      <c r="B293" s="7">
        <v>44999</v>
      </c>
      <c r="E293" s="5" t="s">
        <v>17</v>
      </c>
      <c r="L293" s="23"/>
      <c r="Q293" s="5" t="s">
        <v>18</v>
      </c>
    </row>
    <row r="294" spans="2:17" ht="15" x14ac:dyDescent="0.25">
      <c r="B294" s="7">
        <v>45000</v>
      </c>
      <c r="E294" s="5" t="s">
        <v>15</v>
      </c>
      <c r="L294" s="23"/>
      <c r="Q294" s="5" t="s">
        <v>30</v>
      </c>
    </row>
    <row r="295" spans="2:17" ht="15" x14ac:dyDescent="0.25">
      <c r="B295" s="7">
        <v>45000</v>
      </c>
      <c r="E295" s="5" t="s">
        <v>15</v>
      </c>
      <c r="L295" s="23"/>
      <c r="Q295" s="5" t="s">
        <v>30</v>
      </c>
    </row>
    <row r="296" spans="2:17" x14ac:dyDescent="0.25">
      <c r="B296" s="7">
        <v>45000</v>
      </c>
      <c r="E296" s="5" t="s">
        <v>15</v>
      </c>
      <c r="Q296" s="5" t="s">
        <v>23</v>
      </c>
    </row>
    <row r="297" spans="2:17" ht="15" x14ac:dyDescent="0.25">
      <c r="B297" s="7">
        <v>45000</v>
      </c>
      <c r="E297" s="5" t="s">
        <v>17</v>
      </c>
      <c r="L297" s="23"/>
      <c r="Q297" s="5" t="s">
        <v>20</v>
      </c>
    </row>
    <row r="298" spans="2:17" x14ac:dyDescent="0.25">
      <c r="B298" s="7">
        <v>45000</v>
      </c>
      <c r="E298" s="5" t="s">
        <v>15</v>
      </c>
      <c r="Q298" s="5" t="s">
        <v>32</v>
      </c>
    </row>
    <row r="299" spans="2:17" ht="15" x14ac:dyDescent="0.25">
      <c r="B299" s="7">
        <v>45001</v>
      </c>
      <c r="E299" s="5" t="s">
        <v>15</v>
      </c>
      <c r="L299" s="23"/>
      <c r="N299" s="104"/>
      <c r="Q299" s="5" t="s">
        <v>30</v>
      </c>
    </row>
    <row r="300" spans="2:17" x14ac:dyDescent="0.25">
      <c r="B300" s="7">
        <v>45001</v>
      </c>
      <c r="E300" s="5" t="s">
        <v>15</v>
      </c>
      <c r="Q300" s="5" t="s">
        <v>16</v>
      </c>
    </row>
    <row r="301" spans="2:17" ht="15" x14ac:dyDescent="0.25">
      <c r="B301" s="7">
        <v>45001</v>
      </c>
      <c r="E301" s="5" t="s">
        <v>17</v>
      </c>
      <c r="L301" s="23"/>
      <c r="Q301" s="5" t="s">
        <v>30</v>
      </c>
    </row>
    <row r="302" spans="2:17" ht="15" x14ac:dyDescent="0.25">
      <c r="B302" s="7">
        <v>45001</v>
      </c>
      <c r="E302" s="5" t="s">
        <v>15</v>
      </c>
      <c r="L302" s="23"/>
      <c r="Q302" s="5" t="s">
        <v>16</v>
      </c>
    </row>
    <row r="303" spans="2:17" ht="15" x14ac:dyDescent="0.25">
      <c r="B303" s="7">
        <v>45001</v>
      </c>
      <c r="E303" s="5" t="s">
        <v>17</v>
      </c>
      <c r="L303" s="23"/>
      <c r="Q303" s="5" t="s">
        <v>18</v>
      </c>
    </row>
    <row r="304" spans="2:17" ht="15" x14ac:dyDescent="0.25">
      <c r="B304" s="7">
        <v>45001</v>
      </c>
      <c r="E304" s="5" t="s">
        <v>17</v>
      </c>
      <c r="L304" s="23"/>
      <c r="Q304" s="5" t="s">
        <v>32</v>
      </c>
    </row>
    <row r="305" spans="2:17" ht="15" x14ac:dyDescent="0.3">
      <c r="B305" s="7">
        <v>45001</v>
      </c>
      <c r="E305" s="5" t="s">
        <v>15</v>
      </c>
      <c r="J305" s="67"/>
      <c r="L305" s="23"/>
      <c r="Q305" s="5" t="s">
        <v>30</v>
      </c>
    </row>
    <row r="306" spans="2:17" ht="15" x14ac:dyDescent="0.25">
      <c r="B306" s="7">
        <v>45001</v>
      </c>
      <c r="E306" s="5" t="s">
        <v>15</v>
      </c>
      <c r="L306" s="23"/>
      <c r="Q306" s="5" t="s">
        <v>21</v>
      </c>
    </row>
    <row r="307" spans="2:17" ht="14.25" x14ac:dyDescent="0.3">
      <c r="B307" s="7">
        <v>45001</v>
      </c>
      <c r="E307" s="5" t="s">
        <v>17</v>
      </c>
      <c r="G307" s="89"/>
      <c r="L307" s="92"/>
      <c r="Q307" s="5" t="s">
        <v>21</v>
      </c>
    </row>
    <row r="308" spans="2:17" x14ac:dyDescent="0.25">
      <c r="B308" s="7">
        <v>45001</v>
      </c>
      <c r="E308" s="5" t="s">
        <v>15</v>
      </c>
      <c r="Q308" s="5" t="s">
        <v>30</v>
      </c>
    </row>
    <row r="309" spans="2:17" ht="15" x14ac:dyDescent="0.25">
      <c r="B309" s="7">
        <v>45001</v>
      </c>
      <c r="E309" s="5" t="s">
        <v>17</v>
      </c>
      <c r="L309" s="23"/>
      <c r="N309" s="101"/>
      <c r="Q309" s="5" t="s">
        <v>32</v>
      </c>
    </row>
    <row r="310" spans="2:17" ht="15" x14ac:dyDescent="0.25">
      <c r="B310" s="7">
        <v>45002</v>
      </c>
      <c r="E310" s="5" t="s">
        <v>15</v>
      </c>
      <c r="L310" s="23"/>
      <c r="Q310" s="5" t="s">
        <v>16</v>
      </c>
    </row>
    <row r="311" spans="2:17" ht="15" x14ac:dyDescent="0.25">
      <c r="B311" s="7">
        <v>45005</v>
      </c>
      <c r="E311" s="5" t="s">
        <v>17</v>
      </c>
      <c r="L311" s="23"/>
      <c r="Q311" s="5" t="s">
        <v>21</v>
      </c>
    </row>
    <row r="312" spans="2:17" x14ac:dyDescent="0.25">
      <c r="B312" s="7">
        <v>45005</v>
      </c>
      <c r="E312" s="5" t="s">
        <v>15</v>
      </c>
      <c r="Q312" s="5" t="s">
        <v>30</v>
      </c>
    </row>
    <row r="313" spans="2:17" x14ac:dyDescent="0.25">
      <c r="B313" s="7">
        <v>45005</v>
      </c>
      <c r="E313" s="5" t="s">
        <v>15</v>
      </c>
      <c r="Q313" s="5" t="s">
        <v>32</v>
      </c>
    </row>
    <row r="314" spans="2:17" ht="15" x14ac:dyDescent="0.25">
      <c r="B314" s="7">
        <v>45005</v>
      </c>
      <c r="E314" s="5" t="s">
        <v>15</v>
      </c>
      <c r="L314" s="23"/>
      <c r="Q314" s="5" t="s">
        <v>16</v>
      </c>
    </row>
    <row r="315" spans="2:17" ht="15" x14ac:dyDescent="0.25">
      <c r="B315" s="7">
        <v>45005</v>
      </c>
      <c r="E315" s="5" t="s">
        <v>15</v>
      </c>
      <c r="L315" s="23"/>
      <c r="M315" s="5"/>
      <c r="Q315" s="5" t="s">
        <v>30</v>
      </c>
    </row>
    <row r="316" spans="2:17" ht="15" x14ac:dyDescent="0.25">
      <c r="B316" s="7">
        <v>45005</v>
      </c>
      <c r="E316" s="5" t="s">
        <v>15</v>
      </c>
      <c r="L316" s="23"/>
      <c r="Q316" s="5" t="s">
        <v>30</v>
      </c>
    </row>
    <row r="317" spans="2:17" ht="15" x14ac:dyDescent="0.25">
      <c r="B317" s="7">
        <v>45005</v>
      </c>
      <c r="E317" s="5" t="s">
        <v>15</v>
      </c>
      <c r="L317" s="23"/>
      <c r="Q317" s="5" t="s">
        <v>16</v>
      </c>
    </row>
    <row r="318" spans="2:17" ht="15" x14ac:dyDescent="0.3">
      <c r="B318" s="7">
        <v>45005</v>
      </c>
      <c r="E318" s="5" t="s">
        <v>15</v>
      </c>
      <c r="H318" s="89"/>
      <c r="L318" s="23"/>
      <c r="Q318" s="5" t="s">
        <v>30</v>
      </c>
    </row>
    <row r="319" spans="2:17" x14ac:dyDescent="0.25">
      <c r="B319" s="7">
        <v>45006</v>
      </c>
      <c r="E319" s="5" t="s">
        <v>15</v>
      </c>
      <c r="Q319" s="5" t="s">
        <v>30</v>
      </c>
    </row>
    <row r="320" spans="2:17" ht="15" x14ac:dyDescent="0.25">
      <c r="B320" s="7">
        <v>45006</v>
      </c>
      <c r="E320" s="5" t="s">
        <v>15</v>
      </c>
      <c r="L320" s="23"/>
      <c r="Q320" s="5" t="s">
        <v>30</v>
      </c>
    </row>
    <row r="321" spans="2:17" x14ac:dyDescent="0.25">
      <c r="B321" s="7">
        <v>45006</v>
      </c>
      <c r="E321" s="5" t="s">
        <v>15</v>
      </c>
      <c r="N321" s="101"/>
      <c r="Q321" s="5" t="s">
        <v>16</v>
      </c>
    </row>
    <row r="322" spans="2:17" ht="15" x14ac:dyDescent="0.25">
      <c r="B322" s="7">
        <v>45006</v>
      </c>
      <c r="E322" s="5" t="s">
        <v>15</v>
      </c>
      <c r="L322" s="23"/>
      <c r="Q322" s="5" t="s">
        <v>30</v>
      </c>
    </row>
    <row r="323" spans="2:17" x14ac:dyDescent="0.25">
      <c r="B323" s="7">
        <v>45006</v>
      </c>
      <c r="E323" s="5" t="s">
        <v>15</v>
      </c>
      <c r="Q323" s="5" t="s">
        <v>32</v>
      </c>
    </row>
    <row r="324" spans="2:17" ht="15" x14ac:dyDescent="0.25">
      <c r="B324" s="7">
        <v>45006</v>
      </c>
      <c r="E324" s="5" t="s">
        <v>15</v>
      </c>
      <c r="L324" s="23"/>
      <c r="Q324" s="5" t="s">
        <v>30</v>
      </c>
    </row>
    <row r="325" spans="2:17" ht="15" x14ac:dyDescent="0.25">
      <c r="B325" s="7">
        <v>45006</v>
      </c>
      <c r="E325" s="5" t="s">
        <v>15</v>
      </c>
      <c r="L325" s="23"/>
      <c r="Q325" s="5" t="s">
        <v>30</v>
      </c>
    </row>
    <row r="326" spans="2:17" x14ac:dyDescent="0.25">
      <c r="B326" s="7">
        <v>45006</v>
      </c>
      <c r="E326" s="5" t="s">
        <v>15</v>
      </c>
      <c r="N326" s="101"/>
      <c r="Q326" s="5" t="s">
        <v>30</v>
      </c>
    </row>
    <row r="327" spans="2:17" ht="15" x14ac:dyDescent="0.25">
      <c r="B327" s="7">
        <v>45006</v>
      </c>
      <c r="E327" s="5" t="s">
        <v>17</v>
      </c>
      <c r="L327" s="25"/>
      <c r="Q327" s="5" t="s">
        <v>21</v>
      </c>
    </row>
    <row r="328" spans="2:17" ht="54.75" customHeight="1" x14ac:dyDescent="0.25">
      <c r="B328" s="7">
        <v>45006</v>
      </c>
      <c r="E328" s="5" t="s">
        <v>15</v>
      </c>
      <c r="Q328" s="5" t="s">
        <v>23</v>
      </c>
    </row>
    <row r="329" spans="2:17" ht="15" x14ac:dyDescent="0.25">
      <c r="B329" s="7">
        <v>45007</v>
      </c>
      <c r="E329" s="5" t="s">
        <v>15</v>
      </c>
      <c r="L329" s="23"/>
      <c r="Q329" s="5" t="s">
        <v>16</v>
      </c>
    </row>
    <row r="330" spans="2:17" ht="15" x14ac:dyDescent="0.25">
      <c r="B330" s="7">
        <v>45007</v>
      </c>
      <c r="E330" s="5" t="s">
        <v>15</v>
      </c>
      <c r="L330" s="23"/>
      <c r="Q330" s="5" t="s">
        <v>16</v>
      </c>
    </row>
    <row r="331" spans="2:17" ht="15" x14ac:dyDescent="0.25">
      <c r="B331" s="7">
        <v>45007</v>
      </c>
      <c r="E331" s="5" t="s">
        <v>17</v>
      </c>
      <c r="L331" s="23"/>
      <c r="Q331" s="5" t="s">
        <v>21</v>
      </c>
    </row>
    <row r="332" spans="2:17" ht="15" x14ac:dyDescent="0.25">
      <c r="B332" s="7">
        <v>45007</v>
      </c>
      <c r="E332" s="5" t="s">
        <v>15</v>
      </c>
      <c r="L332" s="23"/>
      <c r="Q332" s="5" t="s">
        <v>30</v>
      </c>
    </row>
    <row r="333" spans="2:17" ht="14.25" x14ac:dyDescent="0.3">
      <c r="B333" s="7">
        <v>45007</v>
      </c>
      <c r="E333" s="5" t="s">
        <v>15</v>
      </c>
      <c r="L333" s="89"/>
      <c r="Q333" s="5" t="s">
        <v>30</v>
      </c>
    </row>
    <row r="334" spans="2:17" ht="15" x14ac:dyDescent="0.25">
      <c r="B334" s="7">
        <v>45007</v>
      </c>
      <c r="E334" s="5" t="s">
        <v>17</v>
      </c>
      <c r="L334" s="23"/>
      <c r="Q334" s="5" t="s">
        <v>21</v>
      </c>
    </row>
    <row r="335" spans="2:17" ht="15" x14ac:dyDescent="0.25">
      <c r="B335" s="7">
        <v>45007</v>
      </c>
      <c r="E335" s="5" t="s">
        <v>15</v>
      </c>
      <c r="L335" s="23"/>
      <c r="Q335" s="5" t="s">
        <v>30</v>
      </c>
    </row>
    <row r="336" spans="2:17" ht="15" x14ac:dyDescent="0.25">
      <c r="B336" s="7">
        <v>45007</v>
      </c>
      <c r="E336" s="5" t="s">
        <v>15</v>
      </c>
      <c r="L336" s="23"/>
      <c r="Q336" s="5" t="s">
        <v>16</v>
      </c>
    </row>
    <row r="337" spans="2:17" ht="15" x14ac:dyDescent="0.25">
      <c r="B337" s="7">
        <v>45008</v>
      </c>
      <c r="E337" s="5" t="s">
        <v>15</v>
      </c>
      <c r="L337" s="23"/>
      <c r="Q337" s="5" t="s">
        <v>21</v>
      </c>
    </row>
    <row r="338" spans="2:17" ht="15" x14ac:dyDescent="0.25">
      <c r="B338" s="7">
        <v>45008</v>
      </c>
      <c r="E338" s="5" t="s">
        <v>17</v>
      </c>
      <c r="L338" s="23"/>
      <c r="Q338" s="5" t="s">
        <v>21</v>
      </c>
    </row>
    <row r="339" spans="2:17" ht="15" x14ac:dyDescent="0.25">
      <c r="B339" s="7">
        <v>45008</v>
      </c>
      <c r="E339" s="5" t="s">
        <v>15</v>
      </c>
      <c r="H339" s="23"/>
      <c r="L339" s="23"/>
      <c r="Q339" s="5" t="s">
        <v>16</v>
      </c>
    </row>
    <row r="340" spans="2:17" ht="15" x14ac:dyDescent="0.25">
      <c r="B340" s="7">
        <v>45008</v>
      </c>
      <c r="E340" s="5" t="s">
        <v>15</v>
      </c>
      <c r="L340" s="23"/>
      <c r="Q340" s="5" t="s">
        <v>30</v>
      </c>
    </row>
    <row r="341" spans="2:17" ht="15" x14ac:dyDescent="0.25">
      <c r="B341" s="7">
        <v>45008</v>
      </c>
      <c r="E341" s="5" t="s">
        <v>17</v>
      </c>
      <c r="L341" s="23"/>
      <c r="Q341" s="5" t="s">
        <v>21</v>
      </c>
    </row>
    <row r="342" spans="2:17" ht="15" x14ac:dyDescent="0.25">
      <c r="B342" s="7">
        <v>45008</v>
      </c>
      <c r="E342" s="5" t="s">
        <v>17</v>
      </c>
      <c r="L342" s="23"/>
      <c r="Q342" s="5" t="s">
        <v>32</v>
      </c>
    </row>
    <row r="343" spans="2:17" ht="15" x14ac:dyDescent="0.25">
      <c r="B343" s="7">
        <v>45009</v>
      </c>
      <c r="E343" s="5" t="s">
        <v>17</v>
      </c>
      <c r="L343" s="23"/>
      <c r="Q343" s="5" t="s">
        <v>16</v>
      </c>
    </row>
    <row r="344" spans="2:17" ht="15" x14ac:dyDescent="0.25">
      <c r="B344" s="7">
        <v>45009</v>
      </c>
      <c r="E344" s="5" t="s">
        <v>17</v>
      </c>
      <c r="L344" s="23"/>
      <c r="Q344" s="5" t="s">
        <v>16</v>
      </c>
    </row>
    <row r="345" spans="2:17" x14ac:dyDescent="0.25">
      <c r="B345" s="7">
        <v>45009</v>
      </c>
      <c r="E345" s="5" t="s">
        <v>15</v>
      </c>
      <c r="Q345" s="5" t="s">
        <v>18</v>
      </c>
    </row>
    <row r="346" spans="2:17" ht="15" x14ac:dyDescent="0.25">
      <c r="B346" s="7">
        <v>45009</v>
      </c>
      <c r="E346" s="5" t="s">
        <v>17</v>
      </c>
      <c r="L346" s="23"/>
      <c r="Q346" s="5" t="s">
        <v>21</v>
      </c>
    </row>
    <row r="347" spans="2:17" x14ac:dyDescent="0.25">
      <c r="B347" s="7">
        <v>45012</v>
      </c>
      <c r="E347" s="5" t="s">
        <v>15</v>
      </c>
      <c r="Q347" s="5" t="s">
        <v>20</v>
      </c>
    </row>
    <row r="348" spans="2:17" ht="15" x14ac:dyDescent="0.3">
      <c r="B348" s="7">
        <v>45012</v>
      </c>
      <c r="E348" s="5" t="s">
        <v>17</v>
      </c>
      <c r="H348" s="89"/>
      <c r="L348" s="23"/>
      <c r="Q348" s="5" t="s">
        <v>30</v>
      </c>
    </row>
    <row r="349" spans="2:17" x14ac:dyDescent="0.25">
      <c r="B349" s="7">
        <v>45012</v>
      </c>
      <c r="E349" s="5" t="s">
        <v>15</v>
      </c>
      <c r="Q349" s="5" t="s">
        <v>30</v>
      </c>
    </row>
    <row r="350" spans="2:17" ht="15" x14ac:dyDescent="0.25">
      <c r="B350" s="7">
        <v>45012</v>
      </c>
      <c r="E350" s="5" t="s">
        <v>15</v>
      </c>
      <c r="L350" s="23"/>
      <c r="Q350" s="5" t="s">
        <v>30</v>
      </c>
    </row>
    <row r="351" spans="2:17" x14ac:dyDescent="0.25">
      <c r="B351" s="7">
        <v>45012</v>
      </c>
      <c r="E351" s="5" t="s">
        <v>15</v>
      </c>
      <c r="M351" s="5"/>
      <c r="Q351" s="5" t="s">
        <v>16</v>
      </c>
    </row>
    <row r="352" spans="2:17" ht="15" x14ac:dyDescent="0.25">
      <c r="B352" s="7">
        <v>45012</v>
      </c>
      <c r="E352" s="5" t="s">
        <v>17</v>
      </c>
      <c r="L352" s="23"/>
      <c r="Q352" s="5" t="s">
        <v>22</v>
      </c>
    </row>
    <row r="353" spans="2:17" ht="15" x14ac:dyDescent="0.25">
      <c r="B353" s="7">
        <v>45012</v>
      </c>
      <c r="E353" s="5" t="s">
        <v>15</v>
      </c>
      <c r="L353" s="23"/>
      <c r="Q353" s="5" t="s">
        <v>16</v>
      </c>
    </row>
    <row r="354" spans="2:17" x14ac:dyDescent="0.25">
      <c r="B354" s="7">
        <v>45013</v>
      </c>
      <c r="E354" s="5" t="s">
        <v>15</v>
      </c>
      <c r="Q354" s="5" t="s">
        <v>23</v>
      </c>
    </row>
    <row r="355" spans="2:17" x14ac:dyDescent="0.25">
      <c r="B355" s="7">
        <v>45013</v>
      </c>
      <c r="E355" s="5" t="s">
        <v>15</v>
      </c>
      <c r="Q355" s="5" t="s">
        <v>20</v>
      </c>
    </row>
    <row r="356" spans="2:17" x14ac:dyDescent="0.25">
      <c r="B356" s="7">
        <v>45013</v>
      </c>
      <c r="E356" s="5" t="s">
        <v>15</v>
      </c>
      <c r="Q356" s="5" t="s">
        <v>16</v>
      </c>
    </row>
    <row r="357" spans="2:17" ht="15" x14ac:dyDescent="0.25">
      <c r="B357" s="7">
        <v>45013</v>
      </c>
      <c r="E357" s="5" t="s">
        <v>15</v>
      </c>
      <c r="L357" s="23"/>
      <c r="Q357" s="5" t="s">
        <v>30</v>
      </c>
    </row>
    <row r="358" spans="2:17" ht="15" x14ac:dyDescent="0.25">
      <c r="B358" s="7">
        <v>45013</v>
      </c>
      <c r="E358" s="5" t="s">
        <v>17</v>
      </c>
      <c r="G358" s="10"/>
      <c r="L358" s="23"/>
      <c r="Q358" s="5" t="s">
        <v>30</v>
      </c>
    </row>
    <row r="359" spans="2:17" x14ac:dyDescent="0.25">
      <c r="B359" s="7">
        <v>45013</v>
      </c>
      <c r="E359" s="5" t="s">
        <v>15</v>
      </c>
      <c r="Q359" s="5" t="s">
        <v>16</v>
      </c>
    </row>
    <row r="360" spans="2:17" x14ac:dyDescent="0.25">
      <c r="B360" s="7">
        <v>45014</v>
      </c>
    </row>
    <row r="361" spans="2:17" x14ac:dyDescent="0.25">
      <c r="B361" s="7">
        <v>45014</v>
      </c>
    </row>
    <row r="362" spans="2:17" x14ac:dyDescent="0.25">
      <c r="B362" s="7">
        <v>45014</v>
      </c>
    </row>
    <row r="363" spans="2:17" x14ac:dyDescent="0.25">
      <c r="B363" s="7">
        <v>45014</v>
      </c>
    </row>
    <row r="364" spans="2:17" x14ac:dyDescent="0.25">
      <c r="B364" s="7">
        <v>45014</v>
      </c>
    </row>
    <row r="365" spans="2:17" x14ac:dyDescent="0.25">
      <c r="B365" s="7">
        <v>45014</v>
      </c>
    </row>
    <row r="366" spans="2:17" x14ac:dyDescent="0.25"/>
  </sheetData>
  <phoneticPr fontId="3" type="noConversion"/>
  <conditionalFormatting sqref="E49:E54 E30:E38 E40:E47 E1:E28 E110:E239 E80:E105 E62:E78 E241:E1048576">
    <cfRule type="cellIs" dxfId="55" priority="65" operator="equal">
      <formula>"Remonté N2"</formula>
    </cfRule>
    <cfRule type="cellIs" dxfId="54" priority="66" operator="equal">
      <formula>"En cours"</formula>
    </cfRule>
    <cfRule type="cellIs" dxfId="53" priority="67" operator="equal">
      <formula>$E$3</formula>
    </cfRule>
  </conditionalFormatting>
  <conditionalFormatting sqref="D49:D54 D30:D38 D40:D47 D1:D28 D110:D239 D80:D105 D62:D78 D241:D1048576">
    <cfRule type="containsText" dxfId="52" priority="64" operator="containsText" text="Johan">
      <formula>NOT(ISERROR(SEARCH("Johan",D1)))</formula>
    </cfRule>
  </conditionalFormatting>
  <conditionalFormatting sqref="E29">
    <cfRule type="cellIs" dxfId="51" priority="61" operator="equal">
      <formula>"Remonté N2"</formula>
    </cfRule>
    <cfRule type="cellIs" dxfId="50" priority="62" operator="equal">
      <formula>"En cours"</formula>
    </cfRule>
    <cfRule type="cellIs" dxfId="49" priority="63" operator="equal">
      <formula>$E$3</formula>
    </cfRule>
  </conditionalFormatting>
  <conditionalFormatting sqref="D29">
    <cfRule type="containsText" dxfId="48" priority="60" operator="containsText" text="Johan">
      <formula>NOT(ISERROR(SEARCH("Johan",D29)))</formula>
    </cfRule>
  </conditionalFormatting>
  <conditionalFormatting sqref="E39">
    <cfRule type="cellIs" dxfId="47" priority="57" operator="equal">
      <formula>"Remonté N2"</formula>
    </cfRule>
    <cfRule type="cellIs" dxfId="46" priority="58" operator="equal">
      <formula>"En cours"</formula>
    </cfRule>
    <cfRule type="cellIs" dxfId="45" priority="59" operator="equal">
      <formula>$E$3</formula>
    </cfRule>
  </conditionalFormatting>
  <conditionalFormatting sqref="D39">
    <cfRule type="containsText" dxfId="44" priority="56" operator="containsText" text="Johan">
      <formula>NOT(ISERROR(SEARCH("Johan",D39)))</formula>
    </cfRule>
  </conditionalFormatting>
  <conditionalFormatting sqref="E48">
    <cfRule type="cellIs" dxfId="43" priority="45" operator="equal">
      <formula>"Remonté N2"</formula>
    </cfRule>
    <cfRule type="cellIs" dxfId="42" priority="46" operator="equal">
      <formula>"En cours"</formula>
    </cfRule>
    <cfRule type="cellIs" dxfId="41" priority="47" operator="equal">
      <formula>$E$3</formula>
    </cfRule>
  </conditionalFormatting>
  <conditionalFormatting sqref="E57">
    <cfRule type="cellIs" dxfId="40" priority="42" operator="equal">
      <formula>"Remonté N2"</formula>
    </cfRule>
    <cfRule type="cellIs" dxfId="39" priority="43" operator="equal">
      <formula>"En cours"</formula>
    </cfRule>
    <cfRule type="cellIs" dxfId="38" priority="44" operator="equal">
      <formula>$D$3</formula>
    </cfRule>
  </conditionalFormatting>
  <conditionalFormatting sqref="D55:D57">
    <cfRule type="containsText" dxfId="37" priority="41" operator="containsText" text="Johan">
      <formula>NOT(ISERROR(SEARCH("Johan",D55)))</formula>
    </cfRule>
  </conditionalFormatting>
  <conditionalFormatting sqref="D58:D61">
    <cfRule type="containsText" dxfId="36" priority="37" operator="containsText" text="Johan">
      <formula>NOT(ISERROR(SEARCH("Johan",D58)))</formula>
    </cfRule>
  </conditionalFormatting>
  <conditionalFormatting sqref="E55">
    <cfRule type="cellIs" dxfId="35" priority="34" operator="equal">
      <formula>"Remonté N2"</formula>
    </cfRule>
    <cfRule type="cellIs" dxfId="34" priority="35" operator="equal">
      <formula>"En cours"</formula>
    </cfRule>
    <cfRule type="cellIs" dxfId="33" priority="36" operator="equal">
      <formula>$E$3</formula>
    </cfRule>
  </conditionalFormatting>
  <conditionalFormatting sqref="E56">
    <cfRule type="cellIs" dxfId="32" priority="31" operator="equal">
      <formula>"Remonté N2"</formula>
    </cfRule>
    <cfRule type="cellIs" dxfId="31" priority="32" operator="equal">
      <formula>"En cours"</formula>
    </cfRule>
    <cfRule type="cellIs" dxfId="30" priority="33" operator="equal">
      <formula>$E$3</formula>
    </cfRule>
  </conditionalFormatting>
  <conditionalFormatting sqref="E58">
    <cfRule type="cellIs" dxfId="29" priority="28" operator="equal">
      <formula>"Remonté N2"</formula>
    </cfRule>
    <cfRule type="cellIs" dxfId="28" priority="29" operator="equal">
      <formula>"En cours"</formula>
    </cfRule>
    <cfRule type="cellIs" dxfId="27" priority="30" operator="equal">
      <formula>$E$3</formula>
    </cfRule>
  </conditionalFormatting>
  <conditionalFormatting sqref="E59">
    <cfRule type="cellIs" dxfId="26" priority="25" operator="equal">
      <formula>"Remonté N2"</formula>
    </cfRule>
    <cfRule type="cellIs" dxfId="25" priority="26" operator="equal">
      <formula>"En cours"</formula>
    </cfRule>
    <cfRule type="cellIs" dxfId="24" priority="27" operator="equal">
      <formula>$E$3</formula>
    </cfRule>
  </conditionalFormatting>
  <conditionalFormatting sqref="E60">
    <cfRule type="cellIs" dxfId="23" priority="22" operator="equal">
      <formula>"Remonté N2"</formula>
    </cfRule>
    <cfRule type="cellIs" dxfId="22" priority="23" operator="equal">
      <formula>"En cours"</formula>
    </cfRule>
    <cfRule type="cellIs" dxfId="21" priority="24" operator="equal">
      <formula>$E$3</formula>
    </cfRule>
  </conditionalFormatting>
  <conditionalFormatting sqref="E61">
    <cfRule type="cellIs" dxfId="20" priority="19" operator="equal">
      <formula>"Remonté N2"</formula>
    </cfRule>
    <cfRule type="cellIs" dxfId="19" priority="20" operator="equal">
      <formula>"En cours"</formula>
    </cfRule>
    <cfRule type="cellIs" dxfId="18" priority="21" operator="equal">
      <formula>$E$3</formula>
    </cfRule>
  </conditionalFormatting>
  <conditionalFormatting sqref="D79">
    <cfRule type="containsText" dxfId="17" priority="18" operator="containsText" text="Johan">
      <formula>NOT(ISERROR(SEARCH("Johan",D79)))</formula>
    </cfRule>
  </conditionalFormatting>
  <conditionalFormatting sqref="E79">
    <cfRule type="cellIs" dxfId="16" priority="15" operator="equal">
      <formula>"Remonté N2"</formula>
    </cfRule>
    <cfRule type="cellIs" dxfId="15" priority="16" operator="equal">
      <formula>"En cours"</formula>
    </cfRule>
    <cfRule type="cellIs" dxfId="14" priority="17" operator="equal">
      <formula>$E$3</formula>
    </cfRule>
  </conditionalFormatting>
  <conditionalFormatting sqref="E106:E109">
    <cfRule type="cellIs" dxfId="13" priority="12" operator="equal">
      <formula>"Remonté N2"</formula>
    </cfRule>
    <cfRule type="cellIs" dxfId="12" priority="13" operator="equal">
      <formula>"En cours"</formula>
    </cfRule>
    <cfRule type="cellIs" dxfId="11" priority="14" operator="equal">
      <formula>$E$3</formula>
    </cfRule>
  </conditionalFormatting>
  <conditionalFormatting sqref="D106:D109">
    <cfRule type="containsText" dxfId="10" priority="11" operator="containsText" text="Johan">
      <formula>NOT(ISERROR(SEARCH("Johan",D106)))</formula>
    </cfRule>
  </conditionalFormatting>
  <conditionalFormatting sqref="D1:D239 D241:D366">
    <cfRule type="cellIs" dxfId="9" priority="9" operator="equal">
      <formula>"Rémi"</formula>
    </cfRule>
    <cfRule type="cellIs" dxfId="8" priority="10" operator="equal">
      <formula>"Michaël"</formula>
    </cfRule>
  </conditionalFormatting>
  <conditionalFormatting sqref="E1:E239 E241:E1048576">
    <cfRule type="cellIs" dxfId="7" priority="8" operator="equal">
      <formula>"Infos N2"</formula>
    </cfRule>
  </conditionalFormatting>
  <conditionalFormatting sqref="E240">
    <cfRule type="cellIs" dxfId="6" priority="5" operator="equal">
      <formula>"Remonté N2"</formula>
    </cfRule>
    <cfRule type="cellIs" dxfId="5" priority="6" operator="equal">
      <formula>"En cours"</formula>
    </cfRule>
    <cfRule type="cellIs" dxfId="4" priority="7" operator="equal">
      <formula>$E$3</formula>
    </cfRule>
  </conditionalFormatting>
  <conditionalFormatting sqref="D240">
    <cfRule type="containsText" dxfId="3" priority="4" operator="containsText" text="Johan">
      <formula>NOT(ISERROR(SEARCH("Johan",D240)))</formula>
    </cfRule>
  </conditionalFormatting>
  <conditionalFormatting sqref="D240">
    <cfRule type="cellIs" dxfId="2" priority="2" operator="equal">
      <formula>"Rémi"</formula>
    </cfRule>
    <cfRule type="cellIs" dxfId="1" priority="3" operator="equal">
      <formula>"Michaël"</formula>
    </cfRule>
  </conditionalFormatting>
  <conditionalFormatting sqref="E240">
    <cfRule type="cellIs" dxfId="0" priority="1" operator="equal">
      <formula>"Infos N2"</formula>
    </cfRule>
  </conditionalFormatting>
  <dataValidations count="8">
    <dataValidation type="list" allowBlank="1" showInputMessage="1" showErrorMessage="1" sqref="E2:E105 E110:E1048576" xr:uid="{37A86030-DDBA-4308-96D7-446A29EC2D19}">
      <formula1>Statut_CA</formula1>
    </dataValidation>
    <dataValidation type="list" allowBlank="1" showInputMessage="1" showErrorMessage="1" sqref="P2:P105 P110:P1048576" xr:uid="{98D06F65-49C6-409E-8D67-64B43AA8E653}">
      <formula1>Type_demande</formula1>
    </dataValidation>
    <dataValidation type="list" allowBlank="1" showInputMessage="1" showErrorMessage="1" sqref="C2:C105 C110:C1048576" xr:uid="{1185896D-F219-47A7-B609-52483A5703AE}">
      <formula1>Agent_CA</formula1>
    </dataValidation>
    <dataValidation type="list" allowBlank="1" showInputMessage="1" showErrorMessage="1" sqref="D1:D366" xr:uid="{DD121C8B-EF4D-4551-A81E-C5E2F861CBFF}">
      <formula1>Agent_N2</formula1>
    </dataValidation>
    <dataValidation type="list" allowBlank="1" showInputMessage="1" showErrorMessage="1" sqref="Q2:Q1048576" xr:uid="{242CA736-E42C-457D-870C-3F3AF66AE8B0}">
      <formula1>Famille_demande</formula1>
    </dataValidation>
    <dataValidation type="list" allowBlank="1" showInputMessage="1" showErrorMessage="1" sqref="S2:S1048576" xr:uid="{9FAF8C78-0D20-41E3-BEFD-DE39F1F989BC}">
      <formula1>Oui</formula1>
    </dataValidation>
    <dataValidation type="list" allowBlank="1" showInputMessage="1" showErrorMessage="1" sqref="G110:G306 G80:G105 G2:G54 G62:G78 G308:G1048576 I49 I110:I268 I80:I99 I27:I47 I62:I78 I51:I54 I2:I25 I101:I105 M77 I270:I350 I352:I1048576" xr:uid="{FE4B34D0-9E22-4294-948B-B417A305F9A3}">
      <formula1>#REF!</formula1>
    </dataValidation>
    <dataValidation type="list" allowBlank="1" showInputMessage="1" showErrorMessage="1" sqref="R2:R1048576" xr:uid="{33CE9AEA-9FFF-4CAE-9B0C-4DB65FEE1418}">
      <formula1>INDIRECT(Q2)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3B224-27C8-466F-9209-9B0CBCEDE21E}">
  <dimension ref="B4:W397"/>
  <sheetViews>
    <sheetView workbookViewId="0">
      <selection activeCell="R299" activeCellId="6" sqref="R104:S133 R136:S166 R169:S199 R202:S231 R234:S264 R267:S296 R299:S329"/>
    </sheetView>
  </sheetViews>
  <sheetFormatPr baseColWidth="10" defaultColWidth="9.140625" defaultRowHeight="15" x14ac:dyDescent="0.25"/>
  <cols>
    <col min="2" max="2" width="8" bestFit="1" customWidth="1"/>
    <col min="3" max="3" width="16.85546875" style="2" customWidth="1"/>
    <col min="5" max="5" width="8" bestFit="1" customWidth="1"/>
    <col min="6" max="6" width="16.85546875" style="2" customWidth="1"/>
    <col min="8" max="8" width="8" bestFit="1" customWidth="1"/>
    <col min="9" max="9" width="16.85546875" style="2" customWidth="1"/>
    <col min="11" max="11" width="8" bestFit="1" customWidth="1"/>
    <col min="12" max="12" width="16.85546875" style="2" customWidth="1"/>
    <col min="13" max="13" width="9.85546875" style="2" customWidth="1"/>
    <col min="14" max="14" width="8" bestFit="1" customWidth="1"/>
    <col min="15" max="15" width="16.85546875" style="2" customWidth="1"/>
    <col min="17" max="17" width="8" style="110" customWidth="1"/>
    <col min="18" max="18" width="11.5703125" style="110" bestFit="1" customWidth="1"/>
    <col min="19" max="19" width="12.28515625" style="110" bestFit="1" customWidth="1"/>
    <col min="20" max="20" width="10.7109375" customWidth="1"/>
    <col min="21" max="21" width="8.7109375" bestFit="1" customWidth="1"/>
    <col min="22" max="43" width="23.28515625" bestFit="1" customWidth="1"/>
    <col min="44" max="44" width="12.28515625" bestFit="1" customWidth="1"/>
  </cols>
  <sheetData>
    <row r="4" spans="2:23" x14ac:dyDescent="0.25">
      <c r="B4" s="126" t="s">
        <v>27</v>
      </c>
      <c r="C4" s="126"/>
      <c r="D4" s="126"/>
      <c r="E4" s="126"/>
      <c r="F4" s="126"/>
      <c r="H4" s="127" t="s">
        <v>28</v>
      </c>
      <c r="I4" s="127"/>
      <c r="J4" s="127"/>
      <c r="K4" s="127"/>
      <c r="L4" s="127"/>
      <c r="M4" s="127"/>
      <c r="N4" s="127"/>
      <c r="O4" s="127"/>
      <c r="Q4" s="115"/>
      <c r="R4" s="115" t="s">
        <v>17</v>
      </c>
      <c r="S4" s="115"/>
      <c r="U4" s="109" t="s">
        <v>0</v>
      </c>
      <c r="V4" s="109"/>
      <c r="W4" s="109"/>
    </row>
    <row r="5" spans="2:23" x14ac:dyDescent="0.25">
      <c r="B5" s="128" t="s">
        <v>29</v>
      </c>
      <c r="C5" s="128"/>
      <c r="E5" s="128" t="s">
        <v>33</v>
      </c>
      <c r="F5" s="128"/>
      <c r="H5" s="128" t="s">
        <v>35</v>
      </c>
      <c r="I5" s="128"/>
      <c r="K5" s="128" t="s">
        <v>31</v>
      </c>
      <c r="L5" s="128"/>
      <c r="M5" s="106"/>
      <c r="N5" s="128" t="s">
        <v>33</v>
      </c>
      <c r="O5" s="128"/>
      <c r="R5" s="116" t="s">
        <v>30</v>
      </c>
      <c r="S5" s="116" t="s">
        <v>32</v>
      </c>
    </row>
    <row r="6" spans="2:23" x14ac:dyDescent="0.25">
      <c r="B6" s="105">
        <v>44986</v>
      </c>
      <c r="C6" s="2">
        <f t="shared" ref="C6:C36" si="0">COUNTIFS(DateNiv1,B6)</f>
        <v>3</v>
      </c>
      <c r="E6" s="105">
        <v>44986</v>
      </c>
      <c r="H6" s="105">
        <v>44986</v>
      </c>
      <c r="I6" s="2" t="e">
        <f t="shared" ref="I6:I36" si="1">COUNTIF(DateGV2,H6)</f>
        <v>#REF!</v>
      </c>
      <c r="K6" s="105">
        <v>44986</v>
      </c>
      <c r="L6" s="2" t="e">
        <f t="shared" ref="L6:L36" si="2">COUNTIF(DateMG2,K6)</f>
        <v>#REF!</v>
      </c>
      <c r="N6" s="105">
        <v>44986</v>
      </c>
      <c r="O6" s="2" t="e">
        <f t="shared" ref="O6:O36" si="3">COUNTIF(DateMC2,N6)</f>
        <v>#REF!</v>
      </c>
      <c r="Q6" s="111">
        <v>44986</v>
      </c>
      <c r="R6" s="110">
        <f>COUNTIFS(Tableau65[[Date ]],$Q6,Tableau65[Catégorie demande],'Compteur R'!R$5,Tableau65[Statut],'Compteur R'!$R$4)</f>
        <v>0</v>
      </c>
      <c r="S6" s="110">
        <f>COUNTIFS(Tableau65[[Date ]],$Q6,Tableau65[Catégorie demande],'Compteur R'!S$5,Tableau65[Statut],'Compteur R'!$R$4)</f>
        <v>0</v>
      </c>
    </row>
    <row r="7" spans="2:23" x14ac:dyDescent="0.25">
      <c r="B7" s="105">
        <v>44987</v>
      </c>
      <c r="C7" s="2">
        <f t="shared" si="0"/>
        <v>7</v>
      </c>
      <c r="E7" s="105">
        <v>44987</v>
      </c>
      <c r="H7" s="105">
        <v>44987</v>
      </c>
      <c r="I7" s="2" t="e">
        <f t="shared" si="1"/>
        <v>#REF!</v>
      </c>
      <c r="K7" s="105">
        <v>44987</v>
      </c>
      <c r="L7" s="2" t="e">
        <f t="shared" si="2"/>
        <v>#REF!</v>
      </c>
      <c r="N7" s="105">
        <v>44987</v>
      </c>
      <c r="O7" s="2" t="e">
        <f t="shared" si="3"/>
        <v>#REF!</v>
      </c>
      <c r="Q7" s="111">
        <v>44987</v>
      </c>
      <c r="R7" s="110">
        <f>COUNTIFS(Tableau65[[Date ]],$Q7,Tableau65[Catégorie demande],'Compteur R'!R$5,Tableau65[Statut],'Compteur R'!$R$4)</f>
        <v>0</v>
      </c>
      <c r="S7" s="110">
        <f>COUNTIFS(Tableau65[[Date ]],$Q7,Tableau65[Catégorie demande],'Compteur R'!S$5,Tableau65[Statut],'Compteur R'!$R$4)</f>
        <v>0</v>
      </c>
      <c r="U7" t="e">
        <f t="shared" ref="U7:U36" si="4">I7</f>
        <v>#REF!</v>
      </c>
      <c r="V7" t="e">
        <f>(C7+L7)-#REF!</f>
        <v>#REF!</v>
      </c>
      <c r="W7" t="e">
        <f>(F7+O7)-#REF!</f>
        <v>#REF!</v>
      </c>
    </row>
    <row r="8" spans="2:23" x14ac:dyDescent="0.25">
      <c r="B8" s="105">
        <v>44988</v>
      </c>
      <c r="C8" s="2">
        <f t="shared" si="0"/>
        <v>6</v>
      </c>
      <c r="E8" s="105">
        <v>44988</v>
      </c>
      <c r="H8" s="105">
        <v>44988</v>
      </c>
      <c r="I8" s="2" t="e">
        <f t="shared" si="1"/>
        <v>#REF!</v>
      </c>
      <c r="K8" s="105">
        <v>44988</v>
      </c>
      <c r="L8" s="2" t="e">
        <f t="shared" si="2"/>
        <v>#REF!</v>
      </c>
      <c r="N8" s="105">
        <v>44988</v>
      </c>
      <c r="O8" s="2" t="e">
        <f t="shared" si="3"/>
        <v>#REF!</v>
      </c>
      <c r="Q8" s="111">
        <v>44988</v>
      </c>
      <c r="R8" s="110">
        <f>COUNTIFS(Tableau65[[Date ]],$Q8,Tableau65[Catégorie demande],'Compteur R'!R$5,Tableau65[Statut],'Compteur R'!$R$4)</f>
        <v>1</v>
      </c>
      <c r="S8" s="110">
        <f>COUNTIFS(Tableau65[[Date ]],$Q8,Tableau65[Catégorie demande],'Compteur R'!S$5,Tableau65[Statut],'Compteur R'!$R$4)</f>
        <v>0</v>
      </c>
      <c r="U8" t="e">
        <f t="shared" si="4"/>
        <v>#REF!</v>
      </c>
      <c r="V8" t="e">
        <f>(C8+L8)-#REF!</f>
        <v>#REF!</v>
      </c>
      <c r="W8" t="e">
        <f>(F8+O8)-#REF!</f>
        <v>#REF!</v>
      </c>
    </row>
    <row r="9" spans="2:23" x14ac:dyDescent="0.25">
      <c r="B9" s="105">
        <v>44989</v>
      </c>
      <c r="C9" s="2">
        <f t="shared" si="0"/>
        <v>0</v>
      </c>
      <c r="E9" s="105">
        <v>44989</v>
      </c>
      <c r="H9" s="105">
        <v>44989</v>
      </c>
      <c r="I9" s="2" t="e">
        <f t="shared" si="1"/>
        <v>#REF!</v>
      </c>
      <c r="K9" s="105">
        <v>44989</v>
      </c>
      <c r="L9" s="2" t="e">
        <f t="shared" si="2"/>
        <v>#REF!</v>
      </c>
      <c r="N9" s="105">
        <v>44989</v>
      </c>
      <c r="O9" s="2" t="e">
        <f t="shared" si="3"/>
        <v>#REF!</v>
      </c>
      <c r="Q9" s="111">
        <v>44989</v>
      </c>
      <c r="R9" s="110">
        <f>COUNTIFS(Tableau65[[Date ]],$Q9,Tableau65[Catégorie demande],'Compteur R'!R$5,Tableau65[Statut],'Compteur R'!$R$4)</f>
        <v>0</v>
      </c>
      <c r="S9" s="110">
        <f>COUNTIFS(Tableau65[[Date ]],$Q9,Tableau65[Catégorie demande],'Compteur R'!S$5,Tableau65[Statut],'Compteur R'!$R$4)</f>
        <v>0</v>
      </c>
      <c r="U9" t="e">
        <f t="shared" si="4"/>
        <v>#REF!</v>
      </c>
      <c r="V9" t="e">
        <f>(C9+L9)-#REF!</f>
        <v>#REF!</v>
      </c>
      <c r="W9" t="e">
        <f>(F9+O9)-#REF!</f>
        <v>#REF!</v>
      </c>
    </row>
    <row r="10" spans="2:23" x14ac:dyDescent="0.25">
      <c r="B10" s="105">
        <v>44990</v>
      </c>
      <c r="C10" s="2">
        <f t="shared" si="0"/>
        <v>0</v>
      </c>
      <c r="E10" s="105">
        <v>44990</v>
      </c>
      <c r="H10" s="105">
        <v>44990</v>
      </c>
      <c r="I10" s="2" t="e">
        <f t="shared" si="1"/>
        <v>#REF!</v>
      </c>
      <c r="K10" s="105">
        <v>44990</v>
      </c>
      <c r="L10" s="2" t="e">
        <f t="shared" si="2"/>
        <v>#REF!</v>
      </c>
      <c r="N10" s="105">
        <v>44990</v>
      </c>
      <c r="O10" s="2" t="e">
        <f t="shared" si="3"/>
        <v>#REF!</v>
      </c>
      <c r="Q10" s="111">
        <v>44990</v>
      </c>
      <c r="R10" s="110">
        <f>COUNTIFS(Tableau65[[Date ]],$Q10,Tableau65[Catégorie demande],'Compteur R'!R$5,Tableau65[Statut],'Compteur R'!$R$4)</f>
        <v>0</v>
      </c>
      <c r="S10" s="110">
        <f>COUNTIFS(Tableau65[[Date ]],$Q10,Tableau65[Catégorie demande],'Compteur R'!S$5,Tableau65[Statut],'Compteur R'!$R$4)</f>
        <v>0</v>
      </c>
      <c r="U10" t="e">
        <f t="shared" si="4"/>
        <v>#REF!</v>
      </c>
      <c r="V10" t="e">
        <f>(C10+L10)-#REF!</f>
        <v>#REF!</v>
      </c>
      <c r="W10" t="e">
        <f>(F10+O10)-#REF!</f>
        <v>#REF!</v>
      </c>
    </row>
    <row r="11" spans="2:23" x14ac:dyDescent="0.25">
      <c r="B11" s="105">
        <v>44991</v>
      </c>
      <c r="C11" s="2">
        <f t="shared" si="0"/>
        <v>4</v>
      </c>
      <c r="E11" s="105">
        <v>44991</v>
      </c>
      <c r="H11" s="105">
        <v>44991</v>
      </c>
      <c r="I11" s="2" t="e">
        <f t="shared" si="1"/>
        <v>#REF!</v>
      </c>
      <c r="K11" s="105">
        <v>44991</v>
      </c>
      <c r="L11" s="2" t="e">
        <f t="shared" si="2"/>
        <v>#REF!</v>
      </c>
      <c r="N11" s="105">
        <v>44991</v>
      </c>
      <c r="O11" s="2" t="e">
        <f t="shared" si="3"/>
        <v>#REF!</v>
      </c>
      <c r="Q11" s="111">
        <v>44991</v>
      </c>
      <c r="R11" s="110">
        <f>COUNTIFS(Tableau65[[Date ]],$Q11,Tableau65[Catégorie demande],'Compteur R'!R$5,Tableau65[Statut],'Compteur R'!$R$4)</f>
        <v>0</v>
      </c>
      <c r="S11" s="110">
        <f>COUNTIFS(Tableau65[[Date ]],$Q11,Tableau65[Catégorie demande],'Compteur R'!S$5,Tableau65[Statut],'Compteur R'!$R$4)</f>
        <v>0</v>
      </c>
      <c r="U11" t="e">
        <f t="shared" si="4"/>
        <v>#REF!</v>
      </c>
      <c r="V11" t="e">
        <f>(C11+L11)-#REF!</f>
        <v>#REF!</v>
      </c>
      <c r="W11" t="e">
        <f>(F11+O11)-#REF!</f>
        <v>#REF!</v>
      </c>
    </row>
    <row r="12" spans="2:23" x14ac:dyDescent="0.25">
      <c r="B12" s="105">
        <v>44992</v>
      </c>
      <c r="C12" s="2">
        <f t="shared" si="0"/>
        <v>6</v>
      </c>
      <c r="E12" s="105">
        <v>44992</v>
      </c>
      <c r="H12" s="105">
        <v>44992</v>
      </c>
      <c r="I12" s="2" t="e">
        <f t="shared" si="1"/>
        <v>#REF!</v>
      </c>
      <c r="K12" s="105">
        <v>44992</v>
      </c>
      <c r="L12" s="2" t="e">
        <f t="shared" si="2"/>
        <v>#REF!</v>
      </c>
      <c r="N12" s="105">
        <v>44992</v>
      </c>
      <c r="O12" s="2" t="e">
        <f t="shared" si="3"/>
        <v>#REF!</v>
      </c>
      <c r="Q12" s="111">
        <v>44992</v>
      </c>
      <c r="R12" s="110">
        <f>COUNTIFS(Tableau65[[Date ]],$Q12,Tableau65[Catégorie demande],'Compteur R'!R$5,Tableau65[Statut],'Compteur R'!$R$4)</f>
        <v>0</v>
      </c>
      <c r="S12" s="110">
        <f>COUNTIFS(Tableau65[[Date ]],$Q12,Tableau65[Catégorie demande],'Compteur R'!S$5,Tableau65[Statut],'Compteur R'!$R$4)</f>
        <v>3</v>
      </c>
      <c r="U12" t="e">
        <f t="shared" si="4"/>
        <v>#REF!</v>
      </c>
      <c r="V12" t="e">
        <f>(C12+L12)-#REF!</f>
        <v>#REF!</v>
      </c>
      <c r="W12" t="e">
        <f>(F12+O12)-#REF!</f>
        <v>#REF!</v>
      </c>
    </row>
    <row r="13" spans="2:23" x14ac:dyDescent="0.25">
      <c r="B13" s="105">
        <v>44993</v>
      </c>
      <c r="C13" s="2">
        <f t="shared" si="0"/>
        <v>8</v>
      </c>
      <c r="E13" s="105">
        <v>44993</v>
      </c>
      <c r="H13" s="105">
        <v>44993</v>
      </c>
      <c r="I13" s="2" t="e">
        <f t="shared" si="1"/>
        <v>#REF!</v>
      </c>
      <c r="K13" s="105">
        <v>44993</v>
      </c>
      <c r="L13" s="2" t="e">
        <f t="shared" si="2"/>
        <v>#REF!</v>
      </c>
      <c r="N13" s="105">
        <v>44993</v>
      </c>
      <c r="O13" s="2" t="e">
        <f t="shared" si="3"/>
        <v>#REF!</v>
      </c>
      <c r="Q13" s="111">
        <v>44993</v>
      </c>
      <c r="R13" s="110">
        <f>COUNTIFS(Tableau65[[Date ]],$Q13,Tableau65[Catégorie demande],'Compteur R'!R$5,Tableau65[Statut],'Compteur R'!$R$4)</f>
        <v>0</v>
      </c>
      <c r="S13" s="110">
        <f>COUNTIFS(Tableau65[[Date ]],$Q13,Tableau65[Catégorie demande],'Compteur R'!S$5,Tableau65[Statut],'Compteur R'!$R$4)</f>
        <v>1</v>
      </c>
      <c r="U13" t="e">
        <f t="shared" si="4"/>
        <v>#REF!</v>
      </c>
      <c r="V13" t="e">
        <f>(C13+L13)-#REF!</f>
        <v>#REF!</v>
      </c>
      <c r="W13" t="e">
        <f>(F13+O13)-#REF!</f>
        <v>#REF!</v>
      </c>
    </row>
    <row r="14" spans="2:23" x14ac:dyDescent="0.25">
      <c r="B14" s="105">
        <v>44994</v>
      </c>
      <c r="C14" s="2">
        <f t="shared" si="0"/>
        <v>4</v>
      </c>
      <c r="E14" s="105">
        <v>44994</v>
      </c>
      <c r="H14" s="105">
        <v>44994</v>
      </c>
      <c r="I14" s="2" t="e">
        <f t="shared" si="1"/>
        <v>#REF!</v>
      </c>
      <c r="K14" s="105">
        <v>44994</v>
      </c>
      <c r="L14" s="2" t="e">
        <f t="shared" si="2"/>
        <v>#REF!</v>
      </c>
      <c r="N14" s="105">
        <v>44994</v>
      </c>
      <c r="O14" s="2" t="e">
        <f t="shared" si="3"/>
        <v>#REF!</v>
      </c>
      <c r="Q14" s="111">
        <v>44994</v>
      </c>
      <c r="R14" s="110">
        <f>COUNTIFS(Tableau65[[Date ]],$Q14,Tableau65[Catégorie demande],'Compteur R'!R$5,Tableau65[Statut],'Compteur R'!$R$4)</f>
        <v>0</v>
      </c>
      <c r="S14" s="110">
        <f>COUNTIFS(Tableau65[[Date ]],$Q14,Tableau65[Catégorie demande],'Compteur R'!S$5,Tableau65[Statut],'Compteur R'!$R$4)</f>
        <v>1</v>
      </c>
      <c r="U14" t="e">
        <f t="shared" si="4"/>
        <v>#REF!</v>
      </c>
      <c r="V14" t="e">
        <f>(C14+L14)-#REF!</f>
        <v>#REF!</v>
      </c>
      <c r="W14" t="e">
        <f>(F14+O14)-#REF!</f>
        <v>#REF!</v>
      </c>
    </row>
    <row r="15" spans="2:23" x14ac:dyDescent="0.25">
      <c r="B15" s="105">
        <v>44995</v>
      </c>
      <c r="C15" s="2">
        <f t="shared" si="0"/>
        <v>5</v>
      </c>
      <c r="E15" s="105">
        <v>44995</v>
      </c>
      <c r="H15" s="105">
        <v>44995</v>
      </c>
      <c r="I15" s="2" t="e">
        <f t="shared" si="1"/>
        <v>#REF!</v>
      </c>
      <c r="K15" s="105">
        <v>44995</v>
      </c>
      <c r="L15" s="2" t="e">
        <f t="shared" si="2"/>
        <v>#REF!</v>
      </c>
      <c r="N15" s="105">
        <v>44995</v>
      </c>
      <c r="O15" s="2" t="e">
        <f t="shared" si="3"/>
        <v>#REF!</v>
      </c>
      <c r="Q15" s="111">
        <v>44995</v>
      </c>
      <c r="R15" s="110">
        <f>COUNTIFS(Tableau65[[Date ]],$Q15,Tableau65[Catégorie demande],'Compteur R'!R$5,Tableau65[Statut],'Compteur R'!$R$4)</f>
        <v>0</v>
      </c>
      <c r="S15" s="110">
        <f>COUNTIFS(Tableau65[[Date ]],$Q15,Tableau65[Catégorie demande],'Compteur R'!S$5,Tableau65[Statut],'Compteur R'!$R$4)</f>
        <v>0</v>
      </c>
      <c r="U15" t="e">
        <f t="shared" si="4"/>
        <v>#REF!</v>
      </c>
      <c r="V15" t="e">
        <f>(C15+L15)-#REF!</f>
        <v>#REF!</v>
      </c>
      <c r="W15" t="e">
        <f>(F15+O15)-#REF!</f>
        <v>#REF!</v>
      </c>
    </row>
    <row r="16" spans="2:23" x14ac:dyDescent="0.25">
      <c r="B16" s="105">
        <v>44996</v>
      </c>
      <c r="C16" s="2">
        <f t="shared" si="0"/>
        <v>0</v>
      </c>
      <c r="E16" s="105">
        <v>44996</v>
      </c>
      <c r="H16" s="105">
        <v>44996</v>
      </c>
      <c r="I16" s="2" t="e">
        <f t="shared" si="1"/>
        <v>#REF!</v>
      </c>
      <c r="K16" s="105">
        <v>44996</v>
      </c>
      <c r="L16" s="2" t="e">
        <f t="shared" si="2"/>
        <v>#REF!</v>
      </c>
      <c r="N16" s="105">
        <v>44996</v>
      </c>
      <c r="O16" s="2" t="e">
        <f t="shared" si="3"/>
        <v>#REF!</v>
      </c>
      <c r="Q16" s="111">
        <v>44996</v>
      </c>
      <c r="R16" s="110">
        <f>COUNTIFS(Tableau65[[Date ]],$Q16,Tableau65[Catégorie demande],'Compteur R'!R$5,Tableau65[Statut],'Compteur R'!$R$4)</f>
        <v>0</v>
      </c>
      <c r="S16" s="110">
        <f>COUNTIFS(Tableau65[[Date ]],$Q16,Tableau65[Catégorie demande],'Compteur R'!S$5,Tableau65[Statut],'Compteur R'!$R$4)</f>
        <v>0</v>
      </c>
      <c r="U16" t="e">
        <f t="shared" si="4"/>
        <v>#REF!</v>
      </c>
      <c r="V16" t="e">
        <f>(C16+L16)-#REF!</f>
        <v>#REF!</v>
      </c>
      <c r="W16" t="e">
        <f>(F16+O16)-#REF!</f>
        <v>#REF!</v>
      </c>
    </row>
    <row r="17" spans="2:23" x14ac:dyDescent="0.25">
      <c r="B17" s="105">
        <v>44997</v>
      </c>
      <c r="C17" s="2">
        <f t="shared" si="0"/>
        <v>0</v>
      </c>
      <c r="E17" s="105">
        <v>44997</v>
      </c>
      <c r="H17" s="105">
        <v>44997</v>
      </c>
      <c r="I17" s="2" t="e">
        <f t="shared" si="1"/>
        <v>#REF!</v>
      </c>
      <c r="K17" s="105">
        <v>44997</v>
      </c>
      <c r="L17" s="2" t="e">
        <f t="shared" si="2"/>
        <v>#REF!</v>
      </c>
      <c r="N17" s="105">
        <v>44997</v>
      </c>
      <c r="O17" s="2" t="e">
        <f t="shared" si="3"/>
        <v>#REF!</v>
      </c>
      <c r="Q17" s="111">
        <v>44997</v>
      </c>
      <c r="R17" s="110">
        <f>COUNTIFS(Tableau65[[Date ]],$Q17,Tableau65[Catégorie demande],'Compteur R'!R$5,Tableau65[Statut],'Compteur R'!$R$4)</f>
        <v>0</v>
      </c>
      <c r="S17" s="110">
        <f>COUNTIFS(Tableau65[[Date ]],$Q17,Tableau65[Catégorie demande],'Compteur R'!S$5,Tableau65[Statut],'Compteur R'!$R$4)</f>
        <v>0</v>
      </c>
      <c r="U17" t="e">
        <f t="shared" si="4"/>
        <v>#REF!</v>
      </c>
      <c r="V17" t="e">
        <f>(C17+L17)-#REF!</f>
        <v>#REF!</v>
      </c>
      <c r="W17" t="e">
        <f>(F17+O17)-#REF!</f>
        <v>#REF!</v>
      </c>
    </row>
    <row r="18" spans="2:23" x14ac:dyDescent="0.25">
      <c r="B18" s="105">
        <v>44998</v>
      </c>
      <c r="C18" s="2">
        <f t="shared" si="0"/>
        <v>2</v>
      </c>
      <c r="E18" s="105">
        <v>44998</v>
      </c>
      <c r="H18" s="105">
        <v>44998</v>
      </c>
      <c r="I18" s="2" t="e">
        <f t="shared" si="1"/>
        <v>#REF!</v>
      </c>
      <c r="K18" s="105">
        <v>44998</v>
      </c>
      <c r="L18" s="2" t="e">
        <f t="shared" si="2"/>
        <v>#REF!</v>
      </c>
      <c r="N18" s="105">
        <v>44998</v>
      </c>
      <c r="O18" s="2" t="e">
        <f t="shared" si="3"/>
        <v>#REF!</v>
      </c>
      <c r="Q18" s="111">
        <v>44998</v>
      </c>
      <c r="R18" s="110">
        <f>COUNTIFS(Tableau65[[Date ]],$Q18,Tableau65[Catégorie demande],'Compteur R'!R$5,Tableau65[Statut],'Compteur R'!$R$4)</f>
        <v>1</v>
      </c>
      <c r="S18" s="110">
        <f>COUNTIFS(Tableau65[[Date ]],$Q18,Tableau65[Catégorie demande],'Compteur R'!S$5,Tableau65[Statut],'Compteur R'!$R$4)</f>
        <v>1</v>
      </c>
      <c r="U18" t="e">
        <f t="shared" si="4"/>
        <v>#REF!</v>
      </c>
      <c r="V18" t="e">
        <f>(C18+L18)-#REF!</f>
        <v>#REF!</v>
      </c>
      <c r="W18" t="e">
        <f>(F18+O18)-#REF!</f>
        <v>#REF!</v>
      </c>
    </row>
    <row r="19" spans="2:23" x14ac:dyDescent="0.25">
      <c r="B19" s="105">
        <v>44999</v>
      </c>
      <c r="C19" s="2">
        <f t="shared" si="0"/>
        <v>10</v>
      </c>
      <c r="E19" s="105">
        <v>44999</v>
      </c>
      <c r="H19" s="105">
        <v>44999</v>
      </c>
      <c r="I19" s="2" t="e">
        <f t="shared" si="1"/>
        <v>#REF!</v>
      </c>
      <c r="K19" s="105">
        <v>44999</v>
      </c>
      <c r="L19" s="2" t="e">
        <f t="shared" si="2"/>
        <v>#REF!</v>
      </c>
      <c r="N19" s="105">
        <v>44999</v>
      </c>
      <c r="O19" s="2" t="e">
        <f t="shared" si="3"/>
        <v>#REF!</v>
      </c>
      <c r="Q19" s="111">
        <v>44999</v>
      </c>
      <c r="R19" s="110">
        <f>COUNTIFS(Tableau65[[Date ]],$Q19,Tableau65[Catégorie demande],'Compteur R'!R$5,Tableau65[Statut],'Compteur R'!$R$4)</f>
        <v>2</v>
      </c>
      <c r="S19" s="110">
        <f>COUNTIFS(Tableau65[[Date ]],$Q19,Tableau65[Catégorie demande],'Compteur R'!S$5,Tableau65[Statut],'Compteur R'!$R$4)</f>
        <v>0</v>
      </c>
      <c r="U19" t="e">
        <f t="shared" si="4"/>
        <v>#REF!</v>
      </c>
      <c r="V19" t="e">
        <f>(C19+L19)-#REF!</f>
        <v>#REF!</v>
      </c>
      <c r="W19" t="e">
        <f>(F19+O19)-#REF!</f>
        <v>#REF!</v>
      </c>
    </row>
    <row r="20" spans="2:23" x14ac:dyDescent="0.25">
      <c r="B20" s="105">
        <v>45000</v>
      </c>
      <c r="C20" s="2">
        <f t="shared" si="0"/>
        <v>5</v>
      </c>
      <c r="E20" s="105">
        <v>45000</v>
      </c>
      <c r="H20" s="105">
        <v>45000</v>
      </c>
      <c r="I20" s="2" t="e">
        <f t="shared" si="1"/>
        <v>#REF!</v>
      </c>
      <c r="K20" s="105">
        <v>45000</v>
      </c>
      <c r="L20" s="2" t="e">
        <f t="shared" si="2"/>
        <v>#REF!</v>
      </c>
      <c r="N20" s="105">
        <v>45000</v>
      </c>
      <c r="O20" s="2" t="e">
        <f t="shared" si="3"/>
        <v>#REF!</v>
      </c>
      <c r="Q20" s="111">
        <v>45000</v>
      </c>
      <c r="R20" s="110">
        <f>COUNTIFS(Tableau65[[Date ]],$Q20,Tableau65[Catégorie demande],'Compteur R'!R$5,Tableau65[Statut],'Compteur R'!$R$4)</f>
        <v>0</v>
      </c>
      <c r="S20" s="110">
        <f>COUNTIFS(Tableau65[[Date ]],$Q20,Tableau65[Catégorie demande],'Compteur R'!S$5,Tableau65[Statut],'Compteur R'!$R$4)</f>
        <v>0</v>
      </c>
      <c r="U20" t="e">
        <f t="shared" si="4"/>
        <v>#REF!</v>
      </c>
      <c r="V20" t="e">
        <f>(C20+L20)-#REF!</f>
        <v>#REF!</v>
      </c>
      <c r="W20" t="e">
        <f>(F20+O20)-#REF!</f>
        <v>#REF!</v>
      </c>
    </row>
    <row r="21" spans="2:23" x14ac:dyDescent="0.25">
      <c r="B21" s="105">
        <v>45001</v>
      </c>
      <c r="C21" s="2">
        <f t="shared" si="0"/>
        <v>11</v>
      </c>
      <c r="E21" s="105">
        <v>45001</v>
      </c>
      <c r="H21" s="105">
        <v>45001</v>
      </c>
      <c r="I21" s="2" t="e">
        <f t="shared" si="1"/>
        <v>#REF!</v>
      </c>
      <c r="K21" s="105">
        <v>45001</v>
      </c>
      <c r="L21" s="2" t="e">
        <f t="shared" si="2"/>
        <v>#REF!</v>
      </c>
      <c r="N21" s="105">
        <v>45001</v>
      </c>
      <c r="O21" s="2" t="e">
        <f t="shared" si="3"/>
        <v>#REF!</v>
      </c>
      <c r="Q21" s="111">
        <v>45001</v>
      </c>
      <c r="R21" s="110">
        <f>COUNTIFS(Tableau65[[Date ]],$Q21,Tableau65[Catégorie demande],'Compteur R'!R$5,Tableau65[Statut],'Compteur R'!$R$4)</f>
        <v>1</v>
      </c>
      <c r="S21" s="110">
        <f>COUNTIFS(Tableau65[[Date ]],$Q21,Tableau65[Catégorie demande],'Compteur R'!S$5,Tableau65[Statut],'Compteur R'!$R$4)</f>
        <v>2</v>
      </c>
      <c r="U21" t="e">
        <f t="shared" si="4"/>
        <v>#REF!</v>
      </c>
      <c r="V21" t="e">
        <f>(C21+L21)-#REF!</f>
        <v>#REF!</v>
      </c>
      <c r="W21" t="e">
        <f>(F21+O21)-#REF!</f>
        <v>#REF!</v>
      </c>
    </row>
    <row r="22" spans="2:23" x14ac:dyDescent="0.25">
      <c r="B22" s="105">
        <v>45002</v>
      </c>
      <c r="C22" s="2">
        <f t="shared" si="0"/>
        <v>1</v>
      </c>
      <c r="E22" s="105">
        <v>45002</v>
      </c>
      <c r="H22" s="105">
        <v>45002</v>
      </c>
      <c r="I22" s="2" t="e">
        <f t="shared" si="1"/>
        <v>#REF!</v>
      </c>
      <c r="K22" s="105">
        <v>45002</v>
      </c>
      <c r="L22" s="2" t="e">
        <f t="shared" si="2"/>
        <v>#REF!</v>
      </c>
      <c r="N22" s="105">
        <v>45002</v>
      </c>
      <c r="O22" s="2" t="e">
        <f t="shared" si="3"/>
        <v>#REF!</v>
      </c>
      <c r="Q22" s="111">
        <v>45002</v>
      </c>
      <c r="R22" s="110">
        <f>COUNTIFS(Tableau65[[Date ]],$Q22,Tableau65[Catégorie demande],'Compteur R'!R$5,Tableau65[Statut],'Compteur R'!$R$4)</f>
        <v>0</v>
      </c>
      <c r="S22" s="110">
        <f>COUNTIFS(Tableau65[[Date ]],$Q22,Tableau65[Catégorie demande],'Compteur R'!S$5,Tableau65[Statut],'Compteur R'!$R$4)</f>
        <v>0</v>
      </c>
      <c r="U22" t="e">
        <f t="shared" si="4"/>
        <v>#REF!</v>
      </c>
      <c r="V22" t="e">
        <f>(C22+L22)-#REF!</f>
        <v>#REF!</v>
      </c>
      <c r="W22" t="e">
        <f>(F22+O22)-#REF!</f>
        <v>#REF!</v>
      </c>
    </row>
    <row r="23" spans="2:23" x14ac:dyDescent="0.25">
      <c r="B23" s="105">
        <v>45003</v>
      </c>
      <c r="C23" s="2">
        <f t="shared" si="0"/>
        <v>0</v>
      </c>
      <c r="E23" s="105">
        <v>45003</v>
      </c>
      <c r="H23" s="105">
        <v>45003</v>
      </c>
      <c r="I23" s="2" t="e">
        <f t="shared" si="1"/>
        <v>#REF!</v>
      </c>
      <c r="K23" s="105">
        <v>45003</v>
      </c>
      <c r="L23" s="2" t="e">
        <f t="shared" si="2"/>
        <v>#REF!</v>
      </c>
      <c r="N23" s="105">
        <v>45003</v>
      </c>
      <c r="O23" s="2" t="e">
        <f t="shared" si="3"/>
        <v>#REF!</v>
      </c>
      <c r="Q23" s="111">
        <v>45003</v>
      </c>
      <c r="R23" s="110">
        <f>COUNTIFS(Tableau65[[Date ]],$Q23,Tableau65[Catégorie demande],'Compteur R'!R$5,Tableau65[Statut],'Compteur R'!$R$4)</f>
        <v>0</v>
      </c>
      <c r="S23" s="110">
        <f>COUNTIFS(Tableau65[[Date ]],$Q23,Tableau65[Catégorie demande],'Compteur R'!S$5,Tableau65[Statut],'Compteur R'!$R$4)</f>
        <v>0</v>
      </c>
      <c r="U23" t="e">
        <f t="shared" si="4"/>
        <v>#REF!</v>
      </c>
      <c r="V23" t="e">
        <f>(C23+L23)-#REF!</f>
        <v>#REF!</v>
      </c>
      <c r="W23" t="e">
        <f>(F23+O23)-#REF!</f>
        <v>#REF!</v>
      </c>
    </row>
    <row r="24" spans="2:23" x14ac:dyDescent="0.25">
      <c r="B24" s="105">
        <v>45004</v>
      </c>
      <c r="C24" s="2">
        <f t="shared" si="0"/>
        <v>0</v>
      </c>
      <c r="E24" s="105">
        <v>45004</v>
      </c>
      <c r="H24" s="105">
        <v>45004</v>
      </c>
      <c r="I24" s="2" t="e">
        <f t="shared" si="1"/>
        <v>#REF!</v>
      </c>
      <c r="K24" s="105">
        <v>45004</v>
      </c>
      <c r="L24" s="2" t="e">
        <f t="shared" si="2"/>
        <v>#REF!</v>
      </c>
      <c r="N24" s="105">
        <v>45004</v>
      </c>
      <c r="O24" s="2" t="e">
        <f t="shared" si="3"/>
        <v>#REF!</v>
      </c>
      <c r="Q24" s="111">
        <v>45004</v>
      </c>
      <c r="R24" s="110">
        <f>COUNTIFS(Tableau65[[Date ]],$Q24,Tableau65[Catégorie demande],'Compteur R'!R$5,Tableau65[Statut],'Compteur R'!$R$4)</f>
        <v>0</v>
      </c>
      <c r="S24" s="110">
        <f>COUNTIFS(Tableau65[[Date ]],$Q24,Tableau65[Catégorie demande],'Compteur R'!S$5,Tableau65[Statut],'Compteur R'!$R$4)</f>
        <v>0</v>
      </c>
      <c r="U24" t="e">
        <f t="shared" si="4"/>
        <v>#REF!</v>
      </c>
      <c r="V24" t="e">
        <f>(C24+L24)-#REF!</f>
        <v>#REF!</v>
      </c>
      <c r="W24" t="e">
        <f>(F24+O24)-#REF!</f>
        <v>#REF!</v>
      </c>
    </row>
    <row r="25" spans="2:23" x14ac:dyDescent="0.25">
      <c r="B25" s="105">
        <v>45005</v>
      </c>
      <c r="C25" s="2">
        <f t="shared" si="0"/>
        <v>8</v>
      </c>
      <c r="E25" s="105">
        <v>45005</v>
      </c>
      <c r="H25" s="105">
        <v>45005</v>
      </c>
      <c r="I25" s="2" t="e">
        <f t="shared" si="1"/>
        <v>#REF!</v>
      </c>
      <c r="K25" s="105">
        <v>45005</v>
      </c>
      <c r="L25" s="2" t="e">
        <f t="shared" si="2"/>
        <v>#REF!</v>
      </c>
      <c r="N25" s="105">
        <v>45005</v>
      </c>
      <c r="O25" s="2" t="e">
        <f t="shared" si="3"/>
        <v>#REF!</v>
      </c>
      <c r="Q25" s="111">
        <v>45005</v>
      </c>
      <c r="R25" s="110">
        <f>COUNTIFS(Tableau65[[Date ]],$Q25,Tableau65[Catégorie demande],'Compteur R'!R$5,Tableau65[Statut],'Compteur R'!$R$4)</f>
        <v>0</v>
      </c>
      <c r="S25" s="110">
        <f>COUNTIFS(Tableau65[[Date ]],$Q25,Tableau65[Catégorie demande],'Compteur R'!S$5,Tableau65[Statut],'Compteur R'!$R$4)</f>
        <v>0</v>
      </c>
      <c r="U25" t="e">
        <f t="shared" si="4"/>
        <v>#REF!</v>
      </c>
      <c r="V25" t="e">
        <f>(C25+L25)-#REF!</f>
        <v>#REF!</v>
      </c>
      <c r="W25" t="e">
        <f>(F25+O25)-#REF!</f>
        <v>#REF!</v>
      </c>
    </row>
    <row r="26" spans="2:23" x14ac:dyDescent="0.25">
      <c r="B26" s="105">
        <v>45006</v>
      </c>
      <c r="C26" s="2">
        <f t="shared" si="0"/>
        <v>10</v>
      </c>
      <c r="E26" s="105">
        <v>45006</v>
      </c>
      <c r="H26" s="105">
        <v>45006</v>
      </c>
      <c r="I26" s="2" t="e">
        <f t="shared" si="1"/>
        <v>#REF!</v>
      </c>
      <c r="K26" s="105">
        <v>45006</v>
      </c>
      <c r="L26" s="2" t="e">
        <f t="shared" si="2"/>
        <v>#REF!</v>
      </c>
      <c r="N26" s="105">
        <v>45006</v>
      </c>
      <c r="O26" s="2" t="e">
        <f t="shared" si="3"/>
        <v>#REF!</v>
      </c>
      <c r="Q26" s="111">
        <v>45006</v>
      </c>
      <c r="R26" s="110">
        <f>COUNTIFS(Tableau65[[Date ]],$Q26,Tableau65[Catégorie demande],'Compteur R'!R$5,Tableau65[Statut],'Compteur R'!$R$4)</f>
        <v>0</v>
      </c>
      <c r="S26" s="110">
        <f>COUNTIFS(Tableau65[[Date ]],$Q26,Tableau65[Catégorie demande],'Compteur R'!S$5,Tableau65[Statut],'Compteur R'!$R$4)</f>
        <v>0</v>
      </c>
      <c r="U26" t="e">
        <f t="shared" si="4"/>
        <v>#REF!</v>
      </c>
      <c r="V26" t="e">
        <f>(C26+L26)-#REF!</f>
        <v>#REF!</v>
      </c>
      <c r="W26" t="e">
        <f>(F26+O26)-#REF!</f>
        <v>#REF!</v>
      </c>
    </row>
    <row r="27" spans="2:23" x14ac:dyDescent="0.25">
      <c r="B27" s="105">
        <v>45007</v>
      </c>
      <c r="C27" s="2">
        <f t="shared" si="0"/>
        <v>8</v>
      </c>
      <c r="E27" s="105">
        <v>45007</v>
      </c>
      <c r="H27" s="105">
        <v>45007</v>
      </c>
      <c r="I27" s="2" t="e">
        <f t="shared" si="1"/>
        <v>#REF!</v>
      </c>
      <c r="K27" s="105">
        <v>45007</v>
      </c>
      <c r="L27" s="2" t="e">
        <f t="shared" si="2"/>
        <v>#REF!</v>
      </c>
      <c r="N27" s="105">
        <v>45007</v>
      </c>
      <c r="O27" s="2" t="e">
        <f t="shared" si="3"/>
        <v>#REF!</v>
      </c>
      <c r="Q27" s="111">
        <v>45007</v>
      </c>
      <c r="R27" s="110">
        <f>COUNTIFS(Tableau65[[Date ]],$Q27,Tableau65[Catégorie demande],'Compteur R'!R$5,Tableau65[Statut],'Compteur R'!$R$4)</f>
        <v>0</v>
      </c>
      <c r="S27" s="110">
        <f>COUNTIFS(Tableau65[[Date ]],$Q27,Tableau65[Catégorie demande],'Compteur R'!S$5,Tableau65[Statut],'Compteur R'!$R$4)</f>
        <v>0</v>
      </c>
      <c r="U27" t="e">
        <f t="shared" si="4"/>
        <v>#REF!</v>
      </c>
      <c r="V27" t="e">
        <f>(C27+L27)-#REF!</f>
        <v>#REF!</v>
      </c>
      <c r="W27" t="e">
        <f>(F27+O27)-#REF!</f>
        <v>#REF!</v>
      </c>
    </row>
    <row r="28" spans="2:23" x14ac:dyDescent="0.25">
      <c r="B28" s="105">
        <v>45008</v>
      </c>
      <c r="C28" s="2">
        <f t="shared" si="0"/>
        <v>6</v>
      </c>
      <c r="E28" s="105">
        <v>45008</v>
      </c>
      <c r="H28" s="105">
        <v>45008</v>
      </c>
      <c r="I28" s="2" t="e">
        <f t="shared" si="1"/>
        <v>#REF!</v>
      </c>
      <c r="K28" s="105">
        <v>45008</v>
      </c>
      <c r="L28" s="2" t="e">
        <f t="shared" si="2"/>
        <v>#REF!</v>
      </c>
      <c r="N28" s="105">
        <v>45008</v>
      </c>
      <c r="O28" s="2" t="e">
        <f t="shared" si="3"/>
        <v>#REF!</v>
      </c>
      <c r="Q28" s="111">
        <v>45008</v>
      </c>
      <c r="R28" s="110">
        <f>COUNTIFS(Tableau65[[Date ]],$Q28,Tableau65[Catégorie demande],'Compteur R'!R$5,Tableau65[Statut],'Compteur R'!$R$4)</f>
        <v>0</v>
      </c>
      <c r="S28" s="110">
        <f>COUNTIFS(Tableau65[[Date ]],$Q28,Tableau65[Catégorie demande],'Compteur R'!S$5,Tableau65[Statut],'Compteur R'!$R$4)</f>
        <v>1</v>
      </c>
      <c r="U28" t="e">
        <f t="shared" si="4"/>
        <v>#REF!</v>
      </c>
      <c r="V28" t="e">
        <f>(C28+L28)-#REF!</f>
        <v>#REF!</v>
      </c>
      <c r="W28" t="e">
        <f>(F28+O28)-#REF!</f>
        <v>#REF!</v>
      </c>
    </row>
    <row r="29" spans="2:23" x14ac:dyDescent="0.25">
      <c r="B29" s="105">
        <v>45009</v>
      </c>
      <c r="C29" s="2">
        <f t="shared" si="0"/>
        <v>4</v>
      </c>
      <c r="E29" s="105">
        <v>45009</v>
      </c>
      <c r="H29" s="105">
        <v>45009</v>
      </c>
      <c r="I29" s="2" t="e">
        <f>COUNTIF(DateGV2,H29)</f>
        <v>#REF!</v>
      </c>
      <c r="K29" s="105">
        <v>45009</v>
      </c>
      <c r="L29" s="2" t="e">
        <f t="shared" si="2"/>
        <v>#REF!</v>
      </c>
      <c r="N29" s="105">
        <v>45009</v>
      </c>
      <c r="O29" s="2" t="e">
        <f>COUNTIF(DateMC2,N29)</f>
        <v>#REF!</v>
      </c>
      <c r="Q29" s="111">
        <v>45009</v>
      </c>
      <c r="R29" s="110">
        <f>COUNTIFS(Tableau65[[Date ]],$Q29,Tableau65[Catégorie demande],'Compteur R'!R$5,Tableau65[Statut],'Compteur R'!$R$4)</f>
        <v>0</v>
      </c>
      <c r="S29" s="110">
        <f>COUNTIFS(Tableau65[[Date ]],$Q29,Tableau65[Catégorie demande],'Compteur R'!S$5,Tableau65[Statut],'Compteur R'!$R$4)</f>
        <v>0</v>
      </c>
      <c r="U29" t="e">
        <f t="shared" si="4"/>
        <v>#REF!</v>
      </c>
      <c r="V29" t="e">
        <f>(C29+L29)-#REF!</f>
        <v>#REF!</v>
      </c>
      <c r="W29" t="e">
        <f>(F29+O29)-#REF!</f>
        <v>#REF!</v>
      </c>
    </row>
    <row r="30" spans="2:23" x14ac:dyDescent="0.25">
      <c r="B30" s="105">
        <v>45010</v>
      </c>
      <c r="C30" s="2">
        <f t="shared" si="0"/>
        <v>0</v>
      </c>
      <c r="E30" s="105">
        <v>45010</v>
      </c>
      <c r="H30" s="105">
        <v>45010</v>
      </c>
      <c r="I30" s="2" t="e">
        <f t="shared" si="1"/>
        <v>#REF!</v>
      </c>
      <c r="K30" s="105">
        <v>45010</v>
      </c>
      <c r="L30" s="2" t="e">
        <f t="shared" si="2"/>
        <v>#REF!</v>
      </c>
      <c r="N30" s="105">
        <v>45010</v>
      </c>
      <c r="O30" s="2" t="e">
        <f t="shared" si="3"/>
        <v>#REF!</v>
      </c>
      <c r="Q30" s="111">
        <v>45010</v>
      </c>
      <c r="R30" s="110">
        <f>COUNTIFS(Tableau65[[Date ]],$Q30,Tableau65[Catégorie demande],'Compteur R'!R$5,Tableau65[Statut],'Compteur R'!$R$4)</f>
        <v>0</v>
      </c>
      <c r="S30" s="110">
        <f>COUNTIFS(Tableau65[[Date ]],$Q30,Tableau65[Catégorie demande],'Compteur R'!S$5,Tableau65[Statut],'Compteur R'!$R$4)</f>
        <v>0</v>
      </c>
      <c r="U30" t="e">
        <f t="shared" si="4"/>
        <v>#REF!</v>
      </c>
      <c r="V30" t="e">
        <f>(C30+L30)-#REF!</f>
        <v>#REF!</v>
      </c>
      <c r="W30" t="e">
        <f>(F30+O30)-#REF!</f>
        <v>#REF!</v>
      </c>
    </row>
    <row r="31" spans="2:23" x14ac:dyDescent="0.25">
      <c r="B31" s="105">
        <v>45011</v>
      </c>
      <c r="C31" s="2">
        <f t="shared" si="0"/>
        <v>0</v>
      </c>
      <c r="E31" s="105">
        <v>45011</v>
      </c>
      <c r="H31" s="105">
        <v>45011</v>
      </c>
      <c r="I31" s="2" t="e">
        <f t="shared" si="1"/>
        <v>#REF!</v>
      </c>
      <c r="K31" s="105">
        <v>45011</v>
      </c>
      <c r="L31" s="2" t="e">
        <f t="shared" si="2"/>
        <v>#REF!</v>
      </c>
      <c r="N31" s="105">
        <v>45011</v>
      </c>
      <c r="O31" s="2" t="e">
        <f t="shared" si="3"/>
        <v>#REF!</v>
      </c>
      <c r="Q31" s="111">
        <v>45011</v>
      </c>
      <c r="R31" s="110">
        <f>COUNTIFS(Tableau65[[Date ]],$Q31,Tableau65[Catégorie demande],'Compteur R'!R$5,Tableau65[Statut],'Compteur R'!$R$4)</f>
        <v>0</v>
      </c>
      <c r="S31" s="110">
        <f>COUNTIFS(Tableau65[[Date ]],$Q31,Tableau65[Catégorie demande],'Compteur R'!S$5,Tableau65[Statut],'Compteur R'!$R$4)</f>
        <v>0</v>
      </c>
      <c r="U31" t="e">
        <f t="shared" si="4"/>
        <v>#REF!</v>
      </c>
      <c r="V31" t="e">
        <f>(C31+L31)-#REF!</f>
        <v>#REF!</v>
      </c>
      <c r="W31" t="e">
        <f>(F31+O31)-#REF!</f>
        <v>#REF!</v>
      </c>
    </row>
    <row r="32" spans="2:23" x14ac:dyDescent="0.25">
      <c r="B32" s="105">
        <v>45012</v>
      </c>
      <c r="C32" s="2">
        <f t="shared" si="0"/>
        <v>7</v>
      </c>
      <c r="E32" s="105">
        <v>45012</v>
      </c>
      <c r="H32" s="105">
        <v>45012</v>
      </c>
      <c r="I32" s="2" t="e">
        <f t="shared" si="1"/>
        <v>#REF!</v>
      </c>
      <c r="K32" s="105">
        <v>45012</v>
      </c>
      <c r="L32" s="2" t="e">
        <f t="shared" si="2"/>
        <v>#REF!</v>
      </c>
      <c r="N32" s="105">
        <v>45012</v>
      </c>
      <c r="O32" s="2" t="e">
        <f t="shared" si="3"/>
        <v>#REF!</v>
      </c>
      <c r="Q32" s="111">
        <v>45012</v>
      </c>
      <c r="R32" s="110">
        <f>COUNTIFS(Tableau65[[Date ]],$Q32,Tableau65[Catégorie demande],'Compteur R'!R$5,Tableau65[Statut],'Compteur R'!$R$4)</f>
        <v>1</v>
      </c>
      <c r="S32" s="110">
        <f>COUNTIFS(Tableau65[[Date ]],$Q32,Tableau65[Catégorie demande],'Compteur R'!S$5,Tableau65[Statut],'Compteur R'!$R$4)</f>
        <v>0</v>
      </c>
      <c r="U32" t="e">
        <f t="shared" si="4"/>
        <v>#REF!</v>
      </c>
      <c r="V32" t="e">
        <f>(C32+L32)-#REF!</f>
        <v>#REF!</v>
      </c>
      <c r="W32" t="e">
        <f>(F32+O32)-#REF!</f>
        <v>#REF!</v>
      </c>
    </row>
    <row r="33" spans="2:23" x14ac:dyDescent="0.25">
      <c r="B33" s="105">
        <v>45013</v>
      </c>
      <c r="C33" s="2">
        <f t="shared" si="0"/>
        <v>6</v>
      </c>
      <c r="E33" s="105">
        <v>45013</v>
      </c>
      <c r="H33" s="105">
        <v>45013</v>
      </c>
      <c r="I33" s="2" t="e">
        <f t="shared" si="1"/>
        <v>#REF!</v>
      </c>
      <c r="K33" s="105">
        <v>45013</v>
      </c>
      <c r="L33" s="2" t="e">
        <f t="shared" si="2"/>
        <v>#REF!</v>
      </c>
      <c r="N33" s="105">
        <v>45013</v>
      </c>
      <c r="O33" s="2" t="e">
        <f t="shared" si="3"/>
        <v>#REF!</v>
      </c>
      <c r="Q33" s="111">
        <v>45013</v>
      </c>
      <c r="R33" s="110">
        <f>COUNTIFS(Tableau65[[Date ]],$Q33,Tableau65[Catégorie demande],'Compteur R'!R$5,Tableau65[Statut],'Compteur R'!$R$4)</f>
        <v>1</v>
      </c>
      <c r="S33" s="110">
        <f>COUNTIFS(Tableau65[[Date ]],$Q33,Tableau65[Catégorie demande],'Compteur R'!S$5,Tableau65[Statut],'Compteur R'!$R$4)</f>
        <v>0</v>
      </c>
      <c r="U33" t="e">
        <f t="shared" si="4"/>
        <v>#REF!</v>
      </c>
      <c r="V33" t="e">
        <f>(C33+L33)-#REF!</f>
        <v>#REF!</v>
      </c>
      <c r="W33" t="e">
        <f>(F33+O33)-#REF!</f>
        <v>#REF!</v>
      </c>
    </row>
    <row r="34" spans="2:23" x14ac:dyDescent="0.25">
      <c r="B34" s="105">
        <v>45014</v>
      </c>
      <c r="C34" s="2">
        <f t="shared" si="0"/>
        <v>6</v>
      </c>
      <c r="E34" s="105">
        <v>45014</v>
      </c>
      <c r="H34" s="105">
        <v>45014</v>
      </c>
      <c r="I34" s="2" t="e">
        <f t="shared" si="1"/>
        <v>#REF!</v>
      </c>
      <c r="K34" s="105">
        <v>45014</v>
      </c>
      <c r="L34" s="2" t="e">
        <f t="shared" si="2"/>
        <v>#REF!</v>
      </c>
      <c r="N34" s="105">
        <v>45014</v>
      </c>
      <c r="O34" s="2" t="e">
        <f t="shared" si="3"/>
        <v>#REF!</v>
      </c>
      <c r="Q34" s="111">
        <v>45014</v>
      </c>
      <c r="R34" s="110">
        <f>COUNTIFS(Tableau65[[Date ]],$Q34,Tableau65[Catégorie demande],'Compteur R'!R$5,Tableau65[Statut],'Compteur R'!$R$4)</f>
        <v>0</v>
      </c>
      <c r="S34" s="110">
        <f>COUNTIFS(Tableau65[[Date ]],$Q34,Tableau65[Catégorie demande],'Compteur R'!S$5,Tableau65[Statut],'Compteur R'!$R$4)</f>
        <v>0</v>
      </c>
      <c r="U34" t="e">
        <f t="shared" si="4"/>
        <v>#REF!</v>
      </c>
      <c r="V34" t="e">
        <f>(C34+L34)-#REF!</f>
        <v>#REF!</v>
      </c>
      <c r="W34" t="e">
        <f>(F34+O34)-#REF!</f>
        <v>#REF!</v>
      </c>
    </row>
    <row r="35" spans="2:23" x14ac:dyDescent="0.25">
      <c r="B35" s="105">
        <v>45015</v>
      </c>
      <c r="C35" s="2">
        <f t="shared" si="0"/>
        <v>0</v>
      </c>
      <c r="E35" s="105">
        <v>45015</v>
      </c>
      <c r="H35" s="105">
        <v>45015</v>
      </c>
      <c r="I35" s="2" t="e">
        <f t="shared" si="1"/>
        <v>#REF!</v>
      </c>
      <c r="K35" s="105">
        <v>45015</v>
      </c>
      <c r="L35" s="2" t="e">
        <f t="shared" si="2"/>
        <v>#REF!</v>
      </c>
      <c r="N35" s="105">
        <v>45015</v>
      </c>
      <c r="O35" s="2" t="e">
        <f t="shared" si="3"/>
        <v>#REF!</v>
      </c>
      <c r="Q35" s="111">
        <v>45015</v>
      </c>
      <c r="R35" s="110">
        <f>COUNTIFS(Tableau65[[Date ]],$Q35,Tableau65[Catégorie demande],'Compteur R'!R$5,Tableau65[Statut],'Compteur R'!$R$4)</f>
        <v>0</v>
      </c>
      <c r="S35" s="110">
        <f>COUNTIFS(Tableau65[[Date ]],$Q35,Tableau65[Catégorie demande],'Compteur R'!S$5,Tableau65[Statut],'Compteur R'!$R$4)</f>
        <v>0</v>
      </c>
      <c r="U35" t="e">
        <f t="shared" si="4"/>
        <v>#REF!</v>
      </c>
      <c r="V35" t="e">
        <f>(C35+L35)-#REF!</f>
        <v>#REF!</v>
      </c>
      <c r="W35" t="e">
        <f>(F35+O35)-#REF!</f>
        <v>#REF!</v>
      </c>
    </row>
    <row r="36" spans="2:23" ht="15.75" thickBot="1" x14ac:dyDescent="0.3">
      <c r="B36" s="105">
        <v>45016</v>
      </c>
      <c r="C36" s="2">
        <f t="shared" si="0"/>
        <v>0</v>
      </c>
      <c r="E36" s="105">
        <v>45016</v>
      </c>
      <c r="H36" s="105">
        <v>45016</v>
      </c>
      <c r="I36" s="2" t="e">
        <f t="shared" si="1"/>
        <v>#REF!</v>
      </c>
      <c r="K36" s="105">
        <v>45016</v>
      </c>
      <c r="L36" s="2" t="e">
        <f t="shared" si="2"/>
        <v>#REF!</v>
      </c>
      <c r="N36" s="105">
        <v>45016</v>
      </c>
      <c r="O36" s="2" t="e">
        <f t="shared" si="3"/>
        <v>#REF!</v>
      </c>
      <c r="Q36" s="111">
        <v>45016</v>
      </c>
      <c r="R36" s="110">
        <f>COUNTIFS(Tableau65[[Date ]],$Q36,Tableau65[Catégorie demande],'Compteur R'!R$5,Tableau65[Statut],'Compteur R'!$R$4)</f>
        <v>0</v>
      </c>
      <c r="S36" s="110">
        <f>COUNTIFS(Tableau65[[Date ]],$Q36,Tableau65[Catégorie demande],'Compteur R'!S$5,Tableau65[Statut],'Compteur R'!$R$4)</f>
        <v>0</v>
      </c>
      <c r="U36" t="e">
        <f t="shared" si="4"/>
        <v>#REF!</v>
      </c>
      <c r="V36" t="e">
        <f>(C36+L36)-#REF!</f>
        <v>#REF!</v>
      </c>
      <c r="W36" t="e">
        <f>(F36+O36)-#REF!</f>
        <v>#REF!</v>
      </c>
    </row>
    <row r="37" spans="2:23" ht="15.75" thickBot="1" x14ac:dyDescent="0.3">
      <c r="B37" s="107" t="s">
        <v>6</v>
      </c>
      <c r="C37" s="108">
        <f>SUM(C6:C36)</f>
        <v>127</v>
      </c>
      <c r="E37" s="107" t="s">
        <v>6</v>
      </c>
      <c r="F37" s="108">
        <f>SUM(C37:E37)</f>
        <v>127</v>
      </c>
      <c r="H37" s="107" t="s">
        <v>6</v>
      </c>
      <c r="I37" s="108" t="e">
        <f>SUM(I6:I36)</f>
        <v>#REF!</v>
      </c>
      <c r="K37" s="107" t="s">
        <v>6</v>
      </c>
      <c r="L37" s="108" t="e">
        <f>SUM(L6:L36)</f>
        <v>#REF!</v>
      </c>
      <c r="N37" s="107" t="s">
        <v>6</v>
      </c>
      <c r="O37" s="108" t="e">
        <f>SUM(O6:O36)</f>
        <v>#REF!</v>
      </c>
      <c r="Q37" s="112" t="s">
        <v>6</v>
      </c>
      <c r="R37" s="113">
        <f>SUM(R6:R36)</f>
        <v>7</v>
      </c>
      <c r="S37" s="114">
        <f>SUM(S6:S36)</f>
        <v>9</v>
      </c>
      <c r="U37">
        <v>0</v>
      </c>
      <c r="V37">
        <v>0</v>
      </c>
      <c r="W37" t="e">
        <f>(F37+O37)-#REF!</f>
        <v>#REF!</v>
      </c>
    </row>
    <row r="38" spans="2:23" x14ac:dyDescent="0.25">
      <c r="B38" s="105"/>
      <c r="E38" s="105"/>
      <c r="H38" s="105"/>
      <c r="K38" s="105"/>
      <c r="N38" s="105"/>
      <c r="Q38" s="111"/>
    </row>
    <row r="39" spans="2:23" x14ac:dyDescent="0.25">
      <c r="B39" s="105">
        <v>45017</v>
      </c>
      <c r="C39" s="2" t="e">
        <f t="shared" ref="C39:C68" si="5">COUNTIF(DateMG,B39)</f>
        <v>#REF!</v>
      </c>
      <c r="E39" s="105">
        <v>45017</v>
      </c>
      <c r="H39" s="105">
        <v>45017</v>
      </c>
      <c r="I39" s="2" t="e">
        <f t="shared" ref="I39:I68" si="6">COUNTIF(DateGV2,H39)</f>
        <v>#REF!</v>
      </c>
      <c r="K39" s="105">
        <v>45017</v>
      </c>
      <c r="L39" s="2" t="e">
        <f t="shared" ref="L39:L68" si="7">COUNTIF(DateMG2,K39)</f>
        <v>#REF!</v>
      </c>
      <c r="N39" s="105">
        <v>45017</v>
      </c>
      <c r="O39" s="2" t="e">
        <f t="shared" ref="O39:O68" si="8">COUNTIF(DateMC2,N39)</f>
        <v>#REF!</v>
      </c>
      <c r="Q39" s="111">
        <v>45017</v>
      </c>
      <c r="R39" s="110">
        <f>COUNTIFS(Tableau65[[Date ]],$Q39,Tableau65[Catégorie demande],'Compteur R'!R$5,Tableau65[Statut],'Compteur R'!$R$4)</f>
        <v>0</v>
      </c>
      <c r="S39" s="110">
        <f>COUNTIFS(Tableau65[[Date ]],$Q39,Tableau65[Catégorie demande],'Compteur R'!S$5,Tableau65[Statut],'Compteur R'!$R$4)</f>
        <v>0</v>
      </c>
      <c r="U39" t="e">
        <f t="shared" ref="U39:U69" si="9">I39</f>
        <v>#REF!</v>
      </c>
      <c r="V39" t="e">
        <f>(C39+L39)-#REF!</f>
        <v>#REF!</v>
      </c>
      <c r="W39" t="e">
        <f>(F39+O39)-#REF!</f>
        <v>#REF!</v>
      </c>
    </row>
    <row r="40" spans="2:23" x14ac:dyDescent="0.25">
      <c r="B40" s="105">
        <v>45018</v>
      </c>
      <c r="C40" s="2" t="e">
        <f t="shared" si="5"/>
        <v>#REF!</v>
      </c>
      <c r="E40" s="105">
        <v>45018</v>
      </c>
      <c r="H40" s="105">
        <v>45018</v>
      </c>
      <c r="I40" s="2" t="e">
        <f t="shared" si="6"/>
        <v>#REF!</v>
      </c>
      <c r="K40" s="105">
        <v>45018</v>
      </c>
      <c r="L40" s="2" t="e">
        <f t="shared" si="7"/>
        <v>#REF!</v>
      </c>
      <c r="N40" s="105">
        <v>45018</v>
      </c>
      <c r="O40" s="2" t="e">
        <f t="shared" si="8"/>
        <v>#REF!</v>
      </c>
      <c r="Q40" s="111">
        <v>45018</v>
      </c>
      <c r="R40" s="110">
        <f>COUNTIFS(Tableau65[[Date ]],$Q40,Tableau65[Catégorie demande],'Compteur R'!R$5,Tableau65[Statut],'Compteur R'!$R$4)</f>
        <v>0</v>
      </c>
      <c r="S40" s="110">
        <f>COUNTIFS(Tableau65[[Date ]],$Q40,Tableau65[Catégorie demande],'Compteur R'!S$5,Tableau65[Statut],'Compteur R'!$R$4)</f>
        <v>0</v>
      </c>
      <c r="U40" t="e">
        <f t="shared" si="9"/>
        <v>#REF!</v>
      </c>
      <c r="V40" t="e">
        <f>(C40+L40)-#REF!</f>
        <v>#REF!</v>
      </c>
      <c r="W40" t="e">
        <f>(F40+O40)-#REF!</f>
        <v>#REF!</v>
      </c>
    </row>
    <row r="41" spans="2:23" x14ac:dyDescent="0.25">
      <c r="B41" s="105">
        <v>45019</v>
      </c>
      <c r="C41" s="2" t="e">
        <f t="shared" si="5"/>
        <v>#REF!</v>
      </c>
      <c r="E41" s="105">
        <v>45019</v>
      </c>
      <c r="H41" s="105">
        <v>45019</v>
      </c>
      <c r="I41" s="2" t="e">
        <f t="shared" si="6"/>
        <v>#REF!</v>
      </c>
      <c r="K41" s="105">
        <v>45019</v>
      </c>
      <c r="L41" s="2" t="e">
        <f t="shared" si="7"/>
        <v>#REF!</v>
      </c>
      <c r="N41" s="105">
        <v>45019</v>
      </c>
      <c r="O41" s="2" t="e">
        <f t="shared" si="8"/>
        <v>#REF!</v>
      </c>
      <c r="Q41" s="111">
        <v>45019</v>
      </c>
      <c r="R41" s="110">
        <f>COUNTIFS(Tableau65[[Date ]],$Q41,Tableau65[Catégorie demande],'Compteur R'!R$5,Tableau65[Statut],'Compteur R'!$R$4)</f>
        <v>0</v>
      </c>
      <c r="S41" s="110">
        <f>COUNTIFS(Tableau65[[Date ]],$Q41,Tableau65[Catégorie demande],'Compteur R'!S$5,Tableau65[Statut],'Compteur R'!$R$4)</f>
        <v>0</v>
      </c>
      <c r="U41" t="e">
        <f t="shared" si="9"/>
        <v>#REF!</v>
      </c>
      <c r="V41" t="e">
        <f>(C41+L41)-#REF!</f>
        <v>#REF!</v>
      </c>
      <c r="W41" t="e">
        <f>(F41+O41)-#REF!</f>
        <v>#REF!</v>
      </c>
    </row>
    <row r="42" spans="2:23" x14ac:dyDescent="0.25">
      <c r="B42" s="105">
        <v>45020</v>
      </c>
      <c r="C42" s="2" t="e">
        <f t="shared" si="5"/>
        <v>#REF!</v>
      </c>
      <c r="E42" s="105">
        <v>45020</v>
      </c>
      <c r="H42" s="105">
        <v>45020</v>
      </c>
      <c r="I42" s="2" t="e">
        <f t="shared" si="6"/>
        <v>#REF!</v>
      </c>
      <c r="K42" s="105">
        <v>45020</v>
      </c>
      <c r="L42" s="2" t="e">
        <f t="shared" si="7"/>
        <v>#REF!</v>
      </c>
      <c r="N42" s="105">
        <v>45020</v>
      </c>
      <c r="O42" s="2" t="e">
        <f t="shared" si="8"/>
        <v>#REF!</v>
      </c>
      <c r="Q42" s="111">
        <v>45020</v>
      </c>
      <c r="R42" s="110">
        <f>COUNTIFS(Tableau65[[Date ]],$Q42,Tableau65[Catégorie demande],'Compteur R'!R$5,Tableau65[Statut],'Compteur R'!$R$4)</f>
        <v>0</v>
      </c>
      <c r="S42" s="110">
        <f>COUNTIFS(Tableau65[[Date ]],$Q42,Tableau65[Catégorie demande],'Compteur R'!S$5,Tableau65[Statut],'Compteur R'!$R$4)</f>
        <v>0</v>
      </c>
      <c r="U42" t="e">
        <f t="shared" si="9"/>
        <v>#REF!</v>
      </c>
      <c r="V42" t="e">
        <f>(C42+L42)-#REF!</f>
        <v>#REF!</v>
      </c>
      <c r="W42" t="e">
        <f>(F42+O42)-#REF!</f>
        <v>#REF!</v>
      </c>
    </row>
    <row r="43" spans="2:23" x14ac:dyDescent="0.25">
      <c r="B43" s="105">
        <v>45021</v>
      </c>
      <c r="C43" s="2" t="e">
        <f t="shared" si="5"/>
        <v>#REF!</v>
      </c>
      <c r="E43" s="105">
        <v>45021</v>
      </c>
      <c r="H43" s="105">
        <v>45021</v>
      </c>
      <c r="I43" s="2" t="e">
        <f t="shared" si="6"/>
        <v>#REF!</v>
      </c>
      <c r="K43" s="105">
        <v>45021</v>
      </c>
      <c r="L43" s="2" t="e">
        <f t="shared" si="7"/>
        <v>#REF!</v>
      </c>
      <c r="N43" s="105">
        <v>45021</v>
      </c>
      <c r="O43" s="2" t="e">
        <f t="shared" si="8"/>
        <v>#REF!</v>
      </c>
      <c r="Q43" s="111">
        <v>45021</v>
      </c>
      <c r="R43" s="110">
        <f>COUNTIFS(Tableau65[[Date ]],$Q43,Tableau65[Catégorie demande],'Compteur R'!R$5,Tableau65[Statut],'Compteur R'!$R$4)</f>
        <v>0</v>
      </c>
      <c r="S43" s="110">
        <f>COUNTIFS(Tableau65[[Date ]],$Q43,Tableau65[Catégorie demande],'Compteur R'!S$5,Tableau65[Statut],'Compteur R'!$R$4)</f>
        <v>0</v>
      </c>
      <c r="U43" t="e">
        <f t="shared" si="9"/>
        <v>#REF!</v>
      </c>
      <c r="V43" t="e">
        <f>(C43+L43)-#REF!</f>
        <v>#REF!</v>
      </c>
      <c r="W43" t="e">
        <f>(F43+O43)-#REF!</f>
        <v>#REF!</v>
      </c>
    </row>
    <row r="44" spans="2:23" x14ac:dyDescent="0.25">
      <c r="B44" s="105">
        <v>45022</v>
      </c>
      <c r="C44" s="2" t="e">
        <f t="shared" si="5"/>
        <v>#REF!</v>
      </c>
      <c r="E44" s="105">
        <v>45022</v>
      </c>
      <c r="H44" s="105">
        <v>45022</v>
      </c>
      <c r="I44" s="2" t="e">
        <f t="shared" si="6"/>
        <v>#REF!</v>
      </c>
      <c r="K44" s="105">
        <v>45022</v>
      </c>
      <c r="L44" s="2" t="e">
        <f t="shared" si="7"/>
        <v>#REF!</v>
      </c>
      <c r="N44" s="105">
        <v>45022</v>
      </c>
      <c r="O44" s="2" t="e">
        <f t="shared" si="8"/>
        <v>#REF!</v>
      </c>
      <c r="Q44" s="111">
        <v>45022</v>
      </c>
      <c r="R44" s="110">
        <f>COUNTIFS(Tableau65[[Date ]],$Q44,Tableau65[Catégorie demande],'Compteur R'!R$5,Tableau65[Statut],'Compteur R'!$R$4)</f>
        <v>0</v>
      </c>
      <c r="S44" s="110">
        <f>COUNTIFS(Tableau65[[Date ]],$Q44,Tableau65[Catégorie demande],'Compteur R'!S$5,Tableau65[Statut],'Compteur R'!$R$4)</f>
        <v>0</v>
      </c>
      <c r="U44" t="e">
        <f t="shared" si="9"/>
        <v>#REF!</v>
      </c>
      <c r="V44" t="e">
        <f>(C44+L44)-#REF!</f>
        <v>#REF!</v>
      </c>
      <c r="W44" t="e">
        <f>(F44+O44)-#REF!</f>
        <v>#REF!</v>
      </c>
    </row>
    <row r="45" spans="2:23" x14ac:dyDescent="0.25">
      <c r="B45" s="105">
        <v>45023</v>
      </c>
      <c r="C45" s="2" t="e">
        <f t="shared" si="5"/>
        <v>#REF!</v>
      </c>
      <c r="E45" s="105">
        <v>45023</v>
      </c>
      <c r="H45" s="105">
        <v>45023</v>
      </c>
      <c r="I45" s="2" t="e">
        <f t="shared" si="6"/>
        <v>#REF!</v>
      </c>
      <c r="K45" s="105">
        <v>45023</v>
      </c>
      <c r="L45" s="2" t="e">
        <f t="shared" si="7"/>
        <v>#REF!</v>
      </c>
      <c r="N45" s="105">
        <v>45023</v>
      </c>
      <c r="O45" s="2" t="e">
        <f t="shared" si="8"/>
        <v>#REF!</v>
      </c>
      <c r="Q45" s="111">
        <v>45023</v>
      </c>
      <c r="R45" s="110">
        <f>COUNTIFS(Tableau65[[Date ]],$Q45,Tableau65[Catégorie demande],'Compteur R'!R$5,Tableau65[Statut],'Compteur R'!$R$4)</f>
        <v>0</v>
      </c>
      <c r="S45" s="110">
        <f>COUNTIFS(Tableau65[[Date ]],$Q45,Tableau65[Catégorie demande],'Compteur R'!S$5,Tableau65[Statut],'Compteur R'!$R$4)</f>
        <v>0</v>
      </c>
      <c r="U45" t="e">
        <f t="shared" si="9"/>
        <v>#REF!</v>
      </c>
      <c r="V45" t="e">
        <f>(C45+L45)-#REF!</f>
        <v>#REF!</v>
      </c>
      <c r="W45" t="e">
        <f>(F45+O45)-#REF!</f>
        <v>#REF!</v>
      </c>
    </row>
    <row r="46" spans="2:23" x14ac:dyDescent="0.25">
      <c r="B46" s="105">
        <v>45024</v>
      </c>
      <c r="C46" s="2" t="e">
        <f t="shared" si="5"/>
        <v>#REF!</v>
      </c>
      <c r="E46" s="105">
        <v>45024</v>
      </c>
      <c r="H46" s="105">
        <v>45024</v>
      </c>
      <c r="I46" s="2" t="e">
        <f t="shared" si="6"/>
        <v>#REF!</v>
      </c>
      <c r="K46" s="105">
        <v>45024</v>
      </c>
      <c r="L46" s="2" t="e">
        <f t="shared" si="7"/>
        <v>#REF!</v>
      </c>
      <c r="N46" s="105">
        <v>45024</v>
      </c>
      <c r="O46" s="2" t="e">
        <f t="shared" si="8"/>
        <v>#REF!</v>
      </c>
      <c r="Q46" s="111">
        <v>45024</v>
      </c>
      <c r="R46" s="110">
        <f>COUNTIFS(Tableau65[[Date ]],$Q46,Tableau65[Catégorie demande],'Compteur R'!R$5,Tableau65[Statut],'Compteur R'!$R$4)</f>
        <v>0</v>
      </c>
      <c r="S46" s="110">
        <f>COUNTIFS(Tableau65[[Date ]],$Q46,Tableau65[Catégorie demande],'Compteur R'!S$5,Tableau65[Statut],'Compteur R'!$R$4)</f>
        <v>0</v>
      </c>
      <c r="U46" t="e">
        <f t="shared" si="9"/>
        <v>#REF!</v>
      </c>
      <c r="V46" t="e">
        <f>(C46+L46)-#REF!</f>
        <v>#REF!</v>
      </c>
      <c r="W46" t="e">
        <f>(F46+O46)-#REF!</f>
        <v>#REF!</v>
      </c>
    </row>
    <row r="47" spans="2:23" x14ac:dyDescent="0.25">
      <c r="B47" s="105">
        <v>45025</v>
      </c>
      <c r="C47" s="2" t="e">
        <f t="shared" si="5"/>
        <v>#REF!</v>
      </c>
      <c r="E47" s="105">
        <v>45025</v>
      </c>
      <c r="H47" s="105">
        <v>45025</v>
      </c>
      <c r="I47" s="2" t="e">
        <f t="shared" si="6"/>
        <v>#REF!</v>
      </c>
      <c r="K47" s="105">
        <v>45025</v>
      </c>
      <c r="L47" s="2" t="e">
        <f t="shared" si="7"/>
        <v>#REF!</v>
      </c>
      <c r="N47" s="105">
        <v>45025</v>
      </c>
      <c r="O47" s="2" t="e">
        <f t="shared" si="8"/>
        <v>#REF!</v>
      </c>
      <c r="Q47" s="111">
        <v>45025</v>
      </c>
      <c r="R47" s="110">
        <f>COUNTIFS(Tableau65[[Date ]],$Q47,Tableau65[Catégorie demande],'Compteur R'!R$5,Tableau65[Statut],'Compteur R'!$R$4)</f>
        <v>0</v>
      </c>
      <c r="S47" s="110">
        <f>COUNTIFS(Tableau65[[Date ]],$Q47,Tableau65[Catégorie demande],'Compteur R'!S$5,Tableau65[Statut],'Compteur R'!$R$4)</f>
        <v>0</v>
      </c>
      <c r="U47" t="e">
        <f t="shared" si="9"/>
        <v>#REF!</v>
      </c>
      <c r="V47" t="e">
        <f>(C47+L47)-#REF!</f>
        <v>#REF!</v>
      </c>
      <c r="W47" t="e">
        <f>(F47+O47)-#REF!</f>
        <v>#REF!</v>
      </c>
    </row>
    <row r="48" spans="2:23" x14ac:dyDescent="0.25">
      <c r="B48" s="105">
        <v>45026</v>
      </c>
      <c r="C48" s="2" t="e">
        <f t="shared" si="5"/>
        <v>#REF!</v>
      </c>
      <c r="E48" s="105">
        <v>45026</v>
      </c>
      <c r="H48" s="105">
        <v>45026</v>
      </c>
      <c r="I48" s="2" t="e">
        <f t="shared" si="6"/>
        <v>#REF!</v>
      </c>
      <c r="K48" s="105">
        <v>45026</v>
      </c>
      <c r="L48" s="2" t="e">
        <f t="shared" si="7"/>
        <v>#REF!</v>
      </c>
      <c r="N48" s="105">
        <v>45026</v>
      </c>
      <c r="O48" s="2" t="e">
        <f t="shared" si="8"/>
        <v>#REF!</v>
      </c>
      <c r="Q48" s="111">
        <v>45026</v>
      </c>
      <c r="R48" s="110">
        <f>COUNTIFS(Tableau65[[Date ]],$Q48,Tableau65[Catégorie demande],'Compteur R'!R$5,Tableau65[Statut],'Compteur R'!$R$4)</f>
        <v>0</v>
      </c>
      <c r="S48" s="110">
        <f>COUNTIFS(Tableau65[[Date ]],$Q48,Tableau65[Catégorie demande],'Compteur R'!S$5,Tableau65[Statut],'Compteur R'!$R$4)</f>
        <v>0</v>
      </c>
      <c r="U48" t="e">
        <f t="shared" si="9"/>
        <v>#REF!</v>
      </c>
      <c r="V48" t="e">
        <f>(C48+L48)-#REF!</f>
        <v>#REF!</v>
      </c>
      <c r="W48" t="e">
        <f>(F48+O48)-#REF!</f>
        <v>#REF!</v>
      </c>
    </row>
    <row r="49" spans="2:23" x14ac:dyDescent="0.25">
      <c r="B49" s="105">
        <v>45027</v>
      </c>
      <c r="C49" s="2" t="e">
        <f t="shared" si="5"/>
        <v>#REF!</v>
      </c>
      <c r="E49" s="105">
        <v>45027</v>
      </c>
      <c r="H49" s="105">
        <v>45027</v>
      </c>
      <c r="I49" s="2" t="e">
        <f t="shared" si="6"/>
        <v>#REF!</v>
      </c>
      <c r="K49" s="105">
        <v>45027</v>
      </c>
      <c r="L49" s="2" t="e">
        <f t="shared" si="7"/>
        <v>#REF!</v>
      </c>
      <c r="N49" s="105">
        <v>45027</v>
      </c>
      <c r="O49" s="2" t="e">
        <f t="shared" si="8"/>
        <v>#REF!</v>
      </c>
      <c r="Q49" s="111">
        <v>45027</v>
      </c>
      <c r="R49" s="110">
        <f>COUNTIFS(Tableau65[[Date ]],$Q49,Tableau65[Catégorie demande],'Compteur R'!R$5,Tableau65[Statut],'Compteur R'!$R$4)</f>
        <v>0</v>
      </c>
      <c r="S49" s="110">
        <f>COUNTIFS(Tableau65[[Date ]],$Q49,Tableau65[Catégorie demande],'Compteur R'!S$5,Tableau65[Statut],'Compteur R'!$R$4)</f>
        <v>0</v>
      </c>
      <c r="U49" t="e">
        <f t="shared" si="9"/>
        <v>#REF!</v>
      </c>
      <c r="V49" t="e">
        <f>(C49+L49)-#REF!</f>
        <v>#REF!</v>
      </c>
      <c r="W49" t="e">
        <f>(F49+O49)-#REF!</f>
        <v>#REF!</v>
      </c>
    </row>
    <row r="50" spans="2:23" x14ac:dyDescent="0.25">
      <c r="B50" s="105">
        <v>45028</v>
      </c>
      <c r="C50" s="2" t="e">
        <f t="shared" si="5"/>
        <v>#REF!</v>
      </c>
      <c r="E50" s="105">
        <v>45028</v>
      </c>
      <c r="H50" s="105">
        <v>45028</v>
      </c>
      <c r="I50" s="2" t="e">
        <f t="shared" si="6"/>
        <v>#REF!</v>
      </c>
      <c r="K50" s="105">
        <v>45028</v>
      </c>
      <c r="L50" s="2" t="e">
        <f t="shared" si="7"/>
        <v>#REF!</v>
      </c>
      <c r="N50" s="105">
        <v>45028</v>
      </c>
      <c r="O50" s="2" t="e">
        <f t="shared" si="8"/>
        <v>#REF!</v>
      </c>
      <c r="Q50" s="111">
        <v>45028</v>
      </c>
      <c r="R50" s="110">
        <f>COUNTIFS(Tableau65[[Date ]],$Q50,Tableau65[Catégorie demande],'Compteur R'!R$5,Tableau65[Statut],'Compteur R'!$R$4)</f>
        <v>0</v>
      </c>
      <c r="S50" s="110">
        <f>COUNTIFS(Tableau65[[Date ]],$Q50,Tableau65[Catégorie demande],'Compteur R'!S$5,Tableau65[Statut],'Compteur R'!$R$4)</f>
        <v>0</v>
      </c>
      <c r="U50" t="e">
        <f t="shared" si="9"/>
        <v>#REF!</v>
      </c>
      <c r="V50" t="e">
        <f>(C50+L50)-#REF!</f>
        <v>#REF!</v>
      </c>
      <c r="W50" t="e">
        <f>(F50+O50)-#REF!</f>
        <v>#REF!</v>
      </c>
    </row>
    <row r="51" spans="2:23" x14ac:dyDescent="0.25">
      <c r="B51" s="105">
        <v>45029</v>
      </c>
      <c r="C51" s="2" t="e">
        <f t="shared" si="5"/>
        <v>#REF!</v>
      </c>
      <c r="E51" s="105">
        <v>45029</v>
      </c>
      <c r="H51" s="105">
        <v>45029</v>
      </c>
      <c r="I51" s="2" t="e">
        <f t="shared" si="6"/>
        <v>#REF!</v>
      </c>
      <c r="K51" s="105">
        <v>45029</v>
      </c>
      <c r="L51" s="2" t="e">
        <f t="shared" si="7"/>
        <v>#REF!</v>
      </c>
      <c r="N51" s="105">
        <v>45029</v>
      </c>
      <c r="O51" s="2" t="e">
        <f t="shared" si="8"/>
        <v>#REF!</v>
      </c>
      <c r="Q51" s="111">
        <v>45029</v>
      </c>
      <c r="R51" s="110">
        <f>COUNTIFS(Tableau65[[Date ]],$Q51,Tableau65[Catégorie demande],'Compteur R'!R$5,Tableau65[Statut],'Compteur R'!$R$4)</f>
        <v>0</v>
      </c>
      <c r="S51" s="110">
        <f>COUNTIFS(Tableau65[[Date ]],$Q51,Tableau65[Catégorie demande],'Compteur R'!S$5,Tableau65[Statut],'Compteur R'!$R$4)</f>
        <v>0</v>
      </c>
      <c r="U51" t="e">
        <f t="shared" si="9"/>
        <v>#REF!</v>
      </c>
      <c r="V51" t="e">
        <f>(C51+L51)-#REF!</f>
        <v>#REF!</v>
      </c>
      <c r="W51" t="e">
        <f>(F51+O51)-#REF!</f>
        <v>#REF!</v>
      </c>
    </row>
    <row r="52" spans="2:23" x14ac:dyDescent="0.25">
      <c r="B52" s="105">
        <v>45030</v>
      </c>
      <c r="C52" s="2" t="e">
        <f t="shared" si="5"/>
        <v>#REF!</v>
      </c>
      <c r="E52" s="105">
        <v>45030</v>
      </c>
      <c r="H52" s="105">
        <v>45030</v>
      </c>
      <c r="I52" s="2" t="e">
        <f t="shared" si="6"/>
        <v>#REF!</v>
      </c>
      <c r="K52" s="105">
        <v>45030</v>
      </c>
      <c r="L52" s="2" t="e">
        <f t="shared" si="7"/>
        <v>#REF!</v>
      </c>
      <c r="N52" s="105">
        <v>45030</v>
      </c>
      <c r="O52" s="2" t="e">
        <f t="shared" si="8"/>
        <v>#REF!</v>
      </c>
      <c r="Q52" s="111">
        <v>45030</v>
      </c>
      <c r="R52" s="110">
        <f>COUNTIFS(Tableau65[[Date ]],$Q52,Tableau65[Catégorie demande],'Compteur R'!R$5,Tableau65[Statut],'Compteur R'!$R$4)</f>
        <v>0</v>
      </c>
      <c r="S52" s="110">
        <f>COUNTIFS(Tableau65[[Date ]],$Q52,Tableau65[Catégorie demande],'Compteur R'!S$5,Tableau65[Statut],'Compteur R'!$R$4)</f>
        <v>0</v>
      </c>
      <c r="U52" t="e">
        <f t="shared" si="9"/>
        <v>#REF!</v>
      </c>
      <c r="V52" t="e">
        <f>(C52+L52)-#REF!</f>
        <v>#REF!</v>
      </c>
      <c r="W52" t="e">
        <f>(F52+O52)-#REF!</f>
        <v>#REF!</v>
      </c>
    </row>
    <row r="53" spans="2:23" x14ac:dyDescent="0.25">
      <c r="B53" s="105">
        <v>45031</v>
      </c>
      <c r="C53" s="2" t="e">
        <f t="shared" si="5"/>
        <v>#REF!</v>
      </c>
      <c r="E53" s="105">
        <v>45031</v>
      </c>
      <c r="H53" s="105">
        <v>45031</v>
      </c>
      <c r="I53" s="2" t="e">
        <f t="shared" si="6"/>
        <v>#REF!</v>
      </c>
      <c r="K53" s="105">
        <v>45031</v>
      </c>
      <c r="L53" s="2" t="e">
        <f t="shared" si="7"/>
        <v>#REF!</v>
      </c>
      <c r="N53" s="105">
        <v>45031</v>
      </c>
      <c r="O53" s="2" t="e">
        <f t="shared" si="8"/>
        <v>#REF!</v>
      </c>
      <c r="Q53" s="111">
        <v>45031</v>
      </c>
      <c r="R53" s="110">
        <f>COUNTIFS(Tableau65[[Date ]],$Q53,Tableau65[Catégorie demande],'Compteur R'!R$5,Tableau65[Statut],'Compteur R'!$R$4)</f>
        <v>0</v>
      </c>
      <c r="S53" s="110">
        <f>COUNTIFS(Tableau65[[Date ]],$Q53,Tableau65[Catégorie demande],'Compteur R'!S$5,Tableau65[Statut],'Compteur R'!$R$4)</f>
        <v>0</v>
      </c>
      <c r="U53" t="e">
        <f t="shared" si="9"/>
        <v>#REF!</v>
      </c>
      <c r="V53" t="e">
        <f>(C53+L53)-#REF!</f>
        <v>#REF!</v>
      </c>
      <c r="W53" t="e">
        <f>(F53+O53)-#REF!</f>
        <v>#REF!</v>
      </c>
    </row>
    <row r="54" spans="2:23" x14ac:dyDescent="0.25">
      <c r="B54" s="105">
        <v>45032</v>
      </c>
      <c r="C54" s="2" t="e">
        <f t="shared" si="5"/>
        <v>#REF!</v>
      </c>
      <c r="E54" s="105">
        <v>45032</v>
      </c>
      <c r="H54" s="105">
        <v>45032</v>
      </c>
      <c r="I54" s="2" t="e">
        <f t="shared" si="6"/>
        <v>#REF!</v>
      </c>
      <c r="K54" s="105">
        <v>45032</v>
      </c>
      <c r="L54" s="2" t="e">
        <f t="shared" si="7"/>
        <v>#REF!</v>
      </c>
      <c r="N54" s="105">
        <v>45032</v>
      </c>
      <c r="O54" s="2" t="e">
        <f t="shared" si="8"/>
        <v>#REF!</v>
      </c>
      <c r="Q54" s="111">
        <v>45032</v>
      </c>
      <c r="R54" s="110">
        <f>COUNTIFS(Tableau65[[Date ]],$Q54,Tableau65[Catégorie demande],'Compteur R'!R$5,Tableau65[Statut],'Compteur R'!$R$4)</f>
        <v>0</v>
      </c>
      <c r="S54" s="110">
        <f>COUNTIFS(Tableau65[[Date ]],$Q54,Tableau65[Catégorie demande],'Compteur R'!S$5,Tableau65[Statut],'Compteur R'!$R$4)</f>
        <v>0</v>
      </c>
      <c r="U54" t="e">
        <f t="shared" si="9"/>
        <v>#REF!</v>
      </c>
      <c r="V54" t="e">
        <f>(C54+L54)-#REF!</f>
        <v>#REF!</v>
      </c>
      <c r="W54" t="e">
        <f>(F54+O54)-#REF!</f>
        <v>#REF!</v>
      </c>
    </row>
    <row r="55" spans="2:23" x14ac:dyDescent="0.25">
      <c r="B55" s="105">
        <v>45033</v>
      </c>
      <c r="C55" s="2" t="e">
        <f t="shared" si="5"/>
        <v>#REF!</v>
      </c>
      <c r="E55" s="105">
        <v>45033</v>
      </c>
      <c r="H55" s="105">
        <v>45033</v>
      </c>
      <c r="I55" s="2" t="e">
        <f t="shared" si="6"/>
        <v>#REF!</v>
      </c>
      <c r="K55" s="105">
        <v>45033</v>
      </c>
      <c r="L55" s="2" t="e">
        <f t="shared" si="7"/>
        <v>#REF!</v>
      </c>
      <c r="N55" s="105">
        <v>45033</v>
      </c>
      <c r="O55" s="2" t="e">
        <f t="shared" si="8"/>
        <v>#REF!</v>
      </c>
      <c r="Q55" s="111">
        <v>45033</v>
      </c>
      <c r="R55" s="110">
        <f>COUNTIFS(Tableau65[[Date ]],$Q55,Tableau65[Catégorie demande],'Compteur R'!R$5,Tableau65[Statut],'Compteur R'!$R$4)</f>
        <v>0</v>
      </c>
      <c r="S55" s="110">
        <f>COUNTIFS(Tableau65[[Date ]],$Q55,Tableau65[Catégorie demande],'Compteur R'!S$5,Tableau65[Statut],'Compteur R'!$R$4)</f>
        <v>0</v>
      </c>
      <c r="U55" t="e">
        <f t="shared" si="9"/>
        <v>#REF!</v>
      </c>
      <c r="V55" t="e">
        <f>(C55+L55)-#REF!</f>
        <v>#REF!</v>
      </c>
      <c r="W55" t="e">
        <f>(F55+O55)-#REF!</f>
        <v>#REF!</v>
      </c>
    </row>
    <row r="56" spans="2:23" x14ac:dyDescent="0.25">
      <c r="B56" s="105">
        <v>45034</v>
      </c>
      <c r="C56" s="2" t="e">
        <f t="shared" si="5"/>
        <v>#REF!</v>
      </c>
      <c r="E56" s="105">
        <v>45034</v>
      </c>
      <c r="H56" s="105">
        <v>45034</v>
      </c>
      <c r="I56" s="2" t="e">
        <f t="shared" si="6"/>
        <v>#REF!</v>
      </c>
      <c r="K56" s="105">
        <v>45034</v>
      </c>
      <c r="L56" s="2" t="e">
        <f t="shared" si="7"/>
        <v>#REF!</v>
      </c>
      <c r="N56" s="105">
        <v>45034</v>
      </c>
      <c r="O56" s="2" t="e">
        <f t="shared" si="8"/>
        <v>#REF!</v>
      </c>
      <c r="Q56" s="111">
        <v>45034</v>
      </c>
      <c r="R56" s="110">
        <f>COUNTIFS(Tableau65[[Date ]],$Q56,Tableau65[Catégorie demande],'Compteur R'!R$5,Tableau65[Statut],'Compteur R'!$R$4)</f>
        <v>0</v>
      </c>
      <c r="S56" s="110">
        <f>COUNTIFS(Tableau65[[Date ]],$Q56,Tableau65[Catégorie demande],'Compteur R'!S$5,Tableau65[Statut],'Compteur R'!$R$4)</f>
        <v>0</v>
      </c>
      <c r="U56" t="e">
        <f t="shared" si="9"/>
        <v>#REF!</v>
      </c>
      <c r="V56" t="e">
        <f>(C56+L56)-#REF!</f>
        <v>#REF!</v>
      </c>
      <c r="W56" t="e">
        <f>(F56+O56)-#REF!</f>
        <v>#REF!</v>
      </c>
    </row>
    <row r="57" spans="2:23" x14ac:dyDescent="0.25">
      <c r="B57" s="105">
        <v>45035</v>
      </c>
      <c r="C57" s="2" t="e">
        <f t="shared" si="5"/>
        <v>#REF!</v>
      </c>
      <c r="E57" s="105">
        <v>45035</v>
      </c>
      <c r="H57" s="105">
        <v>45035</v>
      </c>
      <c r="I57" s="2" t="e">
        <f t="shared" si="6"/>
        <v>#REF!</v>
      </c>
      <c r="K57" s="105">
        <v>45035</v>
      </c>
      <c r="L57" s="2" t="e">
        <f t="shared" si="7"/>
        <v>#REF!</v>
      </c>
      <c r="N57" s="105">
        <v>45035</v>
      </c>
      <c r="O57" s="2" t="e">
        <f t="shared" si="8"/>
        <v>#REF!</v>
      </c>
      <c r="Q57" s="111">
        <v>45035</v>
      </c>
      <c r="R57" s="110">
        <f>COUNTIFS(Tableau65[[Date ]],$Q57,Tableau65[Catégorie demande],'Compteur R'!R$5,Tableau65[Statut],'Compteur R'!$R$4)</f>
        <v>0</v>
      </c>
      <c r="S57" s="110">
        <f>COUNTIFS(Tableau65[[Date ]],$Q57,Tableau65[Catégorie demande],'Compteur R'!S$5,Tableau65[Statut],'Compteur R'!$R$4)</f>
        <v>0</v>
      </c>
      <c r="U57" t="e">
        <f t="shared" si="9"/>
        <v>#REF!</v>
      </c>
      <c r="V57" t="e">
        <f>(C57+L57)-#REF!</f>
        <v>#REF!</v>
      </c>
      <c r="W57" t="e">
        <f>(F57+O57)-#REF!</f>
        <v>#REF!</v>
      </c>
    </row>
    <row r="58" spans="2:23" x14ac:dyDescent="0.25">
      <c r="B58" s="105">
        <v>45036</v>
      </c>
      <c r="C58" s="2" t="e">
        <f t="shared" si="5"/>
        <v>#REF!</v>
      </c>
      <c r="E58" s="105">
        <v>45036</v>
      </c>
      <c r="H58" s="105">
        <v>45036</v>
      </c>
      <c r="I58" s="2" t="e">
        <f t="shared" si="6"/>
        <v>#REF!</v>
      </c>
      <c r="K58" s="105">
        <v>45036</v>
      </c>
      <c r="L58" s="2" t="e">
        <f t="shared" si="7"/>
        <v>#REF!</v>
      </c>
      <c r="N58" s="105">
        <v>45036</v>
      </c>
      <c r="O58" s="2" t="e">
        <f t="shared" si="8"/>
        <v>#REF!</v>
      </c>
      <c r="Q58" s="111">
        <v>45036</v>
      </c>
      <c r="R58" s="110">
        <f>COUNTIFS(Tableau65[[Date ]],$Q58,Tableau65[Catégorie demande],'Compteur R'!R$5,Tableau65[Statut],'Compteur R'!$R$4)</f>
        <v>0</v>
      </c>
      <c r="S58" s="110">
        <f>COUNTIFS(Tableau65[[Date ]],$Q58,Tableau65[Catégorie demande],'Compteur R'!S$5,Tableau65[Statut],'Compteur R'!$R$4)</f>
        <v>0</v>
      </c>
      <c r="U58" t="e">
        <f t="shared" si="9"/>
        <v>#REF!</v>
      </c>
      <c r="V58" t="e">
        <f>(C58+L58)-#REF!</f>
        <v>#REF!</v>
      </c>
      <c r="W58" t="e">
        <f>(F58+O58)-#REF!</f>
        <v>#REF!</v>
      </c>
    </row>
    <row r="59" spans="2:23" x14ac:dyDescent="0.25">
      <c r="B59" s="105">
        <v>45037</v>
      </c>
      <c r="C59" s="2" t="e">
        <f t="shared" si="5"/>
        <v>#REF!</v>
      </c>
      <c r="E59" s="105">
        <v>45037</v>
      </c>
      <c r="H59" s="105">
        <v>45037</v>
      </c>
      <c r="I59" s="2" t="e">
        <f t="shared" si="6"/>
        <v>#REF!</v>
      </c>
      <c r="K59" s="105">
        <v>45037</v>
      </c>
      <c r="L59" s="2" t="e">
        <f t="shared" si="7"/>
        <v>#REF!</v>
      </c>
      <c r="N59" s="105">
        <v>45037</v>
      </c>
      <c r="O59" s="2" t="e">
        <f t="shared" si="8"/>
        <v>#REF!</v>
      </c>
      <c r="Q59" s="111">
        <v>45037</v>
      </c>
      <c r="R59" s="110">
        <f>COUNTIFS(Tableau65[[Date ]],$Q59,Tableau65[Catégorie demande],'Compteur R'!R$5,Tableau65[Statut],'Compteur R'!$R$4)</f>
        <v>0</v>
      </c>
      <c r="S59" s="110">
        <f>COUNTIFS(Tableau65[[Date ]],$Q59,Tableau65[Catégorie demande],'Compteur R'!S$5,Tableau65[Statut],'Compteur R'!$R$4)</f>
        <v>0</v>
      </c>
      <c r="U59" t="e">
        <f t="shared" si="9"/>
        <v>#REF!</v>
      </c>
      <c r="V59" t="e">
        <f>(C59+L59)-#REF!</f>
        <v>#REF!</v>
      </c>
      <c r="W59" t="e">
        <f>(F59+O59)-#REF!</f>
        <v>#REF!</v>
      </c>
    </row>
    <row r="60" spans="2:23" x14ac:dyDescent="0.25">
      <c r="B60" s="105">
        <v>45038</v>
      </c>
      <c r="C60" s="2" t="e">
        <f t="shared" si="5"/>
        <v>#REF!</v>
      </c>
      <c r="E60" s="105">
        <v>45038</v>
      </c>
      <c r="H60" s="105">
        <v>45038</v>
      </c>
      <c r="I60" s="2" t="e">
        <f t="shared" si="6"/>
        <v>#REF!</v>
      </c>
      <c r="K60" s="105">
        <v>45038</v>
      </c>
      <c r="L60" s="2" t="e">
        <f t="shared" si="7"/>
        <v>#REF!</v>
      </c>
      <c r="N60" s="105">
        <v>45038</v>
      </c>
      <c r="O60" s="2" t="e">
        <f t="shared" si="8"/>
        <v>#REF!</v>
      </c>
      <c r="Q60" s="111">
        <v>45038</v>
      </c>
      <c r="R60" s="110">
        <f>COUNTIFS(Tableau65[[Date ]],$Q60,Tableau65[Catégorie demande],'Compteur R'!R$5,Tableau65[Statut],'Compteur R'!$R$4)</f>
        <v>0</v>
      </c>
      <c r="S60" s="110">
        <f>COUNTIFS(Tableau65[[Date ]],$Q60,Tableau65[Catégorie demande],'Compteur R'!S$5,Tableau65[Statut],'Compteur R'!$R$4)</f>
        <v>0</v>
      </c>
      <c r="U60" t="e">
        <f t="shared" si="9"/>
        <v>#REF!</v>
      </c>
      <c r="V60" t="e">
        <f>(C60+L60)-#REF!</f>
        <v>#REF!</v>
      </c>
      <c r="W60" t="e">
        <f>(F60+O60)-#REF!</f>
        <v>#REF!</v>
      </c>
    </row>
    <row r="61" spans="2:23" x14ac:dyDescent="0.25">
      <c r="B61" s="105">
        <v>45039</v>
      </c>
      <c r="C61" s="2" t="e">
        <f t="shared" si="5"/>
        <v>#REF!</v>
      </c>
      <c r="E61" s="105">
        <v>45039</v>
      </c>
      <c r="H61" s="105">
        <v>45039</v>
      </c>
      <c r="I61" s="2" t="e">
        <f t="shared" si="6"/>
        <v>#REF!</v>
      </c>
      <c r="K61" s="105">
        <v>45039</v>
      </c>
      <c r="L61" s="2" t="e">
        <f t="shared" si="7"/>
        <v>#REF!</v>
      </c>
      <c r="N61" s="105">
        <v>45039</v>
      </c>
      <c r="O61" s="2" t="e">
        <f t="shared" si="8"/>
        <v>#REF!</v>
      </c>
      <c r="Q61" s="111">
        <v>45039</v>
      </c>
      <c r="R61" s="110">
        <f>COUNTIFS(Tableau65[[Date ]],$Q61,Tableau65[Catégorie demande],'Compteur R'!R$5,Tableau65[Statut],'Compteur R'!$R$4)</f>
        <v>0</v>
      </c>
      <c r="S61" s="110">
        <f>COUNTIFS(Tableau65[[Date ]],$Q61,Tableau65[Catégorie demande],'Compteur R'!S$5,Tableau65[Statut],'Compteur R'!$R$4)</f>
        <v>0</v>
      </c>
      <c r="U61" t="e">
        <f t="shared" si="9"/>
        <v>#REF!</v>
      </c>
      <c r="V61" t="e">
        <f>(C61+L61)-#REF!</f>
        <v>#REF!</v>
      </c>
      <c r="W61" t="e">
        <f>(F61+O61)-#REF!</f>
        <v>#REF!</v>
      </c>
    </row>
    <row r="62" spans="2:23" x14ac:dyDescent="0.25">
      <c r="B62" s="105">
        <v>45040</v>
      </c>
      <c r="C62" s="2" t="e">
        <f t="shared" si="5"/>
        <v>#REF!</v>
      </c>
      <c r="E62" s="105">
        <v>45040</v>
      </c>
      <c r="H62" s="105">
        <v>45040</v>
      </c>
      <c r="I62" s="2" t="e">
        <f t="shared" si="6"/>
        <v>#REF!</v>
      </c>
      <c r="K62" s="105">
        <v>45040</v>
      </c>
      <c r="L62" s="2" t="e">
        <f t="shared" si="7"/>
        <v>#REF!</v>
      </c>
      <c r="N62" s="105">
        <v>45040</v>
      </c>
      <c r="O62" s="2" t="e">
        <f t="shared" si="8"/>
        <v>#REF!</v>
      </c>
      <c r="Q62" s="111">
        <v>45040</v>
      </c>
      <c r="R62" s="110">
        <f>COUNTIFS(Tableau65[[Date ]],$Q62,Tableau65[Catégorie demande],'Compteur R'!R$5,Tableau65[Statut],'Compteur R'!$R$4)</f>
        <v>0</v>
      </c>
      <c r="S62" s="110">
        <f>COUNTIFS(Tableau65[[Date ]],$Q62,Tableau65[Catégorie demande],'Compteur R'!S$5,Tableau65[Statut],'Compteur R'!$R$4)</f>
        <v>0</v>
      </c>
      <c r="U62" t="e">
        <f t="shared" si="9"/>
        <v>#REF!</v>
      </c>
      <c r="V62" t="e">
        <f>(C62+L62)-#REF!</f>
        <v>#REF!</v>
      </c>
      <c r="W62" t="e">
        <f>(F62+O62)-#REF!</f>
        <v>#REF!</v>
      </c>
    </row>
    <row r="63" spans="2:23" x14ac:dyDescent="0.25">
      <c r="B63" s="105">
        <v>45041</v>
      </c>
      <c r="C63" s="2" t="e">
        <f t="shared" si="5"/>
        <v>#REF!</v>
      </c>
      <c r="E63" s="105">
        <v>45041</v>
      </c>
      <c r="H63" s="105">
        <v>45041</v>
      </c>
      <c r="I63" s="2" t="e">
        <f t="shared" si="6"/>
        <v>#REF!</v>
      </c>
      <c r="K63" s="105">
        <v>45041</v>
      </c>
      <c r="L63" s="2" t="e">
        <f t="shared" si="7"/>
        <v>#REF!</v>
      </c>
      <c r="N63" s="105">
        <v>45041</v>
      </c>
      <c r="O63" s="2" t="e">
        <f t="shared" si="8"/>
        <v>#REF!</v>
      </c>
      <c r="Q63" s="111">
        <v>45041</v>
      </c>
      <c r="R63" s="110">
        <f>COUNTIFS(Tableau65[[Date ]],$Q63,Tableau65[Catégorie demande],'Compteur R'!R$5,Tableau65[Statut],'Compteur R'!$R$4)</f>
        <v>0</v>
      </c>
      <c r="S63" s="110">
        <f>COUNTIFS(Tableau65[[Date ]],$Q63,Tableau65[Catégorie demande],'Compteur R'!S$5,Tableau65[Statut],'Compteur R'!$R$4)</f>
        <v>0</v>
      </c>
      <c r="U63" t="e">
        <f t="shared" si="9"/>
        <v>#REF!</v>
      </c>
      <c r="V63" t="e">
        <f>(C63+L63)-#REF!</f>
        <v>#REF!</v>
      </c>
      <c r="W63" t="e">
        <f>(F63+O63)-#REF!</f>
        <v>#REF!</v>
      </c>
    </row>
    <row r="64" spans="2:23" x14ac:dyDescent="0.25">
      <c r="B64" s="105">
        <v>45042</v>
      </c>
      <c r="C64" s="2" t="e">
        <f t="shared" si="5"/>
        <v>#REF!</v>
      </c>
      <c r="E64" s="105">
        <v>45042</v>
      </c>
      <c r="H64" s="105">
        <v>45042</v>
      </c>
      <c r="I64" s="2" t="e">
        <f t="shared" si="6"/>
        <v>#REF!</v>
      </c>
      <c r="K64" s="105">
        <v>45042</v>
      </c>
      <c r="L64" s="2" t="e">
        <f t="shared" si="7"/>
        <v>#REF!</v>
      </c>
      <c r="N64" s="105">
        <v>45042</v>
      </c>
      <c r="O64" s="2" t="e">
        <f t="shared" si="8"/>
        <v>#REF!</v>
      </c>
      <c r="Q64" s="111">
        <v>45042</v>
      </c>
      <c r="R64" s="110">
        <f>COUNTIFS(Tableau65[[Date ]],$Q64,Tableau65[Catégorie demande],'Compteur R'!R$5,Tableau65[Statut],'Compteur R'!$R$4)</f>
        <v>0</v>
      </c>
      <c r="S64" s="110">
        <f>COUNTIFS(Tableau65[[Date ]],$Q64,Tableau65[Catégorie demande],'Compteur R'!S$5,Tableau65[Statut],'Compteur R'!$R$4)</f>
        <v>0</v>
      </c>
      <c r="U64" t="e">
        <f t="shared" si="9"/>
        <v>#REF!</v>
      </c>
      <c r="V64" t="e">
        <f>(C64+L64)-#REF!</f>
        <v>#REF!</v>
      </c>
      <c r="W64" t="e">
        <f>(F64+O64)-#REF!</f>
        <v>#REF!</v>
      </c>
    </row>
    <row r="65" spans="2:23" x14ac:dyDescent="0.25">
      <c r="B65" s="105">
        <v>45043</v>
      </c>
      <c r="C65" s="2" t="e">
        <f t="shared" si="5"/>
        <v>#REF!</v>
      </c>
      <c r="E65" s="105">
        <v>45043</v>
      </c>
      <c r="H65" s="105">
        <v>45043</v>
      </c>
      <c r="I65" s="2" t="e">
        <f t="shared" si="6"/>
        <v>#REF!</v>
      </c>
      <c r="K65" s="105">
        <v>45043</v>
      </c>
      <c r="L65" s="2" t="e">
        <f t="shared" si="7"/>
        <v>#REF!</v>
      </c>
      <c r="N65" s="105">
        <v>45043</v>
      </c>
      <c r="O65" s="2" t="e">
        <f t="shared" si="8"/>
        <v>#REF!</v>
      </c>
      <c r="Q65" s="111">
        <v>45043</v>
      </c>
      <c r="R65" s="110">
        <f>COUNTIFS(Tableau65[[Date ]],$Q65,Tableau65[Catégorie demande],'Compteur R'!R$5,Tableau65[Statut],'Compteur R'!$R$4)</f>
        <v>0</v>
      </c>
      <c r="S65" s="110">
        <f>COUNTIFS(Tableau65[[Date ]],$Q65,Tableau65[Catégorie demande],'Compteur R'!S$5,Tableau65[Statut],'Compteur R'!$R$4)</f>
        <v>0</v>
      </c>
      <c r="U65" t="e">
        <f t="shared" si="9"/>
        <v>#REF!</v>
      </c>
      <c r="V65" t="e">
        <f>(C65+L65)-#REF!</f>
        <v>#REF!</v>
      </c>
      <c r="W65" t="e">
        <f>(F65+O65)-#REF!</f>
        <v>#REF!</v>
      </c>
    </row>
    <row r="66" spans="2:23" x14ac:dyDescent="0.25">
      <c r="B66" s="105">
        <v>45044</v>
      </c>
      <c r="C66" s="2" t="e">
        <f t="shared" si="5"/>
        <v>#REF!</v>
      </c>
      <c r="E66" s="105">
        <v>45044</v>
      </c>
      <c r="H66" s="105">
        <v>45044</v>
      </c>
      <c r="I66" s="2" t="e">
        <f t="shared" si="6"/>
        <v>#REF!</v>
      </c>
      <c r="K66" s="105">
        <v>45044</v>
      </c>
      <c r="L66" s="2" t="e">
        <f t="shared" si="7"/>
        <v>#REF!</v>
      </c>
      <c r="N66" s="105">
        <v>45044</v>
      </c>
      <c r="O66" s="2" t="e">
        <f t="shared" si="8"/>
        <v>#REF!</v>
      </c>
      <c r="Q66" s="111">
        <v>45044</v>
      </c>
      <c r="R66" s="110">
        <f>COUNTIFS(Tableau65[[Date ]],$Q66,Tableau65[Catégorie demande],'Compteur R'!R$5,Tableau65[Statut],'Compteur R'!$R$4)</f>
        <v>0</v>
      </c>
      <c r="S66" s="110">
        <f>COUNTIFS(Tableau65[[Date ]],$Q66,Tableau65[Catégorie demande],'Compteur R'!S$5,Tableau65[Statut],'Compteur R'!$R$4)</f>
        <v>0</v>
      </c>
      <c r="U66" t="e">
        <f t="shared" si="9"/>
        <v>#REF!</v>
      </c>
      <c r="V66" t="e">
        <f>(C66+L66)-#REF!</f>
        <v>#REF!</v>
      </c>
      <c r="W66" t="e">
        <f>(F66+O66)-#REF!</f>
        <v>#REF!</v>
      </c>
    </row>
    <row r="67" spans="2:23" x14ac:dyDescent="0.25">
      <c r="B67" s="105">
        <v>45045</v>
      </c>
      <c r="C67" s="2" t="e">
        <f t="shared" si="5"/>
        <v>#REF!</v>
      </c>
      <c r="E67" s="105">
        <v>45045</v>
      </c>
      <c r="H67" s="105">
        <v>45045</v>
      </c>
      <c r="I67" s="2" t="e">
        <f t="shared" si="6"/>
        <v>#REF!</v>
      </c>
      <c r="K67" s="105">
        <v>45045</v>
      </c>
      <c r="L67" s="2" t="e">
        <f t="shared" si="7"/>
        <v>#REF!</v>
      </c>
      <c r="N67" s="105">
        <v>45045</v>
      </c>
      <c r="O67" s="2" t="e">
        <f t="shared" si="8"/>
        <v>#REF!</v>
      </c>
      <c r="Q67" s="111">
        <v>45045</v>
      </c>
      <c r="R67" s="110">
        <f>COUNTIFS(Tableau65[[Date ]],$Q67,Tableau65[Catégorie demande],'Compteur R'!R$5,Tableau65[Statut],'Compteur R'!$R$4)</f>
        <v>0</v>
      </c>
      <c r="S67" s="110">
        <f>COUNTIFS(Tableau65[[Date ]],$Q67,Tableau65[Catégorie demande],'Compteur R'!S$5,Tableau65[Statut],'Compteur R'!$R$4)</f>
        <v>0</v>
      </c>
      <c r="U67" t="e">
        <f t="shared" si="9"/>
        <v>#REF!</v>
      </c>
      <c r="V67" t="e">
        <f>(C67+L67)-#REF!</f>
        <v>#REF!</v>
      </c>
      <c r="W67" t="e">
        <f>(F67+O67)-#REF!</f>
        <v>#REF!</v>
      </c>
    </row>
    <row r="68" spans="2:23" ht="15.75" thickBot="1" x14ac:dyDescent="0.3">
      <c r="B68" s="105">
        <v>45046</v>
      </c>
      <c r="C68" s="2" t="e">
        <f t="shared" si="5"/>
        <v>#REF!</v>
      </c>
      <c r="E68" s="105">
        <v>45046</v>
      </c>
      <c r="H68" s="105">
        <v>45046</v>
      </c>
      <c r="I68" s="2" t="e">
        <f t="shared" si="6"/>
        <v>#REF!</v>
      </c>
      <c r="K68" s="105">
        <v>45046</v>
      </c>
      <c r="L68" s="2" t="e">
        <f t="shared" si="7"/>
        <v>#REF!</v>
      </c>
      <c r="N68" s="105">
        <v>45046</v>
      </c>
      <c r="O68" s="2" t="e">
        <f t="shared" si="8"/>
        <v>#REF!</v>
      </c>
      <c r="Q68" s="111">
        <v>45046</v>
      </c>
      <c r="R68" s="110">
        <f>COUNTIFS(Tableau65[[Date ]],$Q68,Tableau65[Catégorie demande],'Compteur R'!R$5,Tableau65[Statut],'Compteur R'!$R$4)</f>
        <v>0</v>
      </c>
      <c r="S68" s="110">
        <f>COUNTIFS(Tableau65[[Date ]],$Q68,Tableau65[Catégorie demande],'Compteur R'!S$5,Tableau65[Statut],'Compteur R'!$R$4)</f>
        <v>0</v>
      </c>
      <c r="U68" t="e">
        <f t="shared" si="9"/>
        <v>#REF!</v>
      </c>
      <c r="V68" t="e">
        <f>(C68+L68)-#REF!</f>
        <v>#REF!</v>
      </c>
      <c r="W68" t="e">
        <f>(F68+O68)-#REF!</f>
        <v>#REF!</v>
      </c>
    </row>
    <row r="69" spans="2:23" ht="15.75" thickBot="1" x14ac:dyDescent="0.3">
      <c r="B69" s="107" t="s">
        <v>6</v>
      </c>
      <c r="C69" s="108" t="e">
        <f>SUM(C38:C68)</f>
        <v>#REF!</v>
      </c>
      <c r="E69" s="107" t="s">
        <v>6</v>
      </c>
      <c r="F69" s="108" t="e">
        <f>SUM(C69:E69)</f>
        <v>#REF!</v>
      </c>
      <c r="H69" s="107" t="s">
        <v>6</v>
      </c>
      <c r="I69" s="108" t="e">
        <f>SUM(I38:I68)</f>
        <v>#REF!</v>
      </c>
      <c r="K69" s="107" t="s">
        <v>6</v>
      </c>
      <c r="L69" s="108" t="e">
        <f>SUM(L38:L68)</f>
        <v>#REF!</v>
      </c>
      <c r="N69" s="107" t="s">
        <v>6</v>
      </c>
      <c r="O69" s="108" t="e">
        <f>SUM(O38:O68)</f>
        <v>#REF!</v>
      </c>
      <c r="Q69" s="112" t="s">
        <v>6</v>
      </c>
      <c r="U69" t="e">
        <f t="shared" si="9"/>
        <v>#REF!</v>
      </c>
      <c r="V69" t="e">
        <f>(C69+L69)-#REF!</f>
        <v>#REF!</v>
      </c>
      <c r="W69" t="e">
        <f>(F69+O69)-#REF!</f>
        <v>#REF!</v>
      </c>
    </row>
    <row r="70" spans="2:23" x14ac:dyDescent="0.25">
      <c r="B70" s="105"/>
      <c r="E70" s="105"/>
      <c r="H70" s="105"/>
      <c r="K70" s="105"/>
      <c r="N70" s="105"/>
      <c r="Q70" s="111"/>
    </row>
    <row r="71" spans="2:23" x14ac:dyDescent="0.25">
      <c r="B71" s="105">
        <v>45047</v>
      </c>
      <c r="C71" s="2" t="e">
        <f t="shared" ref="C71:C101" si="10">COUNTIF(DateMG,B71)</f>
        <v>#REF!</v>
      </c>
      <c r="E71" s="105">
        <v>45047</v>
      </c>
      <c r="H71" s="105">
        <v>45047</v>
      </c>
      <c r="I71" s="2" t="e">
        <f t="shared" ref="I71:I101" si="11">COUNTIF(DateGV2,H71)</f>
        <v>#REF!</v>
      </c>
      <c r="K71" s="105">
        <v>45047</v>
      </c>
      <c r="L71" s="2" t="e">
        <f t="shared" ref="L71:L101" si="12">COUNTIF(DateMG2,K71)</f>
        <v>#REF!</v>
      </c>
      <c r="N71" s="105">
        <v>45047</v>
      </c>
      <c r="O71" s="2" t="e">
        <f t="shared" ref="O71:O101" si="13">COUNTIF(DateMC2,N71)</f>
        <v>#REF!</v>
      </c>
      <c r="Q71" s="111">
        <v>45047</v>
      </c>
      <c r="R71" s="110">
        <f>COUNTIFS(Tableau65[[Date ]],$Q71,Tableau65[Catégorie demande],'Compteur R'!R$5,Tableau65[Statut],'Compteur R'!$R$4)</f>
        <v>0</v>
      </c>
      <c r="S71" s="110">
        <f>COUNTIFS(Tableau65[[Date ]],$Q71,Tableau65[Catégorie demande],'Compteur R'!S$5,Tableau65[Statut],'Compteur R'!$R$4)</f>
        <v>0</v>
      </c>
      <c r="U71" t="e">
        <f t="shared" ref="U71:U102" si="14">I71</f>
        <v>#REF!</v>
      </c>
      <c r="V71" t="e">
        <f>(C71+L71)-#REF!</f>
        <v>#REF!</v>
      </c>
      <c r="W71" t="e">
        <f>(F71+O71)-#REF!</f>
        <v>#REF!</v>
      </c>
    </row>
    <row r="72" spans="2:23" x14ac:dyDescent="0.25">
      <c r="B72" s="105">
        <v>45048</v>
      </c>
      <c r="C72" s="2" t="e">
        <f t="shared" si="10"/>
        <v>#REF!</v>
      </c>
      <c r="E72" s="105">
        <v>45048</v>
      </c>
      <c r="H72" s="105">
        <v>45048</v>
      </c>
      <c r="I72" s="2" t="e">
        <f t="shared" si="11"/>
        <v>#REF!</v>
      </c>
      <c r="K72" s="105">
        <v>45048</v>
      </c>
      <c r="L72" s="2" t="e">
        <f t="shared" si="12"/>
        <v>#REF!</v>
      </c>
      <c r="N72" s="105">
        <v>45048</v>
      </c>
      <c r="O72" s="2" t="e">
        <f t="shared" si="13"/>
        <v>#REF!</v>
      </c>
      <c r="Q72" s="111">
        <v>45048</v>
      </c>
      <c r="R72" s="110">
        <f>COUNTIFS(Tableau65[[Date ]],$Q72,Tableau65[Catégorie demande],'Compteur R'!R$5,Tableau65[Statut],'Compteur R'!$R$4)</f>
        <v>0</v>
      </c>
      <c r="S72" s="110">
        <f>COUNTIFS(Tableau65[[Date ]],$Q72,Tableau65[Catégorie demande],'Compteur R'!S$5,Tableau65[Statut],'Compteur R'!$R$4)</f>
        <v>0</v>
      </c>
      <c r="U72" t="e">
        <f t="shared" si="14"/>
        <v>#REF!</v>
      </c>
      <c r="V72" t="e">
        <f>(C72+L72)-#REF!</f>
        <v>#REF!</v>
      </c>
      <c r="W72" t="e">
        <f>(F72+O72)-#REF!</f>
        <v>#REF!</v>
      </c>
    </row>
    <row r="73" spans="2:23" x14ac:dyDescent="0.25">
      <c r="B73" s="105">
        <v>45049</v>
      </c>
      <c r="C73" s="2" t="e">
        <f t="shared" si="10"/>
        <v>#REF!</v>
      </c>
      <c r="E73" s="105">
        <v>45049</v>
      </c>
      <c r="H73" s="105">
        <v>45049</v>
      </c>
      <c r="I73" s="2" t="e">
        <f t="shared" si="11"/>
        <v>#REF!</v>
      </c>
      <c r="K73" s="105">
        <v>45049</v>
      </c>
      <c r="L73" s="2" t="e">
        <f t="shared" si="12"/>
        <v>#REF!</v>
      </c>
      <c r="N73" s="105">
        <v>45049</v>
      </c>
      <c r="O73" s="2" t="e">
        <f t="shared" si="13"/>
        <v>#REF!</v>
      </c>
      <c r="Q73" s="111">
        <v>45049</v>
      </c>
      <c r="R73" s="110">
        <f>COUNTIFS(Tableau65[[Date ]],$Q73,Tableau65[Catégorie demande],'Compteur R'!R$5,Tableau65[Statut],'Compteur R'!$R$4)</f>
        <v>0</v>
      </c>
      <c r="S73" s="110">
        <f>COUNTIFS(Tableau65[[Date ]],$Q73,Tableau65[Catégorie demande],'Compteur R'!S$5,Tableau65[Statut],'Compteur R'!$R$4)</f>
        <v>0</v>
      </c>
      <c r="U73" t="e">
        <f t="shared" si="14"/>
        <v>#REF!</v>
      </c>
      <c r="V73" t="e">
        <f>(C73+L73)-#REF!</f>
        <v>#REF!</v>
      </c>
      <c r="W73" t="e">
        <f>(F73+O73)-#REF!</f>
        <v>#REF!</v>
      </c>
    </row>
    <row r="74" spans="2:23" x14ac:dyDescent="0.25">
      <c r="B74" s="105">
        <v>45050</v>
      </c>
      <c r="C74" s="2" t="e">
        <f t="shared" si="10"/>
        <v>#REF!</v>
      </c>
      <c r="E74" s="105">
        <v>45050</v>
      </c>
      <c r="H74" s="105">
        <v>45050</v>
      </c>
      <c r="I74" s="2" t="e">
        <f t="shared" si="11"/>
        <v>#REF!</v>
      </c>
      <c r="K74" s="105">
        <v>45050</v>
      </c>
      <c r="L74" s="2" t="e">
        <f t="shared" si="12"/>
        <v>#REF!</v>
      </c>
      <c r="N74" s="105">
        <v>45050</v>
      </c>
      <c r="O74" s="2" t="e">
        <f t="shared" si="13"/>
        <v>#REF!</v>
      </c>
      <c r="Q74" s="111">
        <v>45050</v>
      </c>
      <c r="R74" s="110">
        <f>COUNTIFS(Tableau65[[Date ]],$Q74,Tableau65[Catégorie demande],'Compteur R'!R$5,Tableau65[Statut],'Compteur R'!$R$4)</f>
        <v>0</v>
      </c>
      <c r="S74" s="110">
        <f>COUNTIFS(Tableau65[[Date ]],$Q74,Tableau65[Catégorie demande],'Compteur R'!S$5,Tableau65[Statut],'Compteur R'!$R$4)</f>
        <v>0</v>
      </c>
      <c r="U74" t="e">
        <f t="shared" si="14"/>
        <v>#REF!</v>
      </c>
      <c r="V74" t="e">
        <f>(C74+L74)-#REF!</f>
        <v>#REF!</v>
      </c>
      <c r="W74" t="e">
        <f>(F74+O74)-#REF!</f>
        <v>#REF!</v>
      </c>
    </row>
    <row r="75" spans="2:23" x14ac:dyDescent="0.25">
      <c r="B75" s="105">
        <v>45051</v>
      </c>
      <c r="C75" s="2" t="e">
        <f t="shared" si="10"/>
        <v>#REF!</v>
      </c>
      <c r="E75" s="105">
        <v>45051</v>
      </c>
      <c r="H75" s="105">
        <v>45051</v>
      </c>
      <c r="I75" s="2" t="e">
        <f t="shared" si="11"/>
        <v>#REF!</v>
      </c>
      <c r="K75" s="105">
        <v>45051</v>
      </c>
      <c r="L75" s="2" t="e">
        <f t="shared" si="12"/>
        <v>#REF!</v>
      </c>
      <c r="N75" s="105">
        <v>45051</v>
      </c>
      <c r="O75" s="2" t="e">
        <f t="shared" si="13"/>
        <v>#REF!</v>
      </c>
      <c r="Q75" s="111">
        <v>45051</v>
      </c>
      <c r="R75" s="110">
        <f>COUNTIFS(Tableau65[[Date ]],$Q75,Tableau65[Catégorie demande],'Compteur R'!R$5,Tableau65[Statut],'Compteur R'!$R$4)</f>
        <v>0</v>
      </c>
      <c r="S75" s="110">
        <f>COUNTIFS(Tableau65[[Date ]],$Q75,Tableau65[Catégorie demande],'Compteur R'!S$5,Tableau65[Statut],'Compteur R'!$R$4)</f>
        <v>0</v>
      </c>
      <c r="U75" t="e">
        <f t="shared" si="14"/>
        <v>#REF!</v>
      </c>
      <c r="V75" t="e">
        <f>(C75+L75)-#REF!</f>
        <v>#REF!</v>
      </c>
      <c r="W75" t="e">
        <f>(F75+O75)-#REF!</f>
        <v>#REF!</v>
      </c>
    </row>
    <row r="76" spans="2:23" x14ac:dyDescent="0.25">
      <c r="B76" s="105">
        <v>45052</v>
      </c>
      <c r="C76" s="2" t="e">
        <f t="shared" si="10"/>
        <v>#REF!</v>
      </c>
      <c r="E76" s="105">
        <v>45052</v>
      </c>
      <c r="H76" s="105">
        <v>45052</v>
      </c>
      <c r="I76" s="2" t="e">
        <f t="shared" si="11"/>
        <v>#REF!</v>
      </c>
      <c r="K76" s="105">
        <v>45052</v>
      </c>
      <c r="L76" s="2" t="e">
        <f t="shared" si="12"/>
        <v>#REF!</v>
      </c>
      <c r="N76" s="105">
        <v>45052</v>
      </c>
      <c r="O76" s="2" t="e">
        <f t="shared" si="13"/>
        <v>#REF!</v>
      </c>
      <c r="Q76" s="111">
        <v>45052</v>
      </c>
      <c r="R76" s="110">
        <f>COUNTIFS(Tableau65[[Date ]],$Q76,Tableau65[Catégorie demande],'Compteur R'!R$5,Tableau65[Statut],'Compteur R'!$R$4)</f>
        <v>0</v>
      </c>
      <c r="S76" s="110">
        <f>COUNTIFS(Tableau65[[Date ]],$Q76,Tableau65[Catégorie demande],'Compteur R'!S$5,Tableau65[Statut],'Compteur R'!$R$4)</f>
        <v>0</v>
      </c>
      <c r="U76" t="e">
        <f t="shared" si="14"/>
        <v>#REF!</v>
      </c>
      <c r="V76" t="e">
        <f>(C76+L76)-#REF!</f>
        <v>#REF!</v>
      </c>
      <c r="W76" t="e">
        <f>(F76+O76)-#REF!</f>
        <v>#REF!</v>
      </c>
    </row>
    <row r="77" spans="2:23" x14ac:dyDescent="0.25">
      <c r="B77" s="105">
        <v>45053</v>
      </c>
      <c r="C77" s="2" t="e">
        <f t="shared" si="10"/>
        <v>#REF!</v>
      </c>
      <c r="E77" s="105">
        <v>45053</v>
      </c>
      <c r="H77" s="105">
        <v>45053</v>
      </c>
      <c r="I77" s="2" t="e">
        <f t="shared" si="11"/>
        <v>#REF!</v>
      </c>
      <c r="K77" s="105">
        <v>45053</v>
      </c>
      <c r="L77" s="2" t="e">
        <f t="shared" si="12"/>
        <v>#REF!</v>
      </c>
      <c r="N77" s="105">
        <v>45053</v>
      </c>
      <c r="O77" s="2" t="e">
        <f t="shared" si="13"/>
        <v>#REF!</v>
      </c>
      <c r="Q77" s="111">
        <v>45053</v>
      </c>
      <c r="R77" s="110">
        <f>COUNTIFS(Tableau65[[Date ]],$Q77,Tableau65[Catégorie demande],'Compteur R'!R$5,Tableau65[Statut],'Compteur R'!$R$4)</f>
        <v>0</v>
      </c>
      <c r="S77" s="110">
        <f>COUNTIFS(Tableau65[[Date ]],$Q77,Tableau65[Catégorie demande],'Compteur R'!S$5,Tableau65[Statut],'Compteur R'!$R$4)</f>
        <v>0</v>
      </c>
      <c r="U77" t="e">
        <f t="shared" si="14"/>
        <v>#REF!</v>
      </c>
      <c r="V77" t="e">
        <f>(C77+L77)-#REF!</f>
        <v>#REF!</v>
      </c>
      <c r="W77" t="e">
        <f>(F77+O77)-#REF!</f>
        <v>#REF!</v>
      </c>
    </row>
    <row r="78" spans="2:23" x14ac:dyDescent="0.25">
      <c r="B78" s="105">
        <v>45054</v>
      </c>
      <c r="C78" s="2" t="e">
        <f t="shared" si="10"/>
        <v>#REF!</v>
      </c>
      <c r="E78" s="105">
        <v>45054</v>
      </c>
      <c r="H78" s="105">
        <v>45054</v>
      </c>
      <c r="I78" s="2" t="e">
        <f t="shared" si="11"/>
        <v>#REF!</v>
      </c>
      <c r="K78" s="105">
        <v>45054</v>
      </c>
      <c r="L78" s="2" t="e">
        <f t="shared" si="12"/>
        <v>#REF!</v>
      </c>
      <c r="N78" s="105">
        <v>45054</v>
      </c>
      <c r="O78" s="2" t="e">
        <f t="shared" si="13"/>
        <v>#REF!</v>
      </c>
      <c r="Q78" s="111">
        <v>45054</v>
      </c>
      <c r="R78" s="110">
        <f>COUNTIFS(Tableau65[[Date ]],$Q78,Tableau65[Catégorie demande],'Compteur R'!R$5,Tableau65[Statut],'Compteur R'!$R$4)</f>
        <v>0</v>
      </c>
      <c r="S78" s="110">
        <f>COUNTIFS(Tableau65[[Date ]],$Q78,Tableau65[Catégorie demande],'Compteur R'!S$5,Tableau65[Statut],'Compteur R'!$R$4)</f>
        <v>0</v>
      </c>
      <c r="U78" t="e">
        <f t="shared" si="14"/>
        <v>#REF!</v>
      </c>
      <c r="V78" t="e">
        <f>(C78+L78)-#REF!</f>
        <v>#REF!</v>
      </c>
      <c r="W78" t="e">
        <f>(F78+O78)-#REF!</f>
        <v>#REF!</v>
      </c>
    </row>
    <row r="79" spans="2:23" x14ac:dyDescent="0.25">
      <c r="B79" s="105">
        <v>45055</v>
      </c>
      <c r="C79" s="2" t="e">
        <f t="shared" si="10"/>
        <v>#REF!</v>
      </c>
      <c r="E79" s="105">
        <v>45055</v>
      </c>
      <c r="H79" s="105">
        <v>45055</v>
      </c>
      <c r="I79" s="2" t="e">
        <f t="shared" si="11"/>
        <v>#REF!</v>
      </c>
      <c r="K79" s="105">
        <v>45055</v>
      </c>
      <c r="L79" s="2" t="e">
        <f t="shared" si="12"/>
        <v>#REF!</v>
      </c>
      <c r="N79" s="105">
        <v>45055</v>
      </c>
      <c r="O79" s="2" t="e">
        <f t="shared" si="13"/>
        <v>#REF!</v>
      </c>
      <c r="Q79" s="111">
        <v>45055</v>
      </c>
      <c r="R79" s="110">
        <f>COUNTIFS(Tableau65[[Date ]],$Q79,Tableau65[Catégorie demande],'Compteur R'!R$5,Tableau65[Statut],'Compteur R'!$R$4)</f>
        <v>0</v>
      </c>
      <c r="S79" s="110">
        <f>COUNTIFS(Tableau65[[Date ]],$Q79,Tableau65[Catégorie demande],'Compteur R'!S$5,Tableau65[Statut],'Compteur R'!$R$4)</f>
        <v>0</v>
      </c>
      <c r="U79" t="e">
        <f t="shared" si="14"/>
        <v>#REF!</v>
      </c>
      <c r="V79" t="e">
        <f>(C79+L79)-#REF!</f>
        <v>#REF!</v>
      </c>
      <c r="W79" t="e">
        <f>(F79+O79)-#REF!</f>
        <v>#REF!</v>
      </c>
    </row>
    <row r="80" spans="2:23" x14ac:dyDescent="0.25">
      <c r="B80" s="105">
        <v>45056</v>
      </c>
      <c r="C80" s="2" t="e">
        <f t="shared" si="10"/>
        <v>#REF!</v>
      </c>
      <c r="E80" s="105">
        <v>45056</v>
      </c>
      <c r="H80" s="105">
        <v>45056</v>
      </c>
      <c r="I80" s="2" t="e">
        <f t="shared" si="11"/>
        <v>#REF!</v>
      </c>
      <c r="K80" s="105">
        <v>45056</v>
      </c>
      <c r="L80" s="2" t="e">
        <f t="shared" si="12"/>
        <v>#REF!</v>
      </c>
      <c r="N80" s="105">
        <v>45056</v>
      </c>
      <c r="O80" s="2" t="e">
        <f t="shared" si="13"/>
        <v>#REF!</v>
      </c>
      <c r="Q80" s="111">
        <v>45056</v>
      </c>
      <c r="R80" s="110">
        <f>COUNTIFS(Tableau65[[Date ]],$Q80,Tableau65[Catégorie demande],'Compteur R'!R$5,Tableau65[Statut],'Compteur R'!$R$4)</f>
        <v>0</v>
      </c>
      <c r="S80" s="110">
        <f>COUNTIFS(Tableau65[[Date ]],$Q80,Tableau65[Catégorie demande],'Compteur R'!S$5,Tableau65[Statut],'Compteur R'!$R$4)</f>
        <v>0</v>
      </c>
      <c r="U80" t="e">
        <f t="shared" si="14"/>
        <v>#REF!</v>
      </c>
      <c r="V80" t="e">
        <f>(C80+L80)-#REF!</f>
        <v>#REF!</v>
      </c>
      <c r="W80" t="e">
        <f>(F80+O80)-#REF!</f>
        <v>#REF!</v>
      </c>
    </row>
    <row r="81" spans="2:23" x14ac:dyDescent="0.25">
      <c r="B81" s="105">
        <v>45057</v>
      </c>
      <c r="C81" s="2" t="e">
        <f t="shared" si="10"/>
        <v>#REF!</v>
      </c>
      <c r="E81" s="105">
        <v>45057</v>
      </c>
      <c r="H81" s="105">
        <v>45057</v>
      </c>
      <c r="I81" s="2" t="e">
        <f t="shared" si="11"/>
        <v>#REF!</v>
      </c>
      <c r="K81" s="105">
        <v>45057</v>
      </c>
      <c r="L81" s="2" t="e">
        <f t="shared" si="12"/>
        <v>#REF!</v>
      </c>
      <c r="N81" s="105">
        <v>45057</v>
      </c>
      <c r="O81" s="2" t="e">
        <f t="shared" si="13"/>
        <v>#REF!</v>
      </c>
      <c r="Q81" s="111">
        <v>45057</v>
      </c>
      <c r="R81" s="110">
        <f>COUNTIFS(Tableau65[[Date ]],$Q81,Tableau65[Catégorie demande],'Compteur R'!R$5,Tableau65[Statut],'Compteur R'!$R$4)</f>
        <v>0</v>
      </c>
      <c r="S81" s="110">
        <f>COUNTIFS(Tableau65[[Date ]],$Q81,Tableau65[Catégorie demande],'Compteur R'!S$5,Tableau65[Statut],'Compteur R'!$R$4)</f>
        <v>0</v>
      </c>
      <c r="U81" t="e">
        <f t="shared" si="14"/>
        <v>#REF!</v>
      </c>
      <c r="V81" t="e">
        <f>(C81+L81)-#REF!</f>
        <v>#REF!</v>
      </c>
      <c r="W81" t="e">
        <f>(F81+O81)-#REF!</f>
        <v>#REF!</v>
      </c>
    </row>
    <row r="82" spans="2:23" x14ac:dyDescent="0.25">
      <c r="B82" s="105">
        <v>45058</v>
      </c>
      <c r="C82" s="2" t="e">
        <f t="shared" si="10"/>
        <v>#REF!</v>
      </c>
      <c r="E82" s="105">
        <v>45058</v>
      </c>
      <c r="H82" s="105">
        <v>45058</v>
      </c>
      <c r="I82" s="2" t="e">
        <f t="shared" si="11"/>
        <v>#REF!</v>
      </c>
      <c r="K82" s="105">
        <v>45058</v>
      </c>
      <c r="L82" s="2" t="e">
        <f t="shared" si="12"/>
        <v>#REF!</v>
      </c>
      <c r="N82" s="105">
        <v>45058</v>
      </c>
      <c r="O82" s="2" t="e">
        <f t="shared" si="13"/>
        <v>#REF!</v>
      </c>
      <c r="Q82" s="111">
        <v>45058</v>
      </c>
      <c r="R82" s="110">
        <f>COUNTIFS(Tableau65[[Date ]],$Q82,Tableau65[Catégorie demande],'Compteur R'!R$5,Tableau65[Statut],'Compteur R'!$R$4)</f>
        <v>0</v>
      </c>
      <c r="S82" s="110">
        <f>COUNTIFS(Tableau65[[Date ]],$Q82,Tableau65[Catégorie demande],'Compteur R'!S$5,Tableau65[Statut],'Compteur R'!$R$4)</f>
        <v>0</v>
      </c>
      <c r="U82" t="e">
        <f t="shared" si="14"/>
        <v>#REF!</v>
      </c>
      <c r="V82" t="e">
        <f>(C82+L82)-#REF!</f>
        <v>#REF!</v>
      </c>
      <c r="W82" t="e">
        <f>(F82+O82)-#REF!</f>
        <v>#REF!</v>
      </c>
    </row>
    <row r="83" spans="2:23" x14ac:dyDescent="0.25">
      <c r="B83" s="105">
        <v>45059</v>
      </c>
      <c r="C83" s="2" t="e">
        <f t="shared" si="10"/>
        <v>#REF!</v>
      </c>
      <c r="E83" s="105">
        <v>45059</v>
      </c>
      <c r="H83" s="105">
        <v>45059</v>
      </c>
      <c r="I83" s="2" t="e">
        <f t="shared" si="11"/>
        <v>#REF!</v>
      </c>
      <c r="K83" s="105">
        <v>45059</v>
      </c>
      <c r="L83" s="2" t="e">
        <f t="shared" si="12"/>
        <v>#REF!</v>
      </c>
      <c r="N83" s="105">
        <v>45059</v>
      </c>
      <c r="O83" s="2" t="e">
        <f t="shared" si="13"/>
        <v>#REF!</v>
      </c>
      <c r="Q83" s="111">
        <v>45059</v>
      </c>
      <c r="R83" s="110">
        <f>COUNTIFS(Tableau65[[Date ]],$Q83,Tableau65[Catégorie demande],'Compteur R'!R$5,Tableau65[Statut],'Compteur R'!$R$4)</f>
        <v>0</v>
      </c>
      <c r="S83" s="110">
        <f>COUNTIFS(Tableau65[[Date ]],$Q83,Tableau65[Catégorie demande],'Compteur R'!S$5,Tableau65[Statut],'Compteur R'!$R$4)</f>
        <v>0</v>
      </c>
      <c r="U83" t="e">
        <f t="shared" si="14"/>
        <v>#REF!</v>
      </c>
      <c r="V83" t="e">
        <f>(C83+L83)-#REF!</f>
        <v>#REF!</v>
      </c>
      <c r="W83" t="e">
        <f>(F83+O83)-#REF!</f>
        <v>#REF!</v>
      </c>
    </row>
    <row r="84" spans="2:23" x14ac:dyDescent="0.25">
      <c r="B84" s="105">
        <v>45060</v>
      </c>
      <c r="C84" s="2" t="e">
        <f t="shared" si="10"/>
        <v>#REF!</v>
      </c>
      <c r="E84" s="105">
        <v>45060</v>
      </c>
      <c r="H84" s="105">
        <v>45060</v>
      </c>
      <c r="I84" s="2" t="e">
        <f t="shared" si="11"/>
        <v>#REF!</v>
      </c>
      <c r="K84" s="105">
        <v>45060</v>
      </c>
      <c r="L84" s="2" t="e">
        <f t="shared" si="12"/>
        <v>#REF!</v>
      </c>
      <c r="N84" s="105">
        <v>45060</v>
      </c>
      <c r="O84" s="2" t="e">
        <f t="shared" si="13"/>
        <v>#REF!</v>
      </c>
      <c r="Q84" s="111">
        <v>45060</v>
      </c>
      <c r="R84" s="110">
        <f>COUNTIFS(Tableau65[[Date ]],$Q84,Tableau65[Catégorie demande],'Compteur R'!R$5,Tableau65[Statut],'Compteur R'!$R$4)</f>
        <v>0</v>
      </c>
      <c r="S84" s="110">
        <f>COUNTIFS(Tableau65[[Date ]],$Q84,Tableau65[Catégorie demande],'Compteur R'!S$5,Tableau65[Statut],'Compteur R'!$R$4)</f>
        <v>0</v>
      </c>
      <c r="U84" t="e">
        <f t="shared" si="14"/>
        <v>#REF!</v>
      </c>
      <c r="V84" t="e">
        <f>(C84+L84)-#REF!</f>
        <v>#REF!</v>
      </c>
      <c r="W84" t="e">
        <f>(F84+O84)-#REF!</f>
        <v>#REF!</v>
      </c>
    </row>
    <row r="85" spans="2:23" x14ac:dyDescent="0.25">
      <c r="B85" s="105">
        <v>45061</v>
      </c>
      <c r="C85" s="2" t="e">
        <f t="shared" si="10"/>
        <v>#REF!</v>
      </c>
      <c r="E85" s="105">
        <v>45061</v>
      </c>
      <c r="H85" s="105">
        <v>45061</v>
      </c>
      <c r="I85" s="2" t="e">
        <f t="shared" si="11"/>
        <v>#REF!</v>
      </c>
      <c r="K85" s="105">
        <v>45061</v>
      </c>
      <c r="L85" s="2" t="e">
        <f t="shared" si="12"/>
        <v>#REF!</v>
      </c>
      <c r="N85" s="105">
        <v>45061</v>
      </c>
      <c r="O85" s="2" t="e">
        <f t="shared" si="13"/>
        <v>#REF!</v>
      </c>
      <c r="Q85" s="111">
        <v>45061</v>
      </c>
      <c r="R85" s="110">
        <f>COUNTIFS(Tableau65[[Date ]],$Q85,Tableau65[Catégorie demande],'Compteur R'!R$5,Tableau65[Statut],'Compteur R'!$R$4)</f>
        <v>0</v>
      </c>
      <c r="S85" s="110">
        <f>COUNTIFS(Tableau65[[Date ]],$Q85,Tableau65[Catégorie demande],'Compteur R'!S$5,Tableau65[Statut],'Compteur R'!$R$4)</f>
        <v>0</v>
      </c>
      <c r="U85" t="e">
        <f t="shared" si="14"/>
        <v>#REF!</v>
      </c>
      <c r="V85" t="e">
        <f>(C85+L85)-#REF!</f>
        <v>#REF!</v>
      </c>
      <c r="W85" t="e">
        <f>(F85+O85)-#REF!</f>
        <v>#REF!</v>
      </c>
    </row>
    <row r="86" spans="2:23" x14ac:dyDescent="0.25">
      <c r="B86" s="105">
        <v>45062</v>
      </c>
      <c r="C86" s="2" t="e">
        <f t="shared" si="10"/>
        <v>#REF!</v>
      </c>
      <c r="E86" s="105">
        <v>45062</v>
      </c>
      <c r="H86" s="105">
        <v>45062</v>
      </c>
      <c r="I86" s="2" t="e">
        <f t="shared" si="11"/>
        <v>#REF!</v>
      </c>
      <c r="K86" s="105">
        <v>45062</v>
      </c>
      <c r="L86" s="2" t="e">
        <f t="shared" si="12"/>
        <v>#REF!</v>
      </c>
      <c r="N86" s="105">
        <v>45062</v>
      </c>
      <c r="O86" s="2" t="e">
        <f t="shared" si="13"/>
        <v>#REF!</v>
      </c>
      <c r="Q86" s="111">
        <v>45062</v>
      </c>
      <c r="R86" s="110">
        <f>COUNTIFS(Tableau65[[Date ]],$Q86,Tableau65[Catégorie demande],'Compteur R'!R$5,Tableau65[Statut],'Compteur R'!$R$4)</f>
        <v>0</v>
      </c>
      <c r="S86" s="110">
        <f>COUNTIFS(Tableau65[[Date ]],$Q86,Tableau65[Catégorie demande],'Compteur R'!S$5,Tableau65[Statut],'Compteur R'!$R$4)</f>
        <v>0</v>
      </c>
      <c r="U86" t="e">
        <f t="shared" si="14"/>
        <v>#REF!</v>
      </c>
      <c r="V86" t="e">
        <f>(C86+L86)-#REF!</f>
        <v>#REF!</v>
      </c>
      <c r="W86" t="e">
        <f>(F86+O86)-#REF!</f>
        <v>#REF!</v>
      </c>
    </row>
    <row r="87" spans="2:23" x14ac:dyDescent="0.25">
      <c r="B87" s="105">
        <v>45063</v>
      </c>
      <c r="C87" s="2" t="e">
        <f t="shared" si="10"/>
        <v>#REF!</v>
      </c>
      <c r="E87" s="105">
        <v>45063</v>
      </c>
      <c r="H87" s="105">
        <v>45063</v>
      </c>
      <c r="I87" s="2" t="e">
        <f t="shared" si="11"/>
        <v>#REF!</v>
      </c>
      <c r="K87" s="105">
        <v>45063</v>
      </c>
      <c r="L87" s="2" t="e">
        <f t="shared" si="12"/>
        <v>#REF!</v>
      </c>
      <c r="N87" s="105">
        <v>45063</v>
      </c>
      <c r="O87" s="2" t="e">
        <f t="shared" si="13"/>
        <v>#REF!</v>
      </c>
      <c r="Q87" s="111">
        <v>45063</v>
      </c>
      <c r="R87" s="110">
        <f>COUNTIFS(Tableau65[[Date ]],$Q87,Tableau65[Catégorie demande],'Compteur R'!R$5,Tableau65[Statut],'Compteur R'!$R$4)</f>
        <v>0</v>
      </c>
      <c r="S87" s="110">
        <f>COUNTIFS(Tableau65[[Date ]],$Q87,Tableau65[Catégorie demande],'Compteur R'!S$5,Tableau65[Statut],'Compteur R'!$R$4)</f>
        <v>0</v>
      </c>
      <c r="U87" t="e">
        <f t="shared" si="14"/>
        <v>#REF!</v>
      </c>
      <c r="V87" t="e">
        <f>(C87+L87)-#REF!</f>
        <v>#REF!</v>
      </c>
      <c r="W87" t="e">
        <f>(F87+O87)-#REF!</f>
        <v>#REF!</v>
      </c>
    </row>
    <row r="88" spans="2:23" x14ac:dyDescent="0.25">
      <c r="B88" s="105">
        <v>45064</v>
      </c>
      <c r="C88" s="2" t="e">
        <f t="shared" si="10"/>
        <v>#REF!</v>
      </c>
      <c r="E88" s="105">
        <v>45064</v>
      </c>
      <c r="H88" s="105">
        <v>45064</v>
      </c>
      <c r="I88" s="2" t="e">
        <f t="shared" si="11"/>
        <v>#REF!</v>
      </c>
      <c r="K88" s="105">
        <v>45064</v>
      </c>
      <c r="L88" s="2" t="e">
        <f t="shared" si="12"/>
        <v>#REF!</v>
      </c>
      <c r="N88" s="105">
        <v>45064</v>
      </c>
      <c r="O88" s="2" t="e">
        <f t="shared" si="13"/>
        <v>#REF!</v>
      </c>
      <c r="Q88" s="111">
        <v>45064</v>
      </c>
      <c r="R88" s="110">
        <f>COUNTIFS(Tableau65[[Date ]],$Q88,Tableau65[Catégorie demande],'Compteur R'!R$5,Tableau65[Statut],'Compteur R'!$R$4)</f>
        <v>0</v>
      </c>
      <c r="S88" s="110">
        <f>COUNTIFS(Tableau65[[Date ]],$Q88,Tableau65[Catégorie demande],'Compteur R'!S$5,Tableau65[Statut],'Compteur R'!$R$4)</f>
        <v>0</v>
      </c>
      <c r="U88" t="e">
        <f t="shared" si="14"/>
        <v>#REF!</v>
      </c>
      <c r="V88" t="e">
        <f>(C88+L88)-#REF!</f>
        <v>#REF!</v>
      </c>
      <c r="W88" t="e">
        <f>(F88+O88)-#REF!</f>
        <v>#REF!</v>
      </c>
    </row>
    <row r="89" spans="2:23" x14ac:dyDescent="0.25">
      <c r="B89" s="105">
        <v>45065</v>
      </c>
      <c r="C89" s="2" t="e">
        <f t="shared" si="10"/>
        <v>#REF!</v>
      </c>
      <c r="E89" s="105">
        <v>45065</v>
      </c>
      <c r="H89" s="105">
        <v>45065</v>
      </c>
      <c r="I89" s="2" t="e">
        <f t="shared" si="11"/>
        <v>#REF!</v>
      </c>
      <c r="K89" s="105">
        <v>45065</v>
      </c>
      <c r="L89" s="2" t="e">
        <f t="shared" si="12"/>
        <v>#REF!</v>
      </c>
      <c r="N89" s="105">
        <v>45065</v>
      </c>
      <c r="O89" s="2" t="e">
        <f t="shared" si="13"/>
        <v>#REF!</v>
      </c>
      <c r="Q89" s="111">
        <v>45065</v>
      </c>
      <c r="R89" s="110">
        <f>COUNTIFS(Tableau65[[Date ]],$Q89,Tableau65[Catégorie demande],'Compteur R'!R$5,Tableau65[Statut],'Compteur R'!$R$4)</f>
        <v>0</v>
      </c>
      <c r="S89" s="110">
        <f>COUNTIFS(Tableau65[[Date ]],$Q89,Tableau65[Catégorie demande],'Compteur R'!S$5,Tableau65[Statut],'Compteur R'!$R$4)</f>
        <v>0</v>
      </c>
      <c r="U89" t="e">
        <f t="shared" si="14"/>
        <v>#REF!</v>
      </c>
      <c r="V89" t="e">
        <f>(C89+L89)-#REF!</f>
        <v>#REF!</v>
      </c>
      <c r="W89" t="e">
        <f>(F89+O89)-#REF!</f>
        <v>#REF!</v>
      </c>
    </row>
    <row r="90" spans="2:23" x14ac:dyDescent="0.25">
      <c r="B90" s="105">
        <v>45066</v>
      </c>
      <c r="C90" s="2" t="e">
        <f t="shared" si="10"/>
        <v>#REF!</v>
      </c>
      <c r="E90" s="105">
        <v>45066</v>
      </c>
      <c r="H90" s="105">
        <v>45066</v>
      </c>
      <c r="I90" s="2" t="e">
        <f t="shared" si="11"/>
        <v>#REF!</v>
      </c>
      <c r="K90" s="105">
        <v>45066</v>
      </c>
      <c r="L90" s="2" t="e">
        <f t="shared" si="12"/>
        <v>#REF!</v>
      </c>
      <c r="N90" s="105">
        <v>45066</v>
      </c>
      <c r="O90" s="2" t="e">
        <f t="shared" si="13"/>
        <v>#REF!</v>
      </c>
      <c r="Q90" s="111">
        <v>45066</v>
      </c>
      <c r="R90" s="110">
        <f>COUNTIFS(Tableau65[[Date ]],$Q90,Tableau65[Catégorie demande],'Compteur R'!R$5,Tableau65[Statut],'Compteur R'!$R$4)</f>
        <v>0</v>
      </c>
      <c r="S90" s="110">
        <f>COUNTIFS(Tableau65[[Date ]],$Q90,Tableau65[Catégorie demande],'Compteur R'!S$5,Tableau65[Statut],'Compteur R'!$R$4)</f>
        <v>0</v>
      </c>
      <c r="U90" t="e">
        <f t="shared" si="14"/>
        <v>#REF!</v>
      </c>
      <c r="V90" t="e">
        <f>(C90+L90)-#REF!</f>
        <v>#REF!</v>
      </c>
      <c r="W90" t="e">
        <f>(F90+O90)-#REF!</f>
        <v>#REF!</v>
      </c>
    </row>
    <row r="91" spans="2:23" x14ac:dyDescent="0.25">
      <c r="B91" s="105">
        <v>45067</v>
      </c>
      <c r="C91" s="2" t="e">
        <f t="shared" si="10"/>
        <v>#REF!</v>
      </c>
      <c r="E91" s="105">
        <v>45067</v>
      </c>
      <c r="H91" s="105">
        <v>45067</v>
      </c>
      <c r="I91" s="2" t="e">
        <f t="shared" si="11"/>
        <v>#REF!</v>
      </c>
      <c r="K91" s="105">
        <v>45067</v>
      </c>
      <c r="L91" s="2" t="e">
        <f t="shared" si="12"/>
        <v>#REF!</v>
      </c>
      <c r="N91" s="105">
        <v>45067</v>
      </c>
      <c r="O91" s="2" t="e">
        <f t="shared" si="13"/>
        <v>#REF!</v>
      </c>
      <c r="Q91" s="111">
        <v>45067</v>
      </c>
      <c r="R91" s="110">
        <f>COUNTIFS(Tableau65[[Date ]],$Q91,Tableau65[Catégorie demande],'Compteur R'!R$5,Tableau65[Statut],'Compteur R'!$R$4)</f>
        <v>0</v>
      </c>
      <c r="S91" s="110">
        <f>COUNTIFS(Tableau65[[Date ]],$Q91,Tableau65[Catégorie demande],'Compteur R'!S$5,Tableau65[Statut],'Compteur R'!$R$4)</f>
        <v>0</v>
      </c>
      <c r="U91" t="e">
        <f t="shared" si="14"/>
        <v>#REF!</v>
      </c>
      <c r="V91" t="e">
        <f>(C91+L91)-#REF!</f>
        <v>#REF!</v>
      </c>
      <c r="W91" t="e">
        <f>(F91+O91)-#REF!</f>
        <v>#REF!</v>
      </c>
    </row>
    <row r="92" spans="2:23" x14ac:dyDescent="0.25">
      <c r="B92" s="105">
        <v>45068</v>
      </c>
      <c r="C92" s="2" t="e">
        <f t="shared" si="10"/>
        <v>#REF!</v>
      </c>
      <c r="E92" s="105">
        <v>45068</v>
      </c>
      <c r="H92" s="105">
        <v>45068</v>
      </c>
      <c r="I92" s="2" t="e">
        <f t="shared" si="11"/>
        <v>#REF!</v>
      </c>
      <c r="K92" s="105">
        <v>45068</v>
      </c>
      <c r="L92" s="2" t="e">
        <f t="shared" si="12"/>
        <v>#REF!</v>
      </c>
      <c r="N92" s="105">
        <v>45068</v>
      </c>
      <c r="O92" s="2" t="e">
        <f t="shared" si="13"/>
        <v>#REF!</v>
      </c>
      <c r="Q92" s="111">
        <v>45068</v>
      </c>
      <c r="R92" s="110">
        <f>COUNTIFS(Tableau65[[Date ]],$Q92,Tableau65[Catégorie demande],'Compteur R'!R$5,Tableau65[Statut],'Compteur R'!$R$4)</f>
        <v>0</v>
      </c>
      <c r="S92" s="110">
        <f>COUNTIFS(Tableau65[[Date ]],$Q92,Tableau65[Catégorie demande],'Compteur R'!S$5,Tableau65[Statut],'Compteur R'!$R$4)</f>
        <v>0</v>
      </c>
      <c r="U92" t="e">
        <f t="shared" si="14"/>
        <v>#REF!</v>
      </c>
      <c r="V92" t="e">
        <f>(C92+L92)-#REF!</f>
        <v>#REF!</v>
      </c>
      <c r="W92" t="e">
        <f>(F92+O92)-#REF!</f>
        <v>#REF!</v>
      </c>
    </row>
    <row r="93" spans="2:23" x14ac:dyDescent="0.25">
      <c r="B93" s="105">
        <v>45069</v>
      </c>
      <c r="C93" s="2" t="e">
        <f t="shared" si="10"/>
        <v>#REF!</v>
      </c>
      <c r="E93" s="105">
        <v>45069</v>
      </c>
      <c r="H93" s="105">
        <v>45069</v>
      </c>
      <c r="I93" s="2" t="e">
        <f t="shared" si="11"/>
        <v>#REF!</v>
      </c>
      <c r="K93" s="105">
        <v>45069</v>
      </c>
      <c r="L93" s="2" t="e">
        <f t="shared" si="12"/>
        <v>#REF!</v>
      </c>
      <c r="N93" s="105">
        <v>45069</v>
      </c>
      <c r="O93" s="2" t="e">
        <f t="shared" si="13"/>
        <v>#REF!</v>
      </c>
      <c r="Q93" s="111">
        <v>45069</v>
      </c>
      <c r="R93" s="110">
        <f>COUNTIFS(Tableau65[[Date ]],$Q93,Tableau65[Catégorie demande],'Compteur R'!R$5,Tableau65[Statut],'Compteur R'!$R$4)</f>
        <v>0</v>
      </c>
      <c r="S93" s="110">
        <f>COUNTIFS(Tableau65[[Date ]],$Q93,Tableau65[Catégorie demande],'Compteur R'!S$5,Tableau65[Statut],'Compteur R'!$R$4)</f>
        <v>0</v>
      </c>
      <c r="U93" t="e">
        <f t="shared" si="14"/>
        <v>#REF!</v>
      </c>
      <c r="V93" t="e">
        <f>(C93+L93)-#REF!</f>
        <v>#REF!</v>
      </c>
      <c r="W93" t="e">
        <f>(F93+O93)-#REF!</f>
        <v>#REF!</v>
      </c>
    </row>
    <row r="94" spans="2:23" x14ac:dyDescent="0.25">
      <c r="B94" s="105">
        <v>45070</v>
      </c>
      <c r="C94" s="2" t="e">
        <f t="shared" si="10"/>
        <v>#REF!</v>
      </c>
      <c r="E94" s="105">
        <v>45070</v>
      </c>
      <c r="H94" s="105">
        <v>45070</v>
      </c>
      <c r="I94" s="2" t="e">
        <f t="shared" si="11"/>
        <v>#REF!</v>
      </c>
      <c r="K94" s="105">
        <v>45070</v>
      </c>
      <c r="L94" s="2" t="e">
        <f t="shared" si="12"/>
        <v>#REF!</v>
      </c>
      <c r="N94" s="105">
        <v>45070</v>
      </c>
      <c r="O94" s="2" t="e">
        <f t="shared" si="13"/>
        <v>#REF!</v>
      </c>
      <c r="Q94" s="111">
        <v>45070</v>
      </c>
      <c r="R94" s="110">
        <f>COUNTIFS(Tableau65[[Date ]],$Q94,Tableau65[Catégorie demande],'Compteur R'!R$5,Tableau65[Statut],'Compteur R'!$R$4)</f>
        <v>0</v>
      </c>
      <c r="S94" s="110">
        <f>COUNTIFS(Tableau65[[Date ]],$Q94,Tableau65[Catégorie demande],'Compteur R'!S$5,Tableau65[Statut],'Compteur R'!$R$4)</f>
        <v>0</v>
      </c>
      <c r="U94" t="e">
        <f t="shared" si="14"/>
        <v>#REF!</v>
      </c>
      <c r="V94" t="e">
        <f>(C94+L94)-#REF!</f>
        <v>#REF!</v>
      </c>
      <c r="W94" t="e">
        <f>(F94+O94)-#REF!</f>
        <v>#REF!</v>
      </c>
    </row>
    <row r="95" spans="2:23" x14ac:dyDescent="0.25">
      <c r="B95" s="105">
        <v>45071</v>
      </c>
      <c r="C95" s="2" t="e">
        <f t="shared" si="10"/>
        <v>#REF!</v>
      </c>
      <c r="E95" s="105">
        <v>45071</v>
      </c>
      <c r="H95" s="105">
        <v>45071</v>
      </c>
      <c r="I95" s="2" t="e">
        <f t="shared" si="11"/>
        <v>#REF!</v>
      </c>
      <c r="K95" s="105">
        <v>45071</v>
      </c>
      <c r="L95" s="2" t="e">
        <f t="shared" si="12"/>
        <v>#REF!</v>
      </c>
      <c r="N95" s="105">
        <v>45071</v>
      </c>
      <c r="O95" s="2" t="e">
        <f t="shared" si="13"/>
        <v>#REF!</v>
      </c>
      <c r="Q95" s="111">
        <v>45071</v>
      </c>
      <c r="R95" s="110">
        <f>COUNTIFS(Tableau65[[Date ]],$Q95,Tableau65[Catégorie demande],'Compteur R'!R$5,Tableau65[Statut],'Compteur R'!$R$4)</f>
        <v>0</v>
      </c>
      <c r="S95" s="110">
        <f>COUNTIFS(Tableau65[[Date ]],$Q95,Tableau65[Catégorie demande],'Compteur R'!S$5,Tableau65[Statut],'Compteur R'!$R$4)</f>
        <v>0</v>
      </c>
      <c r="U95" t="e">
        <f t="shared" si="14"/>
        <v>#REF!</v>
      </c>
      <c r="V95" t="e">
        <f>(C95+L95)-#REF!</f>
        <v>#REF!</v>
      </c>
      <c r="W95" t="e">
        <f>(F95+O95)-#REF!</f>
        <v>#REF!</v>
      </c>
    </row>
    <row r="96" spans="2:23" x14ac:dyDescent="0.25">
      <c r="B96" s="105">
        <v>45072</v>
      </c>
      <c r="C96" s="2" t="e">
        <f t="shared" si="10"/>
        <v>#REF!</v>
      </c>
      <c r="E96" s="105">
        <v>45072</v>
      </c>
      <c r="H96" s="105">
        <v>45072</v>
      </c>
      <c r="I96" s="2" t="e">
        <f t="shared" si="11"/>
        <v>#REF!</v>
      </c>
      <c r="K96" s="105">
        <v>45072</v>
      </c>
      <c r="L96" s="2" t="e">
        <f t="shared" si="12"/>
        <v>#REF!</v>
      </c>
      <c r="N96" s="105">
        <v>45072</v>
      </c>
      <c r="O96" s="2" t="e">
        <f t="shared" si="13"/>
        <v>#REF!</v>
      </c>
      <c r="Q96" s="111">
        <v>45072</v>
      </c>
      <c r="R96" s="110">
        <f>COUNTIFS(Tableau65[[Date ]],$Q96,Tableau65[Catégorie demande],'Compteur R'!R$5,Tableau65[Statut],'Compteur R'!$R$4)</f>
        <v>0</v>
      </c>
      <c r="S96" s="110">
        <f>COUNTIFS(Tableau65[[Date ]],$Q96,Tableau65[Catégorie demande],'Compteur R'!S$5,Tableau65[Statut],'Compteur R'!$R$4)</f>
        <v>0</v>
      </c>
      <c r="U96" t="e">
        <f t="shared" si="14"/>
        <v>#REF!</v>
      </c>
      <c r="V96" t="e">
        <f>(C96+L96)-#REF!</f>
        <v>#REF!</v>
      </c>
      <c r="W96" t="e">
        <f>(F96+O96)-#REF!</f>
        <v>#REF!</v>
      </c>
    </row>
    <row r="97" spans="2:23" x14ac:dyDescent="0.25">
      <c r="B97" s="105">
        <v>45073</v>
      </c>
      <c r="C97" s="2" t="e">
        <f t="shared" si="10"/>
        <v>#REF!</v>
      </c>
      <c r="E97" s="105">
        <v>45073</v>
      </c>
      <c r="H97" s="105">
        <v>45073</v>
      </c>
      <c r="I97" s="2" t="e">
        <f t="shared" si="11"/>
        <v>#REF!</v>
      </c>
      <c r="K97" s="105">
        <v>45073</v>
      </c>
      <c r="L97" s="2" t="e">
        <f t="shared" si="12"/>
        <v>#REF!</v>
      </c>
      <c r="N97" s="105">
        <v>45073</v>
      </c>
      <c r="O97" s="2" t="e">
        <f t="shared" si="13"/>
        <v>#REF!</v>
      </c>
      <c r="Q97" s="111">
        <v>45073</v>
      </c>
      <c r="R97" s="110">
        <f>COUNTIFS(Tableau65[[Date ]],$Q97,Tableau65[Catégorie demande],'Compteur R'!R$5,Tableau65[Statut],'Compteur R'!$R$4)</f>
        <v>0</v>
      </c>
      <c r="S97" s="110">
        <f>COUNTIFS(Tableau65[[Date ]],$Q97,Tableau65[Catégorie demande],'Compteur R'!S$5,Tableau65[Statut],'Compteur R'!$R$4)</f>
        <v>0</v>
      </c>
      <c r="U97" t="e">
        <f t="shared" si="14"/>
        <v>#REF!</v>
      </c>
      <c r="V97" t="e">
        <f>(C97+L97)-#REF!</f>
        <v>#REF!</v>
      </c>
      <c r="W97" t="e">
        <f>(F97+O97)-#REF!</f>
        <v>#REF!</v>
      </c>
    </row>
    <row r="98" spans="2:23" x14ac:dyDescent="0.25">
      <c r="B98" s="105">
        <v>45074</v>
      </c>
      <c r="C98" s="2" t="e">
        <f t="shared" si="10"/>
        <v>#REF!</v>
      </c>
      <c r="E98" s="105">
        <v>45074</v>
      </c>
      <c r="H98" s="105">
        <v>45074</v>
      </c>
      <c r="I98" s="2" t="e">
        <f t="shared" si="11"/>
        <v>#REF!</v>
      </c>
      <c r="K98" s="105">
        <v>45074</v>
      </c>
      <c r="L98" s="2" t="e">
        <f t="shared" si="12"/>
        <v>#REF!</v>
      </c>
      <c r="N98" s="105">
        <v>45074</v>
      </c>
      <c r="O98" s="2" t="e">
        <f t="shared" si="13"/>
        <v>#REF!</v>
      </c>
      <c r="Q98" s="111">
        <v>45074</v>
      </c>
      <c r="R98" s="110">
        <f>COUNTIFS(Tableau65[[Date ]],$Q98,Tableau65[Catégorie demande],'Compteur R'!R$5,Tableau65[Statut],'Compteur R'!$R$4)</f>
        <v>0</v>
      </c>
      <c r="S98" s="110">
        <f>COUNTIFS(Tableau65[[Date ]],$Q98,Tableau65[Catégorie demande],'Compteur R'!S$5,Tableau65[Statut],'Compteur R'!$R$4)</f>
        <v>0</v>
      </c>
      <c r="U98" t="e">
        <f t="shared" si="14"/>
        <v>#REF!</v>
      </c>
      <c r="V98" t="e">
        <f>(C98+L98)-#REF!</f>
        <v>#REF!</v>
      </c>
      <c r="W98" t="e">
        <f>(F98+O98)-#REF!</f>
        <v>#REF!</v>
      </c>
    </row>
    <row r="99" spans="2:23" x14ac:dyDescent="0.25">
      <c r="B99" s="105">
        <v>45075</v>
      </c>
      <c r="C99" s="2" t="e">
        <f t="shared" si="10"/>
        <v>#REF!</v>
      </c>
      <c r="E99" s="105">
        <v>45075</v>
      </c>
      <c r="H99" s="105">
        <v>45075</v>
      </c>
      <c r="I99" s="2" t="e">
        <f t="shared" si="11"/>
        <v>#REF!</v>
      </c>
      <c r="K99" s="105">
        <v>45075</v>
      </c>
      <c r="L99" s="2" t="e">
        <f t="shared" si="12"/>
        <v>#REF!</v>
      </c>
      <c r="N99" s="105">
        <v>45075</v>
      </c>
      <c r="O99" s="2" t="e">
        <f t="shared" si="13"/>
        <v>#REF!</v>
      </c>
      <c r="Q99" s="111">
        <v>45075</v>
      </c>
      <c r="R99" s="110">
        <f>COUNTIFS(Tableau65[[Date ]],$Q99,Tableau65[Catégorie demande],'Compteur R'!R$5,Tableau65[Statut],'Compteur R'!$R$4)</f>
        <v>0</v>
      </c>
      <c r="S99" s="110">
        <f>COUNTIFS(Tableau65[[Date ]],$Q99,Tableau65[Catégorie demande],'Compteur R'!S$5,Tableau65[Statut],'Compteur R'!$R$4)</f>
        <v>0</v>
      </c>
      <c r="U99" t="e">
        <f t="shared" si="14"/>
        <v>#REF!</v>
      </c>
      <c r="V99" t="e">
        <f>(C99+L99)-#REF!</f>
        <v>#REF!</v>
      </c>
      <c r="W99" t="e">
        <f>(F99+O99)-#REF!</f>
        <v>#REF!</v>
      </c>
    </row>
    <row r="100" spans="2:23" x14ac:dyDescent="0.25">
      <c r="B100" s="105">
        <v>45076</v>
      </c>
      <c r="C100" s="2" t="e">
        <f t="shared" si="10"/>
        <v>#REF!</v>
      </c>
      <c r="E100" s="105">
        <v>45076</v>
      </c>
      <c r="H100" s="105">
        <v>45076</v>
      </c>
      <c r="I100" s="2" t="e">
        <f t="shared" si="11"/>
        <v>#REF!</v>
      </c>
      <c r="K100" s="105">
        <v>45076</v>
      </c>
      <c r="L100" s="2" t="e">
        <f t="shared" si="12"/>
        <v>#REF!</v>
      </c>
      <c r="N100" s="105">
        <v>45076</v>
      </c>
      <c r="O100" s="2" t="e">
        <f t="shared" si="13"/>
        <v>#REF!</v>
      </c>
      <c r="Q100" s="111">
        <v>45076</v>
      </c>
      <c r="R100" s="110">
        <f>COUNTIFS(Tableau65[[Date ]],$Q100,Tableau65[Catégorie demande],'Compteur R'!R$5,Tableau65[Statut],'Compteur R'!$R$4)</f>
        <v>0</v>
      </c>
      <c r="S100" s="110">
        <f>COUNTIFS(Tableau65[[Date ]],$Q100,Tableau65[Catégorie demande],'Compteur R'!S$5,Tableau65[Statut],'Compteur R'!$R$4)</f>
        <v>0</v>
      </c>
      <c r="U100" t="e">
        <f t="shared" si="14"/>
        <v>#REF!</v>
      </c>
      <c r="V100" t="e">
        <f>(C100+L100)-#REF!</f>
        <v>#REF!</v>
      </c>
      <c r="W100" t="e">
        <f>(F100+O100)-#REF!</f>
        <v>#REF!</v>
      </c>
    </row>
    <row r="101" spans="2:23" ht="15.75" thickBot="1" x14ac:dyDescent="0.3">
      <c r="B101" s="105">
        <v>45077</v>
      </c>
      <c r="C101" s="2" t="e">
        <f t="shared" si="10"/>
        <v>#REF!</v>
      </c>
      <c r="E101" s="105">
        <v>45077</v>
      </c>
      <c r="H101" s="105">
        <v>45077</v>
      </c>
      <c r="I101" s="2" t="e">
        <f t="shared" si="11"/>
        <v>#REF!</v>
      </c>
      <c r="K101" s="105">
        <v>45077</v>
      </c>
      <c r="L101" s="2" t="e">
        <f t="shared" si="12"/>
        <v>#REF!</v>
      </c>
      <c r="N101" s="105">
        <v>45077</v>
      </c>
      <c r="O101" s="2" t="e">
        <f t="shared" si="13"/>
        <v>#REF!</v>
      </c>
      <c r="Q101" s="111">
        <v>45077</v>
      </c>
      <c r="R101" s="110">
        <f>COUNTIFS(Tableau65[[Date ]],$Q101,Tableau65[Catégorie demande],'Compteur R'!R$5,Tableau65[Statut],'Compteur R'!$R$4)</f>
        <v>0</v>
      </c>
      <c r="S101" s="110">
        <f>COUNTIFS(Tableau65[[Date ]],$Q101,Tableau65[Catégorie demande],'Compteur R'!S$5,Tableau65[Statut],'Compteur R'!$R$4)</f>
        <v>0</v>
      </c>
      <c r="U101" t="e">
        <f t="shared" si="14"/>
        <v>#REF!</v>
      </c>
      <c r="V101" t="e">
        <f>(C101+L101)-#REF!</f>
        <v>#REF!</v>
      </c>
      <c r="W101" t="e">
        <f>(F101+O101)-#REF!</f>
        <v>#REF!</v>
      </c>
    </row>
    <row r="102" spans="2:23" ht="15.75" thickBot="1" x14ac:dyDescent="0.3">
      <c r="B102" s="107" t="s">
        <v>6</v>
      </c>
      <c r="C102" s="108" t="e">
        <f>SUM(C71:C101)</f>
        <v>#REF!</v>
      </c>
      <c r="E102" s="107" t="s">
        <v>6</v>
      </c>
      <c r="F102" s="108" t="e">
        <f>SUM(C102:E102)</f>
        <v>#REF!</v>
      </c>
      <c r="H102" s="107" t="s">
        <v>6</v>
      </c>
      <c r="I102" s="108" t="e">
        <f>SUM(I71:I101)</f>
        <v>#REF!</v>
      </c>
      <c r="K102" s="107" t="s">
        <v>6</v>
      </c>
      <c r="L102" s="108" t="e">
        <f>SUM(L71:L101)</f>
        <v>#REF!</v>
      </c>
      <c r="N102" s="107" t="s">
        <v>6</v>
      </c>
      <c r="O102" s="108" t="e">
        <f>SUM(O71:O101)</f>
        <v>#REF!</v>
      </c>
      <c r="Q102" s="112" t="s">
        <v>6</v>
      </c>
      <c r="U102" t="e">
        <f t="shared" si="14"/>
        <v>#REF!</v>
      </c>
      <c r="V102" t="e">
        <f>(C102+L102)-#REF!</f>
        <v>#REF!</v>
      </c>
      <c r="W102" t="e">
        <f>(F102+O102)-#REF!</f>
        <v>#REF!</v>
      </c>
    </row>
    <row r="103" spans="2:23" x14ac:dyDescent="0.25">
      <c r="B103" s="105"/>
      <c r="E103" s="105"/>
      <c r="H103" s="105"/>
      <c r="K103" s="105"/>
      <c r="N103" s="105"/>
      <c r="Q103" s="111"/>
    </row>
    <row r="104" spans="2:23" x14ac:dyDescent="0.25">
      <c r="B104" s="105">
        <v>45078</v>
      </c>
      <c r="C104" s="2" t="e">
        <f t="shared" ref="C104:C133" si="15">COUNTIF(DateMG,B104)</f>
        <v>#REF!</v>
      </c>
      <c r="E104" s="105">
        <v>45078</v>
      </c>
      <c r="H104" s="105">
        <v>45078</v>
      </c>
      <c r="I104" s="2" t="e">
        <f t="shared" ref="I104:I133" si="16">COUNTIF(DateGV2,H104)</f>
        <v>#REF!</v>
      </c>
      <c r="K104" s="105">
        <v>45078</v>
      </c>
      <c r="L104" s="2" t="e">
        <f t="shared" ref="L104:L133" si="17">COUNTIF(DateMG2,K104)</f>
        <v>#REF!</v>
      </c>
      <c r="N104" s="105">
        <v>45078</v>
      </c>
      <c r="O104" s="2" t="e">
        <f t="shared" ref="O104:O133" si="18">COUNTIF(DateMC2,N104)</f>
        <v>#REF!</v>
      </c>
      <c r="Q104" s="111">
        <v>45078</v>
      </c>
      <c r="R104" s="110">
        <f>COUNTIFS(Tableau65[[Date ]],$Q104,Tableau65[Catégorie demande],'Compteur R'!R$5,Tableau65[Statut],'Compteur R'!$R$4)</f>
        <v>0</v>
      </c>
      <c r="S104" s="110">
        <f>COUNTIFS(Tableau65[[Date ]],$Q104,Tableau65[Catégorie demande],'Compteur R'!S$5,Tableau65[Statut],'Compteur R'!$R$4)</f>
        <v>0</v>
      </c>
      <c r="U104" t="e">
        <f t="shared" ref="U104:U134" si="19">I104</f>
        <v>#REF!</v>
      </c>
      <c r="V104" t="e">
        <f>(C104+L104)-#REF!</f>
        <v>#REF!</v>
      </c>
      <c r="W104" t="e">
        <f>(F104+O104)-#REF!</f>
        <v>#REF!</v>
      </c>
    </row>
    <row r="105" spans="2:23" x14ac:dyDescent="0.25">
      <c r="B105" s="105">
        <v>45079</v>
      </c>
      <c r="C105" s="2" t="e">
        <f t="shared" si="15"/>
        <v>#REF!</v>
      </c>
      <c r="E105" s="105">
        <v>45079</v>
      </c>
      <c r="H105" s="105">
        <v>45079</v>
      </c>
      <c r="I105" s="2" t="e">
        <f t="shared" si="16"/>
        <v>#REF!</v>
      </c>
      <c r="K105" s="105">
        <v>45079</v>
      </c>
      <c r="L105" s="2" t="e">
        <f t="shared" si="17"/>
        <v>#REF!</v>
      </c>
      <c r="N105" s="105">
        <v>45079</v>
      </c>
      <c r="O105" s="2" t="e">
        <f t="shared" si="18"/>
        <v>#REF!</v>
      </c>
      <c r="Q105" s="111">
        <v>45079</v>
      </c>
      <c r="R105" s="110">
        <f>COUNTIFS(Tableau65[[Date ]],$Q105,Tableau65[Catégorie demande],'Compteur R'!R$5,Tableau65[Statut],'Compteur R'!$R$4)</f>
        <v>0</v>
      </c>
      <c r="S105" s="110">
        <f>COUNTIFS(Tableau65[[Date ]],$Q105,Tableau65[Catégorie demande],'Compteur R'!S$5,Tableau65[Statut],'Compteur R'!$R$4)</f>
        <v>0</v>
      </c>
      <c r="U105" t="e">
        <f t="shared" si="19"/>
        <v>#REF!</v>
      </c>
      <c r="V105" t="e">
        <f>(C105+L105)-#REF!</f>
        <v>#REF!</v>
      </c>
      <c r="W105" t="e">
        <f>(F105+O105)-#REF!</f>
        <v>#REF!</v>
      </c>
    </row>
    <row r="106" spans="2:23" x14ac:dyDescent="0.25">
      <c r="B106" s="105">
        <v>45080</v>
      </c>
      <c r="C106" s="2" t="e">
        <f t="shared" si="15"/>
        <v>#REF!</v>
      </c>
      <c r="E106" s="105">
        <v>45080</v>
      </c>
      <c r="H106" s="105">
        <v>45080</v>
      </c>
      <c r="I106" s="2" t="e">
        <f t="shared" si="16"/>
        <v>#REF!</v>
      </c>
      <c r="K106" s="105">
        <v>45080</v>
      </c>
      <c r="L106" s="2" t="e">
        <f t="shared" si="17"/>
        <v>#REF!</v>
      </c>
      <c r="N106" s="105">
        <v>45080</v>
      </c>
      <c r="O106" s="2" t="e">
        <f t="shared" si="18"/>
        <v>#REF!</v>
      </c>
      <c r="Q106" s="111">
        <v>45080</v>
      </c>
      <c r="R106" s="110">
        <f>COUNTIFS(Tableau65[[Date ]],$Q106,Tableau65[Catégorie demande],'Compteur R'!R$5,Tableau65[Statut],'Compteur R'!$R$4)</f>
        <v>0</v>
      </c>
      <c r="S106" s="110">
        <f>COUNTIFS(Tableau65[[Date ]],$Q106,Tableau65[Catégorie demande],'Compteur R'!S$5,Tableau65[Statut],'Compteur R'!$R$4)</f>
        <v>0</v>
      </c>
      <c r="U106" t="e">
        <f t="shared" si="19"/>
        <v>#REF!</v>
      </c>
      <c r="V106" t="e">
        <f>(C106+L106)-#REF!</f>
        <v>#REF!</v>
      </c>
      <c r="W106" t="e">
        <f>(F106+O106)-#REF!</f>
        <v>#REF!</v>
      </c>
    </row>
    <row r="107" spans="2:23" x14ac:dyDescent="0.25">
      <c r="B107" s="105">
        <v>45081</v>
      </c>
      <c r="C107" s="2" t="e">
        <f t="shared" si="15"/>
        <v>#REF!</v>
      </c>
      <c r="E107" s="105">
        <v>45081</v>
      </c>
      <c r="H107" s="105">
        <v>45081</v>
      </c>
      <c r="I107" s="2" t="e">
        <f t="shared" si="16"/>
        <v>#REF!</v>
      </c>
      <c r="K107" s="105">
        <v>45081</v>
      </c>
      <c r="L107" s="2" t="e">
        <f t="shared" si="17"/>
        <v>#REF!</v>
      </c>
      <c r="N107" s="105">
        <v>45081</v>
      </c>
      <c r="O107" s="2" t="e">
        <f t="shared" si="18"/>
        <v>#REF!</v>
      </c>
      <c r="Q107" s="111">
        <v>45081</v>
      </c>
      <c r="R107" s="110">
        <f>COUNTIFS(Tableau65[[Date ]],$Q107,Tableau65[Catégorie demande],'Compteur R'!R$5,Tableau65[Statut],'Compteur R'!$R$4)</f>
        <v>0</v>
      </c>
      <c r="S107" s="110">
        <f>COUNTIFS(Tableau65[[Date ]],$Q107,Tableau65[Catégorie demande],'Compteur R'!S$5,Tableau65[Statut],'Compteur R'!$R$4)</f>
        <v>0</v>
      </c>
      <c r="U107" t="e">
        <f t="shared" si="19"/>
        <v>#REF!</v>
      </c>
      <c r="V107" t="e">
        <f>(C107+L107)-#REF!</f>
        <v>#REF!</v>
      </c>
      <c r="W107" t="e">
        <f>(F107+O107)-#REF!</f>
        <v>#REF!</v>
      </c>
    </row>
    <row r="108" spans="2:23" x14ac:dyDescent="0.25">
      <c r="B108" s="105">
        <v>45082</v>
      </c>
      <c r="C108" s="2" t="e">
        <f t="shared" si="15"/>
        <v>#REF!</v>
      </c>
      <c r="E108" s="105">
        <v>45082</v>
      </c>
      <c r="H108" s="105">
        <v>45082</v>
      </c>
      <c r="I108" s="2" t="e">
        <f t="shared" si="16"/>
        <v>#REF!</v>
      </c>
      <c r="K108" s="105">
        <v>45082</v>
      </c>
      <c r="L108" s="2" t="e">
        <f t="shared" si="17"/>
        <v>#REF!</v>
      </c>
      <c r="N108" s="105">
        <v>45082</v>
      </c>
      <c r="O108" s="2" t="e">
        <f t="shared" si="18"/>
        <v>#REF!</v>
      </c>
      <c r="Q108" s="111">
        <v>45082</v>
      </c>
      <c r="R108" s="110">
        <f>COUNTIFS(Tableau65[[Date ]],$Q108,Tableau65[Catégorie demande],'Compteur R'!R$5,Tableau65[Statut],'Compteur R'!$R$4)</f>
        <v>0</v>
      </c>
      <c r="S108" s="110">
        <f>COUNTIFS(Tableau65[[Date ]],$Q108,Tableau65[Catégorie demande],'Compteur R'!S$5,Tableau65[Statut],'Compteur R'!$R$4)</f>
        <v>0</v>
      </c>
      <c r="U108" t="e">
        <f t="shared" si="19"/>
        <v>#REF!</v>
      </c>
      <c r="V108" t="e">
        <f>(C108+L108)-#REF!</f>
        <v>#REF!</v>
      </c>
      <c r="W108" t="e">
        <f>(F108+O108)-#REF!</f>
        <v>#REF!</v>
      </c>
    </row>
    <row r="109" spans="2:23" x14ac:dyDescent="0.25">
      <c r="B109" s="105">
        <v>45083</v>
      </c>
      <c r="C109" s="2" t="e">
        <f t="shared" si="15"/>
        <v>#REF!</v>
      </c>
      <c r="E109" s="105">
        <v>45083</v>
      </c>
      <c r="H109" s="105">
        <v>45083</v>
      </c>
      <c r="I109" s="2" t="e">
        <f t="shared" si="16"/>
        <v>#REF!</v>
      </c>
      <c r="K109" s="105">
        <v>45083</v>
      </c>
      <c r="L109" s="2" t="e">
        <f t="shared" si="17"/>
        <v>#REF!</v>
      </c>
      <c r="N109" s="105">
        <v>45083</v>
      </c>
      <c r="O109" s="2" t="e">
        <f t="shared" si="18"/>
        <v>#REF!</v>
      </c>
      <c r="Q109" s="111">
        <v>45083</v>
      </c>
      <c r="R109" s="110">
        <f>COUNTIFS(Tableau65[[Date ]],$Q109,Tableau65[Catégorie demande],'Compteur R'!R$5,Tableau65[Statut],'Compteur R'!$R$4)</f>
        <v>0</v>
      </c>
      <c r="S109" s="110">
        <f>COUNTIFS(Tableau65[[Date ]],$Q109,Tableau65[Catégorie demande],'Compteur R'!S$5,Tableau65[Statut],'Compteur R'!$R$4)</f>
        <v>0</v>
      </c>
      <c r="U109" t="e">
        <f t="shared" si="19"/>
        <v>#REF!</v>
      </c>
      <c r="V109" t="e">
        <f>(C109+L109)-#REF!</f>
        <v>#REF!</v>
      </c>
      <c r="W109" t="e">
        <f>(F109+O109)-#REF!</f>
        <v>#REF!</v>
      </c>
    </row>
    <row r="110" spans="2:23" x14ac:dyDescent="0.25">
      <c r="B110" s="105">
        <v>45084</v>
      </c>
      <c r="C110" s="2" t="e">
        <f t="shared" si="15"/>
        <v>#REF!</v>
      </c>
      <c r="E110" s="105">
        <v>45084</v>
      </c>
      <c r="H110" s="105">
        <v>45084</v>
      </c>
      <c r="I110" s="2" t="e">
        <f t="shared" si="16"/>
        <v>#REF!</v>
      </c>
      <c r="K110" s="105">
        <v>45084</v>
      </c>
      <c r="L110" s="2" t="e">
        <f t="shared" si="17"/>
        <v>#REF!</v>
      </c>
      <c r="N110" s="105">
        <v>45084</v>
      </c>
      <c r="O110" s="2" t="e">
        <f t="shared" si="18"/>
        <v>#REF!</v>
      </c>
      <c r="Q110" s="111">
        <v>45084</v>
      </c>
      <c r="R110" s="110">
        <f>COUNTIFS(Tableau65[[Date ]],$Q110,Tableau65[Catégorie demande],'Compteur R'!R$5,Tableau65[Statut],'Compteur R'!$R$4)</f>
        <v>0</v>
      </c>
      <c r="S110" s="110">
        <f>COUNTIFS(Tableau65[[Date ]],$Q110,Tableau65[Catégorie demande],'Compteur R'!S$5,Tableau65[Statut],'Compteur R'!$R$4)</f>
        <v>0</v>
      </c>
      <c r="U110" t="e">
        <f t="shared" si="19"/>
        <v>#REF!</v>
      </c>
      <c r="V110" t="e">
        <f>(C110+L110)-#REF!</f>
        <v>#REF!</v>
      </c>
      <c r="W110" t="e">
        <f>(F110+O110)-#REF!</f>
        <v>#REF!</v>
      </c>
    </row>
    <row r="111" spans="2:23" x14ac:dyDescent="0.25">
      <c r="B111" s="105">
        <v>45085</v>
      </c>
      <c r="C111" s="2" t="e">
        <f t="shared" si="15"/>
        <v>#REF!</v>
      </c>
      <c r="E111" s="105">
        <v>45085</v>
      </c>
      <c r="H111" s="105">
        <v>45085</v>
      </c>
      <c r="I111" s="2" t="e">
        <f t="shared" si="16"/>
        <v>#REF!</v>
      </c>
      <c r="K111" s="105">
        <v>45085</v>
      </c>
      <c r="L111" s="2" t="e">
        <f t="shared" si="17"/>
        <v>#REF!</v>
      </c>
      <c r="N111" s="105">
        <v>45085</v>
      </c>
      <c r="O111" s="2" t="e">
        <f t="shared" si="18"/>
        <v>#REF!</v>
      </c>
      <c r="Q111" s="111">
        <v>45085</v>
      </c>
      <c r="R111" s="110">
        <f>COUNTIFS(Tableau65[[Date ]],$Q111,Tableau65[Catégorie demande],'Compteur R'!R$5,Tableau65[Statut],'Compteur R'!$R$4)</f>
        <v>0</v>
      </c>
      <c r="S111" s="110">
        <f>COUNTIFS(Tableau65[[Date ]],$Q111,Tableau65[Catégorie demande],'Compteur R'!S$5,Tableau65[Statut],'Compteur R'!$R$4)</f>
        <v>0</v>
      </c>
      <c r="U111" t="e">
        <f t="shared" si="19"/>
        <v>#REF!</v>
      </c>
      <c r="V111" t="e">
        <f>(C111+L111)-#REF!</f>
        <v>#REF!</v>
      </c>
      <c r="W111" t="e">
        <f>(F111+O111)-#REF!</f>
        <v>#REF!</v>
      </c>
    </row>
    <row r="112" spans="2:23" x14ac:dyDescent="0.25">
      <c r="B112" s="105">
        <v>45086</v>
      </c>
      <c r="C112" s="2" t="e">
        <f t="shared" si="15"/>
        <v>#REF!</v>
      </c>
      <c r="E112" s="105">
        <v>45086</v>
      </c>
      <c r="H112" s="105">
        <v>45086</v>
      </c>
      <c r="I112" s="2" t="e">
        <f t="shared" si="16"/>
        <v>#REF!</v>
      </c>
      <c r="K112" s="105">
        <v>45086</v>
      </c>
      <c r="L112" s="2" t="e">
        <f t="shared" si="17"/>
        <v>#REF!</v>
      </c>
      <c r="N112" s="105">
        <v>45086</v>
      </c>
      <c r="O112" s="2" t="e">
        <f t="shared" si="18"/>
        <v>#REF!</v>
      </c>
      <c r="Q112" s="111">
        <v>45086</v>
      </c>
      <c r="R112" s="110">
        <f>COUNTIFS(Tableau65[[Date ]],$Q112,Tableau65[Catégorie demande],'Compteur R'!R$5,Tableau65[Statut],'Compteur R'!$R$4)</f>
        <v>0</v>
      </c>
      <c r="S112" s="110">
        <f>COUNTIFS(Tableau65[[Date ]],$Q112,Tableau65[Catégorie demande],'Compteur R'!S$5,Tableau65[Statut],'Compteur R'!$R$4)</f>
        <v>0</v>
      </c>
      <c r="U112" t="e">
        <f t="shared" si="19"/>
        <v>#REF!</v>
      </c>
      <c r="V112" t="e">
        <f>(C112+L112)-#REF!</f>
        <v>#REF!</v>
      </c>
      <c r="W112" t="e">
        <f>(F112+O112)-#REF!</f>
        <v>#REF!</v>
      </c>
    </row>
    <row r="113" spans="2:23" x14ac:dyDescent="0.25">
      <c r="B113" s="105">
        <v>45087</v>
      </c>
      <c r="C113" s="2" t="e">
        <f t="shared" si="15"/>
        <v>#REF!</v>
      </c>
      <c r="E113" s="105">
        <v>45087</v>
      </c>
      <c r="H113" s="105">
        <v>45087</v>
      </c>
      <c r="I113" s="2" t="e">
        <f t="shared" si="16"/>
        <v>#REF!</v>
      </c>
      <c r="K113" s="105">
        <v>45087</v>
      </c>
      <c r="L113" s="2" t="e">
        <f t="shared" si="17"/>
        <v>#REF!</v>
      </c>
      <c r="N113" s="105">
        <v>45087</v>
      </c>
      <c r="O113" s="2" t="e">
        <f t="shared" si="18"/>
        <v>#REF!</v>
      </c>
      <c r="Q113" s="111">
        <v>45087</v>
      </c>
      <c r="R113" s="110">
        <f>COUNTIFS(Tableau65[[Date ]],$Q113,Tableau65[Catégorie demande],'Compteur R'!R$5,Tableau65[Statut],'Compteur R'!$R$4)</f>
        <v>0</v>
      </c>
      <c r="S113" s="110">
        <f>COUNTIFS(Tableau65[[Date ]],$Q113,Tableau65[Catégorie demande],'Compteur R'!S$5,Tableau65[Statut],'Compteur R'!$R$4)</f>
        <v>0</v>
      </c>
      <c r="U113" t="e">
        <f t="shared" si="19"/>
        <v>#REF!</v>
      </c>
      <c r="V113" t="e">
        <f>(C113+L113)-#REF!</f>
        <v>#REF!</v>
      </c>
      <c r="W113" t="e">
        <f>(F113+O113)-#REF!</f>
        <v>#REF!</v>
      </c>
    </row>
    <row r="114" spans="2:23" x14ac:dyDescent="0.25">
      <c r="B114" s="105">
        <v>45088</v>
      </c>
      <c r="C114" s="2" t="e">
        <f t="shared" si="15"/>
        <v>#REF!</v>
      </c>
      <c r="E114" s="105">
        <v>45088</v>
      </c>
      <c r="H114" s="105">
        <v>45088</v>
      </c>
      <c r="I114" s="2" t="e">
        <f t="shared" si="16"/>
        <v>#REF!</v>
      </c>
      <c r="K114" s="105">
        <v>45088</v>
      </c>
      <c r="L114" s="2" t="e">
        <f t="shared" si="17"/>
        <v>#REF!</v>
      </c>
      <c r="N114" s="105">
        <v>45088</v>
      </c>
      <c r="O114" s="2" t="e">
        <f t="shared" si="18"/>
        <v>#REF!</v>
      </c>
      <c r="Q114" s="111">
        <v>45088</v>
      </c>
      <c r="R114" s="110">
        <f>COUNTIFS(Tableau65[[Date ]],$Q114,Tableau65[Catégorie demande],'Compteur R'!R$5,Tableau65[Statut],'Compteur R'!$R$4)</f>
        <v>0</v>
      </c>
      <c r="S114" s="110">
        <f>COUNTIFS(Tableau65[[Date ]],$Q114,Tableau65[Catégorie demande],'Compteur R'!S$5,Tableau65[Statut],'Compteur R'!$R$4)</f>
        <v>0</v>
      </c>
      <c r="U114" t="e">
        <f t="shared" si="19"/>
        <v>#REF!</v>
      </c>
      <c r="V114" t="e">
        <f>(C114+L114)-#REF!</f>
        <v>#REF!</v>
      </c>
      <c r="W114" t="e">
        <f>(F114+O114)-#REF!</f>
        <v>#REF!</v>
      </c>
    </row>
    <row r="115" spans="2:23" x14ac:dyDescent="0.25">
      <c r="B115" s="105">
        <v>45089</v>
      </c>
      <c r="C115" s="2" t="e">
        <f t="shared" si="15"/>
        <v>#REF!</v>
      </c>
      <c r="E115" s="105">
        <v>45089</v>
      </c>
      <c r="H115" s="105">
        <v>45089</v>
      </c>
      <c r="I115" s="2" t="e">
        <f t="shared" si="16"/>
        <v>#REF!</v>
      </c>
      <c r="K115" s="105">
        <v>45089</v>
      </c>
      <c r="L115" s="2" t="e">
        <f t="shared" si="17"/>
        <v>#REF!</v>
      </c>
      <c r="N115" s="105">
        <v>45089</v>
      </c>
      <c r="O115" s="2" t="e">
        <f t="shared" si="18"/>
        <v>#REF!</v>
      </c>
      <c r="Q115" s="111">
        <v>45089</v>
      </c>
      <c r="R115" s="110">
        <f>COUNTIFS(Tableau65[[Date ]],$Q115,Tableau65[Catégorie demande],'Compteur R'!R$5,Tableau65[Statut],'Compteur R'!$R$4)</f>
        <v>0</v>
      </c>
      <c r="S115" s="110">
        <f>COUNTIFS(Tableau65[[Date ]],$Q115,Tableau65[Catégorie demande],'Compteur R'!S$5,Tableau65[Statut],'Compteur R'!$R$4)</f>
        <v>0</v>
      </c>
      <c r="U115" t="e">
        <f t="shared" si="19"/>
        <v>#REF!</v>
      </c>
      <c r="V115" t="e">
        <f>(C115+L115)-#REF!</f>
        <v>#REF!</v>
      </c>
      <c r="W115" t="e">
        <f>(F115+O115)-#REF!</f>
        <v>#REF!</v>
      </c>
    </row>
    <row r="116" spans="2:23" x14ac:dyDescent="0.25">
      <c r="B116" s="105">
        <v>45090</v>
      </c>
      <c r="C116" s="2" t="e">
        <f t="shared" si="15"/>
        <v>#REF!</v>
      </c>
      <c r="E116" s="105">
        <v>45090</v>
      </c>
      <c r="H116" s="105">
        <v>45090</v>
      </c>
      <c r="I116" s="2" t="e">
        <f t="shared" si="16"/>
        <v>#REF!</v>
      </c>
      <c r="K116" s="105">
        <v>45090</v>
      </c>
      <c r="L116" s="2" t="e">
        <f t="shared" si="17"/>
        <v>#REF!</v>
      </c>
      <c r="N116" s="105">
        <v>45090</v>
      </c>
      <c r="O116" s="2" t="e">
        <f t="shared" si="18"/>
        <v>#REF!</v>
      </c>
      <c r="Q116" s="111">
        <v>45090</v>
      </c>
      <c r="R116" s="110">
        <f>COUNTIFS(Tableau65[[Date ]],$Q116,Tableau65[Catégorie demande],'Compteur R'!R$5,Tableau65[Statut],'Compteur R'!$R$4)</f>
        <v>0</v>
      </c>
      <c r="S116" s="110">
        <f>COUNTIFS(Tableau65[[Date ]],$Q116,Tableau65[Catégorie demande],'Compteur R'!S$5,Tableau65[Statut],'Compteur R'!$R$4)</f>
        <v>0</v>
      </c>
      <c r="U116" t="e">
        <f t="shared" si="19"/>
        <v>#REF!</v>
      </c>
      <c r="V116" t="e">
        <f>(C116+L116)-#REF!</f>
        <v>#REF!</v>
      </c>
      <c r="W116" t="e">
        <f>(F116+O116)-#REF!</f>
        <v>#REF!</v>
      </c>
    </row>
    <row r="117" spans="2:23" x14ac:dyDescent="0.25">
      <c r="B117" s="105">
        <v>45091</v>
      </c>
      <c r="C117" s="2" t="e">
        <f t="shared" si="15"/>
        <v>#REF!</v>
      </c>
      <c r="E117" s="105">
        <v>45091</v>
      </c>
      <c r="H117" s="105">
        <v>45091</v>
      </c>
      <c r="I117" s="2" t="e">
        <f t="shared" si="16"/>
        <v>#REF!</v>
      </c>
      <c r="K117" s="105">
        <v>45091</v>
      </c>
      <c r="L117" s="2" t="e">
        <f t="shared" si="17"/>
        <v>#REF!</v>
      </c>
      <c r="N117" s="105">
        <v>45091</v>
      </c>
      <c r="O117" s="2" t="e">
        <f t="shared" si="18"/>
        <v>#REF!</v>
      </c>
      <c r="Q117" s="111">
        <v>45091</v>
      </c>
      <c r="R117" s="110">
        <f>COUNTIFS(Tableau65[[Date ]],$Q117,Tableau65[Catégorie demande],'Compteur R'!R$5,Tableau65[Statut],'Compteur R'!$R$4)</f>
        <v>0</v>
      </c>
      <c r="S117" s="110">
        <f>COUNTIFS(Tableau65[[Date ]],$Q117,Tableau65[Catégorie demande],'Compteur R'!S$5,Tableau65[Statut],'Compteur R'!$R$4)</f>
        <v>0</v>
      </c>
      <c r="U117" t="e">
        <f t="shared" si="19"/>
        <v>#REF!</v>
      </c>
      <c r="V117" t="e">
        <f>(C117+L117)-#REF!</f>
        <v>#REF!</v>
      </c>
      <c r="W117" t="e">
        <f>(F117+O117)-#REF!</f>
        <v>#REF!</v>
      </c>
    </row>
    <row r="118" spans="2:23" x14ac:dyDescent="0.25">
      <c r="B118" s="105">
        <v>45092</v>
      </c>
      <c r="C118" s="2" t="e">
        <f t="shared" si="15"/>
        <v>#REF!</v>
      </c>
      <c r="E118" s="105">
        <v>45092</v>
      </c>
      <c r="H118" s="105">
        <v>45092</v>
      </c>
      <c r="I118" s="2" t="e">
        <f t="shared" si="16"/>
        <v>#REF!</v>
      </c>
      <c r="K118" s="105">
        <v>45092</v>
      </c>
      <c r="L118" s="2" t="e">
        <f t="shared" si="17"/>
        <v>#REF!</v>
      </c>
      <c r="N118" s="105">
        <v>45092</v>
      </c>
      <c r="O118" s="2" t="e">
        <f t="shared" si="18"/>
        <v>#REF!</v>
      </c>
      <c r="Q118" s="111">
        <v>45092</v>
      </c>
      <c r="R118" s="110">
        <f>COUNTIFS(Tableau65[[Date ]],$Q118,Tableau65[Catégorie demande],'Compteur R'!R$5,Tableau65[Statut],'Compteur R'!$R$4)</f>
        <v>0</v>
      </c>
      <c r="S118" s="110">
        <f>COUNTIFS(Tableau65[[Date ]],$Q118,Tableau65[Catégorie demande],'Compteur R'!S$5,Tableau65[Statut],'Compteur R'!$R$4)</f>
        <v>0</v>
      </c>
      <c r="U118" t="e">
        <f t="shared" si="19"/>
        <v>#REF!</v>
      </c>
      <c r="V118" t="e">
        <f>(C118+L118)-#REF!</f>
        <v>#REF!</v>
      </c>
      <c r="W118" t="e">
        <f>(F118+O118)-#REF!</f>
        <v>#REF!</v>
      </c>
    </row>
    <row r="119" spans="2:23" x14ac:dyDescent="0.25">
      <c r="B119" s="105">
        <v>45093</v>
      </c>
      <c r="C119" s="2" t="e">
        <f t="shared" si="15"/>
        <v>#REF!</v>
      </c>
      <c r="E119" s="105">
        <v>45093</v>
      </c>
      <c r="H119" s="105">
        <v>45093</v>
      </c>
      <c r="I119" s="2" t="e">
        <f t="shared" si="16"/>
        <v>#REF!</v>
      </c>
      <c r="K119" s="105">
        <v>45093</v>
      </c>
      <c r="L119" s="2" t="e">
        <f t="shared" si="17"/>
        <v>#REF!</v>
      </c>
      <c r="N119" s="105">
        <v>45093</v>
      </c>
      <c r="O119" s="2" t="e">
        <f t="shared" si="18"/>
        <v>#REF!</v>
      </c>
      <c r="Q119" s="111">
        <v>45093</v>
      </c>
      <c r="R119" s="110">
        <f>COUNTIFS(Tableau65[[Date ]],$Q119,Tableau65[Catégorie demande],'Compteur R'!R$5,Tableau65[Statut],'Compteur R'!$R$4)</f>
        <v>0</v>
      </c>
      <c r="S119" s="110">
        <f>COUNTIFS(Tableau65[[Date ]],$Q119,Tableau65[Catégorie demande],'Compteur R'!S$5,Tableau65[Statut],'Compteur R'!$R$4)</f>
        <v>0</v>
      </c>
      <c r="U119" t="e">
        <f t="shared" si="19"/>
        <v>#REF!</v>
      </c>
      <c r="V119" t="e">
        <f>(C119+L119)-#REF!</f>
        <v>#REF!</v>
      </c>
      <c r="W119" t="e">
        <f>(F119+O119)-#REF!</f>
        <v>#REF!</v>
      </c>
    </row>
    <row r="120" spans="2:23" x14ac:dyDescent="0.25">
      <c r="B120" s="105">
        <v>45094</v>
      </c>
      <c r="C120" s="2" t="e">
        <f t="shared" si="15"/>
        <v>#REF!</v>
      </c>
      <c r="E120" s="105">
        <v>45094</v>
      </c>
      <c r="H120" s="105">
        <v>45094</v>
      </c>
      <c r="I120" s="2" t="e">
        <f t="shared" si="16"/>
        <v>#REF!</v>
      </c>
      <c r="K120" s="105">
        <v>45094</v>
      </c>
      <c r="L120" s="2" t="e">
        <f t="shared" si="17"/>
        <v>#REF!</v>
      </c>
      <c r="N120" s="105">
        <v>45094</v>
      </c>
      <c r="O120" s="2" t="e">
        <f t="shared" si="18"/>
        <v>#REF!</v>
      </c>
      <c r="Q120" s="111">
        <v>45094</v>
      </c>
      <c r="R120" s="110">
        <f>COUNTIFS(Tableau65[[Date ]],$Q120,Tableau65[Catégorie demande],'Compteur R'!R$5,Tableau65[Statut],'Compteur R'!$R$4)</f>
        <v>0</v>
      </c>
      <c r="S120" s="110">
        <f>COUNTIFS(Tableau65[[Date ]],$Q120,Tableau65[Catégorie demande],'Compteur R'!S$5,Tableau65[Statut],'Compteur R'!$R$4)</f>
        <v>0</v>
      </c>
      <c r="U120" t="e">
        <f t="shared" si="19"/>
        <v>#REF!</v>
      </c>
      <c r="V120" t="e">
        <f>(C120+L120)-#REF!</f>
        <v>#REF!</v>
      </c>
      <c r="W120" t="e">
        <f>(F120+O120)-#REF!</f>
        <v>#REF!</v>
      </c>
    </row>
    <row r="121" spans="2:23" x14ac:dyDescent="0.25">
      <c r="B121" s="105">
        <v>45095</v>
      </c>
      <c r="C121" s="2" t="e">
        <f t="shared" si="15"/>
        <v>#REF!</v>
      </c>
      <c r="E121" s="105">
        <v>45095</v>
      </c>
      <c r="H121" s="105">
        <v>45095</v>
      </c>
      <c r="I121" s="2" t="e">
        <f t="shared" si="16"/>
        <v>#REF!</v>
      </c>
      <c r="K121" s="105">
        <v>45095</v>
      </c>
      <c r="L121" s="2" t="e">
        <f t="shared" si="17"/>
        <v>#REF!</v>
      </c>
      <c r="N121" s="105">
        <v>45095</v>
      </c>
      <c r="O121" s="2" t="e">
        <f t="shared" si="18"/>
        <v>#REF!</v>
      </c>
      <c r="Q121" s="111">
        <v>45095</v>
      </c>
      <c r="R121" s="110">
        <f>COUNTIFS(Tableau65[[Date ]],$Q121,Tableau65[Catégorie demande],'Compteur R'!R$5,Tableau65[Statut],'Compteur R'!$R$4)</f>
        <v>0</v>
      </c>
      <c r="S121" s="110">
        <f>COUNTIFS(Tableau65[[Date ]],$Q121,Tableau65[Catégorie demande],'Compteur R'!S$5,Tableau65[Statut],'Compteur R'!$R$4)</f>
        <v>0</v>
      </c>
      <c r="U121" t="e">
        <f t="shared" si="19"/>
        <v>#REF!</v>
      </c>
      <c r="V121" t="e">
        <f>(C121+L121)-#REF!</f>
        <v>#REF!</v>
      </c>
      <c r="W121" t="e">
        <f>(F121+O121)-#REF!</f>
        <v>#REF!</v>
      </c>
    </row>
    <row r="122" spans="2:23" x14ac:dyDescent="0.25">
      <c r="B122" s="105">
        <v>45096</v>
      </c>
      <c r="C122" s="2" t="e">
        <f t="shared" si="15"/>
        <v>#REF!</v>
      </c>
      <c r="E122" s="105">
        <v>45096</v>
      </c>
      <c r="H122" s="105">
        <v>45096</v>
      </c>
      <c r="I122" s="2" t="e">
        <f t="shared" si="16"/>
        <v>#REF!</v>
      </c>
      <c r="K122" s="105">
        <v>45096</v>
      </c>
      <c r="L122" s="2" t="e">
        <f t="shared" si="17"/>
        <v>#REF!</v>
      </c>
      <c r="N122" s="105">
        <v>45096</v>
      </c>
      <c r="O122" s="2" t="e">
        <f t="shared" si="18"/>
        <v>#REF!</v>
      </c>
      <c r="Q122" s="111">
        <v>45096</v>
      </c>
      <c r="R122" s="110">
        <f>COUNTIFS(Tableau65[[Date ]],$Q122,Tableau65[Catégorie demande],'Compteur R'!R$5,Tableau65[Statut],'Compteur R'!$R$4)</f>
        <v>0</v>
      </c>
      <c r="S122" s="110">
        <f>COUNTIFS(Tableau65[[Date ]],$Q122,Tableau65[Catégorie demande],'Compteur R'!S$5,Tableau65[Statut],'Compteur R'!$R$4)</f>
        <v>0</v>
      </c>
      <c r="U122" t="e">
        <f t="shared" si="19"/>
        <v>#REF!</v>
      </c>
      <c r="V122" t="e">
        <f>(C122+L122)-#REF!</f>
        <v>#REF!</v>
      </c>
      <c r="W122" t="e">
        <f>(F122+O122)-#REF!</f>
        <v>#REF!</v>
      </c>
    </row>
    <row r="123" spans="2:23" x14ac:dyDescent="0.25">
      <c r="B123" s="105">
        <v>45097</v>
      </c>
      <c r="C123" s="2" t="e">
        <f t="shared" si="15"/>
        <v>#REF!</v>
      </c>
      <c r="E123" s="105">
        <v>45097</v>
      </c>
      <c r="H123" s="105">
        <v>45097</v>
      </c>
      <c r="I123" s="2" t="e">
        <f t="shared" si="16"/>
        <v>#REF!</v>
      </c>
      <c r="K123" s="105">
        <v>45097</v>
      </c>
      <c r="L123" s="2" t="e">
        <f t="shared" si="17"/>
        <v>#REF!</v>
      </c>
      <c r="N123" s="105">
        <v>45097</v>
      </c>
      <c r="O123" s="2" t="e">
        <f t="shared" si="18"/>
        <v>#REF!</v>
      </c>
      <c r="Q123" s="111">
        <v>45097</v>
      </c>
      <c r="R123" s="110">
        <f>COUNTIFS(Tableau65[[Date ]],$Q123,Tableau65[Catégorie demande],'Compteur R'!R$5,Tableau65[Statut],'Compteur R'!$R$4)</f>
        <v>0</v>
      </c>
      <c r="S123" s="110">
        <f>COUNTIFS(Tableau65[[Date ]],$Q123,Tableau65[Catégorie demande],'Compteur R'!S$5,Tableau65[Statut],'Compteur R'!$R$4)</f>
        <v>0</v>
      </c>
      <c r="U123" t="e">
        <f t="shared" si="19"/>
        <v>#REF!</v>
      </c>
      <c r="V123" t="e">
        <f>(C123+L123)-#REF!</f>
        <v>#REF!</v>
      </c>
      <c r="W123" t="e">
        <f>(F123+O123)-#REF!</f>
        <v>#REF!</v>
      </c>
    </row>
    <row r="124" spans="2:23" x14ac:dyDescent="0.25">
      <c r="B124" s="105">
        <v>45098</v>
      </c>
      <c r="C124" s="2" t="e">
        <f t="shared" si="15"/>
        <v>#REF!</v>
      </c>
      <c r="E124" s="105">
        <v>45098</v>
      </c>
      <c r="H124" s="105">
        <v>45098</v>
      </c>
      <c r="I124" s="2" t="e">
        <f t="shared" si="16"/>
        <v>#REF!</v>
      </c>
      <c r="K124" s="105">
        <v>45098</v>
      </c>
      <c r="L124" s="2" t="e">
        <f t="shared" si="17"/>
        <v>#REF!</v>
      </c>
      <c r="N124" s="105">
        <v>45098</v>
      </c>
      <c r="O124" s="2" t="e">
        <f t="shared" si="18"/>
        <v>#REF!</v>
      </c>
      <c r="Q124" s="111">
        <v>45098</v>
      </c>
      <c r="R124" s="110">
        <f>COUNTIFS(Tableau65[[Date ]],$Q124,Tableau65[Catégorie demande],'Compteur R'!R$5,Tableau65[Statut],'Compteur R'!$R$4)</f>
        <v>0</v>
      </c>
      <c r="S124" s="110">
        <f>COUNTIFS(Tableau65[[Date ]],$Q124,Tableau65[Catégorie demande],'Compteur R'!S$5,Tableau65[Statut],'Compteur R'!$R$4)</f>
        <v>0</v>
      </c>
      <c r="U124" t="e">
        <f t="shared" si="19"/>
        <v>#REF!</v>
      </c>
      <c r="V124" t="e">
        <f>(C124+L124)-#REF!</f>
        <v>#REF!</v>
      </c>
      <c r="W124" t="e">
        <f>(F124+O124)-#REF!</f>
        <v>#REF!</v>
      </c>
    </row>
    <row r="125" spans="2:23" x14ac:dyDescent="0.25">
      <c r="B125" s="105">
        <v>45099</v>
      </c>
      <c r="C125" s="2" t="e">
        <f t="shared" si="15"/>
        <v>#REF!</v>
      </c>
      <c r="E125" s="105">
        <v>45099</v>
      </c>
      <c r="H125" s="105">
        <v>45099</v>
      </c>
      <c r="I125" s="2" t="e">
        <f t="shared" si="16"/>
        <v>#REF!</v>
      </c>
      <c r="K125" s="105">
        <v>45099</v>
      </c>
      <c r="L125" s="2" t="e">
        <f t="shared" si="17"/>
        <v>#REF!</v>
      </c>
      <c r="N125" s="105">
        <v>45099</v>
      </c>
      <c r="O125" s="2" t="e">
        <f t="shared" si="18"/>
        <v>#REF!</v>
      </c>
      <c r="Q125" s="111">
        <v>45099</v>
      </c>
      <c r="R125" s="110">
        <f>COUNTIFS(Tableau65[[Date ]],$Q125,Tableau65[Catégorie demande],'Compteur R'!R$5,Tableau65[Statut],'Compteur R'!$R$4)</f>
        <v>0</v>
      </c>
      <c r="S125" s="110">
        <f>COUNTIFS(Tableau65[[Date ]],$Q125,Tableau65[Catégorie demande],'Compteur R'!S$5,Tableau65[Statut],'Compteur R'!$R$4)</f>
        <v>0</v>
      </c>
      <c r="U125" t="e">
        <f t="shared" si="19"/>
        <v>#REF!</v>
      </c>
      <c r="V125" t="e">
        <f>(C125+L125)-#REF!</f>
        <v>#REF!</v>
      </c>
      <c r="W125" t="e">
        <f>(F125+O125)-#REF!</f>
        <v>#REF!</v>
      </c>
    </row>
    <row r="126" spans="2:23" x14ac:dyDescent="0.25">
      <c r="B126" s="105">
        <v>45100</v>
      </c>
      <c r="C126" s="2" t="e">
        <f t="shared" si="15"/>
        <v>#REF!</v>
      </c>
      <c r="E126" s="105">
        <v>45100</v>
      </c>
      <c r="H126" s="105">
        <v>45100</v>
      </c>
      <c r="I126" s="2" t="e">
        <f t="shared" si="16"/>
        <v>#REF!</v>
      </c>
      <c r="K126" s="105">
        <v>45100</v>
      </c>
      <c r="L126" s="2" t="e">
        <f t="shared" si="17"/>
        <v>#REF!</v>
      </c>
      <c r="N126" s="105">
        <v>45100</v>
      </c>
      <c r="O126" s="2" t="e">
        <f t="shared" si="18"/>
        <v>#REF!</v>
      </c>
      <c r="Q126" s="111">
        <v>45100</v>
      </c>
      <c r="R126" s="110">
        <f>COUNTIFS(Tableau65[[Date ]],$Q126,Tableau65[Catégorie demande],'Compteur R'!R$5,Tableau65[Statut],'Compteur R'!$R$4)</f>
        <v>0</v>
      </c>
      <c r="S126" s="110">
        <f>COUNTIFS(Tableau65[[Date ]],$Q126,Tableau65[Catégorie demande],'Compteur R'!S$5,Tableau65[Statut],'Compteur R'!$R$4)</f>
        <v>0</v>
      </c>
      <c r="U126" t="e">
        <f t="shared" si="19"/>
        <v>#REF!</v>
      </c>
      <c r="V126" t="e">
        <f>(C126+L126)-#REF!</f>
        <v>#REF!</v>
      </c>
      <c r="W126" t="e">
        <f>(F126+O126)-#REF!</f>
        <v>#REF!</v>
      </c>
    </row>
    <row r="127" spans="2:23" x14ac:dyDescent="0.25">
      <c r="B127" s="105">
        <v>45101</v>
      </c>
      <c r="C127" s="2" t="e">
        <f t="shared" si="15"/>
        <v>#REF!</v>
      </c>
      <c r="E127" s="105">
        <v>45101</v>
      </c>
      <c r="H127" s="105">
        <v>45101</v>
      </c>
      <c r="I127" s="2" t="e">
        <f t="shared" si="16"/>
        <v>#REF!</v>
      </c>
      <c r="K127" s="105">
        <v>45101</v>
      </c>
      <c r="L127" s="2" t="e">
        <f t="shared" si="17"/>
        <v>#REF!</v>
      </c>
      <c r="N127" s="105">
        <v>45101</v>
      </c>
      <c r="O127" s="2" t="e">
        <f t="shared" si="18"/>
        <v>#REF!</v>
      </c>
      <c r="Q127" s="111">
        <v>45101</v>
      </c>
      <c r="R127" s="110">
        <f>COUNTIFS(Tableau65[[Date ]],$Q127,Tableau65[Catégorie demande],'Compteur R'!R$5,Tableau65[Statut],'Compteur R'!$R$4)</f>
        <v>0</v>
      </c>
      <c r="S127" s="110">
        <f>COUNTIFS(Tableau65[[Date ]],$Q127,Tableau65[Catégorie demande],'Compteur R'!S$5,Tableau65[Statut],'Compteur R'!$R$4)</f>
        <v>0</v>
      </c>
      <c r="U127" t="e">
        <f t="shared" si="19"/>
        <v>#REF!</v>
      </c>
      <c r="V127" t="e">
        <f>(C127+L127)-#REF!</f>
        <v>#REF!</v>
      </c>
      <c r="W127" t="e">
        <f>(F127+O127)-#REF!</f>
        <v>#REF!</v>
      </c>
    </row>
    <row r="128" spans="2:23" x14ac:dyDescent="0.25">
      <c r="B128" s="105">
        <v>45102</v>
      </c>
      <c r="C128" s="2" t="e">
        <f t="shared" si="15"/>
        <v>#REF!</v>
      </c>
      <c r="E128" s="105">
        <v>45102</v>
      </c>
      <c r="H128" s="105">
        <v>45102</v>
      </c>
      <c r="I128" s="2" t="e">
        <f t="shared" si="16"/>
        <v>#REF!</v>
      </c>
      <c r="K128" s="105">
        <v>45102</v>
      </c>
      <c r="L128" s="2" t="e">
        <f t="shared" si="17"/>
        <v>#REF!</v>
      </c>
      <c r="N128" s="105">
        <v>45102</v>
      </c>
      <c r="O128" s="2" t="e">
        <f t="shared" si="18"/>
        <v>#REF!</v>
      </c>
      <c r="Q128" s="111">
        <v>45102</v>
      </c>
      <c r="R128" s="110">
        <f>COUNTIFS(Tableau65[[Date ]],$Q128,Tableau65[Catégorie demande],'Compteur R'!R$5,Tableau65[Statut],'Compteur R'!$R$4)</f>
        <v>0</v>
      </c>
      <c r="S128" s="110">
        <f>COUNTIFS(Tableau65[[Date ]],$Q128,Tableau65[Catégorie demande],'Compteur R'!S$5,Tableau65[Statut],'Compteur R'!$R$4)</f>
        <v>0</v>
      </c>
      <c r="U128" t="e">
        <f t="shared" si="19"/>
        <v>#REF!</v>
      </c>
      <c r="V128" t="e">
        <f>(C128+L128)-#REF!</f>
        <v>#REF!</v>
      </c>
      <c r="W128" t="e">
        <f>(F128+O128)-#REF!</f>
        <v>#REF!</v>
      </c>
    </row>
    <row r="129" spans="2:23" x14ac:dyDescent="0.25">
      <c r="B129" s="105">
        <v>45103</v>
      </c>
      <c r="C129" s="2" t="e">
        <f t="shared" si="15"/>
        <v>#REF!</v>
      </c>
      <c r="E129" s="105">
        <v>45103</v>
      </c>
      <c r="H129" s="105">
        <v>45103</v>
      </c>
      <c r="I129" s="2" t="e">
        <f t="shared" si="16"/>
        <v>#REF!</v>
      </c>
      <c r="K129" s="105">
        <v>45103</v>
      </c>
      <c r="L129" s="2" t="e">
        <f t="shared" si="17"/>
        <v>#REF!</v>
      </c>
      <c r="N129" s="105">
        <v>45103</v>
      </c>
      <c r="O129" s="2" t="e">
        <f t="shared" si="18"/>
        <v>#REF!</v>
      </c>
      <c r="Q129" s="111">
        <v>45103</v>
      </c>
      <c r="R129" s="110">
        <f>COUNTIFS(Tableau65[[Date ]],$Q129,Tableau65[Catégorie demande],'Compteur R'!R$5,Tableau65[Statut],'Compteur R'!$R$4)</f>
        <v>0</v>
      </c>
      <c r="S129" s="110">
        <f>COUNTIFS(Tableau65[[Date ]],$Q129,Tableau65[Catégorie demande],'Compteur R'!S$5,Tableau65[Statut],'Compteur R'!$R$4)</f>
        <v>0</v>
      </c>
      <c r="U129" t="e">
        <f t="shared" si="19"/>
        <v>#REF!</v>
      </c>
      <c r="V129" t="e">
        <f>(C129+L129)-#REF!</f>
        <v>#REF!</v>
      </c>
      <c r="W129" t="e">
        <f>(F129+O129)-#REF!</f>
        <v>#REF!</v>
      </c>
    </row>
    <row r="130" spans="2:23" x14ac:dyDescent="0.25">
      <c r="B130" s="105">
        <v>45104</v>
      </c>
      <c r="C130" s="2" t="e">
        <f t="shared" si="15"/>
        <v>#REF!</v>
      </c>
      <c r="E130" s="105">
        <v>45104</v>
      </c>
      <c r="H130" s="105">
        <v>45104</v>
      </c>
      <c r="I130" s="2" t="e">
        <f t="shared" si="16"/>
        <v>#REF!</v>
      </c>
      <c r="K130" s="105">
        <v>45104</v>
      </c>
      <c r="L130" s="2" t="e">
        <f t="shared" si="17"/>
        <v>#REF!</v>
      </c>
      <c r="N130" s="105">
        <v>45104</v>
      </c>
      <c r="O130" s="2" t="e">
        <f t="shared" si="18"/>
        <v>#REF!</v>
      </c>
      <c r="Q130" s="111">
        <v>45104</v>
      </c>
      <c r="R130" s="110">
        <f>COUNTIFS(Tableau65[[Date ]],$Q130,Tableau65[Catégorie demande],'Compteur R'!R$5,Tableau65[Statut],'Compteur R'!$R$4)</f>
        <v>0</v>
      </c>
      <c r="S130" s="110">
        <f>COUNTIFS(Tableau65[[Date ]],$Q130,Tableau65[Catégorie demande],'Compteur R'!S$5,Tableau65[Statut],'Compteur R'!$R$4)</f>
        <v>0</v>
      </c>
      <c r="U130" t="e">
        <f t="shared" si="19"/>
        <v>#REF!</v>
      </c>
      <c r="V130" t="e">
        <f>(C130+L130)-#REF!</f>
        <v>#REF!</v>
      </c>
      <c r="W130" t="e">
        <f>(F130+O130)-#REF!</f>
        <v>#REF!</v>
      </c>
    </row>
    <row r="131" spans="2:23" x14ac:dyDescent="0.25">
      <c r="B131" s="105">
        <v>45105</v>
      </c>
      <c r="C131" s="2" t="e">
        <f t="shared" si="15"/>
        <v>#REF!</v>
      </c>
      <c r="E131" s="105">
        <v>45105</v>
      </c>
      <c r="H131" s="105">
        <v>45105</v>
      </c>
      <c r="I131" s="2" t="e">
        <f t="shared" si="16"/>
        <v>#REF!</v>
      </c>
      <c r="K131" s="105">
        <v>45105</v>
      </c>
      <c r="L131" s="2" t="e">
        <f t="shared" si="17"/>
        <v>#REF!</v>
      </c>
      <c r="N131" s="105">
        <v>45105</v>
      </c>
      <c r="O131" s="2" t="e">
        <f t="shared" si="18"/>
        <v>#REF!</v>
      </c>
      <c r="Q131" s="111">
        <v>45105</v>
      </c>
      <c r="R131" s="110">
        <f>COUNTIFS(Tableau65[[Date ]],$Q131,Tableau65[Catégorie demande],'Compteur R'!R$5,Tableau65[Statut],'Compteur R'!$R$4)</f>
        <v>0</v>
      </c>
      <c r="S131" s="110">
        <f>COUNTIFS(Tableau65[[Date ]],$Q131,Tableau65[Catégorie demande],'Compteur R'!S$5,Tableau65[Statut],'Compteur R'!$R$4)</f>
        <v>0</v>
      </c>
      <c r="U131" t="e">
        <f t="shared" si="19"/>
        <v>#REF!</v>
      </c>
      <c r="V131" t="e">
        <f>(C131+L131)-#REF!</f>
        <v>#REF!</v>
      </c>
      <c r="W131" t="e">
        <f>(F131+O131)-#REF!</f>
        <v>#REF!</v>
      </c>
    </row>
    <row r="132" spans="2:23" x14ac:dyDescent="0.25">
      <c r="B132" s="105">
        <v>45106</v>
      </c>
      <c r="C132" s="2" t="e">
        <f t="shared" si="15"/>
        <v>#REF!</v>
      </c>
      <c r="E132" s="105">
        <v>45106</v>
      </c>
      <c r="H132" s="105">
        <v>45106</v>
      </c>
      <c r="I132" s="2" t="e">
        <f t="shared" si="16"/>
        <v>#REF!</v>
      </c>
      <c r="K132" s="105">
        <v>45106</v>
      </c>
      <c r="L132" s="2" t="e">
        <f t="shared" si="17"/>
        <v>#REF!</v>
      </c>
      <c r="N132" s="105">
        <v>45106</v>
      </c>
      <c r="O132" s="2" t="e">
        <f t="shared" si="18"/>
        <v>#REF!</v>
      </c>
      <c r="Q132" s="111">
        <v>45106</v>
      </c>
      <c r="R132" s="110">
        <f>COUNTIFS(Tableau65[[Date ]],$Q132,Tableau65[Catégorie demande],'Compteur R'!R$5,Tableau65[Statut],'Compteur R'!$R$4)</f>
        <v>0</v>
      </c>
      <c r="S132" s="110">
        <f>COUNTIFS(Tableau65[[Date ]],$Q132,Tableau65[Catégorie demande],'Compteur R'!S$5,Tableau65[Statut],'Compteur R'!$R$4)</f>
        <v>0</v>
      </c>
      <c r="U132" t="e">
        <f t="shared" si="19"/>
        <v>#REF!</v>
      </c>
      <c r="V132" t="e">
        <f>(C132+L132)-#REF!</f>
        <v>#REF!</v>
      </c>
      <c r="W132" t="e">
        <f>(F132+O132)-#REF!</f>
        <v>#REF!</v>
      </c>
    </row>
    <row r="133" spans="2:23" ht="15.75" thickBot="1" x14ac:dyDescent="0.3">
      <c r="B133" s="105">
        <v>45107</v>
      </c>
      <c r="C133" s="2" t="e">
        <f t="shared" si="15"/>
        <v>#REF!</v>
      </c>
      <c r="E133" s="105">
        <v>45107</v>
      </c>
      <c r="H133" s="105">
        <v>45107</v>
      </c>
      <c r="I133" s="2" t="e">
        <f t="shared" si="16"/>
        <v>#REF!</v>
      </c>
      <c r="K133" s="105">
        <v>45107</v>
      </c>
      <c r="L133" s="2" t="e">
        <f t="shared" si="17"/>
        <v>#REF!</v>
      </c>
      <c r="N133" s="105">
        <v>45107</v>
      </c>
      <c r="O133" s="2" t="e">
        <f t="shared" si="18"/>
        <v>#REF!</v>
      </c>
      <c r="Q133" s="111">
        <v>45107</v>
      </c>
      <c r="R133" s="110">
        <f>COUNTIFS(Tableau65[[Date ]],$Q133,Tableau65[Catégorie demande],'Compteur R'!R$5,Tableau65[Statut],'Compteur R'!$R$4)</f>
        <v>0</v>
      </c>
      <c r="S133" s="110">
        <f>COUNTIFS(Tableau65[[Date ]],$Q133,Tableau65[Catégorie demande],'Compteur R'!S$5,Tableau65[Statut],'Compteur R'!$R$4)</f>
        <v>0</v>
      </c>
      <c r="U133" t="e">
        <f t="shared" si="19"/>
        <v>#REF!</v>
      </c>
      <c r="V133" t="e">
        <f>(C133+L133)-#REF!</f>
        <v>#REF!</v>
      </c>
      <c r="W133" t="e">
        <f>(F133+O133)-#REF!</f>
        <v>#REF!</v>
      </c>
    </row>
    <row r="134" spans="2:23" ht="15.75" thickBot="1" x14ac:dyDescent="0.3">
      <c r="B134" s="107" t="s">
        <v>6</v>
      </c>
      <c r="C134" s="108" t="e">
        <f>SUM(C103:C133)</f>
        <v>#REF!</v>
      </c>
      <c r="E134" s="107" t="s">
        <v>6</v>
      </c>
      <c r="F134" s="108" t="e">
        <f>SUM(C134:E134)</f>
        <v>#REF!</v>
      </c>
      <c r="H134" s="107" t="s">
        <v>6</v>
      </c>
      <c r="I134" s="108" t="e">
        <f>SUM(I103:I133)</f>
        <v>#REF!</v>
      </c>
      <c r="K134" s="107" t="s">
        <v>6</v>
      </c>
      <c r="L134" s="108" t="e">
        <f>SUM(L103:L133)</f>
        <v>#REF!</v>
      </c>
      <c r="N134" s="107" t="s">
        <v>6</v>
      </c>
      <c r="O134" s="108" t="e">
        <f>SUM(O103:O133)</f>
        <v>#REF!</v>
      </c>
      <c r="Q134" s="112" t="s">
        <v>6</v>
      </c>
      <c r="U134" t="e">
        <f t="shared" si="19"/>
        <v>#REF!</v>
      </c>
      <c r="V134" t="e">
        <f>(C134+L134)-#REF!</f>
        <v>#REF!</v>
      </c>
      <c r="W134" t="e">
        <f>(F134+O134)-#REF!</f>
        <v>#REF!</v>
      </c>
    </row>
    <row r="135" spans="2:23" x14ac:dyDescent="0.25">
      <c r="B135" s="105"/>
      <c r="E135" s="105"/>
      <c r="H135" s="105"/>
      <c r="K135" s="105"/>
      <c r="N135" s="105"/>
      <c r="Q135" s="111"/>
    </row>
    <row r="136" spans="2:23" x14ac:dyDescent="0.25">
      <c r="B136" s="105">
        <v>45108</v>
      </c>
      <c r="C136" s="2" t="e">
        <f t="shared" ref="C136:C166" si="20">COUNTIF(DateMG,B136)</f>
        <v>#REF!</v>
      </c>
      <c r="E136" s="105">
        <v>45108</v>
      </c>
      <c r="H136" s="105">
        <v>45108</v>
      </c>
      <c r="I136" s="2" t="e">
        <f t="shared" ref="I136:I166" si="21">COUNTIF(DateGV2,H136)</f>
        <v>#REF!</v>
      </c>
      <c r="K136" s="105">
        <v>45108</v>
      </c>
      <c r="L136" s="2" t="e">
        <f t="shared" ref="L136:L166" si="22">COUNTIF(DateMG2,K136)</f>
        <v>#REF!</v>
      </c>
      <c r="N136" s="105">
        <v>45108</v>
      </c>
      <c r="O136" s="2" t="e">
        <f t="shared" ref="O136:O166" si="23">COUNTIF(DateMC2,N136)</f>
        <v>#REF!</v>
      </c>
      <c r="Q136" s="111">
        <v>45108</v>
      </c>
      <c r="R136" s="110">
        <f>COUNTIFS(Tableau65[[Date ]],$Q136,Tableau65[Catégorie demande],'Compteur R'!R$5,Tableau65[Statut],'Compteur R'!$R$4)</f>
        <v>0</v>
      </c>
      <c r="S136" s="110">
        <f>COUNTIFS(Tableau65[[Date ]],$Q136,Tableau65[Catégorie demande],'Compteur R'!S$5,Tableau65[Statut],'Compteur R'!$R$4)</f>
        <v>0</v>
      </c>
      <c r="U136" t="e">
        <f t="shared" ref="U136:U167" si="24">I136</f>
        <v>#REF!</v>
      </c>
      <c r="V136" t="e">
        <f>(C136+L136)-#REF!</f>
        <v>#REF!</v>
      </c>
      <c r="W136" t="e">
        <f>(F136+O136)-#REF!</f>
        <v>#REF!</v>
      </c>
    </row>
    <row r="137" spans="2:23" x14ac:dyDescent="0.25">
      <c r="B137" s="105">
        <v>45109</v>
      </c>
      <c r="C137" s="2" t="e">
        <f t="shared" si="20"/>
        <v>#REF!</v>
      </c>
      <c r="E137" s="105">
        <v>45109</v>
      </c>
      <c r="H137" s="105">
        <v>45109</v>
      </c>
      <c r="I137" s="2" t="e">
        <f t="shared" si="21"/>
        <v>#REF!</v>
      </c>
      <c r="K137" s="105">
        <v>45109</v>
      </c>
      <c r="L137" s="2" t="e">
        <f t="shared" si="22"/>
        <v>#REF!</v>
      </c>
      <c r="N137" s="105">
        <v>45109</v>
      </c>
      <c r="O137" s="2" t="e">
        <f t="shared" si="23"/>
        <v>#REF!</v>
      </c>
      <c r="Q137" s="111">
        <v>45109</v>
      </c>
      <c r="R137" s="110">
        <f>COUNTIFS(Tableau65[[Date ]],$Q137,Tableau65[Catégorie demande],'Compteur R'!R$5,Tableau65[Statut],'Compteur R'!$R$4)</f>
        <v>0</v>
      </c>
      <c r="S137" s="110">
        <f>COUNTIFS(Tableau65[[Date ]],$Q137,Tableau65[Catégorie demande],'Compteur R'!S$5,Tableau65[Statut],'Compteur R'!$R$4)</f>
        <v>0</v>
      </c>
      <c r="U137" t="e">
        <f t="shared" si="24"/>
        <v>#REF!</v>
      </c>
      <c r="V137" t="e">
        <f>(C137+L137)-#REF!</f>
        <v>#REF!</v>
      </c>
      <c r="W137" t="e">
        <f>(F137+O137)-#REF!</f>
        <v>#REF!</v>
      </c>
    </row>
    <row r="138" spans="2:23" x14ac:dyDescent="0.25">
      <c r="B138" s="105">
        <v>45110</v>
      </c>
      <c r="C138" s="2" t="e">
        <f t="shared" si="20"/>
        <v>#REF!</v>
      </c>
      <c r="E138" s="105">
        <v>45110</v>
      </c>
      <c r="H138" s="105">
        <v>45110</v>
      </c>
      <c r="I138" s="2" t="e">
        <f t="shared" si="21"/>
        <v>#REF!</v>
      </c>
      <c r="K138" s="105">
        <v>45110</v>
      </c>
      <c r="L138" s="2" t="e">
        <f t="shared" si="22"/>
        <v>#REF!</v>
      </c>
      <c r="N138" s="105">
        <v>45110</v>
      </c>
      <c r="O138" s="2" t="e">
        <f t="shared" si="23"/>
        <v>#REF!</v>
      </c>
      <c r="Q138" s="111">
        <v>45110</v>
      </c>
      <c r="R138" s="110">
        <f>COUNTIFS(Tableau65[[Date ]],$Q138,Tableau65[Catégorie demande],'Compteur R'!R$5,Tableau65[Statut],'Compteur R'!$R$4)</f>
        <v>0</v>
      </c>
      <c r="S138" s="110">
        <f>COUNTIFS(Tableau65[[Date ]],$Q138,Tableau65[Catégorie demande],'Compteur R'!S$5,Tableau65[Statut],'Compteur R'!$R$4)</f>
        <v>0</v>
      </c>
      <c r="U138" t="e">
        <f t="shared" si="24"/>
        <v>#REF!</v>
      </c>
      <c r="V138" t="e">
        <f>(C138+L138)-#REF!</f>
        <v>#REF!</v>
      </c>
      <c r="W138" t="e">
        <f>(F138+O138)-#REF!</f>
        <v>#REF!</v>
      </c>
    </row>
    <row r="139" spans="2:23" x14ac:dyDescent="0.25">
      <c r="B139" s="105">
        <v>45111</v>
      </c>
      <c r="C139" s="2" t="e">
        <f t="shared" si="20"/>
        <v>#REF!</v>
      </c>
      <c r="E139" s="105">
        <v>45111</v>
      </c>
      <c r="H139" s="105">
        <v>45111</v>
      </c>
      <c r="I139" s="2" t="e">
        <f t="shared" si="21"/>
        <v>#REF!</v>
      </c>
      <c r="K139" s="105">
        <v>45111</v>
      </c>
      <c r="L139" s="2" t="e">
        <f t="shared" si="22"/>
        <v>#REF!</v>
      </c>
      <c r="N139" s="105">
        <v>45111</v>
      </c>
      <c r="O139" s="2" t="e">
        <f t="shared" si="23"/>
        <v>#REF!</v>
      </c>
      <c r="Q139" s="111">
        <v>45111</v>
      </c>
      <c r="R139" s="110">
        <f>COUNTIFS(Tableau65[[Date ]],$Q139,Tableau65[Catégorie demande],'Compteur R'!R$5,Tableau65[Statut],'Compteur R'!$R$4)</f>
        <v>0</v>
      </c>
      <c r="S139" s="110">
        <f>COUNTIFS(Tableau65[[Date ]],$Q139,Tableau65[Catégorie demande],'Compteur R'!S$5,Tableau65[Statut],'Compteur R'!$R$4)</f>
        <v>0</v>
      </c>
      <c r="U139" t="e">
        <f t="shared" si="24"/>
        <v>#REF!</v>
      </c>
      <c r="V139" t="e">
        <f>(C139+L139)-#REF!</f>
        <v>#REF!</v>
      </c>
      <c r="W139" t="e">
        <f>(F139+O139)-#REF!</f>
        <v>#REF!</v>
      </c>
    </row>
    <row r="140" spans="2:23" x14ac:dyDescent="0.25">
      <c r="B140" s="105">
        <v>45112</v>
      </c>
      <c r="C140" s="2" t="e">
        <f t="shared" si="20"/>
        <v>#REF!</v>
      </c>
      <c r="E140" s="105">
        <v>45112</v>
      </c>
      <c r="H140" s="105">
        <v>45112</v>
      </c>
      <c r="I140" s="2" t="e">
        <f t="shared" si="21"/>
        <v>#REF!</v>
      </c>
      <c r="K140" s="105">
        <v>45112</v>
      </c>
      <c r="L140" s="2" t="e">
        <f t="shared" si="22"/>
        <v>#REF!</v>
      </c>
      <c r="N140" s="105">
        <v>45112</v>
      </c>
      <c r="O140" s="2" t="e">
        <f t="shared" si="23"/>
        <v>#REF!</v>
      </c>
      <c r="Q140" s="111">
        <v>45112</v>
      </c>
      <c r="R140" s="110">
        <f>COUNTIFS(Tableau65[[Date ]],$Q140,Tableau65[Catégorie demande],'Compteur R'!R$5,Tableau65[Statut],'Compteur R'!$R$4)</f>
        <v>0</v>
      </c>
      <c r="S140" s="110">
        <f>COUNTIFS(Tableau65[[Date ]],$Q140,Tableau65[Catégorie demande],'Compteur R'!S$5,Tableau65[Statut],'Compteur R'!$R$4)</f>
        <v>0</v>
      </c>
      <c r="U140" t="e">
        <f t="shared" si="24"/>
        <v>#REF!</v>
      </c>
      <c r="V140" t="e">
        <f>(C140+L140)-#REF!</f>
        <v>#REF!</v>
      </c>
      <c r="W140" t="e">
        <f>(F140+O140)-#REF!</f>
        <v>#REF!</v>
      </c>
    </row>
    <row r="141" spans="2:23" x14ac:dyDescent="0.25">
      <c r="B141" s="105">
        <v>45113</v>
      </c>
      <c r="C141" s="2" t="e">
        <f t="shared" si="20"/>
        <v>#REF!</v>
      </c>
      <c r="E141" s="105">
        <v>45113</v>
      </c>
      <c r="H141" s="105">
        <v>45113</v>
      </c>
      <c r="I141" s="2" t="e">
        <f t="shared" si="21"/>
        <v>#REF!</v>
      </c>
      <c r="K141" s="105">
        <v>45113</v>
      </c>
      <c r="L141" s="2" t="e">
        <f t="shared" si="22"/>
        <v>#REF!</v>
      </c>
      <c r="N141" s="105">
        <v>45113</v>
      </c>
      <c r="O141" s="2" t="e">
        <f t="shared" si="23"/>
        <v>#REF!</v>
      </c>
      <c r="Q141" s="111">
        <v>45113</v>
      </c>
      <c r="R141" s="110">
        <f>COUNTIFS(Tableau65[[Date ]],$Q141,Tableau65[Catégorie demande],'Compteur R'!R$5,Tableau65[Statut],'Compteur R'!$R$4)</f>
        <v>0</v>
      </c>
      <c r="S141" s="110">
        <f>COUNTIFS(Tableau65[[Date ]],$Q141,Tableau65[Catégorie demande],'Compteur R'!S$5,Tableau65[Statut],'Compteur R'!$R$4)</f>
        <v>0</v>
      </c>
      <c r="U141" t="e">
        <f t="shared" si="24"/>
        <v>#REF!</v>
      </c>
      <c r="V141" t="e">
        <f>(C141+L141)-#REF!</f>
        <v>#REF!</v>
      </c>
      <c r="W141" t="e">
        <f>(F141+O141)-#REF!</f>
        <v>#REF!</v>
      </c>
    </row>
    <row r="142" spans="2:23" x14ac:dyDescent="0.25">
      <c r="B142" s="105">
        <v>45114</v>
      </c>
      <c r="C142" s="2" t="e">
        <f t="shared" si="20"/>
        <v>#REF!</v>
      </c>
      <c r="E142" s="105">
        <v>45114</v>
      </c>
      <c r="H142" s="105">
        <v>45114</v>
      </c>
      <c r="I142" s="2" t="e">
        <f t="shared" si="21"/>
        <v>#REF!</v>
      </c>
      <c r="K142" s="105">
        <v>45114</v>
      </c>
      <c r="L142" s="2" t="e">
        <f t="shared" si="22"/>
        <v>#REF!</v>
      </c>
      <c r="N142" s="105">
        <v>45114</v>
      </c>
      <c r="O142" s="2" t="e">
        <f t="shared" si="23"/>
        <v>#REF!</v>
      </c>
      <c r="Q142" s="111">
        <v>45114</v>
      </c>
      <c r="R142" s="110">
        <f>COUNTIFS(Tableau65[[Date ]],$Q142,Tableau65[Catégorie demande],'Compteur R'!R$5,Tableau65[Statut],'Compteur R'!$R$4)</f>
        <v>0</v>
      </c>
      <c r="S142" s="110">
        <f>COUNTIFS(Tableau65[[Date ]],$Q142,Tableau65[Catégorie demande],'Compteur R'!S$5,Tableau65[Statut],'Compteur R'!$R$4)</f>
        <v>0</v>
      </c>
      <c r="U142" t="e">
        <f t="shared" si="24"/>
        <v>#REF!</v>
      </c>
      <c r="V142" t="e">
        <f>(C142+L142)-#REF!</f>
        <v>#REF!</v>
      </c>
      <c r="W142" t="e">
        <f>(F142+O142)-#REF!</f>
        <v>#REF!</v>
      </c>
    </row>
    <row r="143" spans="2:23" x14ac:dyDescent="0.25">
      <c r="B143" s="105">
        <v>45115</v>
      </c>
      <c r="C143" s="2" t="e">
        <f t="shared" si="20"/>
        <v>#REF!</v>
      </c>
      <c r="E143" s="105">
        <v>45115</v>
      </c>
      <c r="H143" s="105">
        <v>45115</v>
      </c>
      <c r="I143" s="2" t="e">
        <f t="shared" si="21"/>
        <v>#REF!</v>
      </c>
      <c r="K143" s="105">
        <v>45115</v>
      </c>
      <c r="L143" s="2" t="e">
        <f t="shared" si="22"/>
        <v>#REF!</v>
      </c>
      <c r="N143" s="105">
        <v>45115</v>
      </c>
      <c r="O143" s="2" t="e">
        <f t="shared" si="23"/>
        <v>#REF!</v>
      </c>
      <c r="Q143" s="111">
        <v>45115</v>
      </c>
      <c r="R143" s="110">
        <f>COUNTIFS(Tableau65[[Date ]],$Q143,Tableau65[Catégorie demande],'Compteur R'!R$5,Tableau65[Statut],'Compteur R'!$R$4)</f>
        <v>0</v>
      </c>
      <c r="S143" s="110">
        <f>COUNTIFS(Tableau65[[Date ]],$Q143,Tableau65[Catégorie demande],'Compteur R'!S$5,Tableau65[Statut],'Compteur R'!$R$4)</f>
        <v>0</v>
      </c>
      <c r="U143" t="e">
        <f t="shared" si="24"/>
        <v>#REF!</v>
      </c>
      <c r="V143" t="e">
        <f>(C143+L143)-#REF!</f>
        <v>#REF!</v>
      </c>
      <c r="W143" t="e">
        <f>(F143+O143)-#REF!</f>
        <v>#REF!</v>
      </c>
    </row>
    <row r="144" spans="2:23" x14ac:dyDescent="0.25">
      <c r="B144" s="105">
        <v>45116</v>
      </c>
      <c r="C144" s="2" t="e">
        <f t="shared" si="20"/>
        <v>#REF!</v>
      </c>
      <c r="E144" s="105">
        <v>45116</v>
      </c>
      <c r="H144" s="105">
        <v>45116</v>
      </c>
      <c r="I144" s="2" t="e">
        <f t="shared" si="21"/>
        <v>#REF!</v>
      </c>
      <c r="K144" s="105">
        <v>45116</v>
      </c>
      <c r="L144" s="2" t="e">
        <f t="shared" si="22"/>
        <v>#REF!</v>
      </c>
      <c r="N144" s="105">
        <v>45116</v>
      </c>
      <c r="O144" s="2" t="e">
        <f t="shared" si="23"/>
        <v>#REF!</v>
      </c>
      <c r="Q144" s="111">
        <v>45116</v>
      </c>
      <c r="R144" s="110">
        <f>COUNTIFS(Tableau65[[Date ]],$Q144,Tableau65[Catégorie demande],'Compteur R'!R$5,Tableau65[Statut],'Compteur R'!$R$4)</f>
        <v>0</v>
      </c>
      <c r="S144" s="110">
        <f>COUNTIFS(Tableau65[[Date ]],$Q144,Tableau65[Catégorie demande],'Compteur R'!S$5,Tableau65[Statut],'Compteur R'!$R$4)</f>
        <v>0</v>
      </c>
      <c r="U144" t="e">
        <f t="shared" si="24"/>
        <v>#REF!</v>
      </c>
      <c r="V144" t="e">
        <f>(C144+L144)-#REF!</f>
        <v>#REF!</v>
      </c>
      <c r="W144" t="e">
        <f>(F144+O144)-#REF!</f>
        <v>#REF!</v>
      </c>
    </row>
    <row r="145" spans="2:23" x14ac:dyDescent="0.25">
      <c r="B145" s="105">
        <v>45117</v>
      </c>
      <c r="C145" s="2" t="e">
        <f t="shared" si="20"/>
        <v>#REF!</v>
      </c>
      <c r="E145" s="105">
        <v>45117</v>
      </c>
      <c r="H145" s="105">
        <v>45117</v>
      </c>
      <c r="I145" s="2" t="e">
        <f t="shared" si="21"/>
        <v>#REF!</v>
      </c>
      <c r="K145" s="105">
        <v>45117</v>
      </c>
      <c r="L145" s="2" t="e">
        <f t="shared" si="22"/>
        <v>#REF!</v>
      </c>
      <c r="N145" s="105">
        <v>45117</v>
      </c>
      <c r="O145" s="2" t="e">
        <f t="shared" si="23"/>
        <v>#REF!</v>
      </c>
      <c r="Q145" s="111">
        <v>45117</v>
      </c>
      <c r="R145" s="110">
        <f>COUNTIFS(Tableau65[[Date ]],$Q145,Tableau65[Catégorie demande],'Compteur R'!R$5,Tableau65[Statut],'Compteur R'!$R$4)</f>
        <v>0</v>
      </c>
      <c r="S145" s="110">
        <f>COUNTIFS(Tableau65[[Date ]],$Q145,Tableau65[Catégorie demande],'Compteur R'!S$5,Tableau65[Statut],'Compteur R'!$R$4)</f>
        <v>0</v>
      </c>
      <c r="U145" t="e">
        <f t="shared" si="24"/>
        <v>#REF!</v>
      </c>
      <c r="V145" t="e">
        <f>(C145+L145)-#REF!</f>
        <v>#REF!</v>
      </c>
      <c r="W145" t="e">
        <f>(F145+O145)-#REF!</f>
        <v>#REF!</v>
      </c>
    </row>
    <row r="146" spans="2:23" x14ac:dyDescent="0.25">
      <c r="B146" s="105">
        <v>45118</v>
      </c>
      <c r="C146" s="2" t="e">
        <f t="shared" si="20"/>
        <v>#REF!</v>
      </c>
      <c r="E146" s="105">
        <v>45118</v>
      </c>
      <c r="H146" s="105">
        <v>45118</v>
      </c>
      <c r="I146" s="2" t="e">
        <f t="shared" si="21"/>
        <v>#REF!</v>
      </c>
      <c r="K146" s="105">
        <v>45118</v>
      </c>
      <c r="L146" s="2" t="e">
        <f t="shared" si="22"/>
        <v>#REF!</v>
      </c>
      <c r="N146" s="105">
        <v>45118</v>
      </c>
      <c r="O146" s="2" t="e">
        <f t="shared" si="23"/>
        <v>#REF!</v>
      </c>
      <c r="Q146" s="111">
        <v>45118</v>
      </c>
      <c r="R146" s="110">
        <f>COUNTIFS(Tableau65[[Date ]],$Q146,Tableau65[Catégorie demande],'Compteur R'!R$5,Tableau65[Statut],'Compteur R'!$R$4)</f>
        <v>0</v>
      </c>
      <c r="S146" s="110">
        <f>COUNTIFS(Tableau65[[Date ]],$Q146,Tableau65[Catégorie demande],'Compteur R'!S$5,Tableau65[Statut],'Compteur R'!$R$4)</f>
        <v>0</v>
      </c>
      <c r="U146" t="e">
        <f t="shared" si="24"/>
        <v>#REF!</v>
      </c>
      <c r="V146" t="e">
        <f>(C146+L146)-#REF!</f>
        <v>#REF!</v>
      </c>
      <c r="W146" t="e">
        <f>(F146+O146)-#REF!</f>
        <v>#REF!</v>
      </c>
    </row>
    <row r="147" spans="2:23" x14ac:dyDescent="0.25">
      <c r="B147" s="105">
        <v>45119</v>
      </c>
      <c r="C147" s="2" t="e">
        <f t="shared" si="20"/>
        <v>#REF!</v>
      </c>
      <c r="E147" s="105">
        <v>45119</v>
      </c>
      <c r="H147" s="105">
        <v>45119</v>
      </c>
      <c r="I147" s="2" t="e">
        <f t="shared" si="21"/>
        <v>#REF!</v>
      </c>
      <c r="K147" s="105">
        <v>45119</v>
      </c>
      <c r="L147" s="2" t="e">
        <f t="shared" si="22"/>
        <v>#REF!</v>
      </c>
      <c r="N147" s="105">
        <v>45119</v>
      </c>
      <c r="O147" s="2" t="e">
        <f t="shared" si="23"/>
        <v>#REF!</v>
      </c>
      <c r="Q147" s="111">
        <v>45119</v>
      </c>
      <c r="R147" s="110">
        <f>COUNTIFS(Tableau65[[Date ]],$Q147,Tableau65[Catégorie demande],'Compteur R'!R$5,Tableau65[Statut],'Compteur R'!$R$4)</f>
        <v>0</v>
      </c>
      <c r="S147" s="110">
        <f>COUNTIFS(Tableau65[[Date ]],$Q147,Tableau65[Catégorie demande],'Compteur R'!S$5,Tableau65[Statut],'Compteur R'!$R$4)</f>
        <v>0</v>
      </c>
      <c r="U147" t="e">
        <f t="shared" si="24"/>
        <v>#REF!</v>
      </c>
      <c r="V147" t="e">
        <f>(C147+L147)-#REF!</f>
        <v>#REF!</v>
      </c>
      <c r="W147" t="e">
        <f>(F147+O147)-#REF!</f>
        <v>#REF!</v>
      </c>
    </row>
    <row r="148" spans="2:23" x14ac:dyDescent="0.25">
      <c r="B148" s="105">
        <v>45120</v>
      </c>
      <c r="C148" s="2" t="e">
        <f t="shared" si="20"/>
        <v>#REF!</v>
      </c>
      <c r="E148" s="105">
        <v>45120</v>
      </c>
      <c r="H148" s="105">
        <v>45120</v>
      </c>
      <c r="I148" s="2" t="e">
        <f t="shared" si="21"/>
        <v>#REF!</v>
      </c>
      <c r="K148" s="105">
        <v>45120</v>
      </c>
      <c r="L148" s="2" t="e">
        <f t="shared" si="22"/>
        <v>#REF!</v>
      </c>
      <c r="N148" s="105">
        <v>45120</v>
      </c>
      <c r="O148" s="2" t="e">
        <f t="shared" si="23"/>
        <v>#REF!</v>
      </c>
      <c r="Q148" s="111">
        <v>45120</v>
      </c>
      <c r="R148" s="110">
        <f>COUNTIFS(Tableau65[[Date ]],$Q148,Tableau65[Catégorie demande],'Compteur R'!R$5,Tableau65[Statut],'Compteur R'!$R$4)</f>
        <v>0</v>
      </c>
      <c r="S148" s="110">
        <f>COUNTIFS(Tableau65[[Date ]],$Q148,Tableau65[Catégorie demande],'Compteur R'!S$5,Tableau65[Statut],'Compteur R'!$R$4)</f>
        <v>0</v>
      </c>
      <c r="U148" t="e">
        <f t="shared" si="24"/>
        <v>#REF!</v>
      </c>
      <c r="V148" t="e">
        <f>(C148+L148)-#REF!</f>
        <v>#REF!</v>
      </c>
      <c r="W148" t="e">
        <f>(F148+O148)-#REF!</f>
        <v>#REF!</v>
      </c>
    </row>
    <row r="149" spans="2:23" x14ac:dyDescent="0.25">
      <c r="B149" s="105">
        <v>45121</v>
      </c>
      <c r="C149" s="2" t="e">
        <f t="shared" si="20"/>
        <v>#REF!</v>
      </c>
      <c r="E149" s="105">
        <v>45121</v>
      </c>
      <c r="H149" s="105">
        <v>45121</v>
      </c>
      <c r="I149" s="2" t="e">
        <f t="shared" si="21"/>
        <v>#REF!</v>
      </c>
      <c r="K149" s="105">
        <v>45121</v>
      </c>
      <c r="L149" s="2" t="e">
        <f t="shared" si="22"/>
        <v>#REF!</v>
      </c>
      <c r="N149" s="105">
        <v>45121</v>
      </c>
      <c r="O149" s="2" t="e">
        <f t="shared" si="23"/>
        <v>#REF!</v>
      </c>
      <c r="Q149" s="111">
        <v>45121</v>
      </c>
      <c r="R149" s="110">
        <f>COUNTIFS(Tableau65[[Date ]],$Q149,Tableau65[Catégorie demande],'Compteur R'!R$5,Tableau65[Statut],'Compteur R'!$R$4)</f>
        <v>0</v>
      </c>
      <c r="S149" s="110">
        <f>COUNTIFS(Tableau65[[Date ]],$Q149,Tableau65[Catégorie demande],'Compteur R'!S$5,Tableau65[Statut],'Compteur R'!$R$4)</f>
        <v>0</v>
      </c>
      <c r="U149" t="e">
        <f t="shared" si="24"/>
        <v>#REF!</v>
      </c>
      <c r="V149" t="e">
        <f>(C149+L149)-#REF!</f>
        <v>#REF!</v>
      </c>
      <c r="W149" t="e">
        <f>(F149+O149)-#REF!</f>
        <v>#REF!</v>
      </c>
    </row>
    <row r="150" spans="2:23" x14ac:dyDescent="0.25">
      <c r="B150" s="105">
        <v>45122</v>
      </c>
      <c r="C150" s="2" t="e">
        <f t="shared" si="20"/>
        <v>#REF!</v>
      </c>
      <c r="E150" s="105">
        <v>45122</v>
      </c>
      <c r="H150" s="105">
        <v>45122</v>
      </c>
      <c r="I150" s="2" t="e">
        <f t="shared" si="21"/>
        <v>#REF!</v>
      </c>
      <c r="K150" s="105">
        <v>45122</v>
      </c>
      <c r="L150" s="2" t="e">
        <f t="shared" si="22"/>
        <v>#REF!</v>
      </c>
      <c r="N150" s="105">
        <v>45122</v>
      </c>
      <c r="O150" s="2" t="e">
        <f t="shared" si="23"/>
        <v>#REF!</v>
      </c>
      <c r="Q150" s="111">
        <v>45122</v>
      </c>
      <c r="R150" s="110">
        <f>COUNTIFS(Tableau65[[Date ]],$Q150,Tableau65[Catégorie demande],'Compteur R'!R$5,Tableau65[Statut],'Compteur R'!$R$4)</f>
        <v>0</v>
      </c>
      <c r="S150" s="110">
        <f>COUNTIFS(Tableau65[[Date ]],$Q150,Tableau65[Catégorie demande],'Compteur R'!S$5,Tableau65[Statut],'Compteur R'!$R$4)</f>
        <v>0</v>
      </c>
      <c r="U150" t="e">
        <f t="shared" si="24"/>
        <v>#REF!</v>
      </c>
      <c r="V150" t="e">
        <f>(C150+L150)-#REF!</f>
        <v>#REF!</v>
      </c>
      <c r="W150" t="e">
        <f>(F150+O150)-#REF!</f>
        <v>#REF!</v>
      </c>
    </row>
    <row r="151" spans="2:23" x14ac:dyDescent="0.25">
      <c r="B151" s="105">
        <v>45123</v>
      </c>
      <c r="C151" s="2" t="e">
        <f t="shared" si="20"/>
        <v>#REF!</v>
      </c>
      <c r="E151" s="105">
        <v>45123</v>
      </c>
      <c r="H151" s="105">
        <v>45123</v>
      </c>
      <c r="I151" s="2" t="e">
        <f t="shared" si="21"/>
        <v>#REF!</v>
      </c>
      <c r="K151" s="105">
        <v>45123</v>
      </c>
      <c r="L151" s="2" t="e">
        <f t="shared" si="22"/>
        <v>#REF!</v>
      </c>
      <c r="N151" s="105">
        <v>45123</v>
      </c>
      <c r="O151" s="2" t="e">
        <f t="shared" si="23"/>
        <v>#REF!</v>
      </c>
      <c r="Q151" s="111">
        <v>45123</v>
      </c>
      <c r="R151" s="110">
        <f>COUNTIFS(Tableau65[[Date ]],$Q151,Tableau65[Catégorie demande],'Compteur R'!R$5,Tableau65[Statut],'Compteur R'!$R$4)</f>
        <v>0</v>
      </c>
      <c r="S151" s="110">
        <f>COUNTIFS(Tableau65[[Date ]],$Q151,Tableau65[Catégorie demande],'Compteur R'!S$5,Tableau65[Statut],'Compteur R'!$R$4)</f>
        <v>0</v>
      </c>
      <c r="U151" t="e">
        <f t="shared" si="24"/>
        <v>#REF!</v>
      </c>
      <c r="V151" t="e">
        <f>(C151+L151)-#REF!</f>
        <v>#REF!</v>
      </c>
      <c r="W151" t="e">
        <f>(F151+O151)-#REF!</f>
        <v>#REF!</v>
      </c>
    </row>
    <row r="152" spans="2:23" x14ac:dyDescent="0.25">
      <c r="B152" s="105">
        <v>45124</v>
      </c>
      <c r="C152" s="2" t="e">
        <f t="shared" si="20"/>
        <v>#REF!</v>
      </c>
      <c r="E152" s="105">
        <v>45124</v>
      </c>
      <c r="H152" s="105">
        <v>45124</v>
      </c>
      <c r="I152" s="2" t="e">
        <f t="shared" si="21"/>
        <v>#REF!</v>
      </c>
      <c r="K152" s="105">
        <v>45124</v>
      </c>
      <c r="L152" s="2" t="e">
        <f t="shared" si="22"/>
        <v>#REF!</v>
      </c>
      <c r="N152" s="105">
        <v>45124</v>
      </c>
      <c r="O152" s="2" t="e">
        <f t="shared" si="23"/>
        <v>#REF!</v>
      </c>
      <c r="Q152" s="111">
        <v>45124</v>
      </c>
      <c r="R152" s="110">
        <f>COUNTIFS(Tableau65[[Date ]],$Q152,Tableau65[Catégorie demande],'Compteur R'!R$5,Tableau65[Statut],'Compteur R'!$R$4)</f>
        <v>0</v>
      </c>
      <c r="S152" s="110">
        <f>COUNTIFS(Tableau65[[Date ]],$Q152,Tableau65[Catégorie demande],'Compteur R'!S$5,Tableau65[Statut],'Compteur R'!$R$4)</f>
        <v>0</v>
      </c>
      <c r="U152" t="e">
        <f t="shared" si="24"/>
        <v>#REF!</v>
      </c>
      <c r="V152" t="e">
        <f>(C152+L152)-#REF!</f>
        <v>#REF!</v>
      </c>
      <c r="W152" t="e">
        <f>(F152+O152)-#REF!</f>
        <v>#REF!</v>
      </c>
    </row>
    <row r="153" spans="2:23" x14ac:dyDescent="0.25">
      <c r="B153" s="105">
        <v>45125</v>
      </c>
      <c r="C153" s="2" t="e">
        <f t="shared" si="20"/>
        <v>#REF!</v>
      </c>
      <c r="E153" s="105">
        <v>45125</v>
      </c>
      <c r="H153" s="105">
        <v>45125</v>
      </c>
      <c r="I153" s="2" t="e">
        <f t="shared" si="21"/>
        <v>#REF!</v>
      </c>
      <c r="K153" s="105">
        <v>45125</v>
      </c>
      <c r="L153" s="2" t="e">
        <f t="shared" si="22"/>
        <v>#REF!</v>
      </c>
      <c r="N153" s="105">
        <v>45125</v>
      </c>
      <c r="O153" s="2" t="e">
        <f t="shared" si="23"/>
        <v>#REF!</v>
      </c>
      <c r="Q153" s="111">
        <v>45125</v>
      </c>
      <c r="R153" s="110">
        <f>COUNTIFS(Tableau65[[Date ]],$Q153,Tableau65[Catégorie demande],'Compteur R'!R$5,Tableau65[Statut],'Compteur R'!$R$4)</f>
        <v>0</v>
      </c>
      <c r="S153" s="110">
        <f>COUNTIFS(Tableau65[[Date ]],$Q153,Tableau65[Catégorie demande],'Compteur R'!S$5,Tableau65[Statut],'Compteur R'!$R$4)</f>
        <v>0</v>
      </c>
      <c r="U153" t="e">
        <f t="shared" si="24"/>
        <v>#REF!</v>
      </c>
      <c r="V153" t="e">
        <f>(C153+L153)-#REF!</f>
        <v>#REF!</v>
      </c>
      <c r="W153" t="e">
        <f>(F153+O153)-#REF!</f>
        <v>#REF!</v>
      </c>
    </row>
    <row r="154" spans="2:23" x14ac:dyDescent="0.25">
      <c r="B154" s="105">
        <v>45126</v>
      </c>
      <c r="C154" s="2" t="e">
        <f t="shared" si="20"/>
        <v>#REF!</v>
      </c>
      <c r="E154" s="105">
        <v>45126</v>
      </c>
      <c r="H154" s="105">
        <v>45126</v>
      </c>
      <c r="I154" s="2" t="e">
        <f t="shared" si="21"/>
        <v>#REF!</v>
      </c>
      <c r="K154" s="105">
        <v>45126</v>
      </c>
      <c r="L154" s="2" t="e">
        <f t="shared" si="22"/>
        <v>#REF!</v>
      </c>
      <c r="N154" s="105">
        <v>45126</v>
      </c>
      <c r="O154" s="2" t="e">
        <f t="shared" si="23"/>
        <v>#REF!</v>
      </c>
      <c r="Q154" s="111">
        <v>45126</v>
      </c>
      <c r="R154" s="110">
        <f>COUNTIFS(Tableau65[[Date ]],$Q154,Tableau65[Catégorie demande],'Compteur R'!R$5,Tableau65[Statut],'Compteur R'!$R$4)</f>
        <v>0</v>
      </c>
      <c r="S154" s="110">
        <f>COUNTIFS(Tableau65[[Date ]],$Q154,Tableau65[Catégorie demande],'Compteur R'!S$5,Tableau65[Statut],'Compteur R'!$R$4)</f>
        <v>0</v>
      </c>
      <c r="U154" t="e">
        <f t="shared" si="24"/>
        <v>#REF!</v>
      </c>
      <c r="V154" t="e">
        <f>(C154+L154)-#REF!</f>
        <v>#REF!</v>
      </c>
      <c r="W154" t="e">
        <f>(F154+O154)-#REF!</f>
        <v>#REF!</v>
      </c>
    </row>
    <row r="155" spans="2:23" x14ac:dyDescent="0.25">
      <c r="B155" s="105">
        <v>45127</v>
      </c>
      <c r="C155" s="2" t="e">
        <f t="shared" si="20"/>
        <v>#REF!</v>
      </c>
      <c r="E155" s="105">
        <v>45127</v>
      </c>
      <c r="H155" s="105">
        <v>45127</v>
      </c>
      <c r="I155" s="2" t="e">
        <f t="shared" si="21"/>
        <v>#REF!</v>
      </c>
      <c r="K155" s="105">
        <v>45127</v>
      </c>
      <c r="L155" s="2" t="e">
        <f t="shared" si="22"/>
        <v>#REF!</v>
      </c>
      <c r="N155" s="105">
        <v>45127</v>
      </c>
      <c r="O155" s="2" t="e">
        <f t="shared" si="23"/>
        <v>#REF!</v>
      </c>
      <c r="Q155" s="111">
        <v>45127</v>
      </c>
      <c r="R155" s="110">
        <f>COUNTIFS(Tableau65[[Date ]],$Q155,Tableau65[Catégorie demande],'Compteur R'!R$5,Tableau65[Statut],'Compteur R'!$R$4)</f>
        <v>0</v>
      </c>
      <c r="S155" s="110">
        <f>COUNTIFS(Tableau65[[Date ]],$Q155,Tableau65[Catégorie demande],'Compteur R'!S$5,Tableau65[Statut],'Compteur R'!$R$4)</f>
        <v>0</v>
      </c>
      <c r="U155" t="e">
        <f t="shared" si="24"/>
        <v>#REF!</v>
      </c>
      <c r="V155" t="e">
        <f>(C155+L155)-#REF!</f>
        <v>#REF!</v>
      </c>
      <c r="W155" t="e">
        <f>(F155+O155)-#REF!</f>
        <v>#REF!</v>
      </c>
    </row>
    <row r="156" spans="2:23" x14ac:dyDescent="0.25">
      <c r="B156" s="105">
        <v>45128</v>
      </c>
      <c r="C156" s="2" t="e">
        <f t="shared" si="20"/>
        <v>#REF!</v>
      </c>
      <c r="E156" s="105">
        <v>45128</v>
      </c>
      <c r="H156" s="105">
        <v>45128</v>
      </c>
      <c r="I156" s="2" t="e">
        <f t="shared" si="21"/>
        <v>#REF!</v>
      </c>
      <c r="K156" s="105">
        <v>45128</v>
      </c>
      <c r="L156" s="2" t="e">
        <f t="shared" si="22"/>
        <v>#REF!</v>
      </c>
      <c r="N156" s="105">
        <v>45128</v>
      </c>
      <c r="O156" s="2" t="e">
        <f t="shared" si="23"/>
        <v>#REF!</v>
      </c>
      <c r="Q156" s="111">
        <v>45128</v>
      </c>
      <c r="R156" s="110">
        <f>COUNTIFS(Tableau65[[Date ]],$Q156,Tableau65[Catégorie demande],'Compteur R'!R$5,Tableau65[Statut],'Compteur R'!$R$4)</f>
        <v>0</v>
      </c>
      <c r="S156" s="110">
        <f>COUNTIFS(Tableau65[[Date ]],$Q156,Tableau65[Catégorie demande],'Compteur R'!S$5,Tableau65[Statut],'Compteur R'!$R$4)</f>
        <v>0</v>
      </c>
      <c r="U156" t="e">
        <f t="shared" si="24"/>
        <v>#REF!</v>
      </c>
      <c r="V156" t="e">
        <f>(C156+L156)-#REF!</f>
        <v>#REF!</v>
      </c>
      <c r="W156" t="e">
        <f>(F156+O156)-#REF!</f>
        <v>#REF!</v>
      </c>
    </row>
    <row r="157" spans="2:23" x14ac:dyDescent="0.25">
      <c r="B157" s="105">
        <v>45129</v>
      </c>
      <c r="C157" s="2" t="e">
        <f t="shared" si="20"/>
        <v>#REF!</v>
      </c>
      <c r="E157" s="105">
        <v>45129</v>
      </c>
      <c r="H157" s="105">
        <v>45129</v>
      </c>
      <c r="I157" s="2" t="e">
        <f t="shared" si="21"/>
        <v>#REF!</v>
      </c>
      <c r="K157" s="105">
        <v>45129</v>
      </c>
      <c r="L157" s="2" t="e">
        <f t="shared" si="22"/>
        <v>#REF!</v>
      </c>
      <c r="N157" s="105">
        <v>45129</v>
      </c>
      <c r="O157" s="2" t="e">
        <f t="shared" si="23"/>
        <v>#REF!</v>
      </c>
      <c r="Q157" s="111">
        <v>45129</v>
      </c>
      <c r="R157" s="110">
        <f>COUNTIFS(Tableau65[[Date ]],$Q157,Tableau65[Catégorie demande],'Compteur R'!R$5,Tableau65[Statut],'Compteur R'!$R$4)</f>
        <v>0</v>
      </c>
      <c r="S157" s="110">
        <f>COUNTIFS(Tableau65[[Date ]],$Q157,Tableau65[Catégorie demande],'Compteur R'!S$5,Tableau65[Statut],'Compteur R'!$R$4)</f>
        <v>0</v>
      </c>
      <c r="U157" t="e">
        <f t="shared" si="24"/>
        <v>#REF!</v>
      </c>
      <c r="V157" t="e">
        <f>(C157+L157)-#REF!</f>
        <v>#REF!</v>
      </c>
      <c r="W157" t="e">
        <f>(F157+O157)-#REF!</f>
        <v>#REF!</v>
      </c>
    </row>
    <row r="158" spans="2:23" x14ac:dyDescent="0.25">
      <c r="B158" s="105">
        <v>45130</v>
      </c>
      <c r="C158" s="2" t="e">
        <f t="shared" si="20"/>
        <v>#REF!</v>
      </c>
      <c r="E158" s="105">
        <v>45130</v>
      </c>
      <c r="H158" s="105">
        <v>45130</v>
      </c>
      <c r="I158" s="2" t="e">
        <f t="shared" si="21"/>
        <v>#REF!</v>
      </c>
      <c r="K158" s="105">
        <v>45130</v>
      </c>
      <c r="L158" s="2" t="e">
        <f t="shared" si="22"/>
        <v>#REF!</v>
      </c>
      <c r="N158" s="105">
        <v>45130</v>
      </c>
      <c r="O158" s="2" t="e">
        <f t="shared" si="23"/>
        <v>#REF!</v>
      </c>
      <c r="Q158" s="111">
        <v>45130</v>
      </c>
      <c r="R158" s="110">
        <f>COUNTIFS(Tableau65[[Date ]],$Q158,Tableau65[Catégorie demande],'Compteur R'!R$5,Tableau65[Statut],'Compteur R'!$R$4)</f>
        <v>0</v>
      </c>
      <c r="S158" s="110">
        <f>COUNTIFS(Tableau65[[Date ]],$Q158,Tableau65[Catégorie demande],'Compteur R'!S$5,Tableau65[Statut],'Compteur R'!$R$4)</f>
        <v>0</v>
      </c>
      <c r="U158" t="e">
        <f t="shared" si="24"/>
        <v>#REF!</v>
      </c>
      <c r="V158" t="e">
        <f>(C158+L158)-#REF!</f>
        <v>#REF!</v>
      </c>
      <c r="W158" t="e">
        <f>(F158+O158)-#REF!</f>
        <v>#REF!</v>
      </c>
    </row>
    <row r="159" spans="2:23" x14ac:dyDescent="0.25">
      <c r="B159" s="105">
        <v>45131</v>
      </c>
      <c r="C159" s="2" t="e">
        <f t="shared" si="20"/>
        <v>#REF!</v>
      </c>
      <c r="E159" s="105">
        <v>45131</v>
      </c>
      <c r="H159" s="105">
        <v>45131</v>
      </c>
      <c r="I159" s="2" t="e">
        <f t="shared" si="21"/>
        <v>#REF!</v>
      </c>
      <c r="K159" s="105">
        <v>45131</v>
      </c>
      <c r="L159" s="2" t="e">
        <f t="shared" si="22"/>
        <v>#REF!</v>
      </c>
      <c r="N159" s="105">
        <v>45131</v>
      </c>
      <c r="O159" s="2" t="e">
        <f t="shared" si="23"/>
        <v>#REF!</v>
      </c>
      <c r="Q159" s="111">
        <v>45131</v>
      </c>
      <c r="R159" s="110">
        <f>COUNTIFS(Tableau65[[Date ]],$Q159,Tableau65[Catégorie demande],'Compteur R'!R$5,Tableau65[Statut],'Compteur R'!$R$4)</f>
        <v>0</v>
      </c>
      <c r="S159" s="110">
        <f>COUNTIFS(Tableau65[[Date ]],$Q159,Tableau65[Catégorie demande],'Compteur R'!S$5,Tableau65[Statut],'Compteur R'!$R$4)</f>
        <v>0</v>
      </c>
      <c r="U159" t="e">
        <f t="shared" si="24"/>
        <v>#REF!</v>
      </c>
      <c r="V159" t="e">
        <f>(C159+L159)-#REF!</f>
        <v>#REF!</v>
      </c>
      <c r="W159" t="e">
        <f>(F159+O159)-#REF!</f>
        <v>#REF!</v>
      </c>
    </row>
    <row r="160" spans="2:23" x14ac:dyDescent="0.25">
      <c r="B160" s="105">
        <v>45132</v>
      </c>
      <c r="C160" s="2" t="e">
        <f t="shared" si="20"/>
        <v>#REF!</v>
      </c>
      <c r="E160" s="105">
        <v>45132</v>
      </c>
      <c r="H160" s="105">
        <v>45132</v>
      </c>
      <c r="I160" s="2" t="e">
        <f t="shared" si="21"/>
        <v>#REF!</v>
      </c>
      <c r="K160" s="105">
        <v>45132</v>
      </c>
      <c r="L160" s="2" t="e">
        <f t="shared" si="22"/>
        <v>#REF!</v>
      </c>
      <c r="N160" s="105">
        <v>45132</v>
      </c>
      <c r="O160" s="2" t="e">
        <f t="shared" si="23"/>
        <v>#REF!</v>
      </c>
      <c r="Q160" s="111">
        <v>45132</v>
      </c>
      <c r="R160" s="110">
        <f>COUNTIFS(Tableau65[[Date ]],$Q160,Tableau65[Catégorie demande],'Compteur R'!R$5,Tableau65[Statut],'Compteur R'!$R$4)</f>
        <v>0</v>
      </c>
      <c r="S160" s="110">
        <f>COUNTIFS(Tableau65[[Date ]],$Q160,Tableau65[Catégorie demande],'Compteur R'!S$5,Tableau65[Statut],'Compteur R'!$R$4)</f>
        <v>0</v>
      </c>
      <c r="U160" t="e">
        <f t="shared" si="24"/>
        <v>#REF!</v>
      </c>
      <c r="V160" t="e">
        <f>(C160+L160)-#REF!</f>
        <v>#REF!</v>
      </c>
      <c r="W160" t="e">
        <f>(F160+O160)-#REF!</f>
        <v>#REF!</v>
      </c>
    </row>
    <row r="161" spans="2:23" x14ac:dyDescent="0.25">
      <c r="B161" s="105">
        <v>45133</v>
      </c>
      <c r="C161" s="2" t="e">
        <f t="shared" si="20"/>
        <v>#REF!</v>
      </c>
      <c r="E161" s="105">
        <v>45133</v>
      </c>
      <c r="H161" s="105">
        <v>45133</v>
      </c>
      <c r="I161" s="2" t="e">
        <f t="shared" si="21"/>
        <v>#REF!</v>
      </c>
      <c r="K161" s="105">
        <v>45133</v>
      </c>
      <c r="L161" s="2" t="e">
        <f t="shared" si="22"/>
        <v>#REF!</v>
      </c>
      <c r="N161" s="105">
        <v>45133</v>
      </c>
      <c r="O161" s="2" t="e">
        <f t="shared" si="23"/>
        <v>#REF!</v>
      </c>
      <c r="Q161" s="111">
        <v>45133</v>
      </c>
      <c r="R161" s="110">
        <f>COUNTIFS(Tableau65[[Date ]],$Q161,Tableau65[Catégorie demande],'Compteur R'!R$5,Tableau65[Statut],'Compteur R'!$R$4)</f>
        <v>0</v>
      </c>
      <c r="S161" s="110">
        <f>COUNTIFS(Tableau65[[Date ]],$Q161,Tableau65[Catégorie demande],'Compteur R'!S$5,Tableau65[Statut],'Compteur R'!$R$4)</f>
        <v>0</v>
      </c>
      <c r="U161" t="e">
        <f t="shared" si="24"/>
        <v>#REF!</v>
      </c>
      <c r="V161" t="e">
        <f>(C161+L161)-#REF!</f>
        <v>#REF!</v>
      </c>
      <c r="W161" t="e">
        <f>(F161+O161)-#REF!</f>
        <v>#REF!</v>
      </c>
    </row>
    <row r="162" spans="2:23" x14ac:dyDescent="0.25">
      <c r="B162" s="105">
        <v>45134</v>
      </c>
      <c r="C162" s="2" t="e">
        <f t="shared" si="20"/>
        <v>#REF!</v>
      </c>
      <c r="E162" s="105">
        <v>45134</v>
      </c>
      <c r="H162" s="105">
        <v>45134</v>
      </c>
      <c r="I162" s="2" t="e">
        <f t="shared" si="21"/>
        <v>#REF!</v>
      </c>
      <c r="K162" s="105">
        <v>45134</v>
      </c>
      <c r="L162" s="2" t="e">
        <f t="shared" si="22"/>
        <v>#REF!</v>
      </c>
      <c r="N162" s="105">
        <v>45134</v>
      </c>
      <c r="O162" s="2" t="e">
        <f t="shared" si="23"/>
        <v>#REF!</v>
      </c>
      <c r="Q162" s="111">
        <v>45134</v>
      </c>
      <c r="R162" s="110">
        <f>COUNTIFS(Tableau65[[Date ]],$Q162,Tableau65[Catégorie demande],'Compteur R'!R$5,Tableau65[Statut],'Compteur R'!$R$4)</f>
        <v>0</v>
      </c>
      <c r="S162" s="110">
        <f>COUNTIFS(Tableau65[[Date ]],$Q162,Tableau65[Catégorie demande],'Compteur R'!S$5,Tableau65[Statut],'Compteur R'!$R$4)</f>
        <v>0</v>
      </c>
      <c r="U162" t="e">
        <f t="shared" si="24"/>
        <v>#REF!</v>
      </c>
      <c r="V162" t="e">
        <f>(C162+L162)-#REF!</f>
        <v>#REF!</v>
      </c>
      <c r="W162" t="e">
        <f>(F162+O162)-#REF!</f>
        <v>#REF!</v>
      </c>
    </row>
    <row r="163" spans="2:23" x14ac:dyDescent="0.25">
      <c r="B163" s="105">
        <v>45135</v>
      </c>
      <c r="C163" s="2" t="e">
        <f t="shared" si="20"/>
        <v>#REF!</v>
      </c>
      <c r="E163" s="105">
        <v>45135</v>
      </c>
      <c r="H163" s="105">
        <v>45135</v>
      </c>
      <c r="I163" s="2" t="e">
        <f t="shared" si="21"/>
        <v>#REF!</v>
      </c>
      <c r="K163" s="105">
        <v>45135</v>
      </c>
      <c r="L163" s="2" t="e">
        <f t="shared" si="22"/>
        <v>#REF!</v>
      </c>
      <c r="N163" s="105">
        <v>45135</v>
      </c>
      <c r="O163" s="2" t="e">
        <f t="shared" si="23"/>
        <v>#REF!</v>
      </c>
      <c r="Q163" s="111">
        <v>45135</v>
      </c>
      <c r="R163" s="110">
        <f>COUNTIFS(Tableau65[[Date ]],$Q163,Tableau65[Catégorie demande],'Compteur R'!R$5,Tableau65[Statut],'Compteur R'!$R$4)</f>
        <v>0</v>
      </c>
      <c r="S163" s="110">
        <f>COUNTIFS(Tableau65[[Date ]],$Q163,Tableau65[Catégorie demande],'Compteur R'!S$5,Tableau65[Statut],'Compteur R'!$R$4)</f>
        <v>0</v>
      </c>
      <c r="U163" t="e">
        <f t="shared" si="24"/>
        <v>#REF!</v>
      </c>
      <c r="V163" t="e">
        <f>(C163+L163)-#REF!</f>
        <v>#REF!</v>
      </c>
      <c r="W163" t="e">
        <f>(F163+O163)-#REF!</f>
        <v>#REF!</v>
      </c>
    </row>
    <row r="164" spans="2:23" x14ac:dyDescent="0.25">
      <c r="B164" s="105">
        <v>45136</v>
      </c>
      <c r="C164" s="2" t="e">
        <f t="shared" si="20"/>
        <v>#REF!</v>
      </c>
      <c r="E164" s="105">
        <v>45136</v>
      </c>
      <c r="H164" s="105">
        <v>45136</v>
      </c>
      <c r="I164" s="2" t="e">
        <f t="shared" si="21"/>
        <v>#REF!</v>
      </c>
      <c r="K164" s="105">
        <v>45136</v>
      </c>
      <c r="L164" s="2" t="e">
        <f t="shared" si="22"/>
        <v>#REF!</v>
      </c>
      <c r="N164" s="105">
        <v>45136</v>
      </c>
      <c r="O164" s="2" t="e">
        <f t="shared" si="23"/>
        <v>#REF!</v>
      </c>
      <c r="Q164" s="111">
        <v>45136</v>
      </c>
      <c r="R164" s="110">
        <f>COUNTIFS(Tableau65[[Date ]],$Q164,Tableau65[Catégorie demande],'Compteur R'!R$5,Tableau65[Statut],'Compteur R'!$R$4)</f>
        <v>0</v>
      </c>
      <c r="S164" s="110">
        <f>COUNTIFS(Tableau65[[Date ]],$Q164,Tableau65[Catégorie demande],'Compteur R'!S$5,Tableau65[Statut],'Compteur R'!$R$4)</f>
        <v>0</v>
      </c>
      <c r="U164" t="e">
        <f t="shared" si="24"/>
        <v>#REF!</v>
      </c>
      <c r="V164" t="e">
        <f>(C164+L164)-#REF!</f>
        <v>#REF!</v>
      </c>
      <c r="W164" t="e">
        <f>(F164+O164)-#REF!</f>
        <v>#REF!</v>
      </c>
    </row>
    <row r="165" spans="2:23" x14ac:dyDescent="0.25">
      <c r="B165" s="105">
        <v>45137</v>
      </c>
      <c r="C165" s="2" t="e">
        <f t="shared" si="20"/>
        <v>#REF!</v>
      </c>
      <c r="E165" s="105">
        <v>45137</v>
      </c>
      <c r="H165" s="105">
        <v>45137</v>
      </c>
      <c r="I165" s="2" t="e">
        <f t="shared" si="21"/>
        <v>#REF!</v>
      </c>
      <c r="K165" s="105">
        <v>45137</v>
      </c>
      <c r="L165" s="2" t="e">
        <f t="shared" si="22"/>
        <v>#REF!</v>
      </c>
      <c r="N165" s="105">
        <v>45137</v>
      </c>
      <c r="O165" s="2" t="e">
        <f t="shared" si="23"/>
        <v>#REF!</v>
      </c>
      <c r="Q165" s="111">
        <v>45137</v>
      </c>
      <c r="R165" s="110">
        <f>COUNTIFS(Tableau65[[Date ]],$Q165,Tableau65[Catégorie demande],'Compteur R'!R$5,Tableau65[Statut],'Compteur R'!$R$4)</f>
        <v>0</v>
      </c>
      <c r="S165" s="110">
        <f>COUNTIFS(Tableau65[[Date ]],$Q165,Tableau65[Catégorie demande],'Compteur R'!S$5,Tableau65[Statut],'Compteur R'!$R$4)</f>
        <v>0</v>
      </c>
      <c r="U165" t="e">
        <f t="shared" si="24"/>
        <v>#REF!</v>
      </c>
      <c r="V165" t="e">
        <f>(C165+L165)-#REF!</f>
        <v>#REF!</v>
      </c>
      <c r="W165" t="e">
        <f>(F165+O165)-#REF!</f>
        <v>#REF!</v>
      </c>
    </row>
    <row r="166" spans="2:23" ht="15.75" thickBot="1" x14ac:dyDescent="0.3">
      <c r="B166" s="105">
        <v>45138</v>
      </c>
      <c r="C166" s="2" t="e">
        <f t="shared" si="20"/>
        <v>#REF!</v>
      </c>
      <c r="E166" s="105">
        <v>45138</v>
      </c>
      <c r="H166" s="105">
        <v>45138</v>
      </c>
      <c r="I166" s="2" t="e">
        <f t="shared" si="21"/>
        <v>#REF!</v>
      </c>
      <c r="K166" s="105">
        <v>45138</v>
      </c>
      <c r="L166" s="2" t="e">
        <f t="shared" si="22"/>
        <v>#REF!</v>
      </c>
      <c r="N166" s="105">
        <v>45138</v>
      </c>
      <c r="O166" s="2" t="e">
        <f t="shared" si="23"/>
        <v>#REF!</v>
      </c>
      <c r="Q166" s="111">
        <v>45138</v>
      </c>
      <c r="R166" s="110">
        <f>COUNTIFS(Tableau65[[Date ]],$Q166,Tableau65[Catégorie demande],'Compteur R'!R$5,Tableau65[Statut],'Compteur R'!$R$4)</f>
        <v>0</v>
      </c>
      <c r="S166" s="110">
        <f>COUNTIFS(Tableau65[[Date ]],$Q166,Tableau65[Catégorie demande],'Compteur R'!S$5,Tableau65[Statut],'Compteur R'!$R$4)</f>
        <v>0</v>
      </c>
      <c r="U166" t="e">
        <f t="shared" si="24"/>
        <v>#REF!</v>
      </c>
      <c r="V166" t="e">
        <f>(C166+L166)-#REF!</f>
        <v>#REF!</v>
      </c>
      <c r="W166" t="e">
        <f>(F166+O166)-#REF!</f>
        <v>#REF!</v>
      </c>
    </row>
    <row r="167" spans="2:23" ht="15.75" thickBot="1" x14ac:dyDescent="0.3">
      <c r="B167" s="107" t="s">
        <v>6</v>
      </c>
      <c r="C167" s="108" t="e">
        <f>SUM(C136:C166)</f>
        <v>#REF!</v>
      </c>
      <c r="E167" s="107" t="s">
        <v>6</v>
      </c>
      <c r="F167" s="108" t="e">
        <f>SUM(C167:E167)</f>
        <v>#REF!</v>
      </c>
      <c r="H167" s="107" t="s">
        <v>6</v>
      </c>
      <c r="I167" s="108" t="e">
        <f>SUM(I136:I166)</f>
        <v>#REF!</v>
      </c>
      <c r="K167" s="107" t="s">
        <v>6</v>
      </c>
      <c r="L167" s="108" t="e">
        <f>SUM(L136:L166)</f>
        <v>#REF!</v>
      </c>
      <c r="N167" s="107" t="s">
        <v>6</v>
      </c>
      <c r="O167" s="108" t="e">
        <f>SUM(O136:O166)</f>
        <v>#REF!</v>
      </c>
      <c r="Q167" s="112" t="s">
        <v>6</v>
      </c>
      <c r="U167" t="e">
        <f t="shared" si="24"/>
        <v>#REF!</v>
      </c>
      <c r="V167" t="e">
        <f>(C167+L167)-#REF!</f>
        <v>#REF!</v>
      </c>
      <c r="W167" t="e">
        <f>(F167+O167)-#REF!</f>
        <v>#REF!</v>
      </c>
    </row>
    <row r="168" spans="2:23" x14ac:dyDescent="0.25">
      <c r="B168" s="105"/>
      <c r="E168" s="105"/>
      <c r="H168" s="105"/>
      <c r="K168" s="105"/>
      <c r="N168" s="105"/>
      <c r="Q168" s="111"/>
    </row>
    <row r="169" spans="2:23" x14ac:dyDescent="0.25">
      <c r="B169" s="105">
        <v>45139</v>
      </c>
      <c r="C169" s="2" t="e">
        <f t="shared" ref="C169:C199" si="25">COUNTIF(DateMG,B169)</f>
        <v>#REF!</v>
      </c>
      <c r="E169" s="105">
        <v>45139</v>
      </c>
      <c r="H169" s="105">
        <v>45139</v>
      </c>
      <c r="I169" s="2" t="e">
        <f t="shared" ref="I169:I199" si="26">COUNTIF(DateGV2,H169)</f>
        <v>#REF!</v>
      </c>
      <c r="K169" s="105">
        <v>45139</v>
      </c>
      <c r="L169" s="2" t="e">
        <f t="shared" ref="L169:L199" si="27">COUNTIF(DateMG2,K169)</f>
        <v>#REF!</v>
      </c>
      <c r="N169" s="105">
        <v>45139</v>
      </c>
      <c r="O169" s="2" t="e">
        <f t="shared" ref="O169:O199" si="28">COUNTIF(DateMC2,N169)</f>
        <v>#REF!</v>
      </c>
      <c r="Q169" s="111">
        <v>45139</v>
      </c>
      <c r="R169" s="110">
        <f>COUNTIFS(Tableau65[[Date ]],$Q169,Tableau65[Catégorie demande],'Compteur R'!R$5,Tableau65[Statut],'Compteur R'!$R$4)</f>
        <v>0</v>
      </c>
      <c r="S169" s="110">
        <f>COUNTIFS(Tableau65[[Date ]],$Q169,Tableau65[Catégorie demande],'Compteur R'!S$5,Tableau65[Statut],'Compteur R'!$R$4)</f>
        <v>0</v>
      </c>
      <c r="U169" t="e">
        <f t="shared" ref="U169:U200" si="29">I169</f>
        <v>#REF!</v>
      </c>
      <c r="V169" t="e">
        <f>(C169+L169)-#REF!</f>
        <v>#REF!</v>
      </c>
      <c r="W169" t="e">
        <f>(F169+O169)-#REF!</f>
        <v>#REF!</v>
      </c>
    </row>
    <row r="170" spans="2:23" x14ac:dyDescent="0.25">
      <c r="B170" s="105">
        <v>45140</v>
      </c>
      <c r="C170" s="2" t="e">
        <f t="shared" si="25"/>
        <v>#REF!</v>
      </c>
      <c r="E170" s="105">
        <v>45140</v>
      </c>
      <c r="H170" s="105">
        <v>45140</v>
      </c>
      <c r="I170" s="2" t="e">
        <f t="shared" si="26"/>
        <v>#REF!</v>
      </c>
      <c r="K170" s="105">
        <v>45140</v>
      </c>
      <c r="L170" s="2" t="e">
        <f t="shared" si="27"/>
        <v>#REF!</v>
      </c>
      <c r="N170" s="105">
        <v>45140</v>
      </c>
      <c r="O170" s="2" t="e">
        <f t="shared" si="28"/>
        <v>#REF!</v>
      </c>
      <c r="Q170" s="111">
        <v>45140</v>
      </c>
      <c r="R170" s="110">
        <f>COUNTIFS(Tableau65[[Date ]],$Q170,Tableau65[Catégorie demande],'Compteur R'!R$5,Tableau65[Statut],'Compteur R'!$R$4)</f>
        <v>0</v>
      </c>
      <c r="S170" s="110">
        <f>COUNTIFS(Tableau65[[Date ]],$Q170,Tableau65[Catégorie demande],'Compteur R'!S$5,Tableau65[Statut],'Compteur R'!$R$4)</f>
        <v>0</v>
      </c>
      <c r="U170" t="e">
        <f t="shared" si="29"/>
        <v>#REF!</v>
      </c>
      <c r="V170" t="e">
        <f>(C170+L170)-#REF!</f>
        <v>#REF!</v>
      </c>
      <c r="W170" t="e">
        <f>(F170+O170)-#REF!</f>
        <v>#REF!</v>
      </c>
    </row>
    <row r="171" spans="2:23" x14ac:dyDescent="0.25">
      <c r="B171" s="105">
        <v>45141</v>
      </c>
      <c r="C171" s="2" t="e">
        <f t="shared" si="25"/>
        <v>#REF!</v>
      </c>
      <c r="E171" s="105">
        <v>45141</v>
      </c>
      <c r="H171" s="105">
        <v>45141</v>
      </c>
      <c r="I171" s="2" t="e">
        <f t="shared" si="26"/>
        <v>#REF!</v>
      </c>
      <c r="K171" s="105">
        <v>45141</v>
      </c>
      <c r="L171" s="2" t="e">
        <f t="shared" si="27"/>
        <v>#REF!</v>
      </c>
      <c r="N171" s="105">
        <v>45141</v>
      </c>
      <c r="O171" s="2" t="e">
        <f t="shared" si="28"/>
        <v>#REF!</v>
      </c>
      <c r="Q171" s="111">
        <v>45141</v>
      </c>
      <c r="R171" s="110">
        <f>COUNTIFS(Tableau65[[Date ]],$Q171,Tableau65[Catégorie demande],'Compteur R'!R$5,Tableau65[Statut],'Compteur R'!$R$4)</f>
        <v>0</v>
      </c>
      <c r="S171" s="110">
        <f>COUNTIFS(Tableau65[[Date ]],$Q171,Tableau65[Catégorie demande],'Compteur R'!S$5,Tableau65[Statut],'Compteur R'!$R$4)</f>
        <v>0</v>
      </c>
      <c r="U171" t="e">
        <f t="shared" si="29"/>
        <v>#REF!</v>
      </c>
      <c r="V171" t="e">
        <f>(C171+L171)-#REF!</f>
        <v>#REF!</v>
      </c>
      <c r="W171" t="e">
        <f>(F171+O171)-#REF!</f>
        <v>#REF!</v>
      </c>
    </row>
    <row r="172" spans="2:23" x14ac:dyDescent="0.25">
      <c r="B172" s="105">
        <v>45142</v>
      </c>
      <c r="C172" s="2" t="e">
        <f t="shared" si="25"/>
        <v>#REF!</v>
      </c>
      <c r="E172" s="105">
        <v>45142</v>
      </c>
      <c r="H172" s="105">
        <v>45142</v>
      </c>
      <c r="I172" s="2" t="e">
        <f t="shared" si="26"/>
        <v>#REF!</v>
      </c>
      <c r="K172" s="105">
        <v>45142</v>
      </c>
      <c r="L172" s="2" t="e">
        <f t="shared" si="27"/>
        <v>#REF!</v>
      </c>
      <c r="N172" s="105">
        <v>45142</v>
      </c>
      <c r="O172" s="2" t="e">
        <f t="shared" si="28"/>
        <v>#REF!</v>
      </c>
      <c r="Q172" s="111">
        <v>45142</v>
      </c>
      <c r="R172" s="110">
        <f>COUNTIFS(Tableau65[[Date ]],$Q172,Tableau65[Catégorie demande],'Compteur R'!R$5,Tableau65[Statut],'Compteur R'!$R$4)</f>
        <v>0</v>
      </c>
      <c r="S172" s="110">
        <f>COUNTIFS(Tableau65[[Date ]],$Q172,Tableau65[Catégorie demande],'Compteur R'!S$5,Tableau65[Statut],'Compteur R'!$R$4)</f>
        <v>0</v>
      </c>
      <c r="U172" t="e">
        <f t="shared" si="29"/>
        <v>#REF!</v>
      </c>
      <c r="V172" t="e">
        <f>(C172+L172)-#REF!</f>
        <v>#REF!</v>
      </c>
      <c r="W172" t="e">
        <f>(F172+O172)-#REF!</f>
        <v>#REF!</v>
      </c>
    </row>
    <row r="173" spans="2:23" x14ac:dyDescent="0.25">
      <c r="B173" s="105">
        <v>45143</v>
      </c>
      <c r="C173" s="2" t="e">
        <f t="shared" si="25"/>
        <v>#REF!</v>
      </c>
      <c r="E173" s="105">
        <v>45143</v>
      </c>
      <c r="H173" s="105">
        <v>45143</v>
      </c>
      <c r="I173" s="2" t="e">
        <f t="shared" si="26"/>
        <v>#REF!</v>
      </c>
      <c r="K173" s="105">
        <v>45143</v>
      </c>
      <c r="L173" s="2" t="e">
        <f t="shared" si="27"/>
        <v>#REF!</v>
      </c>
      <c r="N173" s="105">
        <v>45143</v>
      </c>
      <c r="O173" s="2" t="e">
        <f t="shared" si="28"/>
        <v>#REF!</v>
      </c>
      <c r="Q173" s="111">
        <v>45143</v>
      </c>
      <c r="R173" s="110">
        <f>COUNTIFS(Tableau65[[Date ]],$Q173,Tableau65[Catégorie demande],'Compteur R'!R$5,Tableau65[Statut],'Compteur R'!$R$4)</f>
        <v>0</v>
      </c>
      <c r="S173" s="110">
        <f>COUNTIFS(Tableau65[[Date ]],$Q173,Tableau65[Catégorie demande],'Compteur R'!S$5,Tableau65[Statut],'Compteur R'!$R$4)</f>
        <v>0</v>
      </c>
      <c r="U173" t="e">
        <f t="shared" si="29"/>
        <v>#REF!</v>
      </c>
      <c r="V173" t="e">
        <f>(C173+L173)-#REF!</f>
        <v>#REF!</v>
      </c>
      <c r="W173" t="e">
        <f>(F173+O173)-#REF!</f>
        <v>#REF!</v>
      </c>
    </row>
    <row r="174" spans="2:23" x14ac:dyDescent="0.25">
      <c r="B174" s="105">
        <v>45144</v>
      </c>
      <c r="C174" s="2" t="e">
        <f t="shared" si="25"/>
        <v>#REF!</v>
      </c>
      <c r="E174" s="105">
        <v>45144</v>
      </c>
      <c r="H174" s="105">
        <v>45144</v>
      </c>
      <c r="I174" s="2" t="e">
        <f t="shared" si="26"/>
        <v>#REF!</v>
      </c>
      <c r="K174" s="105">
        <v>45144</v>
      </c>
      <c r="L174" s="2" t="e">
        <f t="shared" si="27"/>
        <v>#REF!</v>
      </c>
      <c r="N174" s="105">
        <v>45144</v>
      </c>
      <c r="O174" s="2" t="e">
        <f t="shared" si="28"/>
        <v>#REF!</v>
      </c>
      <c r="Q174" s="111">
        <v>45144</v>
      </c>
      <c r="R174" s="110">
        <f>COUNTIFS(Tableau65[[Date ]],$Q174,Tableau65[Catégorie demande],'Compteur R'!R$5,Tableau65[Statut],'Compteur R'!$R$4)</f>
        <v>0</v>
      </c>
      <c r="S174" s="110">
        <f>COUNTIFS(Tableau65[[Date ]],$Q174,Tableau65[Catégorie demande],'Compteur R'!S$5,Tableau65[Statut],'Compteur R'!$R$4)</f>
        <v>0</v>
      </c>
      <c r="U174" t="e">
        <f t="shared" si="29"/>
        <v>#REF!</v>
      </c>
      <c r="V174" t="e">
        <f>(C174+L174)-#REF!</f>
        <v>#REF!</v>
      </c>
      <c r="W174" t="e">
        <f>(F174+O174)-#REF!</f>
        <v>#REF!</v>
      </c>
    </row>
    <row r="175" spans="2:23" x14ac:dyDescent="0.25">
      <c r="B175" s="105">
        <v>45145</v>
      </c>
      <c r="C175" s="2" t="e">
        <f t="shared" si="25"/>
        <v>#REF!</v>
      </c>
      <c r="E175" s="105">
        <v>45145</v>
      </c>
      <c r="H175" s="105">
        <v>45145</v>
      </c>
      <c r="I175" s="2" t="e">
        <f t="shared" si="26"/>
        <v>#REF!</v>
      </c>
      <c r="K175" s="105">
        <v>45145</v>
      </c>
      <c r="L175" s="2" t="e">
        <f t="shared" si="27"/>
        <v>#REF!</v>
      </c>
      <c r="N175" s="105">
        <v>45145</v>
      </c>
      <c r="O175" s="2" t="e">
        <f t="shared" si="28"/>
        <v>#REF!</v>
      </c>
      <c r="Q175" s="111">
        <v>45145</v>
      </c>
      <c r="R175" s="110">
        <f>COUNTIFS(Tableau65[[Date ]],$Q175,Tableau65[Catégorie demande],'Compteur R'!R$5,Tableau65[Statut],'Compteur R'!$R$4)</f>
        <v>0</v>
      </c>
      <c r="S175" s="110">
        <f>COUNTIFS(Tableau65[[Date ]],$Q175,Tableau65[Catégorie demande],'Compteur R'!S$5,Tableau65[Statut],'Compteur R'!$R$4)</f>
        <v>0</v>
      </c>
      <c r="U175" t="e">
        <f t="shared" si="29"/>
        <v>#REF!</v>
      </c>
      <c r="V175" t="e">
        <f>(C175+L175)-#REF!</f>
        <v>#REF!</v>
      </c>
      <c r="W175" t="e">
        <f>(F175+O175)-#REF!</f>
        <v>#REF!</v>
      </c>
    </row>
    <row r="176" spans="2:23" x14ac:dyDescent="0.25">
      <c r="B176" s="105">
        <v>45146</v>
      </c>
      <c r="C176" s="2" t="e">
        <f t="shared" si="25"/>
        <v>#REF!</v>
      </c>
      <c r="E176" s="105">
        <v>45146</v>
      </c>
      <c r="H176" s="105">
        <v>45146</v>
      </c>
      <c r="I176" s="2" t="e">
        <f t="shared" si="26"/>
        <v>#REF!</v>
      </c>
      <c r="K176" s="105">
        <v>45146</v>
      </c>
      <c r="L176" s="2" t="e">
        <f t="shared" si="27"/>
        <v>#REF!</v>
      </c>
      <c r="N176" s="105">
        <v>45146</v>
      </c>
      <c r="O176" s="2" t="e">
        <f t="shared" si="28"/>
        <v>#REF!</v>
      </c>
      <c r="Q176" s="111">
        <v>45146</v>
      </c>
      <c r="R176" s="110">
        <f>COUNTIFS(Tableau65[[Date ]],$Q176,Tableau65[Catégorie demande],'Compteur R'!R$5,Tableau65[Statut],'Compteur R'!$R$4)</f>
        <v>0</v>
      </c>
      <c r="S176" s="110">
        <f>COUNTIFS(Tableau65[[Date ]],$Q176,Tableau65[Catégorie demande],'Compteur R'!S$5,Tableau65[Statut],'Compteur R'!$R$4)</f>
        <v>0</v>
      </c>
      <c r="U176" t="e">
        <f t="shared" si="29"/>
        <v>#REF!</v>
      </c>
      <c r="V176" t="e">
        <f>(C176+L176)-#REF!</f>
        <v>#REF!</v>
      </c>
      <c r="W176" t="e">
        <f>(F176+O176)-#REF!</f>
        <v>#REF!</v>
      </c>
    </row>
    <row r="177" spans="2:23" x14ac:dyDescent="0.25">
      <c r="B177" s="105">
        <v>45147</v>
      </c>
      <c r="C177" s="2" t="e">
        <f t="shared" si="25"/>
        <v>#REF!</v>
      </c>
      <c r="E177" s="105">
        <v>45147</v>
      </c>
      <c r="H177" s="105">
        <v>45147</v>
      </c>
      <c r="I177" s="2" t="e">
        <f t="shared" si="26"/>
        <v>#REF!</v>
      </c>
      <c r="K177" s="105">
        <v>45147</v>
      </c>
      <c r="L177" s="2" t="e">
        <f t="shared" si="27"/>
        <v>#REF!</v>
      </c>
      <c r="N177" s="105">
        <v>45147</v>
      </c>
      <c r="O177" s="2" t="e">
        <f t="shared" si="28"/>
        <v>#REF!</v>
      </c>
      <c r="Q177" s="111">
        <v>45147</v>
      </c>
      <c r="R177" s="110">
        <f>COUNTIFS(Tableau65[[Date ]],$Q177,Tableau65[Catégorie demande],'Compteur R'!R$5,Tableau65[Statut],'Compteur R'!$R$4)</f>
        <v>0</v>
      </c>
      <c r="S177" s="110">
        <f>COUNTIFS(Tableau65[[Date ]],$Q177,Tableau65[Catégorie demande],'Compteur R'!S$5,Tableau65[Statut],'Compteur R'!$R$4)</f>
        <v>0</v>
      </c>
      <c r="U177" t="e">
        <f t="shared" si="29"/>
        <v>#REF!</v>
      </c>
      <c r="V177" t="e">
        <f>(C177+L177)-#REF!</f>
        <v>#REF!</v>
      </c>
      <c r="W177" t="e">
        <f>(F177+O177)-#REF!</f>
        <v>#REF!</v>
      </c>
    </row>
    <row r="178" spans="2:23" x14ac:dyDescent="0.25">
      <c r="B178" s="105">
        <v>45148</v>
      </c>
      <c r="C178" s="2" t="e">
        <f t="shared" si="25"/>
        <v>#REF!</v>
      </c>
      <c r="E178" s="105">
        <v>45148</v>
      </c>
      <c r="H178" s="105">
        <v>45148</v>
      </c>
      <c r="I178" s="2" t="e">
        <f t="shared" si="26"/>
        <v>#REF!</v>
      </c>
      <c r="K178" s="105">
        <v>45148</v>
      </c>
      <c r="L178" s="2" t="e">
        <f t="shared" si="27"/>
        <v>#REF!</v>
      </c>
      <c r="N178" s="105">
        <v>45148</v>
      </c>
      <c r="O178" s="2" t="e">
        <f t="shared" si="28"/>
        <v>#REF!</v>
      </c>
      <c r="Q178" s="111">
        <v>45148</v>
      </c>
      <c r="R178" s="110">
        <f>COUNTIFS(Tableau65[[Date ]],$Q178,Tableau65[Catégorie demande],'Compteur R'!R$5,Tableau65[Statut],'Compteur R'!$R$4)</f>
        <v>0</v>
      </c>
      <c r="S178" s="110">
        <f>COUNTIFS(Tableau65[[Date ]],$Q178,Tableau65[Catégorie demande],'Compteur R'!S$5,Tableau65[Statut],'Compteur R'!$R$4)</f>
        <v>0</v>
      </c>
      <c r="U178" t="e">
        <f t="shared" si="29"/>
        <v>#REF!</v>
      </c>
      <c r="V178" t="e">
        <f>(C178+L178)-#REF!</f>
        <v>#REF!</v>
      </c>
      <c r="W178" t="e">
        <f>(F178+O178)-#REF!</f>
        <v>#REF!</v>
      </c>
    </row>
    <row r="179" spans="2:23" x14ac:dyDescent="0.25">
      <c r="B179" s="105">
        <v>45149</v>
      </c>
      <c r="C179" s="2" t="e">
        <f t="shared" si="25"/>
        <v>#REF!</v>
      </c>
      <c r="E179" s="105">
        <v>45149</v>
      </c>
      <c r="H179" s="105">
        <v>45149</v>
      </c>
      <c r="I179" s="2" t="e">
        <f t="shared" si="26"/>
        <v>#REF!</v>
      </c>
      <c r="K179" s="105">
        <v>45149</v>
      </c>
      <c r="L179" s="2" t="e">
        <f t="shared" si="27"/>
        <v>#REF!</v>
      </c>
      <c r="N179" s="105">
        <v>45149</v>
      </c>
      <c r="O179" s="2" t="e">
        <f t="shared" si="28"/>
        <v>#REF!</v>
      </c>
      <c r="Q179" s="111">
        <v>45149</v>
      </c>
      <c r="R179" s="110">
        <f>COUNTIFS(Tableau65[[Date ]],$Q179,Tableau65[Catégorie demande],'Compteur R'!R$5,Tableau65[Statut],'Compteur R'!$R$4)</f>
        <v>0</v>
      </c>
      <c r="S179" s="110">
        <f>COUNTIFS(Tableau65[[Date ]],$Q179,Tableau65[Catégorie demande],'Compteur R'!S$5,Tableau65[Statut],'Compteur R'!$R$4)</f>
        <v>0</v>
      </c>
      <c r="U179" t="e">
        <f t="shared" si="29"/>
        <v>#REF!</v>
      </c>
      <c r="V179" t="e">
        <f>(C179+L179)-#REF!</f>
        <v>#REF!</v>
      </c>
      <c r="W179" t="e">
        <f>(F179+O179)-#REF!</f>
        <v>#REF!</v>
      </c>
    </row>
    <row r="180" spans="2:23" x14ac:dyDescent="0.25">
      <c r="B180" s="105">
        <v>45150</v>
      </c>
      <c r="C180" s="2" t="e">
        <f t="shared" si="25"/>
        <v>#REF!</v>
      </c>
      <c r="E180" s="105">
        <v>45150</v>
      </c>
      <c r="H180" s="105">
        <v>45150</v>
      </c>
      <c r="I180" s="2" t="e">
        <f t="shared" si="26"/>
        <v>#REF!</v>
      </c>
      <c r="K180" s="105">
        <v>45150</v>
      </c>
      <c r="L180" s="2" t="e">
        <f t="shared" si="27"/>
        <v>#REF!</v>
      </c>
      <c r="N180" s="105">
        <v>45150</v>
      </c>
      <c r="O180" s="2" t="e">
        <f t="shared" si="28"/>
        <v>#REF!</v>
      </c>
      <c r="Q180" s="111">
        <v>45150</v>
      </c>
      <c r="R180" s="110">
        <f>COUNTIFS(Tableau65[[Date ]],$Q180,Tableau65[Catégorie demande],'Compteur R'!R$5,Tableau65[Statut],'Compteur R'!$R$4)</f>
        <v>0</v>
      </c>
      <c r="S180" s="110">
        <f>COUNTIFS(Tableau65[[Date ]],$Q180,Tableau65[Catégorie demande],'Compteur R'!S$5,Tableau65[Statut],'Compteur R'!$R$4)</f>
        <v>0</v>
      </c>
      <c r="U180" t="e">
        <f t="shared" si="29"/>
        <v>#REF!</v>
      </c>
      <c r="V180" t="e">
        <f>(C180+L180)-#REF!</f>
        <v>#REF!</v>
      </c>
      <c r="W180" t="e">
        <f>(F180+O180)-#REF!</f>
        <v>#REF!</v>
      </c>
    </row>
    <row r="181" spans="2:23" x14ac:dyDescent="0.25">
      <c r="B181" s="105">
        <v>45151</v>
      </c>
      <c r="C181" s="2" t="e">
        <f t="shared" si="25"/>
        <v>#REF!</v>
      </c>
      <c r="E181" s="105">
        <v>45151</v>
      </c>
      <c r="H181" s="105">
        <v>45151</v>
      </c>
      <c r="I181" s="2" t="e">
        <f t="shared" si="26"/>
        <v>#REF!</v>
      </c>
      <c r="K181" s="105">
        <v>45151</v>
      </c>
      <c r="L181" s="2" t="e">
        <f t="shared" si="27"/>
        <v>#REF!</v>
      </c>
      <c r="N181" s="105">
        <v>45151</v>
      </c>
      <c r="O181" s="2" t="e">
        <f t="shared" si="28"/>
        <v>#REF!</v>
      </c>
      <c r="Q181" s="111">
        <v>45151</v>
      </c>
      <c r="R181" s="110">
        <f>COUNTIFS(Tableau65[[Date ]],$Q181,Tableau65[Catégorie demande],'Compteur R'!R$5,Tableau65[Statut],'Compteur R'!$R$4)</f>
        <v>0</v>
      </c>
      <c r="S181" s="110">
        <f>COUNTIFS(Tableau65[[Date ]],$Q181,Tableau65[Catégorie demande],'Compteur R'!S$5,Tableau65[Statut],'Compteur R'!$R$4)</f>
        <v>0</v>
      </c>
      <c r="U181" t="e">
        <f t="shared" si="29"/>
        <v>#REF!</v>
      </c>
      <c r="V181" t="e">
        <f>(C181+L181)-#REF!</f>
        <v>#REF!</v>
      </c>
      <c r="W181" t="e">
        <f>(F181+O181)-#REF!</f>
        <v>#REF!</v>
      </c>
    </row>
    <row r="182" spans="2:23" x14ac:dyDescent="0.25">
      <c r="B182" s="105">
        <v>45152</v>
      </c>
      <c r="C182" s="2" t="e">
        <f t="shared" si="25"/>
        <v>#REF!</v>
      </c>
      <c r="E182" s="105">
        <v>45152</v>
      </c>
      <c r="H182" s="105">
        <v>45152</v>
      </c>
      <c r="I182" s="2" t="e">
        <f t="shared" si="26"/>
        <v>#REF!</v>
      </c>
      <c r="K182" s="105">
        <v>45152</v>
      </c>
      <c r="L182" s="2" t="e">
        <f t="shared" si="27"/>
        <v>#REF!</v>
      </c>
      <c r="N182" s="105">
        <v>45152</v>
      </c>
      <c r="O182" s="2" t="e">
        <f t="shared" si="28"/>
        <v>#REF!</v>
      </c>
      <c r="Q182" s="111">
        <v>45152</v>
      </c>
      <c r="R182" s="110">
        <f>COUNTIFS(Tableau65[[Date ]],$Q182,Tableau65[Catégorie demande],'Compteur R'!R$5,Tableau65[Statut],'Compteur R'!$R$4)</f>
        <v>0</v>
      </c>
      <c r="S182" s="110">
        <f>COUNTIFS(Tableau65[[Date ]],$Q182,Tableau65[Catégorie demande],'Compteur R'!S$5,Tableau65[Statut],'Compteur R'!$R$4)</f>
        <v>0</v>
      </c>
      <c r="U182" t="e">
        <f t="shared" si="29"/>
        <v>#REF!</v>
      </c>
      <c r="V182" t="e">
        <f>(C182+L182)-#REF!</f>
        <v>#REF!</v>
      </c>
      <c r="W182" t="e">
        <f>(F182+O182)-#REF!</f>
        <v>#REF!</v>
      </c>
    </row>
    <row r="183" spans="2:23" x14ac:dyDescent="0.25">
      <c r="B183" s="105">
        <v>45153</v>
      </c>
      <c r="C183" s="2" t="e">
        <f t="shared" si="25"/>
        <v>#REF!</v>
      </c>
      <c r="E183" s="105">
        <v>45153</v>
      </c>
      <c r="H183" s="105">
        <v>45153</v>
      </c>
      <c r="I183" s="2" t="e">
        <f t="shared" si="26"/>
        <v>#REF!</v>
      </c>
      <c r="K183" s="105">
        <v>45153</v>
      </c>
      <c r="L183" s="2" t="e">
        <f t="shared" si="27"/>
        <v>#REF!</v>
      </c>
      <c r="N183" s="105">
        <v>45153</v>
      </c>
      <c r="O183" s="2" t="e">
        <f t="shared" si="28"/>
        <v>#REF!</v>
      </c>
      <c r="Q183" s="111">
        <v>45153</v>
      </c>
      <c r="R183" s="110">
        <f>COUNTIFS(Tableau65[[Date ]],$Q183,Tableau65[Catégorie demande],'Compteur R'!R$5,Tableau65[Statut],'Compteur R'!$R$4)</f>
        <v>0</v>
      </c>
      <c r="S183" s="110">
        <f>COUNTIFS(Tableau65[[Date ]],$Q183,Tableau65[Catégorie demande],'Compteur R'!S$5,Tableau65[Statut],'Compteur R'!$R$4)</f>
        <v>0</v>
      </c>
      <c r="U183" t="e">
        <f t="shared" si="29"/>
        <v>#REF!</v>
      </c>
      <c r="V183" t="e">
        <f>(C183+L183)-#REF!</f>
        <v>#REF!</v>
      </c>
      <c r="W183" t="e">
        <f>(F183+O183)-#REF!</f>
        <v>#REF!</v>
      </c>
    </row>
    <row r="184" spans="2:23" x14ac:dyDescent="0.25">
      <c r="B184" s="105">
        <v>45154</v>
      </c>
      <c r="C184" s="2" t="e">
        <f t="shared" si="25"/>
        <v>#REF!</v>
      </c>
      <c r="E184" s="105">
        <v>45154</v>
      </c>
      <c r="H184" s="105">
        <v>45154</v>
      </c>
      <c r="I184" s="2" t="e">
        <f t="shared" si="26"/>
        <v>#REF!</v>
      </c>
      <c r="K184" s="105">
        <v>45154</v>
      </c>
      <c r="L184" s="2" t="e">
        <f t="shared" si="27"/>
        <v>#REF!</v>
      </c>
      <c r="N184" s="105">
        <v>45154</v>
      </c>
      <c r="O184" s="2" t="e">
        <f t="shared" si="28"/>
        <v>#REF!</v>
      </c>
      <c r="Q184" s="111">
        <v>45154</v>
      </c>
      <c r="R184" s="110">
        <f>COUNTIFS(Tableau65[[Date ]],$Q184,Tableau65[Catégorie demande],'Compteur R'!R$5,Tableau65[Statut],'Compteur R'!$R$4)</f>
        <v>0</v>
      </c>
      <c r="S184" s="110">
        <f>COUNTIFS(Tableau65[[Date ]],$Q184,Tableau65[Catégorie demande],'Compteur R'!S$5,Tableau65[Statut],'Compteur R'!$R$4)</f>
        <v>0</v>
      </c>
      <c r="U184" t="e">
        <f t="shared" si="29"/>
        <v>#REF!</v>
      </c>
      <c r="V184" t="e">
        <f>(C184+L184)-#REF!</f>
        <v>#REF!</v>
      </c>
      <c r="W184" t="e">
        <f>(F184+O184)-#REF!</f>
        <v>#REF!</v>
      </c>
    </row>
    <row r="185" spans="2:23" x14ac:dyDescent="0.25">
      <c r="B185" s="105">
        <v>45155</v>
      </c>
      <c r="C185" s="2" t="e">
        <f t="shared" si="25"/>
        <v>#REF!</v>
      </c>
      <c r="E185" s="105">
        <v>45155</v>
      </c>
      <c r="H185" s="105">
        <v>45155</v>
      </c>
      <c r="I185" s="2" t="e">
        <f t="shared" si="26"/>
        <v>#REF!</v>
      </c>
      <c r="K185" s="105">
        <v>45155</v>
      </c>
      <c r="L185" s="2" t="e">
        <f t="shared" si="27"/>
        <v>#REF!</v>
      </c>
      <c r="N185" s="105">
        <v>45155</v>
      </c>
      <c r="O185" s="2" t="e">
        <f t="shared" si="28"/>
        <v>#REF!</v>
      </c>
      <c r="Q185" s="111">
        <v>45155</v>
      </c>
      <c r="R185" s="110">
        <f>COUNTIFS(Tableau65[[Date ]],$Q185,Tableau65[Catégorie demande],'Compteur R'!R$5,Tableau65[Statut],'Compteur R'!$R$4)</f>
        <v>0</v>
      </c>
      <c r="S185" s="110">
        <f>COUNTIFS(Tableau65[[Date ]],$Q185,Tableau65[Catégorie demande],'Compteur R'!S$5,Tableau65[Statut],'Compteur R'!$R$4)</f>
        <v>0</v>
      </c>
      <c r="U185" t="e">
        <f t="shared" si="29"/>
        <v>#REF!</v>
      </c>
      <c r="V185" t="e">
        <f>(C185+L185)-#REF!</f>
        <v>#REF!</v>
      </c>
      <c r="W185" t="e">
        <f>(F185+O185)-#REF!</f>
        <v>#REF!</v>
      </c>
    </row>
    <row r="186" spans="2:23" x14ac:dyDescent="0.25">
      <c r="B186" s="105">
        <v>45156</v>
      </c>
      <c r="C186" s="2" t="e">
        <f t="shared" si="25"/>
        <v>#REF!</v>
      </c>
      <c r="E186" s="105">
        <v>45156</v>
      </c>
      <c r="H186" s="105">
        <v>45156</v>
      </c>
      <c r="I186" s="2" t="e">
        <f t="shared" si="26"/>
        <v>#REF!</v>
      </c>
      <c r="K186" s="105">
        <v>45156</v>
      </c>
      <c r="L186" s="2" t="e">
        <f t="shared" si="27"/>
        <v>#REF!</v>
      </c>
      <c r="N186" s="105">
        <v>45156</v>
      </c>
      <c r="O186" s="2" t="e">
        <f t="shared" si="28"/>
        <v>#REF!</v>
      </c>
      <c r="Q186" s="111">
        <v>45156</v>
      </c>
      <c r="R186" s="110">
        <f>COUNTIFS(Tableau65[[Date ]],$Q186,Tableau65[Catégorie demande],'Compteur R'!R$5,Tableau65[Statut],'Compteur R'!$R$4)</f>
        <v>0</v>
      </c>
      <c r="S186" s="110">
        <f>COUNTIFS(Tableau65[[Date ]],$Q186,Tableau65[Catégorie demande],'Compteur R'!S$5,Tableau65[Statut],'Compteur R'!$R$4)</f>
        <v>0</v>
      </c>
      <c r="U186" t="e">
        <f t="shared" si="29"/>
        <v>#REF!</v>
      </c>
      <c r="V186" t="e">
        <f>(C186+L186)-#REF!</f>
        <v>#REF!</v>
      </c>
      <c r="W186" t="e">
        <f>(F186+O186)-#REF!</f>
        <v>#REF!</v>
      </c>
    </row>
    <row r="187" spans="2:23" x14ac:dyDescent="0.25">
      <c r="B187" s="105">
        <v>45157</v>
      </c>
      <c r="C187" s="2" t="e">
        <f t="shared" si="25"/>
        <v>#REF!</v>
      </c>
      <c r="E187" s="105">
        <v>45157</v>
      </c>
      <c r="H187" s="105">
        <v>45157</v>
      </c>
      <c r="I187" s="2" t="e">
        <f t="shared" si="26"/>
        <v>#REF!</v>
      </c>
      <c r="K187" s="105">
        <v>45157</v>
      </c>
      <c r="L187" s="2" t="e">
        <f t="shared" si="27"/>
        <v>#REF!</v>
      </c>
      <c r="N187" s="105">
        <v>45157</v>
      </c>
      <c r="O187" s="2" t="e">
        <f t="shared" si="28"/>
        <v>#REF!</v>
      </c>
      <c r="Q187" s="111">
        <v>45157</v>
      </c>
      <c r="R187" s="110">
        <f>COUNTIFS(Tableau65[[Date ]],$Q187,Tableau65[Catégorie demande],'Compteur R'!R$5,Tableau65[Statut],'Compteur R'!$R$4)</f>
        <v>0</v>
      </c>
      <c r="S187" s="110">
        <f>COUNTIFS(Tableau65[[Date ]],$Q187,Tableau65[Catégorie demande],'Compteur R'!S$5,Tableau65[Statut],'Compteur R'!$R$4)</f>
        <v>0</v>
      </c>
      <c r="U187" t="e">
        <f t="shared" si="29"/>
        <v>#REF!</v>
      </c>
      <c r="V187" t="e">
        <f>(C187+L187)-#REF!</f>
        <v>#REF!</v>
      </c>
      <c r="W187" t="e">
        <f>(F187+O187)-#REF!</f>
        <v>#REF!</v>
      </c>
    </row>
    <row r="188" spans="2:23" x14ac:dyDescent="0.25">
      <c r="B188" s="105">
        <v>45158</v>
      </c>
      <c r="C188" s="2" t="e">
        <f t="shared" si="25"/>
        <v>#REF!</v>
      </c>
      <c r="E188" s="105">
        <v>45158</v>
      </c>
      <c r="H188" s="105">
        <v>45158</v>
      </c>
      <c r="I188" s="2" t="e">
        <f t="shared" si="26"/>
        <v>#REF!</v>
      </c>
      <c r="K188" s="105">
        <v>45158</v>
      </c>
      <c r="L188" s="2" t="e">
        <f t="shared" si="27"/>
        <v>#REF!</v>
      </c>
      <c r="N188" s="105">
        <v>45158</v>
      </c>
      <c r="O188" s="2" t="e">
        <f t="shared" si="28"/>
        <v>#REF!</v>
      </c>
      <c r="Q188" s="111">
        <v>45158</v>
      </c>
      <c r="R188" s="110">
        <f>COUNTIFS(Tableau65[[Date ]],$Q188,Tableau65[Catégorie demande],'Compteur R'!R$5,Tableau65[Statut],'Compteur R'!$R$4)</f>
        <v>0</v>
      </c>
      <c r="S188" s="110">
        <f>COUNTIFS(Tableau65[[Date ]],$Q188,Tableau65[Catégorie demande],'Compteur R'!S$5,Tableau65[Statut],'Compteur R'!$R$4)</f>
        <v>0</v>
      </c>
      <c r="U188" t="e">
        <f t="shared" si="29"/>
        <v>#REF!</v>
      </c>
      <c r="V188" t="e">
        <f>(C188+L188)-#REF!</f>
        <v>#REF!</v>
      </c>
      <c r="W188" t="e">
        <f>(F188+O188)-#REF!</f>
        <v>#REF!</v>
      </c>
    </row>
    <row r="189" spans="2:23" x14ac:dyDescent="0.25">
      <c r="B189" s="105">
        <v>45159</v>
      </c>
      <c r="C189" s="2" t="e">
        <f t="shared" si="25"/>
        <v>#REF!</v>
      </c>
      <c r="E189" s="105">
        <v>45159</v>
      </c>
      <c r="H189" s="105">
        <v>45159</v>
      </c>
      <c r="I189" s="2" t="e">
        <f t="shared" si="26"/>
        <v>#REF!</v>
      </c>
      <c r="K189" s="105">
        <v>45159</v>
      </c>
      <c r="L189" s="2" t="e">
        <f t="shared" si="27"/>
        <v>#REF!</v>
      </c>
      <c r="N189" s="105">
        <v>45159</v>
      </c>
      <c r="O189" s="2" t="e">
        <f t="shared" si="28"/>
        <v>#REF!</v>
      </c>
      <c r="Q189" s="111">
        <v>45159</v>
      </c>
      <c r="R189" s="110">
        <f>COUNTIFS(Tableau65[[Date ]],$Q189,Tableau65[Catégorie demande],'Compteur R'!R$5,Tableau65[Statut],'Compteur R'!$R$4)</f>
        <v>0</v>
      </c>
      <c r="S189" s="110">
        <f>COUNTIFS(Tableau65[[Date ]],$Q189,Tableau65[Catégorie demande],'Compteur R'!S$5,Tableau65[Statut],'Compteur R'!$R$4)</f>
        <v>0</v>
      </c>
      <c r="U189" t="e">
        <f t="shared" si="29"/>
        <v>#REF!</v>
      </c>
      <c r="V189" t="e">
        <f>(C189+L189)-#REF!</f>
        <v>#REF!</v>
      </c>
      <c r="W189" t="e">
        <f>(F189+O189)-#REF!</f>
        <v>#REF!</v>
      </c>
    </row>
    <row r="190" spans="2:23" x14ac:dyDescent="0.25">
      <c r="B190" s="105">
        <v>45160</v>
      </c>
      <c r="C190" s="2" t="e">
        <f t="shared" si="25"/>
        <v>#REF!</v>
      </c>
      <c r="E190" s="105">
        <v>45160</v>
      </c>
      <c r="H190" s="105">
        <v>45160</v>
      </c>
      <c r="I190" s="2" t="e">
        <f t="shared" si="26"/>
        <v>#REF!</v>
      </c>
      <c r="K190" s="105">
        <v>45160</v>
      </c>
      <c r="L190" s="2" t="e">
        <f t="shared" si="27"/>
        <v>#REF!</v>
      </c>
      <c r="N190" s="105">
        <v>45160</v>
      </c>
      <c r="O190" s="2" t="e">
        <f t="shared" si="28"/>
        <v>#REF!</v>
      </c>
      <c r="Q190" s="111">
        <v>45160</v>
      </c>
      <c r="R190" s="110">
        <f>COUNTIFS(Tableau65[[Date ]],$Q190,Tableau65[Catégorie demande],'Compteur R'!R$5,Tableau65[Statut],'Compteur R'!$R$4)</f>
        <v>0</v>
      </c>
      <c r="S190" s="110">
        <f>COUNTIFS(Tableau65[[Date ]],$Q190,Tableau65[Catégorie demande],'Compteur R'!S$5,Tableau65[Statut],'Compteur R'!$R$4)</f>
        <v>0</v>
      </c>
      <c r="U190" t="e">
        <f t="shared" si="29"/>
        <v>#REF!</v>
      </c>
      <c r="V190" t="e">
        <f>(C190+L190)-#REF!</f>
        <v>#REF!</v>
      </c>
      <c r="W190" t="e">
        <f>(F190+O190)-#REF!</f>
        <v>#REF!</v>
      </c>
    </row>
    <row r="191" spans="2:23" x14ac:dyDescent="0.25">
      <c r="B191" s="105">
        <v>45161</v>
      </c>
      <c r="C191" s="2" t="e">
        <f t="shared" si="25"/>
        <v>#REF!</v>
      </c>
      <c r="E191" s="105">
        <v>45161</v>
      </c>
      <c r="H191" s="105">
        <v>45161</v>
      </c>
      <c r="I191" s="2" t="e">
        <f t="shared" si="26"/>
        <v>#REF!</v>
      </c>
      <c r="K191" s="105">
        <v>45161</v>
      </c>
      <c r="L191" s="2" t="e">
        <f t="shared" si="27"/>
        <v>#REF!</v>
      </c>
      <c r="N191" s="105">
        <v>45161</v>
      </c>
      <c r="O191" s="2" t="e">
        <f t="shared" si="28"/>
        <v>#REF!</v>
      </c>
      <c r="Q191" s="111">
        <v>45161</v>
      </c>
      <c r="R191" s="110">
        <f>COUNTIFS(Tableau65[[Date ]],$Q191,Tableau65[Catégorie demande],'Compteur R'!R$5,Tableau65[Statut],'Compteur R'!$R$4)</f>
        <v>0</v>
      </c>
      <c r="S191" s="110">
        <f>COUNTIFS(Tableau65[[Date ]],$Q191,Tableau65[Catégorie demande],'Compteur R'!S$5,Tableau65[Statut],'Compteur R'!$R$4)</f>
        <v>0</v>
      </c>
      <c r="U191" t="e">
        <f t="shared" si="29"/>
        <v>#REF!</v>
      </c>
      <c r="V191" t="e">
        <f>(C191+L191)-#REF!</f>
        <v>#REF!</v>
      </c>
      <c r="W191" t="e">
        <f>(F191+O191)-#REF!</f>
        <v>#REF!</v>
      </c>
    </row>
    <row r="192" spans="2:23" x14ac:dyDescent="0.25">
      <c r="B192" s="105">
        <v>45162</v>
      </c>
      <c r="C192" s="2" t="e">
        <f t="shared" si="25"/>
        <v>#REF!</v>
      </c>
      <c r="E192" s="105">
        <v>45162</v>
      </c>
      <c r="H192" s="105">
        <v>45162</v>
      </c>
      <c r="I192" s="2" t="e">
        <f t="shared" si="26"/>
        <v>#REF!</v>
      </c>
      <c r="K192" s="105">
        <v>45162</v>
      </c>
      <c r="L192" s="2" t="e">
        <f t="shared" si="27"/>
        <v>#REF!</v>
      </c>
      <c r="N192" s="105">
        <v>45162</v>
      </c>
      <c r="O192" s="2" t="e">
        <f t="shared" si="28"/>
        <v>#REF!</v>
      </c>
      <c r="Q192" s="111">
        <v>45162</v>
      </c>
      <c r="R192" s="110">
        <f>COUNTIFS(Tableau65[[Date ]],$Q192,Tableau65[Catégorie demande],'Compteur R'!R$5,Tableau65[Statut],'Compteur R'!$R$4)</f>
        <v>0</v>
      </c>
      <c r="S192" s="110">
        <f>COUNTIFS(Tableau65[[Date ]],$Q192,Tableau65[Catégorie demande],'Compteur R'!S$5,Tableau65[Statut],'Compteur R'!$R$4)</f>
        <v>0</v>
      </c>
      <c r="U192" t="e">
        <f t="shared" si="29"/>
        <v>#REF!</v>
      </c>
      <c r="V192" t="e">
        <f>(C192+L192)-#REF!</f>
        <v>#REF!</v>
      </c>
      <c r="W192" t="e">
        <f>(F192+O192)-#REF!</f>
        <v>#REF!</v>
      </c>
    </row>
    <row r="193" spans="2:23" x14ac:dyDescent="0.25">
      <c r="B193" s="105">
        <v>45163</v>
      </c>
      <c r="C193" s="2" t="e">
        <f t="shared" si="25"/>
        <v>#REF!</v>
      </c>
      <c r="E193" s="105">
        <v>45163</v>
      </c>
      <c r="H193" s="105">
        <v>45163</v>
      </c>
      <c r="I193" s="2" t="e">
        <f t="shared" si="26"/>
        <v>#REF!</v>
      </c>
      <c r="K193" s="105">
        <v>45163</v>
      </c>
      <c r="L193" s="2" t="e">
        <f t="shared" si="27"/>
        <v>#REF!</v>
      </c>
      <c r="N193" s="105">
        <v>45163</v>
      </c>
      <c r="O193" s="2" t="e">
        <f t="shared" si="28"/>
        <v>#REF!</v>
      </c>
      <c r="Q193" s="111">
        <v>45163</v>
      </c>
      <c r="R193" s="110">
        <f>COUNTIFS(Tableau65[[Date ]],$Q193,Tableau65[Catégorie demande],'Compteur R'!R$5,Tableau65[Statut],'Compteur R'!$R$4)</f>
        <v>0</v>
      </c>
      <c r="S193" s="110">
        <f>COUNTIFS(Tableau65[[Date ]],$Q193,Tableau65[Catégorie demande],'Compteur R'!S$5,Tableau65[Statut],'Compteur R'!$R$4)</f>
        <v>0</v>
      </c>
      <c r="U193" t="e">
        <f t="shared" si="29"/>
        <v>#REF!</v>
      </c>
      <c r="V193" t="e">
        <f>(C193+L193)-#REF!</f>
        <v>#REF!</v>
      </c>
      <c r="W193" t="e">
        <f>(F193+O193)-#REF!</f>
        <v>#REF!</v>
      </c>
    </row>
    <row r="194" spans="2:23" x14ac:dyDescent="0.25">
      <c r="B194" s="105">
        <v>45164</v>
      </c>
      <c r="C194" s="2" t="e">
        <f t="shared" si="25"/>
        <v>#REF!</v>
      </c>
      <c r="E194" s="105">
        <v>45164</v>
      </c>
      <c r="H194" s="105">
        <v>45164</v>
      </c>
      <c r="I194" s="2" t="e">
        <f t="shared" si="26"/>
        <v>#REF!</v>
      </c>
      <c r="K194" s="105">
        <v>45164</v>
      </c>
      <c r="L194" s="2" t="e">
        <f t="shared" si="27"/>
        <v>#REF!</v>
      </c>
      <c r="N194" s="105">
        <v>45164</v>
      </c>
      <c r="O194" s="2" t="e">
        <f t="shared" si="28"/>
        <v>#REF!</v>
      </c>
      <c r="Q194" s="111">
        <v>45164</v>
      </c>
      <c r="R194" s="110">
        <f>COUNTIFS(Tableau65[[Date ]],$Q194,Tableau65[Catégorie demande],'Compteur R'!R$5,Tableau65[Statut],'Compteur R'!$R$4)</f>
        <v>0</v>
      </c>
      <c r="S194" s="110">
        <f>COUNTIFS(Tableau65[[Date ]],$Q194,Tableau65[Catégorie demande],'Compteur R'!S$5,Tableau65[Statut],'Compteur R'!$R$4)</f>
        <v>0</v>
      </c>
      <c r="U194" t="e">
        <f t="shared" si="29"/>
        <v>#REF!</v>
      </c>
      <c r="V194" t="e">
        <f>(C194+L194)-#REF!</f>
        <v>#REF!</v>
      </c>
      <c r="W194" t="e">
        <f>(F194+O194)-#REF!</f>
        <v>#REF!</v>
      </c>
    </row>
    <row r="195" spans="2:23" x14ac:dyDescent="0.25">
      <c r="B195" s="105">
        <v>45165</v>
      </c>
      <c r="C195" s="2" t="e">
        <f t="shared" si="25"/>
        <v>#REF!</v>
      </c>
      <c r="E195" s="105">
        <v>45165</v>
      </c>
      <c r="H195" s="105">
        <v>45165</v>
      </c>
      <c r="I195" s="2" t="e">
        <f t="shared" si="26"/>
        <v>#REF!</v>
      </c>
      <c r="K195" s="105">
        <v>45165</v>
      </c>
      <c r="L195" s="2" t="e">
        <f t="shared" si="27"/>
        <v>#REF!</v>
      </c>
      <c r="N195" s="105">
        <v>45165</v>
      </c>
      <c r="O195" s="2" t="e">
        <f t="shared" si="28"/>
        <v>#REF!</v>
      </c>
      <c r="Q195" s="111">
        <v>45165</v>
      </c>
      <c r="R195" s="110">
        <f>COUNTIFS(Tableau65[[Date ]],$Q195,Tableau65[Catégorie demande],'Compteur R'!R$5,Tableau65[Statut],'Compteur R'!$R$4)</f>
        <v>0</v>
      </c>
      <c r="S195" s="110">
        <f>COUNTIFS(Tableau65[[Date ]],$Q195,Tableau65[Catégorie demande],'Compteur R'!S$5,Tableau65[Statut],'Compteur R'!$R$4)</f>
        <v>0</v>
      </c>
      <c r="U195" t="e">
        <f t="shared" si="29"/>
        <v>#REF!</v>
      </c>
      <c r="V195" t="e">
        <f>(C195+L195)-#REF!</f>
        <v>#REF!</v>
      </c>
      <c r="W195" t="e">
        <f>(F195+O195)-#REF!</f>
        <v>#REF!</v>
      </c>
    </row>
    <row r="196" spans="2:23" x14ac:dyDescent="0.25">
      <c r="B196" s="105">
        <v>45166</v>
      </c>
      <c r="C196" s="2" t="e">
        <f t="shared" si="25"/>
        <v>#REF!</v>
      </c>
      <c r="E196" s="105">
        <v>45166</v>
      </c>
      <c r="H196" s="105">
        <v>45166</v>
      </c>
      <c r="I196" s="2" t="e">
        <f t="shared" si="26"/>
        <v>#REF!</v>
      </c>
      <c r="K196" s="105">
        <v>45166</v>
      </c>
      <c r="L196" s="2" t="e">
        <f t="shared" si="27"/>
        <v>#REF!</v>
      </c>
      <c r="N196" s="105">
        <v>45166</v>
      </c>
      <c r="O196" s="2" t="e">
        <f t="shared" si="28"/>
        <v>#REF!</v>
      </c>
      <c r="Q196" s="111">
        <v>45166</v>
      </c>
      <c r="R196" s="110">
        <f>COUNTIFS(Tableau65[[Date ]],$Q196,Tableau65[Catégorie demande],'Compteur R'!R$5,Tableau65[Statut],'Compteur R'!$R$4)</f>
        <v>0</v>
      </c>
      <c r="S196" s="110">
        <f>COUNTIFS(Tableau65[[Date ]],$Q196,Tableau65[Catégorie demande],'Compteur R'!S$5,Tableau65[Statut],'Compteur R'!$R$4)</f>
        <v>0</v>
      </c>
      <c r="U196" t="e">
        <f t="shared" si="29"/>
        <v>#REF!</v>
      </c>
      <c r="V196" t="e">
        <f>(C196+L196)-#REF!</f>
        <v>#REF!</v>
      </c>
      <c r="W196" t="e">
        <f>(F196+O196)-#REF!</f>
        <v>#REF!</v>
      </c>
    </row>
    <row r="197" spans="2:23" x14ac:dyDescent="0.25">
      <c r="B197" s="105">
        <v>45167</v>
      </c>
      <c r="C197" s="2" t="e">
        <f t="shared" si="25"/>
        <v>#REF!</v>
      </c>
      <c r="E197" s="105">
        <v>45167</v>
      </c>
      <c r="H197" s="105">
        <v>45167</v>
      </c>
      <c r="I197" s="2" t="e">
        <f t="shared" si="26"/>
        <v>#REF!</v>
      </c>
      <c r="K197" s="105">
        <v>45167</v>
      </c>
      <c r="L197" s="2" t="e">
        <f t="shared" si="27"/>
        <v>#REF!</v>
      </c>
      <c r="N197" s="105">
        <v>45167</v>
      </c>
      <c r="O197" s="2" t="e">
        <f t="shared" si="28"/>
        <v>#REF!</v>
      </c>
      <c r="Q197" s="111">
        <v>45167</v>
      </c>
      <c r="R197" s="110">
        <f>COUNTIFS(Tableau65[[Date ]],$Q197,Tableau65[Catégorie demande],'Compteur R'!R$5,Tableau65[Statut],'Compteur R'!$R$4)</f>
        <v>0</v>
      </c>
      <c r="S197" s="110">
        <f>COUNTIFS(Tableau65[[Date ]],$Q197,Tableau65[Catégorie demande],'Compteur R'!S$5,Tableau65[Statut],'Compteur R'!$R$4)</f>
        <v>0</v>
      </c>
      <c r="U197" t="e">
        <f t="shared" si="29"/>
        <v>#REF!</v>
      </c>
      <c r="V197" t="e">
        <f>(C197+L197)-#REF!</f>
        <v>#REF!</v>
      </c>
      <c r="W197" t="e">
        <f>(F197+O197)-#REF!</f>
        <v>#REF!</v>
      </c>
    </row>
    <row r="198" spans="2:23" x14ac:dyDescent="0.25">
      <c r="B198" s="105">
        <v>45168</v>
      </c>
      <c r="C198" s="2" t="e">
        <f t="shared" si="25"/>
        <v>#REF!</v>
      </c>
      <c r="E198" s="105">
        <v>45168</v>
      </c>
      <c r="H198" s="105">
        <v>45168</v>
      </c>
      <c r="I198" s="2" t="e">
        <f t="shared" si="26"/>
        <v>#REF!</v>
      </c>
      <c r="K198" s="105">
        <v>45168</v>
      </c>
      <c r="L198" s="2" t="e">
        <f t="shared" si="27"/>
        <v>#REF!</v>
      </c>
      <c r="N198" s="105">
        <v>45168</v>
      </c>
      <c r="O198" s="2" t="e">
        <f t="shared" si="28"/>
        <v>#REF!</v>
      </c>
      <c r="Q198" s="111">
        <v>45168</v>
      </c>
      <c r="R198" s="110">
        <f>COUNTIFS(Tableau65[[Date ]],$Q198,Tableau65[Catégorie demande],'Compteur R'!R$5,Tableau65[Statut],'Compteur R'!$R$4)</f>
        <v>0</v>
      </c>
      <c r="S198" s="110">
        <f>COUNTIFS(Tableau65[[Date ]],$Q198,Tableau65[Catégorie demande],'Compteur R'!S$5,Tableau65[Statut],'Compteur R'!$R$4)</f>
        <v>0</v>
      </c>
      <c r="U198" t="e">
        <f t="shared" si="29"/>
        <v>#REF!</v>
      </c>
      <c r="V198" t="e">
        <f>(C198+L198)-#REF!</f>
        <v>#REF!</v>
      </c>
      <c r="W198" t="e">
        <f>(F198+O198)-#REF!</f>
        <v>#REF!</v>
      </c>
    </row>
    <row r="199" spans="2:23" ht="15.75" thickBot="1" x14ac:dyDescent="0.3">
      <c r="B199" s="105">
        <v>45169</v>
      </c>
      <c r="C199" s="2" t="e">
        <f t="shared" si="25"/>
        <v>#REF!</v>
      </c>
      <c r="E199" s="105">
        <v>45169</v>
      </c>
      <c r="H199" s="105">
        <v>45169</v>
      </c>
      <c r="I199" s="2" t="e">
        <f t="shared" si="26"/>
        <v>#REF!</v>
      </c>
      <c r="K199" s="105">
        <v>45169</v>
      </c>
      <c r="L199" s="2" t="e">
        <f t="shared" si="27"/>
        <v>#REF!</v>
      </c>
      <c r="N199" s="105">
        <v>45169</v>
      </c>
      <c r="O199" s="2" t="e">
        <f t="shared" si="28"/>
        <v>#REF!</v>
      </c>
      <c r="Q199" s="111">
        <v>45169</v>
      </c>
      <c r="R199" s="110">
        <f>COUNTIFS(Tableau65[[Date ]],$Q199,Tableau65[Catégorie demande],'Compteur R'!R$5,Tableau65[Statut],'Compteur R'!$R$4)</f>
        <v>0</v>
      </c>
      <c r="S199" s="110">
        <f>COUNTIFS(Tableau65[[Date ]],$Q199,Tableau65[Catégorie demande],'Compteur R'!S$5,Tableau65[Statut],'Compteur R'!$R$4)</f>
        <v>0</v>
      </c>
      <c r="U199" t="e">
        <f t="shared" si="29"/>
        <v>#REF!</v>
      </c>
      <c r="V199" t="e">
        <f>(C199+L199)-#REF!</f>
        <v>#REF!</v>
      </c>
      <c r="W199" t="e">
        <f>(F199+O199)-#REF!</f>
        <v>#REF!</v>
      </c>
    </row>
    <row r="200" spans="2:23" ht="15.75" thickBot="1" x14ac:dyDescent="0.3">
      <c r="B200" s="107" t="s">
        <v>6</v>
      </c>
      <c r="C200" s="108" t="e">
        <f>SUM(C169:C199)</f>
        <v>#REF!</v>
      </c>
      <c r="E200" s="107" t="s">
        <v>6</v>
      </c>
      <c r="F200" s="108" t="e">
        <f>SUM(C200:E200)</f>
        <v>#REF!</v>
      </c>
      <c r="H200" s="107" t="s">
        <v>6</v>
      </c>
      <c r="I200" s="108" t="e">
        <f>SUM(I169:I199)</f>
        <v>#REF!</v>
      </c>
      <c r="K200" s="107" t="s">
        <v>6</v>
      </c>
      <c r="L200" s="108" t="e">
        <f>SUM(L169:L199)</f>
        <v>#REF!</v>
      </c>
      <c r="N200" s="107" t="s">
        <v>6</v>
      </c>
      <c r="O200" s="108" t="e">
        <f>SUM(O169:O199)</f>
        <v>#REF!</v>
      </c>
      <c r="Q200" s="112" t="s">
        <v>6</v>
      </c>
      <c r="U200" t="e">
        <f t="shared" si="29"/>
        <v>#REF!</v>
      </c>
      <c r="V200" t="e">
        <f>(C200+L200)-#REF!</f>
        <v>#REF!</v>
      </c>
      <c r="W200" t="e">
        <f>(F200+O200)-#REF!</f>
        <v>#REF!</v>
      </c>
    </row>
    <row r="201" spans="2:23" x14ac:dyDescent="0.25">
      <c r="B201" s="105"/>
      <c r="E201" s="105"/>
      <c r="H201" s="105"/>
      <c r="K201" s="105"/>
      <c r="N201" s="105"/>
      <c r="Q201" s="111"/>
    </row>
    <row r="202" spans="2:23" x14ac:dyDescent="0.25">
      <c r="B202" s="105">
        <v>45170</v>
      </c>
      <c r="C202" s="2" t="e">
        <f t="shared" ref="C202:C231" si="30">COUNTIF(DateMG,B202)</f>
        <v>#REF!</v>
      </c>
      <c r="E202" s="105">
        <v>45170</v>
      </c>
      <c r="H202" s="105">
        <v>45170</v>
      </c>
      <c r="I202" s="2" t="e">
        <f t="shared" ref="I202:I231" si="31">COUNTIF(DateGV2,H202)</f>
        <v>#REF!</v>
      </c>
      <c r="K202" s="105">
        <v>45170</v>
      </c>
      <c r="L202" s="2" t="e">
        <f t="shared" ref="L202:L231" si="32">COUNTIF(DateMG2,K202)</f>
        <v>#REF!</v>
      </c>
      <c r="N202" s="105">
        <v>45170</v>
      </c>
      <c r="O202" s="2" t="e">
        <f t="shared" ref="O202:O231" si="33">COUNTIF(DateMC2,N202)</f>
        <v>#REF!</v>
      </c>
      <c r="Q202" s="111">
        <v>45170</v>
      </c>
      <c r="R202" s="110">
        <f>COUNTIFS(Tableau65[[Date ]],$Q202,Tableau65[Catégorie demande],'Compteur R'!R$5,Tableau65[Statut],'Compteur R'!$R$4)</f>
        <v>0</v>
      </c>
      <c r="S202" s="110">
        <f>COUNTIFS(Tableau65[[Date ]],$Q202,Tableau65[Catégorie demande],'Compteur R'!S$5,Tableau65[Statut],'Compteur R'!$R$4)</f>
        <v>0</v>
      </c>
      <c r="U202" t="e">
        <f t="shared" ref="U202:U232" si="34">I202</f>
        <v>#REF!</v>
      </c>
      <c r="V202" t="e">
        <f>(C202+L202)-#REF!</f>
        <v>#REF!</v>
      </c>
      <c r="W202" t="e">
        <f>(F202+O202)-#REF!</f>
        <v>#REF!</v>
      </c>
    </row>
    <row r="203" spans="2:23" x14ac:dyDescent="0.25">
      <c r="B203" s="105">
        <v>45171</v>
      </c>
      <c r="C203" s="2" t="e">
        <f t="shared" si="30"/>
        <v>#REF!</v>
      </c>
      <c r="E203" s="105">
        <v>45171</v>
      </c>
      <c r="H203" s="105">
        <v>45171</v>
      </c>
      <c r="I203" s="2" t="e">
        <f t="shared" si="31"/>
        <v>#REF!</v>
      </c>
      <c r="K203" s="105">
        <v>45171</v>
      </c>
      <c r="L203" s="2" t="e">
        <f t="shared" si="32"/>
        <v>#REF!</v>
      </c>
      <c r="N203" s="105">
        <v>45171</v>
      </c>
      <c r="O203" s="2" t="e">
        <f t="shared" si="33"/>
        <v>#REF!</v>
      </c>
      <c r="Q203" s="111">
        <v>45171</v>
      </c>
      <c r="R203" s="110">
        <f>COUNTIFS(Tableau65[[Date ]],$Q203,Tableau65[Catégorie demande],'Compteur R'!R$5,Tableau65[Statut],'Compteur R'!$R$4)</f>
        <v>0</v>
      </c>
      <c r="S203" s="110">
        <f>COUNTIFS(Tableau65[[Date ]],$Q203,Tableau65[Catégorie demande],'Compteur R'!S$5,Tableau65[Statut],'Compteur R'!$R$4)</f>
        <v>0</v>
      </c>
      <c r="U203" t="e">
        <f t="shared" si="34"/>
        <v>#REF!</v>
      </c>
      <c r="V203" t="e">
        <f>(C203+L203)-#REF!</f>
        <v>#REF!</v>
      </c>
      <c r="W203" t="e">
        <f>(F203+O203)-#REF!</f>
        <v>#REF!</v>
      </c>
    </row>
    <row r="204" spans="2:23" x14ac:dyDescent="0.25">
      <c r="B204" s="105">
        <v>45172</v>
      </c>
      <c r="C204" s="2" t="e">
        <f t="shared" si="30"/>
        <v>#REF!</v>
      </c>
      <c r="E204" s="105">
        <v>45172</v>
      </c>
      <c r="H204" s="105">
        <v>45172</v>
      </c>
      <c r="I204" s="2" t="e">
        <f t="shared" si="31"/>
        <v>#REF!</v>
      </c>
      <c r="K204" s="105">
        <v>45172</v>
      </c>
      <c r="L204" s="2" t="e">
        <f t="shared" si="32"/>
        <v>#REF!</v>
      </c>
      <c r="N204" s="105">
        <v>45172</v>
      </c>
      <c r="O204" s="2" t="e">
        <f t="shared" si="33"/>
        <v>#REF!</v>
      </c>
      <c r="Q204" s="111">
        <v>45172</v>
      </c>
      <c r="R204" s="110">
        <f>COUNTIFS(Tableau65[[Date ]],$Q204,Tableau65[Catégorie demande],'Compteur R'!R$5,Tableau65[Statut],'Compteur R'!$R$4)</f>
        <v>0</v>
      </c>
      <c r="S204" s="110">
        <f>COUNTIFS(Tableau65[[Date ]],$Q204,Tableau65[Catégorie demande],'Compteur R'!S$5,Tableau65[Statut],'Compteur R'!$R$4)</f>
        <v>0</v>
      </c>
      <c r="U204" t="e">
        <f t="shared" si="34"/>
        <v>#REF!</v>
      </c>
      <c r="V204" t="e">
        <f>(C204+L204)-#REF!</f>
        <v>#REF!</v>
      </c>
      <c r="W204" t="e">
        <f>(F204+O204)-#REF!</f>
        <v>#REF!</v>
      </c>
    </row>
    <row r="205" spans="2:23" x14ac:dyDescent="0.25">
      <c r="B205" s="105">
        <v>45173</v>
      </c>
      <c r="C205" s="2" t="e">
        <f t="shared" si="30"/>
        <v>#REF!</v>
      </c>
      <c r="E205" s="105">
        <v>45173</v>
      </c>
      <c r="H205" s="105">
        <v>45173</v>
      </c>
      <c r="I205" s="2" t="e">
        <f t="shared" si="31"/>
        <v>#REF!</v>
      </c>
      <c r="K205" s="105">
        <v>45173</v>
      </c>
      <c r="L205" s="2" t="e">
        <f t="shared" si="32"/>
        <v>#REF!</v>
      </c>
      <c r="N205" s="105">
        <v>45173</v>
      </c>
      <c r="O205" s="2" t="e">
        <f t="shared" si="33"/>
        <v>#REF!</v>
      </c>
      <c r="Q205" s="111">
        <v>45173</v>
      </c>
      <c r="R205" s="110">
        <f>COUNTIFS(Tableau65[[Date ]],$Q205,Tableau65[Catégorie demande],'Compteur R'!R$5,Tableau65[Statut],'Compteur R'!$R$4)</f>
        <v>0</v>
      </c>
      <c r="S205" s="110">
        <f>COUNTIFS(Tableau65[[Date ]],$Q205,Tableau65[Catégorie demande],'Compteur R'!S$5,Tableau65[Statut],'Compteur R'!$R$4)</f>
        <v>0</v>
      </c>
      <c r="U205" t="e">
        <f t="shared" si="34"/>
        <v>#REF!</v>
      </c>
      <c r="V205" t="e">
        <f>(C205+L205)-#REF!</f>
        <v>#REF!</v>
      </c>
      <c r="W205" t="e">
        <f>(F205+O205)-#REF!</f>
        <v>#REF!</v>
      </c>
    </row>
    <row r="206" spans="2:23" x14ac:dyDescent="0.25">
      <c r="B206" s="105">
        <v>45174</v>
      </c>
      <c r="C206" s="2" t="e">
        <f t="shared" si="30"/>
        <v>#REF!</v>
      </c>
      <c r="E206" s="105">
        <v>45174</v>
      </c>
      <c r="H206" s="105">
        <v>45174</v>
      </c>
      <c r="I206" s="2" t="e">
        <f t="shared" si="31"/>
        <v>#REF!</v>
      </c>
      <c r="K206" s="105">
        <v>45174</v>
      </c>
      <c r="L206" s="2" t="e">
        <f t="shared" si="32"/>
        <v>#REF!</v>
      </c>
      <c r="N206" s="105">
        <v>45174</v>
      </c>
      <c r="O206" s="2" t="e">
        <f t="shared" si="33"/>
        <v>#REF!</v>
      </c>
      <c r="Q206" s="111">
        <v>45174</v>
      </c>
      <c r="R206" s="110">
        <f>COUNTIFS(Tableau65[[Date ]],$Q206,Tableau65[Catégorie demande],'Compteur R'!R$5,Tableau65[Statut],'Compteur R'!$R$4)</f>
        <v>0</v>
      </c>
      <c r="S206" s="110">
        <f>COUNTIFS(Tableau65[[Date ]],$Q206,Tableau65[Catégorie demande],'Compteur R'!S$5,Tableau65[Statut],'Compteur R'!$R$4)</f>
        <v>0</v>
      </c>
      <c r="U206" t="e">
        <f t="shared" si="34"/>
        <v>#REF!</v>
      </c>
      <c r="V206" t="e">
        <f>(C206+L206)-#REF!</f>
        <v>#REF!</v>
      </c>
      <c r="W206" t="e">
        <f>(F206+O206)-#REF!</f>
        <v>#REF!</v>
      </c>
    </row>
    <row r="207" spans="2:23" x14ac:dyDescent="0.25">
      <c r="B207" s="105">
        <v>45175</v>
      </c>
      <c r="C207" s="2" t="e">
        <f t="shared" si="30"/>
        <v>#REF!</v>
      </c>
      <c r="E207" s="105">
        <v>45175</v>
      </c>
      <c r="H207" s="105">
        <v>45175</v>
      </c>
      <c r="I207" s="2" t="e">
        <f t="shared" si="31"/>
        <v>#REF!</v>
      </c>
      <c r="K207" s="105">
        <v>45175</v>
      </c>
      <c r="L207" s="2" t="e">
        <f t="shared" si="32"/>
        <v>#REF!</v>
      </c>
      <c r="N207" s="105">
        <v>45175</v>
      </c>
      <c r="O207" s="2" t="e">
        <f t="shared" si="33"/>
        <v>#REF!</v>
      </c>
      <c r="Q207" s="111">
        <v>45175</v>
      </c>
      <c r="R207" s="110">
        <f>COUNTIFS(Tableau65[[Date ]],$Q207,Tableau65[Catégorie demande],'Compteur R'!R$5,Tableau65[Statut],'Compteur R'!$R$4)</f>
        <v>0</v>
      </c>
      <c r="S207" s="110">
        <f>COUNTIFS(Tableau65[[Date ]],$Q207,Tableau65[Catégorie demande],'Compteur R'!S$5,Tableau65[Statut],'Compteur R'!$R$4)</f>
        <v>0</v>
      </c>
      <c r="U207" t="e">
        <f t="shared" si="34"/>
        <v>#REF!</v>
      </c>
      <c r="V207" t="e">
        <f>(C207+L207)-#REF!</f>
        <v>#REF!</v>
      </c>
      <c r="W207" t="e">
        <f>(F207+O207)-#REF!</f>
        <v>#REF!</v>
      </c>
    </row>
    <row r="208" spans="2:23" x14ac:dyDescent="0.25">
      <c r="B208" s="105">
        <v>45176</v>
      </c>
      <c r="C208" s="2" t="e">
        <f t="shared" si="30"/>
        <v>#REF!</v>
      </c>
      <c r="E208" s="105">
        <v>45176</v>
      </c>
      <c r="H208" s="105">
        <v>45176</v>
      </c>
      <c r="I208" s="2" t="e">
        <f t="shared" si="31"/>
        <v>#REF!</v>
      </c>
      <c r="K208" s="105">
        <v>45176</v>
      </c>
      <c r="L208" s="2" t="e">
        <f t="shared" si="32"/>
        <v>#REF!</v>
      </c>
      <c r="N208" s="105">
        <v>45176</v>
      </c>
      <c r="O208" s="2" t="e">
        <f t="shared" si="33"/>
        <v>#REF!</v>
      </c>
      <c r="Q208" s="111">
        <v>45176</v>
      </c>
      <c r="R208" s="110">
        <f>COUNTIFS(Tableau65[[Date ]],$Q208,Tableau65[Catégorie demande],'Compteur R'!R$5,Tableau65[Statut],'Compteur R'!$R$4)</f>
        <v>0</v>
      </c>
      <c r="S208" s="110">
        <f>COUNTIFS(Tableau65[[Date ]],$Q208,Tableau65[Catégorie demande],'Compteur R'!S$5,Tableau65[Statut],'Compteur R'!$R$4)</f>
        <v>0</v>
      </c>
      <c r="U208" t="e">
        <f t="shared" si="34"/>
        <v>#REF!</v>
      </c>
      <c r="V208" t="e">
        <f>(C208+L208)-#REF!</f>
        <v>#REF!</v>
      </c>
      <c r="W208" t="e">
        <f>(F208+O208)-#REF!</f>
        <v>#REF!</v>
      </c>
    </row>
    <row r="209" spans="2:23" x14ac:dyDescent="0.25">
      <c r="B209" s="105">
        <v>45177</v>
      </c>
      <c r="C209" s="2" t="e">
        <f t="shared" si="30"/>
        <v>#REF!</v>
      </c>
      <c r="E209" s="105">
        <v>45177</v>
      </c>
      <c r="H209" s="105">
        <v>45177</v>
      </c>
      <c r="I209" s="2" t="e">
        <f t="shared" si="31"/>
        <v>#REF!</v>
      </c>
      <c r="K209" s="105">
        <v>45177</v>
      </c>
      <c r="L209" s="2" t="e">
        <f t="shared" si="32"/>
        <v>#REF!</v>
      </c>
      <c r="N209" s="105">
        <v>45177</v>
      </c>
      <c r="O209" s="2" t="e">
        <f t="shared" si="33"/>
        <v>#REF!</v>
      </c>
      <c r="Q209" s="111">
        <v>45177</v>
      </c>
      <c r="R209" s="110">
        <f>COUNTIFS(Tableau65[[Date ]],$Q209,Tableau65[Catégorie demande],'Compteur R'!R$5,Tableau65[Statut],'Compteur R'!$R$4)</f>
        <v>0</v>
      </c>
      <c r="S209" s="110">
        <f>COUNTIFS(Tableau65[[Date ]],$Q209,Tableau65[Catégorie demande],'Compteur R'!S$5,Tableau65[Statut],'Compteur R'!$R$4)</f>
        <v>0</v>
      </c>
      <c r="U209" t="e">
        <f t="shared" si="34"/>
        <v>#REF!</v>
      </c>
      <c r="V209" t="e">
        <f>(C209+L209)-#REF!</f>
        <v>#REF!</v>
      </c>
      <c r="W209" t="e">
        <f>(F209+O209)-#REF!</f>
        <v>#REF!</v>
      </c>
    </row>
    <row r="210" spans="2:23" x14ac:dyDescent="0.25">
      <c r="B210" s="105">
        <v>45178</v>
      </c>
      <c r="C210" s="2" t="e">
        <f t="shared" si="30"/>
        <v>#REF!</v>
      </c>
      <c r="E210" s="105">
        <v>45178</v>
      </c>
      <c r="H210" s="105">
        <v>45178</v>
      </c>
      <c r="I210" s="2" t="e">
        <f t="shared" si="31"/>
        <v>#REF!</v>
      </c>
      <c r="K210" s="105">
        <v>45178</v>
      </c>
      <c r="L210" s="2" t="e">
        <f t="shared" si="32"/>
        <v>#REF!</v>
      </c>
      <c r="N210" s="105">
        <v>45178</v>
      </c>
      <c r="O210" s="2" t="e">
        <f t="shared" si="33"/>
        <v>#REF!</v>
      </c>
      <c r="Q210" s="111">
        <v>45178</v>
      </c>
      <c r="R210" s="110">
        <f>COUNTIFS(Tableau65[[Date ]],$Q210,Tableau65[Catégorie demande],'Compteur R'!R$5,Tableau65[Statut],'Compteur R'!$R$4)</f>
        <v>0</v>
      </c>
      <c r="S210" s="110">
        <f>COUNTIFS(Tableau65[[Date ]],$Q210,Tableau65[Catégorie demande],'Compteur R'!S$5,Tableau65[Statut],'Compteur R'!$R$4)</f>
        <v>0</v>
      </c>
      <c r="U210" t="e">
        <f t="shared" si="34"/>
        <v>#REF!</v>
      </c>
      <c r="V210" t="e">
        <f>(C210+L210)-#REF!</f>
        <v>#REF!</v>
      </c>
      <c r="W210" t="e">
        <f>(F210+O210)-#REF!</f>
        <v>#REF!</v>
      </c>
    </row>
    <row r="211" spans="2:23" x14ac:dyDescent="0.25">
      <c r="B211" s="105">
        <v>45179</v>
      </c>
      <c r="C211" s="2" t="e">
        <f t="shared" si="30"/>
        <v>#REF!</v>
      </c>
      <c r="E211" s="105">
        <v>45179</v>
      </c>
      <c r="H211" s="105">
        <v>45179</v>
      </c>
      <c r="I211" s="2" t="e">
        <f t="shared" si="31"/>
        <v>#REF!</v>
      </c>
      <c r="K211" s="105">
        <v>45179</v>
      </c>
      <c r="L211" s="2" t="e">
        <f t="shared" si="32"/>
        <v>#REF!</v>
      </c>
      <c r="N211" s="105">
        <v>45179</v>
      </c>
      <c r="O211" s="2" t="e">
        <f t="shared" si="33"/>
        <v>#REF!</v>
      </c>
      <c r="Q211" s="111">
        <v>45179</v>
      </c>
      <c r="R211" s="110">
        <f>COUNTIFS(Tableau65[[Date ]],$Q211,Tableau65[Catégorie demande],'Compteur R'!R$5,Tableau65[Statut],'Compteur R'!$R$4)</f>
        <v>0</v>
      </c>
      <c r="S211" s="110">
        <f>COUNTIFS(Tableau65[[Date ]],$Q211,Tableau65[Catégorie demande],'Compteur R'!S$5,Tableau65[Statut],'Compteur R'!$R$4)</f>
        <v>0</v>
      </c>
      <c r="U211" t="e">
        <f t="shared" si="34"/>
        <v>#REF!</v>
      </c>
      <c r="V211" t="e">
        <f>(C211+L211)-#REF!</f>
        <v>#REF!</v>
      </c>
      <c r="W211" t="e">
        <f>(F211+O211)-#REF!</f>
        <v>#REF!</v>
      </c>
    </row>
    <row r="212" spans="2:23" x14ac:dyDescent="0.25">
      <c r="B212" s="105">
        <v>45180</v>
      </c>
      <c r="C212" s="2" t="e">
        <f t="shared" si="30"/>
        <v>#REF!</v>
      </c>
      <c r="E212" s="105">
        <v>45180</v>
      </c>
      <c r="H212" s="105">
        <v>45180</v>
      </c>
      <c r="I212" s="2" t="e">
        <f t="shared" si="31"/>
        <v>#REF!</v>
      </c>
      <c r="K212" s="105">
        <v>45180</v>
      </c>
      <c r="L212" s="2" t="e">
        <f t="shared" si="32"/>
        <v>#REF!</v>
      </c>
      <c r="N212" s="105">
        <v>45180</v>
      </c>
      <c r="O212" s="2" t="e">
        <f t="shared" si="33"/>
        <v>#REF!</v>
      </c>
      <c r="Q212" s="111">
        <v>45180</v>
      </c>
      <c r="R212" s="110">
        <f>COUNTIFS(Tableau65[[Date ]],$Q212,Tableau65[Catégorie demande],'Compteur R'!R$5,Tableau65[Statut],'Compteur R'!$R$4)</f>
        <v>0</v>
      </c>
      <c r="S212" s="110">
        <f>COUNTIFS(Tableau65[[Date ]],$Q212,Tableau65[Catégorie demande],'Compteur R'!S$5,Tableau65[Statut],'Compteur R'!$R$4)</f>
        <v>0</v>
      </c>
      <c r="U212" t="e">
        <f t="shared" si="34"/>
        <v>#REF!</v>
      </c>
      <c r="V212" t="e">
        <f>(C212+L212)-#REF!</f>
        <v>#REF!</v>
      </c>
      <c r="W212" t="e">
        <f>(F212+O212)-#REF!</f>
        <v>#REF!</v>
      </c>
    </row>
    <row r="213" spans="2:23" x14ac:dyDescent="0.25">
      <c r="B213" s="105">
        <v>45181</v>
      </c>
      <c r="C213" s="2" t="e">
        <f t="shared" si="30"/>
        <v>#REF!</v>
      </c>
      <c r="E213" s="105">
        <v>45181</v>
      </c>
      <c r="H213" s="105">
        <v>45181</v>
      </c>
      <c r="I213" s="2" t="e">
        <f t="shared" si="31"/>
        <v>#REF!</v>
      </c>
      <c r="K213" s="105">
        <v>45181</v>
      </c>
      <c r="L213" s="2" t="e">
        <f t="shared" si="32"/>
        <v>#REF!</v>
      </c>
      <c r="N213" s="105">
        <v>45181</v>
      </c>
      <c r="O213" s="2" t="e">
        <f t="shared" si="33"/>
        <v>#REF!</v>
      </c>
      <c r="Q213" s="111">
        <v>45181</v>
      </c>
      <c r="R213" s="110">
        <f>COUNTIFS(Tableau65[[Date ]],$Q213,Tableau65[Catégorie demande],'Compteur R'!R$5,Tableau65[Statut],'Compteur R'!$R$4)</f>
        <v>0</v>
      </c>
      <c r="S213" s="110">
        <f>COUNTIFS(Tableau65[[Date ]],$Q213,Tableau65[Catégorie demande],'Compteur R'!S$5,Tableau65[Statut],'Compteur R'!$R$4)</f>
        <v>0</v>
      </c>
      <c r="U213" t="e">
        <f t="shared" si="34"/>
        <v>#REF!</v>
      </c>
      <c r="V213" t="e">
        <f>(C213+L213)-#REF!</f>
        <v>#REF!</v>
      </c>
      <c r="W213" t="e">
        <f>(F213+O213)-#REF!</f>
        <v>#REF!</v>
      </c>
    </row>
    <row r="214" spans="2:23" x14ac:dyDescent="0.25">
      <c r="B214" s="105">
        <v>45182</v>
      </c>
      <c r="C214" s="2" t="e">
        <f t="shared" si="30"/>
        <v>#REF!</v>
      </c>
      <c r="E214" s="105">
        <v>45182</v>
      </c>
      <c r="H214" s="105">
        <v>45182</v>
      </c>
      <c r="I214" s="2" t="e">
        <f t="shared" si="31"/>
        <v>#REF!</v>
      </c>
      <c r="K214" s="105">
        <v>45182</v>
      </c>
      <c r="L214" s="2" t="e">
        <f t="shared" si="32"/>
        <v>#REF!</v>
      </c>
      <c r="N214" s="105">
        <v>45182</v>
      </c>
      <c r="O214" s="2" t="e">
        <f t="shared" si="33"/>
        <v>#REF!</v>
      </c>
      <c r="Q214" s="111">
        <v>45182</v>
      </c>
      <c r="R214" s="110">
        <f>COUNTIFS(Tableau65[[Date ]],$Q214,Tableau65[Catégorie demande],'Compteur R'!R$5,Tableau65[Statut],'Compteur R'!$R$4)</f>
        <v>0</v>
      </c>
      <c r="S214" s="110">
        <f>COUNTIFS(Tableau65[[Date ]],$Q214,Tableau65[Catégorie demande],'Compteur R'!S$5,Tableau65[Statut],'Compteur R'!$R$4)</f>
        <v>0</v>
      </c>
      <c r="U214" t="e">
        <f t="shared" si="34"/>
        <v>#REF!</v>
      </c>
      <c r="V214" t="e">
        <f>(C214+L214)-#REF!</f>
        <v>#REF!</v>
      </c>
      <c r="W214" t="e">
        <f>(F214+O214)-#REF!</f>
        <v>#REF!</v>
      </c>
    </row>
    <row r="215" spans="2:23" x14ac:dyDescent="0.25">
      <c r="B215" s="105">
        <v>45183</v>
      </c>
      <c r="C215" s="2" t="e">
        <f t="shared" si="30"/>
        <v>#REF!</v>
      </c>
      <c r="E215" s="105">
        <v>45183</v>
      </c>
      <c r="H215" s="105">
        <v>45183</v>
      </c>
      <c r="I215" s="2" t="e">
        <f t="shared" si="31"/>
        <v>#REF!</v>
      </c>
      <c r="K215" s="105">
        <v>45183</v>
      </c>
      <c r="L215" s="2" t="e">
        <f t="shared" si="32"/>
        <v>#REF!</v>
      </c>
      <c r="N215" s="105">
        <v>45183</v>
      </c>
      <c r="O215" s="2" t="e">
        <f t="shared" si="33"/>
        <v>#REF!</v>
      </c>
      <c r="Q215" s="111">
        <v>45183</v>
      </c>
      <c r="R215" s="110">
        <f>COUNTIFS(Tableau65[[Date ]],$Q215,Tableau65[Catégorie demande],'Compteur R'!R$5,Tableau65[Statut],'Compteur R'!$R$4)</f>
        <v>0</v>
      </c>
      <c r="S215" s="110">
        <f>COUNTIFS(Tableau65[[Date ]],$Q215,Tableau65[Catégorie demande],'Compteur R'!S$5,Tableau65[Statut],'Compteur R'!$R$4)</f>
        <v>0</v>
      </c>
      <c r="U215" t="e">
        <f t="shared" si="34"/>
        <v>#REF!</v>
      </c>
      <c r="V215" t="e">
        <f>(C215+L215)-#REF!</f>
        <v>#REF!</v>
      </c>
      <c r="W215" t="e">
        <f>(F215+O215)-#REF!</f>
        <v>#REF!</v>
      </c>
    </row>
    <row r="216" spans="2:23" x14ac:dyDescent="0.25">
      <c r="B216" s="105">
        <v>45184</v>
      </c>
      <c r="C216" s="2" t="e">
        <f t="shared" si="30"/>
        <v>#REF!</v>
      </c>
      <c r="E216" s="105">
        <v>45184</v>
      </c>
      <c r="H216" s="105">
        <v>45184</v>
      </c>
      <c r="I216" s="2" t="e">
        <f t="shared" si="31"/>
        <v>#REF!</v>
      </c>
      <c r="K216" s="105">
        <v>45184</v>
      </c>
      <c r="L216" s="2" t="e">
        <f t="shared" si="32"/>
        <v>#REF!</v>
      </c>
      <c r="N216" s="105">
        <v>45184</v>
      </c>
      <c r="O216" s="2" t="e">
        <f t="shared" si="33"/>
        <v>#REF!</v>
      </c>
      <c r="Q216" s="111">
        <v>45184</v>
      </c>
      <c r="R216" s="110">
        <f>COUNTIFS(Tableau65[[Date ]],$Q216,Tableau65[Catégorie demande],'Compteur R'!R$5,Tableau65[Statut],'Compteur R'!$R$4)</f>
        <v>0</v>
      </c>
      <c r="S216" s="110">
        <f>COUNTIFS(Tableau65[[Date ]],$Q216,Tableau65[Catégorie demande],'Compteur R'!S$5,Tableau65[Statut],'Compteur R'!$R$4)</f>
        <v>0</v>
      </c>
      <c r="U216" t="e">
        <f t="shared" si="34"/>
        <v>#REF!</v>
      </c>
      <c r="V216" t="e">
        <f>(C216+L216)-#REF!</f>
        <v>#REF!</v>
      </c>
      <c r="W216" t="e">
        <f>(F216+O216)-#REF!</f>
        <v>#REF!</v>
      </c>
    </row>
    <row r="217" spans="2:23" x14ac:dyDescent="0.25">
      <c r="B217" s="105">
        <v>45185</v>
      </c>
      <c r="C217" s="2" t="e">
        <f t="shared" si="30"/>
        <v>#REF!</v>
      </c>
      <c r="E217" s="105">
        <v>45185</v>
      </c>
      <c r="H217" s="105">
        <v>45185</v>
      </c>
      <c r="I217" s="2" t="e">
        <f t="shared" si="31"/>
        <v>#REF!</v>
      </c>
      <c r="K217" s="105">
        <v>45185</v>
      </c>
      <c r="L217" s="2" t="e">
        <f t="shared" si="32"/>
        <v>#REF!</v>
      </c>
      <c r="N217" s="105">
        <v>45185</v>
      </c>
      <c r="O217" s="2" t="e">
        <f t="shared" si="33"/>
        <v>#REF!</v>
      </c>
      <c r="Q217" s="111">
        <v>45185</v>
      </c>
      <c r="R217" s="110">
        <f>COUNTIFS(Tableau65[[Date ]],$Q217,Tableau65[Catégorie demande],'Compteur R'!R$5,Tableau65[Statut],'Compteur R'!$R$4)</f>
        <v>0</v>
      </c>
      <c r="S217" s="110">
        <f>COUNTIFS(Tableau65[[Date ]],$Q217,Tableau65[Catégorie demande],'Compteur R'!S$5,Tableau65[Statut],'Compteur R'!$R$4)</f>
        <v>0</v>
      </c>
      <c r="U217" t="e">
        <f t="shared" si="34"/>
        <v>#REF!</v>
      </c>
      <c r="V217" t="e">
        <f>(C217+L217)-#REF!</f>
        <v>#REF!</v>
      </c>
      <c r="W217" t="e">
        <f>(F217+O217)-#REF!</f>
        <v>#REF!</v>
      </c>
    </row>
    <row r="218" spans="2:23" x14ac:dyDescent="0.25">
      <c r="B218" s="105">
        <v>45186</v>
      </c>
      <c r="C218" s="2" t="e">
        <f t="shared" si="30"/>
        <v>#REF!</v>
      </c>
      <c r="E218" s="105">
        <v>45186</v>
      </c>
      <c r="H218" s="105">
        <v>45186</v>
      </c>
      <c r="I218" s="2" t="e">
        <f t="shared" si="31"/>
        <v>#REF!</v>
      </c>
      <c r="K218" s="105">
        <v>45186</v>
      </c>
      <c r="L218" s="2" t="e">
        <f t="shared" si="32"/>
        <v>#REF!</v>
      </c>
      <c r="N218" s="105">
        <v>45186</v>
      </c>
      <c r="O218" s="2" t="e">
        <f t="shared" si="33"/>
        <v>#REF!</v>
      </c>
      <c r="Q218" s="111">
        <v>45186</v>
      </c>
      <c r="R218" s="110">
        <f>COUNTIFS(Tableau65[[Date ]],$Q218,Tableau65[Catégorie demande],'Compteur R'!R$5,Tableau65[Statut],'Compteur R'!$R$4)</f>
        <v>0</v>
      </c>
      <c r="S218" s="110">
        <f>COUNTIFS(Tableau65[[Date ]],$Q218,Tableau65[Catégorie demande],'Compteur R'!S$5,Tableau65[Statut],'Compteur R'!$R$4)</f>
        <v>0</v>
      </c>
      <c r="U218" t="e">
        <f t="shared" si="34"/>
        <v>#REF!</v>
      </c>
      <c r="V218" t="e">
        <f>(C218+L218)-#REF!</f>
        <v>#REF!</v>
      </c>
      <c r="W218" t="e">
        <f>(F218+O218)-#REF!</f>
        <v>#REF!</v>
      </c>
    </row>
    <row r="219" spans="2:23" x14ac:dyDescent="0.25">
      <c r="B219" s="105">
        <v>45187</v>
      </c>
      <c r="C219" s="2" t="e">
        <f t="shared" si="30"/>
        <v>#REF!</v>
      </c>
      <c r="E219" s="105">
        <v>45187</v>
      </c>
      <c r="H219" s="105">
        <v>45187</v>
      </c>
      <c r="I219" s="2" t="e">
        <f t="shared" si="31"/>
        <v>#REF!</v>
      </c>
      <c r="K219" s="105">
        <v>45187</v>
      </c>
      <c r="L219" s="2" t="e">
        <f t="shared" si="32"/>
        <v>#REF!</v>
      </c>
      <c r="N219" s="105">
        <v>45187</v>
      </c>
      <c r="O219" s="2" t="e">
        <f t="shared" si="33"/>
        <v>#REF!</v>
      </c>
      <c r="Q219" s="111">
        <v>45187</v>
      </c>
      <c r="R219" s="110">
        <f>COUNTIFS(Tableau65[[Date ]],$Q219,Tableau65[Catégorie demande],'Compteur R'!R$5,Tableau65[Statut],'Compteur R'!$R$4)</f>
        <v>0</v>
      </c>
      <c r="S219" s="110">
        <f>COUNTIFS(Tableau65[[Date ]],$Q219,Tableau65[Catégorie demande],'Compteur R'!S$5,Tableau65[Statut],'Compteur R'!$R$4)</f>
        <v>0</v>
      </c>
      <c r="U219" t="e">
        <f t="shared" si="34"/>
        <v>#REF!</v>
      </c>
      <c r="V219" t="e">
        <f>(C219+L219)-#REF!</f>
        <v>#REF!</v>
      </c>
      <c r="W219" t="e">
        <f>(F219+O219)-#REF!</f>
        <v>#REF!</v>
      </c>
    </row>
    <row r="220" spans="2:23" x14ac:dyDescent="0.25">
      <c r="B220" s="105">
        <v>45188</v>
      </c>
      <c r="C220" s="2" t="e">
        <f t="shared" si="30"/>
        <v>#REF!</v>
      </c>
      <c r="E220" s="105">
        <v>45188</v>
      </c>
      <c r="H220" s="105">
        <v>45188</v>
      </c>
      <c r="I220" s="2" t="e">
        <f t="shared" si="31"/>
        <v>#REF!</v>
      </c>
      <c r="K220" s="105">
        <v>45188</v>
      </c>
      <c r="L220" s="2" t="e">
        <f t="shared" si="32"/>
        <v>#REF!</v>
      </c>
      <c r="N220" s="105">
        <v>45188</v>
      </c>
      <c r="O220" s="2" t="e">
        <f t="shared" si="33"/>
        <v>#REF!</v>
      </c>
      <c r="Q220" s="111">
        <v>45188</v>
      </c>
      <c r="R220" s="110">
        <f>COUNTIFS(Tableau65[[Date ]],$Q220,Tableau65[Catégorie demande],'Compteur R'!R$5,Tableau65[Statut],'Compteur R'!$R$4)</f>
        <v>0</v>
      </c>
      <c r="S220" s="110">
        <f>COUNTIFS(Tableau65[[Date ]],$Q220,Tableau65[Catégorie demande],'Compteur R'!S$5,Tableau65[Statut],'Compteur R'!$R$4)</f>
        <v>0</v>
      </c>
      <c r="U220" t="e">
        <f t="shared" si="34"/>
        <v>#REF!</v>
      </c>
      <c r="V220" t="e">
        <f>(C220+L220)-#REF!</f>
        <v>#REF!</v>
      </c>
      <c r="W220" t="e">
        <f>(F220+O220)-#REF!</f>
        <v>#REF!</v>
      </c>
    </row>
    <row r="221" spans="2:23" x14ac:dyDescent="0.25">
      <c r="B221" s="105">
        <v>45189</v>
      </c>
      <c r="C221" s="2" t="e">
        <f t="shared" si="30"/>
        <v>#REF!</v>
      </c>
      <c r="E221" s="105">
        <v>45189</v>
      </c>
      <c r="H221" s="105">
        <v>45189</v>
      </c>
      <c r="I221" s="2" t="e">
        <f t="shared" si="31"/>
        <v>#REF!</v>
      </c>
      <c r="K221" s="105">
        <v>45189</v>
      </c>
      <c r="L221" s="2" t="e">
        <f t="shared" si="32"/>
        <v>#REF!</v>
      </c>
      <c r="N221" s="105">
        <v>45189</v>
      </c>
      <c r="O221" s="2" t="e">
        <f t="shared" si="33"/>
        <v>#REF!</v>
      </c>
      <c r="Q221" s="111">
        <v>45189</v>
      </c>
      <c r="R221" s="110">
        <f>COUNTIFS(Tableau65[[Date ]],$Q221,Tableau65[Catégorie demande],'Compteur R'!R$5,Tableau65[Statut],'Compteur R'!$R$4)</f>
        <v>0</v>
      </c>
      <c r="S221" s="110">
        <f>COUNTIFS(Tableau65[[Date ]],$Q221,Tableau65[Catégorie demande],'Compteur R'!S$5,Tableau65[Statut],'Compteur R'!$R$4)</f>
        <v>0</v>
      </c>
      <c r="U221" t="e">
        <f t="shared" si="34"/>
        <v>#REF!</v>
      </c>
      <c r="V221" t="e">
        <f>(C221+L221)-#REF!</f>
        <v>#REF!</v>
      </c>
      <c r="W221" t="e">
        <f>(F221+O221)-#REF!</f>
        <v>#REF!</v>
      </c>
    </row>
    <row r="222" spans="2:23" x14ac:dyDescent="0.25">
      <c r="B222" s="105">
        <v>45190</v>
      </c>
      <c r="C222" s="2" t="e">
        <f t="shared" si="30"/>
        <v>#REF!</v>
      </c>
      <c r="E222" s="105">
        <v>45190</v>
      </c>
      <c r="H222" s="105">
        <v>45190</v>
      </c>
      <c r="I222" s="2" t="e">
        <f t="shared" si="31"/>
        <v>#REF!</v>
      </c>
      <c r="K222" s="105">
        <v>45190</v>
      </c>
      <c r="L222" s="2" t="e">
        <f t="shared" si="32"/>
        <v>#REF!</v>
      </c>
      <c r="N222" s="105">
        <v>45190</v>
      </c>
      <c r="O222" s="2" t="e">
        <f t="shared" si="33"/>
        <v>#REF!</v>
      </c>
      <c r="Q222" s="111">
        <v>45190</v>
      </c>
      <c r="R222" s="110">
        <f>COUNTIFS(Tableau65[[Date ]],$Q222,Tableau65[Catégorie demande],'Compteur R'!R$5,Tableau65[Statut],'Compteur R'!$R$4)</f>
        <v>0</v>
      </c>
      <c r="S222" s="110">
        <f>COUNTIFS(Tableau65[[Date ]],$Q222,Tableau65[Catégorie demande],'Compteur R'!S$5,Tableau65[Statut],'Compteur R'!$R$4)</f>
        <v>0</v>
      </c>
      <c r="U222" t="e">
        <f t="shared" si="34"/>
        <v>#REF!</v>
      </c>
      <c r="V222" t="e">
        <f>(C222+L222)-#REF!</f>
        <v>#REF!</v>
      </c>
      <c r="W222" t="e">
        <f>(F222+O222)-#REF!</f>
        <v>#REF!</v>
      </c>
    </row>
    <row r="223" spans="2:23" x14ac:dyDescent="0.25">
      <c r="B223" s="105">
        <v>45191</v>
      </c>
      <c r="C223" s="2" t="e">
        <f t="shared" si="30"/>
        <v>#REF!</v>
      </c>
      <c r="E223" s="105">
        <v>45191</v>
      </c>
      <c r="H223" s="105">
        <v>45191</v>
      </c>
      <c r="I223" s="2" t="e">
        <f t="shared" si="31"/>
        <v>#REF!</v>
      </c>
      <c r="K223" s="105">
        <v>45191</v>
      </c>
      <c r="L223" s="2" t="e">
        <f t="shared" si="32"/>
        <v>#REF!</v>
      </c>
      <c r="N223" s="105">
        <v>45191</v>
      </c>
      <c r="O223" s="2" t="e">
        <f t="shared" si="33"/>
        <v>#REF!</v>
      </c>
      <c r="Q223" s="111">
        <v>45191</v>
      </c>
      <c r="R223" s="110">
        <f>COUNTIFS(Tableau65[[Date ]],$Q223,Tableau65[Catégorie demande],'Compteur R'!R$5,Tableau65[Statut],'Compteur R'!$R$4)</f>
        <v>0</v>
      </c>
      <c r="S223" s="110">
        <f>COUNTIFS(Tableau65[[Date ]],$Q223,Tableau65[Catégorie demande],'Compteur R'!S$5,Tableau65[Statut],'Compteur R'!$R$4)</f>
        <v>0</v>
      </c>
      <c r="U223" t="e">
        <f t="shared" si="34"/>
        <v>#REF!</v>
      </c>
      <c r="V223" t="e">
        <f>(C223+L223)-#REF!</f>
        <v>#REF!</v>
      </c>
      <c r="W223" t="e">
        <f>(F223+O223)-#REF!</f>
        <v>#REF!</v>
      </c>
    </row>
    <row r="224" spans="2:23" x14ac:dyDescent="0.25">
      <c r="B224" s="105">
        <v>45192</v>
      </c>
      <c r="C224" s="2" t="e">
        <f t="shared" si="30"/>
        <v>#REF!</v>
      </c>
      <c r="E224" s="105">
        <v>45192</v>
      </c>
      <c r="H224" s="105">
        <v>45192</v>
      </c>
      <c r="I224" s="2" t="e">
        <f t="shared" si="31"/>
        <v>#REF!</v>
      </c>
      <c r="K224" s="105">
        <v>45192</v>
      </c>
      <c r="L224" s="2" t="e">
        <f t="shared" si="32"/>
        <v>#REF!</v>
      </c>
      <c r="N224" s="105">
        <v>45192</v>
      </c>
      <c r="O224" s="2" t="e">
        <f t="shared" si="33"/>
        <v>#REF!</v>
      </c>
      <c r="Q224" s="111">
        <v>45192</v>
      </c>
      <c r="R224" s="110">
        <f>COUNTIFS(Tableau65[[Date ]],$Q224,Tableau65[Catégorie demande],'Compteur R'!R$5,Tableau65[Statut],'Compteur R'!$R$4)</f>
        <v>0</v>
      </c>
      <c r="S224" s="110">
        <f>COUNTIFS(Tableau65[[Date ]],$Q224,Tableau65[Catégorie demande],'Compteur R'!S$5,Tableau65[Statut],'Compteur R'!$R$4)</f>
        <v>0</v>
      </c>
      <c r="U224" t="e">
        <f t="shared" si="34"/>
        <v>#REF!</v>
      </c>
      <c r="V224" t="e">
        <f>(C224+L224)-#REF!</f>
        <v>#REF!</v>
      </c>
      <c r="W224" t="e">
        <f>(F224+O224)-#REF!</f>
        <v>#REF!</v>
      </c>
    </row>
    <row r="225" spans="2:23" x14ac:dyDescent="0.25">
      <c r="B225" s="105">
        <v>45193</v>
      </c>
      <c r="C225" s="2" t="e">
        <f t="shared" si="30"/>
        <v>#REF!</v>
      </c>
      <c r="E225" s="105">
        <v>45193</v>
      </c>
      <c r="H225" s="105">
        <v>45193</v>
      </c>
      <c r="I225" s="2" t="e">
        <f t="shared" si="31"/>
        <v>#REF!</v>
      </c>
      <c r="K225" s="105">
        <v>45193</v>
      </c>
      <c r="L225" s="2" t="e">
        <f t="shared" si="32"/>
        <v>#REF!</v>
      </c>
      <c r="N225" s="105">
        <v>45193</v>
      </c>
      <c r="O225" s="2" t="e">
        <f t="shared" si="33"/>
        <v>#REF!</v>
      </c>
      <c r="Q225" s="111">
        <v>45193</v>
      </c>
      <c r="R225" s="110">
        <f>COUNTIFS(Tableau65[[Date ]],$Q225,Tableau65[Catégorie demande],'Compteur R'!R$5,Tableau65[Statut],'Compteur R'!$R$4)</f>
        <v>0</v>
      </c>
      <c r="S225" s="110">
        <f>COUNTIFS(Tableau65[[Date ]],$Q225,Tableau65[Catégorie demande],'Compteur R'!S$5,Tableau65[Statut],'Compteur R'!$R$4)</f>
        <v>0</v>
      </c>
      <c r="U225" t="e">
        <f t="shared" si="34"/>
        <v>#REF!</v>
      </c>
      <c r="V225" t="e">
        <f>(C225+L225)-#REF!</f>
        <v>#REF!</v>
      </c>
      <c r="W225" t="e">
        <f>(F225+O225)-#REF!</f>
        <v>#REF!</v>
      </c>
    </row>
    <row r="226" spans="2:23" x14ac:dyDescent="0.25">
      <c r="B226" s="105">
        <v>45194</v>
      </c>
      <c r="C226" s="2" t="e">
        <f t="shared" si="30"/>
        <v>#REF!</v>
      </c>
      <c r="E226" s="105">
        <v>45194</v>
      </c>
      <c r="H226" s="105">
        <v>45194</v>
      </c>
      <c r="I226" s="2" t="e">
        <f t="shared" si="31"/>
        <v>#REF!</v>
      </c>
      <c r="K226" s="105">
        <v>45194</v>
      </c>
      <c r="L226" s="2" t="e">
        <f t="shared" si="32"/>
        <v>#REF!</v>
      </c>
      <c r="N226" s="105">
        <v>45194</v>
      </c>
      <c r="O226" s="2" t="e">
        <f t="shared" si="33"/>
        <v>#REF!</v>
      </c>
      <c r="Q226" s="111">
        <v>45194</v>
      </c>
      <c r="R226" s="110">
        <f>COUNTIFS(Tableau65[[Date ]],$Q226,Tableau65[Catégorie demande],'Compteur R'!R$5,Tableau65[Statut],'Compteur R'!$R$4)</f>
        <v>0</v>
      </c>
      <c r="S226" s="110">
        <f>COUNTIFS(Tableau65[[Date ]],$Q226,Tableau65[Catégorie demande],'Compteur R'!S$5,Tableau65[Statut],'Compteur R'!$R$4)</f>
        <v>0</v>
      </c>
      <c r="U226" t="e">
        <f t="shared" si="34"/>
        <v>#REF!</v>
      </c>
      <c r="V226" t="e">
        <f>(C226+L226)-#REF!</f>
        <v>#REF!</v>
      </c>
      <c r="W226" t="e">
        <f>(F226+O226)-#REF!</f>
        <v>#REF!</v>
      </c>
    </row>
    <row r="227" spans="2:23" x14ac:dyDescent="0.25">
      <c r="B227" s="105">
        <v>45195</v>
      </c>
      <c r="C227" s="2" t="e">
        <f t="shared" si="30"/>
        <v>#REF!</v>
      </c>
      <c r="E227" s="105">
        <v>45195</v>
      </c>
      <c r="H227" s="105">
        <v>45195</v>
      </c>
      <c r="I227" s="2" t="e">
        <f t="shared" si="31"/>
        <v>#REF!</v>
      </c>
      <c r="K227" s="105">
        <v>45195</v>
      </c>
      <c r="L227" s="2" t="e">
        <f t="shared" si="32"/>
        <v>#REF!</v>
      </c>
      <c r="N227" s="105">
        <v>45195</v>
      </c>
      <c r="O227" s="2" t="e">
        <f t="shared" si="33"/>
        <v>#REF!</v>
      </c>
      <c r="Q227" s="111">
        <v>45195</v>
      </c>
      <c r="R227" s="110">
        <f>COUNTIFS(Tableau65[[Date ]],$Q227,Tableau65[Catégorie demande],'Compteur R'!R$5,Tableau65[Statut],'Compteur R'!$R$4)</f>
        <v>0</v>
      </c>
      <c r="S227" s="110">
        <f>COUNTIFS(Tableau65[[Date ]],$Q227,Tableau65[Catégorie demande],'Compteur R'!S$5,Tableau65[Statut],'Compteur R'!$R$4)</f>
        <v>0</v>
      </c>
      <c r="U227" t="e">
        <f t="shared" si="34"/>
        <v>#REF!</v>
      </c>
      <c r="V227" t="e">
        <f>(C227+L227)-#REF!</f>
        <v>#REF!</v>
      </c>
      <c r="W227" t="e">
        <f>(F227+O227)-#REF!</f>
        <v>#REF!</v>
      </c>
    </row>
    <row r="228" spans="2:23" x14ac:dyDescent="0.25">
      <c r="B228" s="105">
        <v>45196</v>
      </c>
      <c r="C228" s="2" t="e">
        <f t="shared" si="30"/>
        <v>#REF!</v>
      </c>
      <c r="E228" s="105">
        <v>45196</v>
      </c>
      <c r="H228" s="105">
        <v>45196</v>
      </c>
      <c r="I228" s="2" t="e">
        <f t="shared" si="31"/>
        <v>#REF!</v>
      </c>
      <c r="K228" s="105">
        <v>45196</v>
      </c>
      <c r="L228" s="2" t="e">
        <f t="shared" si="32"/>
        <v>#REF!</v>
      </c>
      <c r="N228" s="105">
        <v>45196</v>
      </c>
      <c r="O228" s="2" t="e">
        <f t="shared" si="33"/>
        <v>#REF!</v>
      </c>
      <c r="Q228" s="111">
        <v>45196</v>
      </c>
      <c r="R228" s="110">
        <f>COUNTIFS(Tableau65[[Date ]],$Q228,Tableau65[Catégorie demande],'Compteur R'!R$5,Tableau65[Statut],'Compteur R'!$R$4)</f>
        <v>0</v>
      </c>
      <c r="S228" s="110">
        <f>COUNTIFS(Tableau65[[Date ]],$Q228,Tableau65[Catégorie demande],'Compteur R'!S$5,Tableau65[Statut],'Compteur R'!$R$4)</f>
        <v>0</v>
      </c>
      <c r="U228" t="e">
        <f t="shared" si="34"/>
        <v>#REF!</v>
      </c>
      <c r="V228" t="e">
        <f>(C228+L228)-#REF!</f>
        <v>#REF!</v>
      </c>
      <c r="W228" t="e">
        <f>(F228+O228)-#REF!</f>
        <v>#REF!</v>
      </c>
    </row>
    <row r="229" spans="2:23" x14ac:dyDescent="0.25">
      <c r="B229" s="105">
        <v>45197</v>
      </c>
      <c r="C229" s="2" t="e">
        <f t="shared" si="30"/>
        <v>#REF!</v>
      </c>
      <c r="E229" s="105">
        <v>45197</v>
      </c>
      <c r="H229" s="105">
        <v>45197</v>
      </c>
      <c r="I229" s="2" t="e">
        <f t="shared" si="31"/>
        <v>#REF!</v>
      </c>
      <c r="K229" s="105">
        <v>45197</v>
      </c>
      <c r="L229" s="2" t="e">
        <f t="shared" si="32"/>
        <v>#REF!</v>
      </c>
      <c r="N229" s="105">
        <v>45197</v>
      </c>
      <c r="O229" s="2" t="e">
        <f t="shared" si="33"/>
        <v>#REF!</v>
      </c>
      <c r="Q229" s="111">
        <v>45197</v>
      </c>
      <c r="R229" s="110">
        <f>COUNTIFS(Tableau65[[Date ]],$Q229,Tableau65[Catégorie demande],'Compteur R'!R$5,Tableau65[Statut],'Compteur R'!$R$4)</f>
        <v>0</v>
      </c>
      <c r="S229" s="110">
        <f>COUNTIFS(Tableau65[[Date ]],$Q229,Tableau65[Catégorie demande],'Compteur R'!S$5,Tableau65[Statut],'Compteur R'!$R$4)</f>
        <v>0</v>
      </c>
      <c r="U229" t="e">
        <f t="shared" si="34"/>
        <v>#REF!</v>
      </c>
      <c r="V229" t="e">
        <f>(C229+L229)-#REF!</f>
        <v>#REF!</v>
      </c>
      <c r="W229" t="e">
        <f>(F229+O229)-#REF!</f>
        <v>#REF!</v>
      </c>
    </row>
    <row r="230" spans="2:23" x14ac:dyDescent="0.25">
      <c r="B230" s="105">
        <v>45198</v>
      </c>
      <c r="C230" s="2" t="e">
        <f t="shared" si="30"/>
        <v>#REF!</v>
      </c>
      <c r="E230" s="105">
        <v>45198</v>
      </c>
      <c r="H230" s="105">
        <v>45198</v>
      </c>
      <c r="I230" s="2" t="e">
        <f t="shared" si="31"/>
        <v>#REF!</v>
      </c>
      <c r="K230" s="105">
        <v>45198</v>
      </c>
      <c r="L230" s="2" t="e">
        <f t="shared" si="32"/>
        <v>#REF!</v>
      </c>
      <c r="N230" s="105">
        <v>45198</v>
      </c>
      <c r="O230" s="2" t="e">
        <f t="shared" si="33"/>
        <v>#REF!</v>
      </c>
      <c r="Q230" s="111">
        <v>45198</v>
      </c>
      <c r="R230" s="110">
        <f>COUNTIFS(Tableau65[[Date ]],$Q230,Tableau65[Catégorie demande],'Compteur R'!R$5,Tableau65[Statut],'Compteur R'!$R$4)</f>
        <v>0</v>
      </c>
      <c r="S230" s="110">
        <f>COUNTIFS(Tableau65[[Date ]],$Q230,Tableau65[Catégorie demande],'Compteur R'!S$5,Tableau65[Statut],'Compteur R'!$R$4)</f>
        <v>0</v>
      </c>
      <c r="U230" t="e">
        <f t="shared" si="34"/>
        <v>#REF!</v>
      </c>
      <c r="V230" t="e">
        <f>(C230+L230)-#REF!</f>
        <v>#REF!</v>
      </c>
      <c r="W230" t="e">
        <f>(F230+O230)-#REF!</f>
        <v>#REF!</v>
      </c>
    </row>
    <row r="231" spans="2:23" ht="15.75" thickBot="1" x14ac:dyDescent="0.3">
      <c r="B231" s="105">
        <v>45199</v>
      </c>
      <c r="C231" s="2" t="e">
        <f t="shared" si="30"/>
        <v>#REF!</v>
      </c>
      <c r="E231" s="105">
        <v>45199</v>
      </c>
      <c r="H231" s="105">
        <v>45199</v>
      </c>
      <c r="I231" s="2" t="e">
        <f t="shared" si="31"/>
        <v>#REF!</v>
      </c>
      <c r="K231" s="105">
        <v>45199</v>
      </c>
      <c r="L231" s="2" t="e">
        <f t="shared" si="32"/>
        <v>#REF!</v>
      </c>
      <c r="N231" s="105">
        <v>45199</v>
      </c>
      <c r="O231" s="2" t="e">
        <f t="shared" si="33"/>
        <v>#REF!</v>
      </c>
      <c r="Q231" s="111">
        <v>45199</v>
      </c>
      <c r="R231" s="110">
        <f>COUNTIFS(Tableau65[[Date ]],$Q231,Tableau65[Catégorie demande],'Compteur R'!R$5,Tableau65[Statut],'Compteur R'!$R$4)</f>
        <v>0</v>
      </c>
      <c r="S231" s="110">
        <f>COUNTIFS(Tableau65[[Date ]],$Q231,Tableau65[Catégorie demande],'Compteur R'!S$5,Tableau65[Statut],'Compteur R'!$R$4)</f>
        <v>0</v>
      </c>
      <c r="U231" t="e">
        <f t="shared" si="34"/>
        <v>#REF!</v>
      </c>
      <c r="V231" t="e">
        <f>(C231+L231)-#REF!</f>
        <v>#REF!</v>
      </c>
      <c r="W231" t="e">
        <f>(F231+O231)-#REF!</f>
        <v>#REF!</v>
      </c>
    </row>
    <row r="232" spans="2:23" ht="15.75" thickBot="1" x14ac:dyDescent="0.3">
      <c r="B232" s="107" t="s">
        <v>6</v>
      </c>
      <c r="C232" s="108" t="e">
        <f>SUM(C201:C231)</f>
        <v>#REF!</v>
      </c>
      <c r="E232" s="107" t="s">
        <v>6</v>
      </c>
      <c r="F232" s="108" t="e">
        <f>SUM(C232:E232)</f>
        <v>#REF!</v>
      </c>
      <c r="H232" s="107" t="s">
        <v>6</v>
      </c>
      <c r="I232" s="108" t="e">
        <f>SUM(I201:I231)</f>
        <v>#REF!</v>
      </c>
      <c r="K232" s="107" t="s">
        <v>6</v>
      </c>
      <c r="L232" s="108" t="e">
        <f>SUM(L201:L231)</f>
        <v>#REF!</v>
      </c>
      <c r="N232" s="107" t="s">
        <v>6</v>
      </c>
      <c r="O232" s="108" t="e">
        <f>SUM(O201:O231)</f>
        <v>#REF!</v>
      </c>
      <c r="Q232" s="112" t="s">
        <v>6</v>
      </c>
      <c r="U232" t="e">
        <f t="shared" si="34"/>
        <v>#REF!</v>
      </c>
      <c r="V232" t="e">
        <f>(C232+L232)-#REF!</f>
        <v>#REF!</v>
      </c>
      <c r="W232" t="e">
        <f>(F232+O232)-#REF!</f>
        <v>#REF!</v>
      </c>
    </row>
    <row r="233" spans="2:23" x14ac:dyDescent="0.25">
      <c r="B233" s="105"/>
      <c r="E233" s="105"/>
      <c r="H233" s="105"/>
      <c r="K233" s="105"/>
      <c r="N233" s="105"/>
      <c r="Q233" s="111"/>
    </row>
    <row r="234" spans="2:23" x14ac:dyDescent="0.25">
      <c r="B234" s="105">
        <v>45200</v>
      </c>
      <c r="C234" s="2" t="e">
        <f t="shared" ref="C234:C264" si="35">COUNTIF(DateMG,B234)</f>
        <v>#REF!</v>
      </c>
      <c r="E234" s="105">
        <v>45200</v>
      </c>
      <c r="H234" s="105">
        <v>45200</v>
      </c>
      <c r="I234" s="2" t="e">
        <f t="shared" ref="I234:I264" si="36">COUNTIF(DateGV2,H234)</f>
        <v>#REF!</v>
      </c>
      <c r="K234" s="105">
        <v>45200</v>
      </c>
      <c r="L234" s="2" t="e">
        <f t="shared" ref="L234:L264" si="37">COUNTIF(DateMG2,K234)</f>
        <v>#REF!</v>
      </c>
      <c r="N234" s="105">
        <v>45200</v>
      </c>
      <c r="O234" s="2" t="e">
        <f t="shared" ref="O234:O264" si="38">COUNTIF(DateMC2,N234)</f>
        <v>#REF!</v>
      </c>
      <c r="Q234" s="111">
        <v>45200</v>
      </c>
      <c r="R234" s="110">
        <f>COUNTIFS(Tableau65[[Date ]],$Q234,Tableau65[Catégorie demande],'Compteur R'!R$5,Tableau65[Statut],'Compteur R'!$R$4)</f>
        <v>0</v>
      </c>
      <c r="S234" s="110">
        <f>COUNTIFS(Tableau65[[Date ]],$Q234,Tableau65[Catégorie demande],'Compteur R'!S$5,Tableau65[Statut],'Compteur R'!$R$4)</f>
        <v>0</v>
      </c>
      <c r="U234" t="e">
        <f t="shared" ref="U234:U265" si="39">I234</f>
        <v>#REF!</v>
      </c>
      <c r="V234" t="e">
        <f>(C234+L234)-#REF!</f>
        <v>#REF!</v>
      </c>
      <c r="W234" t="e">
        <f>(F234+O234)-#REF!</f>
        <v>#REF!</v>
      </c>
    </row>
    <row r="235" spans="2:23" x14ac:dyDescent="0.25">
      <c r="B235" s="105">
        <v>45201</v>
      </c>
      <c r="C235" s="2" t="e">
        <f t="shared" si="35"/>
        <v>#REF!</v>
      </c>
      <c r="E235" s="105">
        <v>45201</v>
      </c>
      <c r="H235" s="105">
        <v>45201</v>
      </c>
      <c r="I235" s="2" t="e">
        <f t="shared" si="36"/>
        <v>#REF!</v>
      </c>
      <c r="K235" s="105">
        <v>45201</v>
      </c>
      <c r="L235" s="2" t="e">
        <f t="shared" si="37"/>
        <v>#REF!</v>
      </c>
      <c r="N235" s="105">
        <v>45201</v>
      </c>
      <c r="O235" s="2" t="e">
        <f t="shared" si="38"/>
        <v>#REF!</v>
      </c>
      <c r="Q235" s="111">
        <v>45201</v>
      </c>
      <c r="R235" s="110">
        <f>COUNTIFS(Tableau65[[Date ]],$Q235,Tableau65[Catégorie demande],'Compteur R'!R$5,Tableau65[Statut],'Compteur R'!$R$4)</f>
        <v>0</v>
      </c>
      <c r="S235" s="110">
        <f>COUNTIFS(Tableau65[[Date ]],$Q235,Tableau65[Catégorie demande],'Compteur R'!S$5,Tableau65[Statut],'Compteur R'!$R$4)</f>
        <v>0</v>
      </c>
      <c r="U235" t="e">
        <f t="shared" si="39"/>
        <v>#REF!</v>
      </c>
      <c r="V235" t="e">
        <f>(C235+L235)-#REF!</f>
        <v>#REF!</v>
      </c>
      <c r="W235" t="e">
        <f>(F235+O235)-#REF!</f>
        <v>#REF!</v>
      </c>
    </row>
    <row r="236" spans="2:23" x14ac:dyDescent="0.25">
      <c r="B236" s="105">
        <v>45202</v>
      </c>
      <c r="C236" s="2" t="e">
        <f t="shared" si="35"/>
        <v>#REF!</v>
      </c>
      <c r="E236" s="105">
        <v>45202</v>
      </c>
      <c r="H236" s="105">
        <v>45202</v>
      </c>
      <c r="I236" s="2" t="e">
        <f t="shared" si="36"/>
        <v>#REF!</v>
      </c>
      <c r="K236" s="105">
        <v>45202</v>
      </c>
      <c r="L236" s="2" t="e">
        <f t="shared" si="37"/>
        <v>#REF!</v>
      </c>
      <c r="N236" s="105">
        <v>45202</v>
      </c>
      <c r="O236" s="2" t="e">
        <f t="shared" si="38"/>
        <v>#REF!</v>
      </c>
      <c r="Q236" s="111">
        <v>45202</v>
      </c>
      <c r="R236" s="110">
        <f>COUNTIFS(Tableau65[[Date ]],$Q236,Tableau65[Catégorie demande],'Compteur R'!R$5,Tableau65[Statut],'Compteur R'!$R$4)</f>
        <v>0</v>
      </c>
      <c r="S236" s="110">
        <f>COUNTIFS(Tableau65[[Date ]],$Q236,Tableau65[Catégorie demande],'Compteur R'!S$5,Tableau65[Statut],'Compteur R'!$R$4)</f>
        <v>0</v>
      </c>
      <c r="U236" t="e">
        <f t="shared" si="39"/>
        <v>#REF!</v>
      </c>
      <c r="V236" t="e">
        <f>(C236+L236)-#REF!</f>
        <v>#REF!</v>
      </c>
      <c r="W236" t="e">
        <f>(F236+O236)-#REF!</f>
        <v>#REF!</v>
      </c>
    </row>
    <row r="237" spans="2:23" x14ac:dyDescent="0.25">
      <c r="B237" s="105">
        <v>45203</v>
      </c>
      <c r="C237" s="2" t="e">
        <f t="shared" si="35"/>
        <v>#REF!</v>
      </c>
      <c r="E237" s="105">
        <v>45203</v>
      </c>
      <c r="H237" s="105">
        <v>45203</v>
      </c>
      <c r="I237" s="2" t="e">
        <f t="shared" si="36"/>
        <v>#REF!</v>
      </c>
      <c r="K237" s="105">
        <v>45203</v>
      </c>
      <c r="L237" s="2" t="e">
        <f t="shared" si="37"/>
        <v>#REF!</v>
      </c>
      <c r="N237" s="105">
        <v>45203</v>
      </c>
      <c r="O237" s="2" t="e">
        <f t="shared" si="38"/>
        <v>#REF!</v>
      </c>
      <c r="Q237" s="111">
        <v>45203</v>
      </c>
      <c r="R237" s="110">
        <f>COUNTIFS(Tableau65[[Date ]],$Q237,Tableau65[Catégorie demande],'Compteur R'!R$5,Tableau65[Statut],'Compteur R'!$R$4)</f>
        <v>0</v>
      </c>
      <c r="S237" s="110">
        <f>COUNTIFS(Tableau65[[Date ]],$Q237,Tableau65[Catégorie demande],'Compteur R'!S$5,Tableau65[Statut],'Compteur R'!$R$4)</f>
        <v>0</v>
      </c>
      <c r="U237" t="e">
        <f t="shared" si="39"/>
        <v>#REF!</v>
      </c>
      <c r="V237" t="e">
        <f>(C237+L237)-#REF!</f>
        <v>#REF!</v>
      </c>
      <c r="W237" t="e">
        <f>(F237+O237)-#REF!</f>
        <v>#REF!</v>
      </c>
    </row>
    <row r="238" spans="2:23" x14ac:dyDescent="0.25">
      <c r="B238" s="105">
        <v>45204</v>
      </c>
      <c r="C238" s="2" t="e">
        <f t="shared" si="35"/>
        <v>#REF!</v>
      </c>
      <c r="E238" s="105">
        <v>45204</v>
      </c>
      <c r="H238" s="105">
        <v>45204</v>
      </c>
      <c r="I238" s="2" t="e">
        <f t="shared" si="36"/>
        <v>#REF!</v>
      </c>
      <c r="K238" s="105">
        <v>45204</v>
      </c>
      <c r="L238" s="2" t="e">
        <f t="shared" si="37"/>
        <v>#REF!</v>
      </c>
      <c r="N238" s="105">
        <v>45204</v>
      </c>
      <c r="O238" s="2" t="e">
        <f t="shared" si="38"/>
        <v>#REF!</v>
      </c>
      <c r="Q238" s="111">
        <v>45204</v>
      </c>
      <c r="R238" s="110">
        <f>COUNTIFS(Tableau65[[Date ]],$Q238,Tableau65[Catégorie demande],'Compteur R'!R$5,Tableau65[Statut],'Compteur R'!$R$4)</f>
        <v>0</v>
      </c>
      <c r="S238" s="110">
        <f>COUNTIFS(Tableau65[[Date ]],$Q238,Tableau65[Catégorie demande],'Compteur R'!S$5,Tableau65[Statut],'Compteur R'!$R$4)</f>
        <v>0</v>
      </c>
      <c r="U238" t="e">
        <f t="shared" si="39"/>
        <v>#REF!</v>
      </c>
      <c r="V238" t="e">
        <f>(C238+L238)-#REF!</f>
        <v>#REF!</v>
      </c>
      <c r="W238" t="e">
        <f>(F238+O238)-#REF!</f>
        <v>#REF!</v>
      </c>
    </row>
    <row r="239" spans="2:23" x14ac:dyDescent="0.25">
      <c r="B239" s="105">
        <v>45205</v>
      </c>
      <c r="C239" s="2" t="e">
        <f t="shared" si="35"/>
        <v>#REF!</v>
      </c>
      <c r="E239" s="105">
        <v>45205</v>
      </c>
      <c r="H239" s="105">
        <v>45205</v>
      </c>
      <c r="I239" s="2" t="e">
        <f t="shared" si="36"/>
        <v>#REF!</v>
      </c>
      <c r="K239" s="105">
        <v>45205</v>
      </c>
      <c r="L239" s="2" t="e">
        <f t="shared" si="37"/>
        <v>#REF!</v>
      </c>
      <c r="N239" s="105">
        <v>45205</v>
      </c>
      <c r="O239" s="2" t="e">
        <f t="shared" si="38"/>
        <v>#REF!</v>
      </c>
      <c r="Q239" s="111">
        <v>45205</v>
      </c>
      <c r="R239" s="110">
        <f>COUNTIFS(Tableau65[[Date ]],$Q239,Tableau65[Catégorie demande],'Compteur R'!R$5,Tableau65[Statut],'Compteur R'!$R$4)</f>
        <v>0</v>
      </c>
      <c r="S239" s="110">
        <f>COUNTIFS(Tableau65[[Date ]],$Q239,Tableau65[Catégorie demande],'Compteur R'!S$5,Tableau65[Statut],'Compteur R'!$R$4)</f>
        <v>0</v>
      </c>
      <c r="U239" t="e">
        <f t="shared" si="39"/>
        <v>#REF!</v>
      </c>
      <c r="V239" t="e">
        <f>(C239+L239)-#REF!</f>
        <v>#REF!</v>
      </c>
      <c r="W239" t="e">
        <f>(F239+O239)-#REF!</f>
        <v>#REF!</v>
      </c>
    </row>
    <row r="240" spans="2:23" x14ac:dyDescent="0.25">
      <c r="B240" s="105">
        <v>45206</v>
      </c>
      <c r="C240" s="2" t="e">
        <f t="shared" si="35"/>
        <v>#REF!</v>
      </c>
      <c r="E240" s="105">
        <v>45206</v>
      </c>
      <c r="H240" s="105">
        <v>45206</v>
      </c>
      <c r="I240" s="2" t="e">
        <f t="shared" si="36"/>
        <v>#REF!</v>
      </c>
      <c r="K240" s="105">
        <v>45206</v>
      </c>
      <c r="L240" s="2" t="e">
        <f t="shared" si="37"/>
        <v>#REF!</v>
      </c>
      <c r="N240" s="105">
        <v>45206</v>
      </c>
      <c r="O240" s="2" t="e">
        <f t="shared" si="38"/>
        <v>#REF!</v>
      </c>
      <c r="Q240" s="111">
        <v>45206</v>
      </c>
      <c r="R240" s="110">
        <f>COUNTIFS(Tableau65[[Date ]],$Q240,Tableau65[Catégorie demande],'Compteur R'!R$5,Tableau65[Statut],'Compteur R'!$R$4)</f>
        <v>0</v>
      </c>
      <c r="S240" s="110">
        <f>COUNTIFS(Tableau65[[Date ]],$Q240,Tableau65[Catégorie demande],'Compteur R'!S$5,Tableau65[Statut],'Compteur R'!$R$4)</f>
        <v>0</v>
      </c>
      <c r="U240" t="e">
        <f t="shared" si="39"/>
        <v>#REF!</v>
      </c>
      <c r="V240" t="e">
        <f>(C240+L240)-#REF!</f>
        <v>#REF!</v>
      </c>
      <c r="W240" t="e">
        <f>(F240+O240)-#REF!</f>
        <v>#REF!</v>
      </c>
    </row>
    <row r="241" spans="2:23" x14ac:dyDescent="0.25">
      <c r="B241" s="105">
        <v>45207</v>
      </c>
      <c r="C241" s="2" t="e">
        <f t="shared" si="35"/>
        <v>#REF!</v>
      </c>
      <c r="E241" s="105">
        <v>45207</v>
      </c>
      <c r="H241" s="105">
        <v>45207</v>
      </c>
      <c r="I241" s="2" t="e">
        <f t="shared" si="36"/>
        <v>#REF!</v>
      </c>
      <c r="K241" s="105">
        <v>45207</v>
      </c>
      <c r="L241" s="2" t="e">
        <f t="shared" si="37"/>
        <v>#REF!</v>
      </c>
      <c r="N241" s="105">
        <v>45207</v>
      </c>
      <c r="O241" s="2" t="e">
        <f t="shared" si="38"/>
        <v>#REF!</v>
      </c>
      <c r="Q241" s="111">
        <v>45207</v>
      </c>
      <c r="R241" s="110">
        <f>COUNTIFS(Tableau65[[Date ]],$Q241,Tableau65[Catégorie demande],'Compteur R'!R$5,Tableau65[Statut],'Compteur R'!$R$4)</f>
        <v>0</v>
      </c>
      <c r="S241" s="110">
        <f>COUNTIFS(Tableau65[[Date ]],$Q241,Tableau65[Catégorie demande],'Compteur R'!S$5,Tableau65[Statut],'Compteur R'!$R$4)</f>
        <v>0</v>
      </c>
      <c r="U241" t="e">
        <f t="shared" si="39"/>
        <v>#REF!</v>
      </c>
      <c r="V241" t="e">
        <f>(C241+L241)-#REF!</f>
        <v>#REF!</v>
      </c>
      <c r="W241" t="e">
        <f>(F241+O241)-#REF!</f>
        <v>#REF!</v>
      </c>
    </row>
    <row r="242" spans="2:23" x14ac:dyDescent="0.25">
      <c r="B242" s="105">
        <v>45208</v>
      </c>
      <c r="C242" s="2" t="e">
        <f t="shared" si="35"/>
        <v>#REF!</v>
      </c>
      <c r="E242" s="105">
        <v>45208</v>
      </c>
      <c r="H242" s="105">
        <v>45208</v>
      </c>
      <c r="I242" s="2" t="e">
        <f t="shared" si="36"/>
        <v>#REF!</v>
      </c>
      <c r="K242" s="105">
        <v>45208</v>
      </c>
      <c r="L242" s="2" t="e">
        <f t="shared" si="37"/>
        <v>#REF!</v>
      </c>
      <c r="N242" s="105">
        <v>45208</v>
      </c>
      <c r="O242" s="2" t="e">
        <f t="shared" si="38"/>
        <v>#REF!</v>
      </c>
      <c r="Q242" s="111">
        <v>45208</v>
      </c>
      <c r="R242" s="110">
        <f>COUNTIFS(Tableau65[[Date ]],$Q242,Tableau65[Catégorie demande],'Compteur R'!R$5,Tableau65[Statut],'Compteur R'!$R$4)</f>
        <v>0</v>
      </c>
      <c r="S242" s="110">
        <f>COUNTIFS(Tableau65[[Date ]],$Q242,Tableau65[Catégorie demande],'Compteur R'!S$5,Tableau65[Statut],'Compteur R'!$R$4)</f>
        <v>0</v>
      </c>
      <c r="U242" t="e">
        <f t="shared" si="39"/>
        <v>#REF!</v>
      </c>
      <c r="V242" t="e">
        <f>(C242+L242)-#REF!</f>
        <v>#REF!</v>
      </c>
      <c r="W242" t="e">
        <f>(F242+O242)-#REF!</f>
        <v>#REF!</v>
      </c>
    </row>
    <row r="243" spans="2:23" x14ac:dyDescent="0.25">
      <c r="B243" s="105">
        <v>45209</v>
      </c>
      <c r="C243" s="2" t="e">
        <f t="shared" si="35"/>
        <v>#REF!</v>
      </c>
      <c r="E243" s="105">
        <v>45209</v>
      </c>
      <c r="H243" s="105">
        <v>45209</v>
      </c>
      <c r="I243" s="2" t="e">
        <f t="shared" si="36"/>
        <v>#REF!</v>
      </c>
      <c r="K243" s="105">
        <v>45209</v>
      </c>
      <c r="L243" s="2" t="e">
        <f t="shared" si="37"/>
        <v>#REF!</v>
      </c>
      <c r="N243" s="105">
        <v>45209</v>
      </c>
      <c r="O243" s="2" t="e">
        <f t="shared" si="38"/>
        <v>#REF!</v>
      </c>
      <c r="Q243" s="111">
        <v>45209</v>
      </c>
      <c r="R243" s="110">
        <f>COUNTIFS(Tableau65[[Date ]],$Q243,Tableau65[Catégorie demande],'Compteur R'!R$5,Tableau65[Statut],'Compteur R'!$R$4)</f>
        <v>0</v>
      </c>
      <c r="S243" s="110">
        <f>COUNTIFS(Tableau65[[Date ]],$Q243,Tableau65[Catégorie demande],'Compteur R'!S$5,Tableau65[Statut],'Compteur R'!$R$4)</f>
        <v>0</v>
      </c>
      <c r="U243" t="e">
        <f t="shared" si="39"/>
        <v>#REF!</v>
      </c>
      <c r="V243" t="e">
        <f>(C243+L243)-#REF!</f>
        <v>#REF!</v>
      </c>
      <c r="W243" t="e">
        <f>(F243+O243)-#REF!</f>
        <v>#REF!</v>
      </c>
    </row>
    <row r="244" spans="2:23" x14ac:dyDescent="0.25">
      <c r="B244" s="105">
        <v>45210</v>
      </c>
      <c r="C244" s="2" t="e">
        <f t="shared" si="35"/>
        <v>#REF!</v>
      </c>
      <c r="E244" s="105">
        <v>45210</v>
      </c>
      <c r="H244" s="105">
        <v>45210</v>
      </c>
      <c r="I244" s="2" t="e">
        <f t="shared" si="36"/>
        <v>#REF!</v>
      </c>
      <c r="K244" s="105">
        <v>45210</v>
      </c>
      <c r="L244" s="2" t="e">
        <f t="shared" si="37"/>
        <v>#REF!</v>
      </c>
      <c r="N244" s="105">
        <v>45210</v>
      </c>
      <c r="O244" s="2" t="e">
        <f t="shared" si="38"/>
        <v>#REF!</v>
      </c>
      <c r="Q244" s="111">
        <v>45210</v>
      </c>
      <c r="R244" s="110">
        <f>COUNTIFS(Tableau65[[Date ]],$Q244,Tableau65[Catégorie demande],'Compteur R'!R$5,Tableau65[Statut],'Compteur R'!$R$4)</f>
        <v>0</v>
      </c>
      <c r="S244" s="110">
        <f>COUNTIFS(Tableau65[[Date ]],$Q244,Tableau65[Catégorie demande],'Compteur R'!S$5,Tableau65[Statut],'Compteur R'!$R$4)</f>
        <v>0</v>
      </c>
      <c r="U244" t="e">
        <f t="shared" si="39"/>
        <v>#REF!</v>
      </c>
      <c r="V244" t="e">
        <f>(C244+L244)-#REF!</f>
        <v>#REF!</v>
      </c>
      <c r="W244" t="e">
        <f>(F244+O244)-#REF!</f>
        <v>#REF!</v>
      </c>
    </row>
    <row r="245" spans="2:23" x14ac:dyDescent="0.25">
      <c r="B245" s="105">
        <v>45211</v>
      </c>
      <c r="C245" s="2" t="e">
        <f t="shared" si="35"/>
        <v>#REF!</v>
      </c>
      <c r="E245" s="105">
        <v>45211</v>
      </c>
      <c r="H245" s="105">
        <v>45211</v>
      </c>
      <c r="I245" s="2" t="e">
        <f t="shared" si="36"/>
        <v>#REF!</v>
      </c>
      <c r="K245" s="105">
        <v>45211</v>
      </c>
      <c r="L245" s="2" t="e">
        <f t="shared" si="37"/>
        <v>#REF!</v>
      </c>
      <c r="N245" s="105">
        <v>45211</v>
      </c>
      <c r="O245" s="2" t="e">
        <f t="shared" si="38"/>
        <v>#REF!</v>
      </c>
      <c r="Q245" s="111">
        <v>45211</v>
      </c>
      <c r="R245" s="110">
        <f>COUNTIFS(Tableau65[[Date ]],$Q245,Tableau65[Catégorie demande],'Compteur R'!R$5,Tableau65[Statut],'Compteur R'!$R$4)</f>
        <v>0</v>
      </c>
      <c r="S245" s="110">
        <f>COUNTIFS(Tableau65[[Date ]],$Q245,Tableau65[Catégorie demande],'Compteur R'!S$5,Tableau65[Statut],'Compteur R'!$R$4)</f>
        <v>0</v>
      </c>
      <c r="U245" t="e">
        <f t="shared" si="39"/>
        <v>#REF!</v>
      </c>
      <c r="V245" t="e">
        <f>(C245+L245)-#REF!</f>
        <v>#REF!</v>
      </c>
      <c r="W245" t="e">
        <f>(F245+O245)-#REF!</f>
        <v>#REF!</v>
      </c>
    </row>
    <row r="246" spans="2:23" x14ac:dyDescent="0.25">
      <c r="B246" s="105">
        <v>45212</v>
      </c>
      <c r="C246" s="2" t="e">
        <f t="shared" si="35"/>
        <v>#REF!</v>
      </c>
      <c r="E246" s="105">
        <v>45212</v>
      </c>
      <c r="H246" s="105">
        <v>45212</v>
      </c>
      <c r="I246" s="2" t="e">
        <f t="shared" si="36"/>
        <v>#REF!</v>
      </c>
      <c r="K246" s="105">
        <v>45212</v>
      </c>
      <c r="L246" s="2" t="e">
        <f t="shared" si="37"/>
        <v>#REF!</v>
      </c>
      <c r="N246" s="105">
        <v>45212</v>
      </c>
      <c r="O246" s="2" t="e">
        <f t="shared" si="38"/>
        <v>#REF!</v>
      </c>
      <c r="Q246" s="111">
        <v>45212</v>
      </c>
      <c r="R246" s="110">
        <f>COUNTIFS(Tableau65[[Date ]],$Q246,Tableau65[Catégorie demande],'Compteur R'!R$5,Tableau65[Statut],'Compteur R'!$R$4)</f>
        <v>0</v>
      </c>
      <c r="S246" s="110">
        <f>COUNTIFS(Tableau65[[Date ]],$Q246,Tableau65[Catégorie demande],'Compteur R'!S$5,Tableau65[Statut],'Compteur R'!$R$4)</f>
        <v>0</v>
      </c>
      <c r="U246" t="e">
        <f t="shared" si="39"/>
        <v>#REF!</v>
      </c>
      <c r="V246" t="e">
        <f>(C246+L246)-#REF!</f>
        <v>#REF!</v>
      </c>
      <c r="W246" t="e">
        <f>(F246+O246)-#REF!</f>
        <v>#REF!</v>
      </c>
    </row>
    <row r="247" spans="2:23" x14ac:dyDescent="0.25">
      <c r="B247" s="105">
        <v>45213</v>
      </c>
      <c r="C247" s="2" t="e">
        <f t="shared" si="35"/>
        <v>#REF!</v>
      </c>
      <c r="E247" s="105">
        <v>45213</v>
      </c>
      <c r="H247" s="105">
        <v>45213</v>
      </c>
      <c r="I247" s="2" t="e">
        <f t="shared" si="36"/>
        <v>#REF!</v>
      </c>
      <c r="K247" s="105">
        <v>45213</v>
      </c>
      <c r="L247" s="2" t="e">
        <f t="shared" si="37"/>
        <v>#REF!</v>
      </c>
      <c r="N247" s="105">
        <v>45213</v>
      </c>
      <c r="O247" s="2" t="e">
        <f t="shared" si="38"/>
        <v>#REF!</v>
      </c>
      <c r="Q247" s="111">
        <v>45213</v>
      </c>
      <c r="R247" s="110">
        <f>COUNTIFS(Tableau65[[Date ]],$Q247,Tableau65[Catégorie demande],'Compteur R'!R$5,Tableau65[Statut],'Compteur R'!$R$4)</f>
        <v>0</v>
      </c>
      <c r="S247" s="110">
        <f>COUNTIFS(Tableau65[[Date ]],$Q247,Tableau65[Catégorie demande],'Compteur R'!S$5,Tableau65[Statut],'Compteur R'!$R$4)</f>
        <v>0</v>
      </c>
      <c r="U247" t="e">
        <f t="shared" si="39"/>
        <v>#REF!</v>
      </c>
      <c r="V247" t="e">
        <f>(C247+L247)-#REF!</f>
        <v>#REF!</v>
      </c>
      <c r="W247" t="e">
        <f>(F247+O247)-#REF!</f>
        <v>#REF!</v>
      </c>
    </row>
    <row r="248" spans="2:23" x14ac:dyDescent="0.25">
      <c r="B248" s="105">
        <v>45214</v>
      </c>
      <c r="C248" s="2" t="e">
        <f t="shared" si="35"/>
        <v>#REF!</v>
      </c>
      <c r="E248" s="105">
        <v>45214</v>
      </c>
      <c r="H248" s="105">
        <v>45214</v>
      </c>
      <c r="I248" s="2" t="e">
        <f t="shared" si="36"/>
        <v>#REF!</v>
      </c>
      <c r="K248" s="105">
        <v>45214</v>
      </c>
      <c r="L248" s="2" t="e">
        <f t="shared" si="37"/>
        <v>#REF!</v>
      </c>
      <c r="N248" s="105">
        <v>45214</v>
      </c>
      <c r="O248" s="2" t="e">
        <f t="shared" si="38"/>
        <v>#REF!</v>
      </c>
      <c r="Q248" s="111">
        <v>45214</v>
      </c>
      <c r="R248" s="110">
        <f>COUNTIFS(Tableau65[[Date ]],$Q248,Tableau65[Catégorie demande],'Compteur R'!R$5,Tableau65[Statut],'Compteur R'!$R$4)</f>
        <v>0</v>
      </c>
      <c r="S248" s="110">
        <f>COUNTIFS(Tableau65[[Date ]],$Q248,Tableau65[Catégorie demande],'Compteur R'!S$5,Tableau65[Statut],'Compteur R'!$R$4)</f>
        <v>0</v>
      </c>
      <c r="U248" t="e">
        <f t="shared" si="39"/>
        <v>#REF!</v>
      </c>
      <c r="V248" t="e">
        <f>(C248+L248)-#REF!</f>
        <v>#REF!</v>
      </c>
      <c r="W248" t="e">
        <f>(F248+O248)-#REF!</f>
        <v>#REF!</v>
      </c>
    </row>
    <row r="249" spans="2:23" x14ac:dyDescent="0.25">
      <c r="B249" s="105">
        <v>45215</v>
      </c>
      <c r="C249" s="2" t="e">
        <f t="shared" si="35"/>
        <v>#REF!</v>
      </c>
      <c r="E249" s="105">
        <v>45215</v>
      </c>
      <c r="H249" s="105">
        <v>45215</v>
      </c>
      <c r="I249" s="2" t="e">
        <f t="shared" si="36"/>
        <v>#REF!</v>
      </c>
      <c r="K249" s="105">
        <v>45215</v>
      </c>
      <c r="L249" s="2" t="e">
        <f t="shared" si="37"/>
        <v>#REF!</v>
      </c>
      <c r="N249" s="105">
        <v>45215</v>
      </c>
      <c r="O249" s="2" t="e">
        <f t="shared" si="38"/>
        <v>#REF!</v>
      </c>
      <c r="Q249" s="111">
        <v>45215</v>
      </c>
      <c r="R249" s="110">
        <f>COUNTIFS(Tableau65[[Date ]],$Q249,Tableau65[Catégorie demande],'Compteur R'!R$5,Tableau65[Statut],'Compteur R'!$R$4)</f>
        <v>0</v>
      </c>
      <c r="S249" s="110">
        <f>COUNTIFS(Tableau65[[Date ]],$Q249,Tableau65[Catégorie demande],'Compteur R'!S$5,Tableau65[Statut],'Compteur R'!$R$4)</f>
        <v>0</v>
      </c>
      <c r="U249" t="e">
        <f t="shared" si="39"/>
        <v>#REF!</v>
      </c>
      <c r="V249" t="e">
        <f>(C249+L249)-#REF!</f>
        <v>#REF!</v>
      </c>
      <c r="W249" t="e">
        <f>(F249+O249)-#REF!</f>
        <v>#REF!</v>
      </c>
    </row>
    <row r="250" spans="2:23" x14ac:dyDescent="0.25">
      <c r="B250" s="105">
        <v>45216</v>
      </c>
      <c r="C250" s="2" t="e">
        <f t="shared" si="35"/>
        <v>#REF!</v>
      </c>
      <c r="E250" s="105">
        <v>45216</v>
      </c>
      <c r="H250" s="105">
        <v>45216</v>
      </c>
      <c r="I250" s="2" t="e">
        <f t="shared" si="36"/>
        <v>#REF!</v>
      </c>
      <c r="K250" s="105">
        <v>45216</v>
      </c>
      <c r="L250" s="2" t="e">
        <f t="shared" si="37"/>
        <v>#REF!</v>
      </c>
      <c r="N250" s="105">
        <v>45216</v>
      </c>
      <c r="O250" s="2" t="e">
        <f t="shared" si="38"/>
        <v>#REF!</v>
      </c>
      <c r="Q250" s="111">
        <v>45216</v>
      </c>
      <c r="R250" s="110">
        <f>COUNTIFS(Tableau65[[Date ]],$Q250,Tableau65[Catégorie demande],'Compteur R'!R$5,Tableau65[Statut],'Compteur R'!$R$4)</f>
        <v>0</v>
      </c>
      <c r="S250" s="110">
        <f>COUNTIFS(Tableau65[[Date ]],$Q250,Tableau65[Catégorie demande],'Compteur R'!S$5,Tableau65[Statut],'Compteur R'!$R$4)</f>
        <v>0</v>
      </c>
      <c r="U250" t="e">
        <f t="shared" si="39"/>
        <v>#REF!</v>
      </c>
      <c r="V250" t="e">
        <f>(C250+L250)-#REF!</f>
        <v>#REF!</v>
      </c>
      <c r="W250" t="e">
        <f>(F250+O250)-#REF!</f>
        <v>#REF!</v>
      </c>
    </row>
    <row r="251" spans="2:23" x14ac:dyDescent="0.25">
      <c r="B251" s="105">
        <v>45217</v>
      </c>
      <c r="C251" s="2" t="e">
        <f t="shared" si="35"/>
        <v>#REF!</v>
      </c>
      <c r="E251" s="105">
        <v>45217</v>
      </c>
      <c r="H251" s="105">
        <v>45217</v>
      </c>
      <c r="I251" s="2" t="e">
        <f t="shared" si="36"/>
        <v>#REF!</v>
      </c>
      <c r="K251" s="105">
        <v>45217</v>
      </c>
      <c r="L251" s="2" t="e">
        <f t="shared" si="37"/>
        <v>#REF!</v>
      </c>
      <c r="N251" s="105">
        <v>45217</v>
      </c>
      <c r="O251" s="2" t="e">
        <f t="shared" si="38"/>
        <v>#REF!</v>
      </c>
      <c r="Q251" s="111">
        <v>45217</v>
      </c>
      <c r="R251" s="110">
        <f>COUNTIFS(Tableau65[[Date ]],$Q251,Tableau65[Catégorie demande],'Compteur R'!R$5,Tableau65[Statut],'Compteur R'!$R$4)</f>
        <v>0</v>
      </c>
      <c r="S251" s="110">
        <f>COUNTIFS(Tableau65[[Date ]],$Q251,Tableau65[Catégorie demande],'Compteur R'!S$5,Tableau65[Statut],'Compteur R'!$R$4)</f>
        <v>0</v>
      </c>
      <c r="U251" t="e">
        <f t="shared" si="39"/>
        <v>#REF!</v>
      </c>
      <c r="V251" t="e">
        <f>(C251+L251)-#REF!</f>
        <v>#REF!</v>
      </c>
      <c r="W251" t="e">
        <f>(F251+O251)-#REF!</f>
        <v>#REF!</v>
      </c>
    </row>
    <row r="252" spans="2:23" x14ac:dyDescent="0.25">
      <c r="B252" s="105">
        <v>45218</v>
      </c>
      <c r="C252" s="2" t="e">
        <f t="shared" si="35"/>
        <v>#REF!</v>
      </c>
      <c r="E252" s="105">
        <v>45218</v>
      </c>
      <c r="H252" s="105">
        <v>45218</v>
      </c>
      <c r="I252" s="2" t="e">
        <f t="shared" si="36"/>
        <v>#REF!</v>
      </c>
      <c r="K252" s="105">
        <v>45218</v>
      </c>
      <c r="L252" s="2" t="e">
        <f t="shared" si="37"/>
        <v>#REF!</v>
      </c>
      <c r="N252" s="105">
        <v>45218</v>
      </c>
      <c r="O252" s="2" t="e">
        <f t="shared" si="38"/>
        <v>#REF!</v>
      </c>
      <c r="Q252" s="111">
        <v>45218</v>
      </c>
      <c r="R252" s="110">
        <f>COUNTIFS(Tableau65[[Date ]],$Q252,Tableau65[Catégorie demande],'Compteur R'!R$5,Tableau65[Statut],'Compteur R'!$R$4)</f>
        <v>0</v>
      </c>
      <c r="S252" s="110">
        <f>COUNTIFS(Tableau65[[Date ]],$Q252,Tableau65[Catégorie demande],'Compteur R'!S$5,Tableau65[Statut],'Compteur R'!$R$4)</f>
        <v>0</v>
      </c>
      <c r="U252" t="e">
        <f t="shared" si="39"/>
        <v>#REF!</v>
      </c>
      <c r="V252" t="e">
        <f>(C252+L252)-#REF!</f>
        <v>#REF!</v>
      </c>
      <c r="W252" t="e">
        <f>(F252+O252)-#REF!</f>
        <v>#REF!</v>
      </c>
    </row>
    <row r="253" spans="2:23" x14ac:dyDescent="0.25">
      <c r="B253" s="105">
        <v>45219</v>
      </c>
      <c r="C253" s="2" t="e">
        <f t="shared" si="35"/>
        <v>#REF!</v>
      </c>
      <c r="E253" s="105">
        <v>45219</v>
      </c>
      <c r="H253" s="105">
        <v>45219</v>
      </c>
      <c r="I253" s="2" t="e">
        <f t="shared" si="36"/>
        <v>#REF!</v>
      </c>
      <c r="K253" s="105">
        <v>45219</v>
      </c>
      <c r="L253" s="2" t="e">
        <f t="shared" si="37"/>
        <v>#REF!</v>
      </c>
      <c r="N253" s="105">
        <v>45219</v>
      </c>
      <c r="O253" s="2" t="e">
        <f t="shared" si="38"/>
        <v>#REF!</v>
      </c>
      <c r="Q253" s="111">
        <v>45219</v>
      </c>
      <c r="R253" s="110">
        <f>COUNTIFS(Tableau65[[Date ]],$Q253,Tableau65[Catégorie demande],'Compteur R'!R$5,Tableau65[Statut],'Compteur R'!$R$4)</f>
        <v>0</v>
      </c>
      <c r="S253" s="110">
        <f>COUNTIFS(Tableau65[[Date ]],$Q253,Tableau65[Catégorie demande],'Compteur R'!S$5,Tableau65[Statut],'Compteur R'!$R$4)</f>
        <v>0</v>
      </c>
      <c r="U253" t="e">
        <f t="shared" si="39"/>
        <v>#REF!</v>
      </c>
      <c r="V253" t="e">
        <f>(C253+L253)-#REF!</f>
        <v>#REF!</v>
      </c>
      <c r="W253" t="e">
        <f>(F253+O253)-#REF!</f>
        <v>#REF!</v>
      </c>
    </row>
    <row r="254" spans="2:23" x14ac:dyDescent="0.25">
      <c r="B254" s="105">
        <v>45220</v>
      </c>
      <c r="C254" s="2" t="e">
        <f t="shared" si="35"/>
        <v>#REF!</v>
      </c>
      <c r="E254" s="105">
        <v>45220</v>
      </c>
      <c r="H254" s="105">
        <v>45220</v>
      </c>
      <c r="I254" s="2" t="e">
        <f t="shared" si="36"/>
        <v>#REF!</v>
      </c>
      <c r="K254" s="105">
        <v>45220</v>
      </c>
      <c r="L254" s="2" t="e">
        <f t="shared" si="37"/>
        <v>#REF!</v>
      </c>
      <c r="N254" s="105">
        <v>45220</v>
      </c>
      <c r="O254" s="2" t="e">
        <f t="shared" si="38"/>
        <v>#REF!</v>
      </c>
      <c r="Q254" s="111">
        <v>45220</v>
      </c>
      <c r="R254" s="110">
        <f>COUNTIFS(Tableau65[[Date ]],$Q254,Tableau65[Catégorie demande],'Compteur R'!R$5,Tableau65[Statut],'Compteur R'!$R$4)</f>
        <v>0</v>
      </c>
      <c r="S254" s="110">
        <f>COUNTIFS(Tableau65[[Date ]],$Q254,Tableau65[Catégorie demande],'Compteur R'!S$5,Tableau65[Statut],'Compteur R'!$R$4)</f>
        <v>0</v>
      </c>
      <c r="U254" t="e">
        <f t="shared" si="39"/>
        <v>#REF!</v>
      </c>
      <c r="V254" t="e">
        <f>(C254+L254)-#REF!</f>
        <v>#REF!</v>
      </c>
      <c r="W254" t="e">
        <f>(F254+O254)-#REF!</f>
        <v>#REF!</v>
      </c>
    </row>
    <row r="255" spans="2:23" x14ac:dyDescent="0.25">
      <c r="B255" s="105">
        <v>45221</v>
      </c>
      <c r="C255" s="2" t="e">
        <f t="shared" si="35"/>
        <v>#REF!</v>
      </c>
      <c r="E255" s="105">
        <v>45221</v>
      </c>
      <c r="H255" s="105">
        <v>45221</v>
      </c>
      <c r="I255" s="2" t="e">
        <f t="shared" si="36"/>
        <v>#REF!</v>
      </c>
      <c r="K255" s="105">
        <v>45221</v>
      </c>
      <c r="L255" s="2" t="e">
        <f t="shared" si="37"/>
        <v>#REF!</v>
      </c>
      <c r="N255" s="105">
        <v>45221</v>
      </c>
      <c r="O255" s="2" t="e">
        <f t="shared" si="38"/>
        <v>#REF!</v>
      </c>
      <c r="Q255" s="111">
        <v>45221</v>
      </c>
      <c r="R255" s="110">
        <f>COUNTIFS(Tableau65[[Date ]],$Q255,Tableau65[Catégorie demande],'Compteur R'!R$5,Tableau65[Statut],'Compteur R'!$R$4)</f>
        <v>0</v>
      </c>
      <c r="S255" s="110">
        <f>COUNTIFS(Tableau65[[Date ]],$Q255,Tableau65[Catégorie demande],'Compteur R'!S$5,Tableau65[Statut],'Compteur R'!$R$4)</f>
        <v>0</v>
      </c>
      <c r="U255" t="e">
        <f t="shared" si="39"/>
        <v>#REF!</v>
      </c>
      <c r="V255" t="e">
        <f>(C255+L255)-#REF!</f>
        <v>#REF!</v>
      </c>
      <c r="W255" t="e">
        <f>(F255+O255)-#REF!</f>
        <v>#REF!</v>
      </c>
    </row>
    <row r="256" spans="2:23" x14ac:dyDescent="0.25">
      <c r="B256" s="105">
        <v>45222</v>
      </c>
      <c r="C256" s="2" t="e">
        <f t="shared" si="35"/>
        <v>#REF!</v>
      </c>
      <c r="E256" s="105">
        <v>45222</v>
      </c>
      <c r="H256" s="105">
        <v>45222</v>
      </c>
      <c r="I256" s="2" t="e">
        <f t="shared" si="36"/>
        <v>#REF!</v>
      </c>
      <c r="K256" s="105">
        <v>45222</v>
      </c>
      <c r="L256" s="2" t="e">
        <f t="shared" si="37"/>
        <v>#REF!</v>
      </c>
      <c r="N256" s="105">
        <v>45222</v>
      </c>
      <c r="O256" s="2" t="e">
        <f t="shared" si="38"/>
        <v>#REF!</v>
      </c>
      <c r="Q256" s="111">
        <v>45222</v>
      </c>
      <c r="R256" s="110">
        <f>COUNTIFS(Tableau65[[Date ]],$Q256,Tableau65[Catégorie demande],'Compteur R'!R$5,Tableau65[Statut],'Compteur R'!$R$4)</f>
        <v>0</v>
      </c>
      <c r="S256" s="110">
        <f>COUNTIFS(Tableau65[[Date ]],$Q256,Tableau65[Catégorie demande],'Compteur R'!S$5,Tableau65[Statut],'Compteur R'!$R$4)</f>
        <v>0</v>
      </c>
      <c r="U256" t="e">
        <f t="shared" si="39"/>
        <v>#REF!</v>
      </c>
      <c r="V256" t="e">
        <f>(C256+L256)-#REF!</f>
        <v>#REF!</v>
      </c>
      <c r="W256" t="e">
        <f>(F256+O256)-#REF!</f>
        <v>#REF!</v>
      </c>
    </row>
    <row r="257" spans="2:23" x14ac:dyDescent="0.25">
      <c r="B257" s="105">
        <v>45223</v>
      </c>
      <c r="C257" s="2" t="e">
        <f t="shared" si="35"/>
        <v>#REF!</v>
      </c>
      <c r="E257" s="105">
        <v>45223</v>
      </c>
      <c r="H257" s="105">
        <v>45223</v>
      </c>
      <c r="I257" s="2" t="e">
        <f t="shared" si="36"/>
        <v>#REF!</v>
      </c>
      <c r="K257" s="105">
        <v>45223</v>
      </c>
      <c r="L257" s="2" t="e">
        <f t="shared" si="37"/>
        <v>#REF!</v>
      </c>
      <c r="N257" s="105">
        <v>45223</v>
      </c>
      <c r="O257" s="2" t="e">
        <f t="shared" si="38"/>
        <v>#REF!</v>
      </c>
      <c r="Q257" s="111">
        <v>45223</v>
      </c>
      <c r="R257" s="110">
        <f>COUNTIFS(Tableau65[[Date ]],$Q257,Tableau65[Catégorie demande],'Compteur R'!R$5,Tableau65[Statut],'Compteur R'!$R$4)</f>
        <v>0</v>
      </c>
      <c r="S257" s="110">
        <f>COUNTIFS(Tableau65[[Date ]],$Q257,Tableau65[Catégorie demande],'Compteur R'!S$5,Tableau65[Statut],'Compteur R'!$R$4)</f>
        <v>0</v>
      </c>
      <c r="U257" t="e">
        <f t="shared" si="39"/>
        <v>#REF!</v>
      </c>
      <c r="V257" t="e">
        <f>(C257+L257)-#REF!</f>
        <v>#REF!</v>
      </c>
      <c r="W257" t="e">
        <f>(F257+O257)-#REF!</f>
        <v>#REF!</v>
      </c>
    </row>
    <row r="258" spans="2:23" x14ac:dyDescent="0.25">
      <c r="B258" s="105">
        <v>45224</v>
      </c>
      <c r="C258" s="2" t="e">
        <f t="shared" si="35"/>
        <v>#REF!</v>
      </c>
      <c r="E258" s="105">
        <v>45224</v>
      </c>
      <c r="H258" s="105">
        <v>45224</v>
      </c>
      <c r="I258" s="2" t="e">
        <f t="shared" si="36"/>
        <v>#REF!</v>
      </c>
      <c r="K258" s="105">
        <v>45224</v>
      </c>
      <c r="L258" s="2" t="e">
        <f t="shared" si="37"/>
        <v>#REF!</v>
      </c>
      <c r="N258" s="105">
        <v>45224</v>
      </c>
      <c r="O258" s="2" t="e">
        <f t="shared" si="38"/>
        <v>#REF!</v>
      </c>
      <c r="Q258" s="111">
        <v>45224</v>
      </c>
      <c r="R258" s="110">
        <f>COUNTIFS(Tableau65[[Date ]],$Q258,Tableau65[Catégorie demande],'Compteur R'!R$5,Tableau65[Statut],'Compteur R'!$R$4)</f>
        <v>0</v>
      </c>
      <c r="S258" s="110">
        <f>COUNTIFS(Tableau65[[Date ]],$Q258,Tableau65[Catégorie demande],'Compteur R'!S$5,Tableau65[Statut],'Compteur R'!$R$4)</f>
        <v>0</v>
      </c>
      <c r="U258" t="e">
        <f t="shared" si="39"/>
        <v>#REF!</v>
      </c>
      <c r="V258" t="e">
        <f>(C258+L258)-#REF!</f>
        <v>#REF!</v>
      </c>
      <c r="W258" t="e">
        <f>(F258+O258)-#REF!</f>
        <v>#REF!</v>
      </c>
    </row>
    <row r="259" spans="2:23" x14ac:dyDescent="0.25">
      <c r="B259" s="105">
        <v>45225</v>
      </c>
      <c r="C259" s="2" t="e">
        <f t="shared" si="35"/>
        <v>#REF!</v>
      </c>
      <c r="E259" s="105">
        <v>45225</v>
      </c>
      <c r="H259" s="105">
        <v>45225</v>
      </c>
      <c r="I259" s="2" t="e">
        <f t="shared" si="36"/>
        <v>#REF!</v>
      </c>
      <c r="K259" s="105">
        <v>45225</v>
      </c>
      <c r="L259" s="2" t="e">
        <f t="shared" si="37"/>
        <v>#REF!</v>
      </c>
      <c r="N259" s="105">
        <v>45225</v>
      </c>
      <c r="O259" s="2" t="e">
        <f t="shared" si="38"/>
        <v>#REF!</v>
      </c>
      <c r="Q259" s="111">
        <v>45225</v>
      </c>
      <c r="R259" s="110">
        <f>COUNTIFS(Tableau65[[Date ]],$Q259,Tableau65[Catégorie demande],'Compteur R'!R$5,Tableau65[Statut],'Compteur R'!$R$4)</f>
        <v>0</v>
      </c>
      <c r="S259" s="110">
        <f>COUNTIFS(Tableau65[[Date ]],$Q259,Tableau65[Catégorie demande],'Compteur R'!S$5,Tableau65[Statut],'Compteur R'!$R$4)</f>
        <v>0</v>
      </c>
      <c r="U259" t="e">
        <f t="shared" si="39"/>
        <v>#REF!</v>
      </c>
      <c r="V259" t="e">
        <f>(C259+L259)-#REF!</f>
        <v>#REF!</v>
      </c>
      <c r="W259" t="e">
        <f>(F259+O259)-#REF!</f>
        <v>#REF!</v>
      </c>
    </row>
    <row r="260" spans="2:23" x14ac:dyDescent="0.25">
      <c r="B260" s="105">
        <v>45226</v>
      </c>
      <c r="C260" s="2" t="e">
        <f t="shared" si="35"/>
        <v>#REF!</v>
      </c>
      <c r="E260" s="105">
        <v>45226</v>
      </c>
      <c r="H260" s="105">
        <v>45226</v>
      </c>
      <c r="I260" s="2" t="e">
        <f t="shared" si="36"/>
        <v>#REF!</v>
      </c>
      <c r="K260" s="105">
        <v>45226</v>
      </c>
      <c r="L260" s="2" t="e">
        <f t="shared" si="37"/>
        <v>#REF!</v>
      </c>
      <c r="N260" s="105">
        <v>45226</v>
      </c>
      <c r="O260" s="2" t="e">
        <f t="shared" si="38"/>
        <v>#REF!</v>
      </c>
      <c r="Q260" s="111">
        <v>45226</v>
      </c>
      <c r="R260" s="110">
        <f>COUNTIFS(Tableau65[[Date ]],$Q260,Tableau65[Catégorie demande],'Compteur R'!R$5,Tableau65[Statut],'Compteur R'!$R$4)</f>
        <v>0</v>
      </c>
      <c r="S260" s="110">
        <f>COUNTIFS(Tableau65[[Date ]],$Q260,Tableau65[Catégorie demande],'Compteur R'!S$5,Tableau65[Statut],'Compteur R'!$R$4)</f>
        <v>0</v>
      </c>
      <c r="U260" t="e">
        <f t="shared" si="39"/>
        <v>#REF!</v>
      </c>
      <c r="V260" t="e">
        <f>(C260+L260)-#REF!</f>
        <v>#REF!</v>
      </c>
      <c r="W260" t="e">
        <f>(F260+O260)-#REF!</f>
        <v>#REF!</v>
      </c>
    </row>
    <row r="261" spans="2:23" x14ac:dyDescent="0.25">
      <c r="B261" s="105">
        <v>45227</v>
      </c>
      <c r="C261" s="2" t="e">
        <f t="shared" si="35"/>
        <v>#REF!</v>
      </c>
      <c r="E261" s="105">
        <v>45227</v>
      </c>
      <c r="H261" s="105">
        <v>45227</v>
      </c>
      <c r="I261" s="2" t="e">
        <f t="shared" si="36"/>
        <v>#REF!</v>
      </c>
      <c r="K261" s="105">
        <v>45227</v>
      </c>
      <c r="L261" s="2" t="e">
        <f t="shared" si="37"/>
        <v>#REF!</v>
      </c>
      <c r="N261" s="105">
        <v>45227</v>
      </c>
      <c r="O261" s="2" t="e">
        <f t="shared" si="38"/>
        <v>#REF!</v>
      </c>
      <c r="Q261" s="111">
        <v>45227</v>
      </c>
      <c r="R261" s="110">
        <f>COUNTIFS(Tableau65[[Date ]],$Q261,Tableau65[Catégorie demande],'Compteur R'!R$5,Tableau65[Statut],'Compteur R'!$R$4)</f>
        <v>0</v>
      </c>
      <c r="S261" s="110">
        <f>COUNTIFS(Tableau65[[Date ]],$Q261,Tableau65[Catégorie demande],'Compteur R'!S$5,Tableau65[Statut],'Compteur R'!$R$4)</f>
        <v>0</v>
      </c>
      <c r="U261" t="e">
        <f t="shared" si="39"/>
        <v>#REF!</v>
      </c>
      <c r="V261" t="e">
        <f>(C261+L261)-#REF!</f>
        <v>#REF!</v>
      </c>
      <c r="W261" t="e">
        <f>(F261+O261)-#REF!</f>
        <v>#REF!</v>
      </c>
    </row>
    <row r="262" spans="2:23" x14ac:dyDescent="0.25">
      <c r="B262" s="105">
        <v>45228</v>
      </c>
      <c r="C262" s="2" t="e">
        <f t="shared" si="35"/>
        <v>#REF!</v>
      </c>
      <c r="E262" s="105">
        <v>45228</v>
      </c>
      <c r="H262" s="105">
        <v>45228</v>
      </c>
      <c r="I262" s="2" t="e">
        <f t="shared" si="36"/>
        <v>#REF!</v>
      </c>
      <c r="K262" s="105">
        <v>45228</v>
      </c>
      <c r="L262" s="2" t="e">
        <f t="shared" si="37"/>
        <v>#REF!</v>
      </c>
      <c r="N262" s="105">
        <v>45228</v>
      </c>
      <c r="O262" s="2" t="e">
        <f t="shared" si="38"/>
        <v>#REF!</v>
      </c>
      <c r="Q262" s="111">
        <v>45228</v>
      </c>
      <c r="R262" s="110">
        <f>COUNTIFS(Tableau65[[Date ]],$Q262,Tableau65[Catégorie demande],'Compteur R'!R$5,Tableau65[Statut],'Compteur R'!$R$4)</f>
        <v>0</v>
      </c>
      <c r="S262" s="110">
        <f>COUNTIFS(Tableau65[[Date ]],$Q262,Tableau65[Catégorie demande],'Compteur R'!S$5,Tableau65[Statut],'Compteur R'!$R$4)</f>
        <v>0</v>
      </c>
      <c r="U262" t="e">
        <f t="shared" si="39"/>
        <v>#REF!</v>
      </c>
      <c r="V262" t="e">
        <f>(C262+L262)-#REF!</f>
        <v>#REF!</v>
      </c>
      <c r="W262" t="e">
        <f>(F262+O262)-#REF!</f>
        <v>#REF!</v>
      </c>
    </row>
    <row r="263" spans="2:23" x14ac:dyDescent="0.25">
      <c r="B263" s="105">
        <v>45229</v>
      </c>
      <c r="C263" s="2" t="e">
        <f t="shared" si="35"/>
        <v>#REF!</v>
      </c>
      <c r="E263" s="105">
        <v>45229</v>
      </c>
      <c r="H263" s="105">
        <v>45229</v>
      </c>
      <c r="I263" s="2" t="e">
        <f t="shared" si="36"/>
        <v>#REF!</v>
      </c>
      <c r="K263" s="105">
        <v>45229</v>
      </c>
      <c r="L263" s="2" t="e">
        <f t="shared" si="37"/>
        <v>#REF!</v>
      </c>
      <c r="N263" s="105">
        <v>45229</v>
      </c>
      <c r="O263" s="2" t="e">
        <f t="shared" si="38"/>
        <v>#REF!</v>
      </c>
      <c r="Q263" s="111">
        <v>45229</v>
      </c>
      <c r="R263" s="110">
        <f>COUNTIFS(Tableau65[[Date ]],$Q263,Tableau65[Catégorie demande],'Compteur R'!R$5,Tableau65[Statut],'Compteur R'!$R$4)</f>
        <v>0</v>
      </c>
      <c r="S263" s="110">
        <f>COUNTIFS(Tableau65[[Date ]],$Q263,Tableau65[Catégorie demande],'Compteur R'!S$5,Tableau65[Statut],'Compteur R'!$R$4)</f>
        <v>0</v>
      </c>
      <c r="U263" t="e">
        <f t="shared" si="39"/>
        <v>#REF!</v>
      </c>
      <c r="V263" t="e">
        <f>(C263+L263)-#REF!</f>
        <v>#REF!</v>
      </c>
      <c r="W263" t="e">
        <f>(F263+O263)-#REF!</f>
        <v>#REF!</v>
      </c>
    </row>
    <row r="264" spans="2:23" ht="15.75" thickBot="1" x14ac:dyDescent="0.3">
      <c r="B264" s="105">
        <v>45230</v>
      </c>
      <c r="C264" s="2" t="e">
        <f t="shared" si="35"/>
        <v>#REF!</v>
      </c>
      <c r="E264" s="105">
        <v>45230</v>
      </c>
      <c r="H264" s="105">
        <v>45230</v>
      </c>
      <c r="I264" s="2" t="e">
        <f t="shared" si="36"/>
        <v>#REF!</v>
      </c>
      <c r="K264" s="105">
        <v>45230</v>
      </c>
      <c r="L264" s="2" t="e">
        <f t="shared" si="37"/>
        <v>#REF!</v>
      </c>
      <c r="N264" s="105">
        <v>45230</v>
      </c>
      <c r="O264" s="2" t="e">
        <f t="shared" si="38"/>
        <v>#REF!</v>
      </c>
      <c r="Q264" s="111">
        <v>45230</v>
      </c>
      <c r="R264" s="110">
        <f>COUNTIFS(Tableau65[[Date ]],$Q264,Tableau65[Catégorie demande],'Compteur R'!R$5,Tableau65[Statut],'Compteur R'!$R$4)</f>
        <v>0</v>
      </c>
      <c r="S264" s="110">
        <f>COUNTIFS(Tableau65[[Date ]],$Q264,Tableau65[Catégorie demande],'Compteur R'!S$5,Tableau65[Statut],'Compteur R'!$R$4)</f>
        <v>0</v>
      </c>
      <c r="U264" t="e">
        <f t="shared" si="39"/>
        <v>#REF!</v>
      </c>
      <c r="V264" t="e">
        <f>(C264+L264)-#REF!</f>
        <v>#REF!</v>
      </c>
      <c r="W264" t="e">
        <f>(F264+O264)-#REF!</f>
        <v>#REF!</v>
      </c>
    </row>
    <row r="265" spans="2:23" ht="15.75" thickBot="1" x14ac:dyDescent="0.3">
      <c r="B265" s="107" t="s">
        <v>6</v>
      </c>
      <c r="C265" s="108" t="e">
        <f>SUM(C234:C264)</f>
        <v>#REF!</v>
      </c>
      <c r="E265" s="107" t="s">
        <v>6</v>
      </c>
      <c r="F265" s="108" t="e">
        <f>SUM(C265:E265)</f>
        <v>#REF!</v>
      </c>
      <c r="H265" s="107" t="s">
        <v>6</v>
      </c>
      <c r="I265" s="108" t="e">
        <f>SUM(I234:I264)</f>
        <v>#REF!</v>
      </c>
      <c r="K265" s="107" t="s">
        <v>6</v>
      </c>
      <c r="L265" s="108" t="e">
        <f>SUM(L234:L264)</f>
        <v>#REF!</v>
      </c>
      <c r="N265" s="107" t="s">
        <v>6</v>
      </c>
      <c r="O265" s="108" t="e">
        <f>SUM(O234:O264)</f>
        <v>#REF!</v>
      </c>
      <c r="Q265" s="112" t="s">
        <v>6</v>
      </c>
      <c r="U265" t="e">
        <f t="shared" si="39"/>
        <v>#REF!</v>
      </c>
      <c r="V265" t="e">
        <f>(C265+L265)-#REF!</f>
        <v>#REF!</v>
      </c>
      <c r="W265" t="e">
        <f>(F265+O265)-#REF!</f>
        <v>#REF!</v>
      </c>
    </row>
    <row r="266" spans="2:23" x14ac:dyDescent="0.25">
      <c r="B266" s="105"/>
      <c r="E266" s="105"/>
      <c r="H266" s="105"/>
      <c r="K266" s="105"/>
      <c r="N266" s="105"/>
      <c r="Q266" s="111"/>
    </row>
    <row r="267" spans="2:23" x14ac:dyDescent="0.25">
      <c r="B267" s="105">
        <v>45231</v>
      </c>
      <c r="C267" s="2" t="e">
        <f t="shared" ref="C267:C296" si="40">COUNTIF(DateMG,B267)</f>
        <v>#REF!</v>
      </c>
      <c r="E267" s="105">
        <v>45231</v>
      </c>
      <c r="H267" s="105">
        <v>45231</v>
      </c>
      <c r="I267" s="2" t="e">
        <f t="shared" ref="I267:I296" si="41">COUNTIF(DateGV2,H267)</f>
        <v>#REF!</v>
      </c>
      <c r="K267" s="105">
        <v>45231</v>
      </c>
      <c r="L267" s="2" t="e">
        <f t="shared" ref="L267:L296" si="42">COUNTIF(DateMG2,K267)</f>
        <v>#REF!</v>
      </c>
      <c r="N267" s="105">
        <v>45231</v>
      </c>
      <c r="O267" s="2" t="e">
        <f t="shared" ref="O267:O296" si="43">COUNTIF(DateMC2,N267)</f>
        <v>#REF!</v>
      </c>
      <c r="Q267" s="111">
        <v>45231</v>
      </c>
      <c r="R267" s="110">
        <f>COUNTIFS(Tableau65[[Date ]],$Q267,Tableau65[Catégorie demande],'Compteur R'!R$5,Tableau65[Statut],'Compteur R'!$R$4)</f>
        <v>0</v>
      </c>
      <c r="S267" s="110">
        <f>COUNTIFS(Tableau65[[Date ]],$Q267,Tableau65[Catégorie demande],'Compteur R'!S$5,Tableau65[Statut],'Compteur R'!$R$4)</f>
        <v>0</v>
      </c>
      <c r="U267" t="e">
        <f t="shared" ref="U267:U297" si="44">I267</f>
        <v>#REF!</v>
      </c>
      <c r="V267" t="e">
        <f>(C267+L267)-#REF!</f>
        <v>#REF!</v>
      </c>
      <c r="W267" t="e">
        <f>(F267+O267)-#REF!</f>
        <v>#REF!</v>
      </c>
    </row>
    <row r="268" spans="2:23" x14ac:dyDescent="0.25">
      <c r="B268" s="105">
        <v>45232</v>
      </c>
      <c r="C268" s="2" t="e">
        <f t="shared" si="40"/>
        <v>#REF!</v>
      </c>
      <c r="E268" s="105">
        <v>45232</v>
      </c>
      <c r="H268" s="105">
        <v>45232</v>
      </c>
      <c r="I268" s="2" t="e">
        <f t="shared" si="41"/>
        <v>#REF!</v>
      </c>
      <c r="K268" s="105">
        <v>45232</v>
      </c>
      <c r="L268" s="2" t="e">
        <f t="shared" si="42"/>
        <v>#REF!</v>
      </c>
      <c r="N268" s="105">
        <v>45232</v>
      </c>
      <c r="O268" s="2" t="e">
        <f t="shared" si="43"/>
        <v>#REF!</v>
      </c>
      <c r="Q268" s="111">
        <v>45232</v>
      </c>
      <c r="R268" s="110">
        <f>COUNTIFS(Tableau65[[Date ]],$Q268,Tableau65[Catégorie demande],'Compteur R'!R$5,Tableau65[Statut],'Compteur R'!$R$4)</f>
        <v>0</v>
      </c>
      <c r="S268" s="110">
        <f>COUNTIFS(Tableau65[[Date ]],$Q268,Tableau65[Catégorie demande],'Compteur R'!S$5,Tableau65[Statut],'Compteur R'!$R$4)</f>
        <v>0</v>
      </c>
      <c r="U268" t="e">
        <f t="shared" si="44"/>
        <v>#REF!</v>
      </c>
      <c r="V268" t="e">
        <f>(C268+L268)-#REF!</f>
        <v>#REF!</v>
      </c>
      <c r="W268" t="e">
        <f>(F268+O268)-#REF!</f>
        <v>#REF!</v>
      </c>
    </row>
    <row r="269" spans="2:23" x14ac:dyDescent="0.25">
      <c r="B269" s="105">
        <v>45233</v>
      </c>
      <c r="C269" s="2" t="e">
        <f t="shared" si="40"/>
        <v>#REF!</v>
      </c>
      <c r="E269" s="105">
        <v>45233</v>
      </c>
      <c r="H269" s="105">
        <v>45233</v>
      </c>
      <c r="I269" s="2" t="e">
        <f t="shared" si="41"/>
        <v>#REF!</v>
      </c>
      <c r="K269" s="105">
        <v>45233</v>
      </c>
      <c r="L269" s="2" t="e">
        <f t="shared" si="42"/>
        <v>#REF!</v>
      </c>
      <c r="N269" s="105">
        <v>45233</v>
      </c>
      <c r="O269" s="2" t="e">
        <f t="shared" si="43"/>
        <v>#REF!</v>
      </c>
      <c r="Q269" s="111">
        <v>45233</v>
      </c>
      <c r="R269" s="110">
        <f>COUNTIFS(Tableau65[[Date ]],$Q269,Tableau65[Catégorie demande],'Compteur R'!R$5,Tableau65[Statut],'Compteur R'!$R$4)</f>
        <v>0</v>
      </c>
      <c r="S269" s="110">
        <f>COUNTIFS(Tableau65[[Date ]],$Q269,Tableau65[Catégorie demande],'Compteur R'!S$5,Tableau65[Statut],'Compteur R'!$R$4)</f>
        <v>0</v>
      </c>
      <c r="U269" t="e">
        <f t="shared" si="44"/>
        <v>#REF!</v>
      </c>
      <c r="V269" t="e">
        <f>(C269+L269)-#REF!</f>
        <v>#REF!</v>
      </c>
      <c r="W269" t="e">
        <f>(F269+O269)-#REF!</f>
        <v>#REF!</v>
      </c>
    </row>
    <row r="270" spans="2:23" x14ac:dyDescent="0.25">
      <c r="B270" s="105">
        <v>45234</v>
      </c>
      <c r="C270" s="2" t="e">
        <f t="shared" si="40"/>
        <v>#REF!</v>
      </c>
      <c r="E270" s="105">
        <v>45234</v>
      </c>
      <c r="H270" s="105">
        <v>45234</v>
      </c>
      <c r="I270" s="2" t="e">
        <f t="shared" si="41"/>
        <v>#REF!</v>
      </c>
      <c r="K270" s="105">
        <v>45234</v>
      </c>
      <c r="L270" s="2" t="e">
        <f t="shared" si="42"/>
        <v>#REF!</v>
      </c>
      <c r="N270" s="105">
        <v>45234</v>
      </c>
      <c r="O270" s="2" t="e">
        <f t="shared" si="43"/>
        <v>#REF!</v>
      </c>
      <c r="Q270" s="111">
        <v>45234</v>
      </c>
      <c r="R270" s="110">
        <f>COUNTIFS(Tableau65[[Date ]],$Q270,Tableau65[Catégorie demande],'Compteur R'!R$5,Tableau65[Statut],'Compteur R'!$R$4)</f>
        <v>0</v>
      </c>
      <c r="S270" s="110">
        <f>COUNTIFS(Tableau65[[Date ]],$Q270,Tableau65[Catégorie demande],'Compteur R'!S$5,Tableau65[Statut],'Compteur R'!$R$4)</f>
        <v>0</v>
      </c>
      <c r="U270" t="e">
        <f t="shared" si="44"/>
        <v>#REF!</v>
      </c>
      <c r="V270" t="e">
        <f>(C270+L270)-#REF!</f>
        <v>#REF!</v>
      </c>
      <c r="W270" t="e">
        <f>(F270+O270)-#REF!</f>
        <v>#REF!</v>
      </c>
    </row>
    <row r="271" spans="2:23" x14ac:dyDescent="0.25">
      <c r="B271" s="105">
        <v>45235</v>
      </c>
      <c r="C271" s="2" t="e">
        <f t="shared" si="40"/>
        <v>#REF!</v>
      </c>
      <c r="E271" s="105">
        <v>45235</v>
      </c>
      <c r="H271" s="105">
        <v>45235</v>
      </c>
      <c r="I271" s="2" t="e">
        <f t="shared" si="41"/>
        <v>#REF!</v>
      </c>
      <c r="K271" s="105">
        <v>45235</v>
      </c>
      <c r="L271" s="2" t="e">
        <f t="shared" si="42"/>
        <v>#REF!</v>
      </c>
      <c r="N271" s="105">
        <v>45235</v>
      </c>
      <c r="O271" s="2" t="e">
        <f t="shared" si="43"/>
        <v>#REF!</v>
      </c>
      <c r="Q271" s="111">
        <v>45235</v>
      </c>
      <c r="R271" s="110">
        <f>COUNTIFS(Tableau65[[Date ]],$Q271,Tableau65[Catégorie demande],'Compteur R'!R$5,Tableau65[Statut],'Compteur R'!$R$4)</f>
        <v>0</v>
      </c>
      <c r="S271" s="110">
        <f>COUNTIFS(Tableau65[[Date ]],$Q271,Tableau65[Catégorie demande],'Compteur R'!S$5,Tableau65[Statut],'Compteur R'!$R$4)</f>
        <v>0</v>
      </c>
      <c r="U271" t="e">
        <f t="shared" si="44"/>
        <v>#REF!</v>
      </c>
      <c r="V271" t="e">
        <f>(C271+L271)-#REF!</f>
        <v>#REF!</v>
      </c>
      <c r="W271" t="e">
        <f>(F271+O271)-#REF!</f>
        <v>#REF!</v>
      </c>
    </row>
    <row r="272" spans="2:23" x14ac:dyDescent="0.25">
      <c r="B272" s="105">
        <v>45236</v>
      </c>
      <c r="C272" s="2" t="e">
        <f t="shared" si="40"/>
        <v>#REF!</v>
      </c>
      <c r="E272" s="105">
        <v>45236</v>
      </c>
      <c r="H272" s="105">
        <v>45236</v>
      </c>
      <c r="I272" s="2" t="e">
        <f t="shared" si="41"/>
        <v>#REF!</v>
      </c>
      <c r="K272" s="105">
        <v>45236</v>
      </c>
      <c r="L272" s="2" t="e">
        <f t="shared" si="42"/>
        <v>#REF!</v>
      </c>
      <c r="N272" s="105">
        <v>45236</v>
      </c>
      <c r="O272" s="2" t="e">
        <f t="shared" si="43"/>
        <v>#REF!</v>
      </c>
      <c r="Q272" s="111">
        <v>45236</v>
      </c>
      <c r="R272" s="110">
        <f>COUNTIFS(Tableau65[[Date ]],$Q272,Tableau65[Catégorie demande],'Compteur R'!R$5,Tableau65[Statut],'Compteur R'!$R$4)</f>
        <v>0</v>
      </c>
      <c r="S272" s="110">
        <f>COUNTIFS(Tableau65[[Date ]],$Q272,Tableau65[Catégorie demande],'Compteur R'!S$5,Tableau65[Statut],'Compteur R'!$R$4)</f>
        <v>0</v>
      </c>
      <c r="U272" t="e">
        <f t="shared" si="44"/>
        <v>#REF!</v>
      </c>
      <c r="V272" t="e">
        <f>(C272+L272)-#REF!</f>
        <v>#REF!</v>
      </c>
      <c r="W272" t="e">
        <f>(F272+O272)-#REF!</f>
        <v>#REF!</v>
      </c>
    </row>
    <row r="273" spans="2:23" x14ac:dyDescent="0.25">
      <c r="B273" s="105">
        <v>45237</v>
      </c>
      <c r="C273" s="2" t="e">
        <f t="shared" si="40"/>
        <v>#REF!</v>
      </c>
      <c r="E273" s="105">
        <v>45237</v>
      </c>
      <c r="H273" s="105">
        <v>45237</v>
      </c>
      <c r="I273" s="2" t="e">
        <f t="shared" si="41"/>
        <v>#REF!</v>
      </c>
      <c r="K273" s="105">
        <v>45237</v>
      </c>
      <c r="L273" s="2" t="e">
        <f t="shared" si="42"/>
        <v>#REF!</v>
      </c>
      <c r="N273" s="105">
        <v>45237</v>
      </c>
      <c r="O273" s="2" t="e">
        <f t="shared" si="43"/>
        <v>#REF!</v>
      </c>
      <c r="Q273" s="111">
        <v>45237</v>
      </c>
      <c r="R273" s="110">
        <f>COUNTIFS(Tableau65[[Date ]],$Q273,Tableau65[Catégorie demande],'Compteur R'!R$5,Tableau65[Statut],'Compteur R'!$R$4)</f>
        <v>0</v>
      </c>
      <c r="S273" s="110">
        <f>COUNTIFS(Tableau65[[Date ]],$Q273,Tableau65[Catégorie demande],'Compteur R'!S$5,Tableau65[Statut],'Compteur R'!$R$4)</f>
        <v>0</v>
      </c>
      <c r="U273" t="e">
        <f t="shared" si="44"/>
        <v>#REF!</v>
      </c>
      <c r="V273" t="e">
        <f>(C273+L273)-#REF!</f>
        <v>#REF!</v>
      </c>
      <c r="W273" t="e">
        <f>(F273+O273)-#REF!</f>
        <v>#REF!</v>
      </c>
    </row>
    <row r="274" spans="2:23" x14ac:dyDescent="0.25">
      <c r="B274" s="105">
        <v>45238</v>
      </c>
      <c r="C274" s="2" t="e">
        <f t="shared" si="40"/>
        <v>#REF!</v>
      </c>
      <c r="E274" s="105">
        <v>45238</v>
      </c>
      <c r="H274" s="105">
        <v>45238</v>
      </c>
      <c r="I274" s="2" t="e">
        <f t="shared" si="41"/>
        <v>#REF!</v>
      </c>
      <c r="K274" s="105">
        <v>45238</v>
      </c>
      <c r="L274" s="2" t="e">
        <f t="shared" si="42"/>
        <v>#REF!</v>
      </c>
      <c r="N274" s="105">
        <v>45238</v>
      </c>
      <c r="O274" s="2" t="e">
        <f t="shared" si="43"/>
        <v>#REF!</v>
      </c>
      <c r="Q274" s="111">
        <v>45238</v>
      </c>
      <c r="R274" s="110">
        <f>COUNTIFS(Tableau65[[Date ]],$Q274,Tableau65[Catégorie demande],'Compteur R'!R$5,Tableau65[Statut],'Compteur R'!$R$4)</f>
        <v>0</v>
      </c>
      <c r="S274" s="110">
        <f>COUNTIFS(Tableau65[[Date ]],$Q274,Tableau65[Catégorie demande],'Compteur R'!S$5,Tableau65[Statut],'Compteur R'!$R$4)</f>
        <v>0</v>
      </c>
      <c r="U274" t="e">
        <f t="shared" si="44"/>
        <v>#REF!</v>
      </c>
      <c r="V274" t="e">
        <f>(C274+L274)-#REF!</f>
        <v>#REF!</v>
      </c>
      <c r="W274" t="e">
        <f>(F274+O274)-#REF!</f>
        <v>#REF!</v>
      </c>
    </row>
    <row r="275" spans="2:23" x14ac:dyDescent="0.25">
      <c r="B275" s="105">
        <v>45239</v>
      </c>
      <c r="C275" s="2" t="e">
        <f t="shared" si="40"/>
        <v>#REF!</v>
      </c>
      <c r="E275" s="105">
        <v>45239</v>
      </c>
      <c r="H275" s="105">
        <v>45239</v>
      </c>
      <c r="I275" s="2" t="e">
        <f t="shared" si="41"/>
        <v>#REF!</v>
      </c>
      <c r="K275" s="105">
        <v>45239</v>
      </c>
      <c r="L275" s="2" t="e">
        <f t="shared" si="42"/>
        <v>#REF!</v>
      </c>
      <c r="N275" s="105">
        <v>45239</v>
      </c>
      <c r="O275" s="2" t="e">
        <f t="shared" si="43"/>
        <v>#REF!</v>
      </c>
      <c r="Q275" s="111">
        <v>45239</v>
      </c>
      <c r="R275" s="110">
        <f>COUNTIFS(Tableau65[[Date ]],$Q275,Tableau65[Catégorie demande],'Compteur R'!R$5,Tableau65[Statut],'Compteur R'!$R$4)</f>
        <v>0</v>
      </c>
      <c r="S275" s="110">
        <f>COUNTIFS(Tableau65[[Date ]],$Q275,Tableau65[Catégorie demande],'Compteur R'!S$5,Tableau65[Statut],'Compteur R'!$R$4)</f>
        <v>0</v>
      </c>
      <c r="U275" t="e">
        <f t="shared" si="44"/>
        <v>#REF!</v>
      </c>
      <c r="V275" t="e">
        <f>(C275+L275)-#REF!</f>
        <v>#REF!</v>
      </c>
      <c r="W275" t="e">
        <f>(F275+O275)-#REF!</f>
        <v>#REF!</v>
      </c>
    </row>
    <row r="276" spans="2:23" x14ac:dyDescent="0.25">
      <c r="B276" s="105">
        <v>45240</v>
      </c>
      <c r="C276" s="2" t="e">
        <f t="shared" si="40"/>
        <v>#REF!</v>
      </c>
      <c r="E276" s="105">
        <v>45240</v>
      </c>
      <c r="H276" s="105">
        <v>45240</v>
      </c>
      <c r="I276" s="2" t="e">
        <f t="shared" si="41"/>
        <v>#REF!</v>
      </c>
      <c r="K276" s="105">
        <v>45240</v>
      </c>
      <c r="L276" s="2" t="e">
        <f t="shared" si="42"/>
        <v>#REF!</v>
      </c>
      <c r="N276" s="105">
        <v>45240</v>
      </c>
      <c r="O276" s="2" t="e">
        <f t="shared" si="43"/>
        <v>#REF!</v>
      </c>
      <c r="Q276" s="111">
        <v>45240</v>
      </c>
      <c r="R276" s="110">
        <f>COUNTIFS(Tableau65[[Date ]],$Q276,Tableau65[Catégorie demande],'Compteur R'!R$5,Tableau65[Statut],'Compteur R'!$R$4)</f>
        <v>0</v>
      </c>
      <c r="S276" s="110">
        <f>COUNTIFS(Tableau65[[Date ]],$Q276,Tableau65[Catégorie demande],'Compteur R'!S$5,Tableau65[Statut],'Compteur R'!$R$4)</f>
        <v>0</v>
      </c>
      <c r="U276" t="e">
        <f t="shared" si="44"/>
        <v>#REF!</v>
      </c>
      <c r="V276" t="e">
        <f>(C276+L276)-#REF!</f>
        <v>#REF!</v>
      </c>
      <c r="W276" t="e">
        <f>(F276+O276)-#REF!</f>
        <v>#REF!</v>
      </c>
    </row>
    <row r="277" spans="2:23" x14ac:dyDescent="0.25">
      <c r="B277" s="105">
        <v>45241</v>
      </c>
      <c r="C277" s="2" t="e">
        <f t="shared" si="40"/>
        <v>#REF!</v>
      </c>
      <c r="E277" s="105">
        <v>45241</v>
      </c>
      <c r="H277" s="105">
        <v>45241</v>
      </c>
      <c r="I277" s="2" t="e">
        <f t="shared" si="41"/>
        <v>#REF!</v>
      </c>
      <c r="K277" s="105">
        <v>45241</v>
      </c>
      <c r="L277" s="2" t="e">
        <f t="shared" si="42"/>
        <v>#REF!</v>
      </c>
      <c r="N277" s="105">
        <v>45241</v>
      </c>
      <c r="O277" s="2" t="e">
        <f t="shared" si="43"/>
        <v>#REF!</v>
      </c>
      <c r="Q277" s="111">
        <v>45241</v>
      </c>
      <c r="R277" s="110">
        <f>COUNTIFS(Tableau65[[Date ]],$Q277,Tableau65[Catégorie demande],'Compteur R'!R$5,Tableau65[Statut],'Compteur R'!$R$4)</f>
        <v>0</v>
      </c>
      <c r="S277" s="110">
        <f>COUNTIFS(Tableau65[[Date ]],$Q277,Tableau65[Catégorie demande],'Compteur R'!S$5,Tableau65[Statut],'Compteur R'!$R$4)</f>
        <v>0</v>
      </c>
      <c r="U277" t="e">
        <f t="shared" si="44"/>
        <v>#REF!</v>
      </c>
      <c r="V277" t="e">
        <f>(C277+L277)-#REF!</f>
        <v>#REF!</v>
      </c>
      <c r="W277" t="e">
        <f>(F277+O277)-#REF!</f>
        <v>#REF!</v>
      </c>
    </row>
    <row r="278" spans="2:23" x14ac:dyDescent="0.25">
      <c r="B278" s="105">
        <v>45242</v>
      </c>
      <c r="C278" s="2" t="e">
        <f t="shared" si="40"/>
        <v>#REF!</v>
      </c>
      <c r="E278" s="105">
        <v>45242</v>
      </c>
      <c r="H278" s="105">
        <v>45242</v>
      </c>
      <c r="I278" s="2" t="e">
        <f t="shared" si="41"/>
        <v>#REF!</v>
      </c>
      <c r="K278" s="105">
        <v>45242</v>
      </c>
      <c r="L278" s="2" t="e">
        <f t="shared" si="42"/>
        <v>#REF!</v>
      </c>
      <c r="N278" s="105">
        <v>45242</v>
      </c>
      <c r="O278" s="2" t="e">
        <f t="shared" si="43"/>
        <v>#REF!</v>
      </c>
      <c r="Q278" s="111">
        <v>45242</v>
      </c>
      <c r="R278" s="110">
        <f>COUNTIFS(Tableau65[[Date ]],$Q278,Tableau65[Catégorie demande],'Compteur R'!R$5,Tableau65[Statut],'Compteur R'!$R$4)</f>
        <v>0</v>
      </c>
      <c r="S278" s="110">
        <f>COUNTIFS(Tableau65[[Date ]],$Q278,Tableau65[Catégorie demande],'Compteur R'!S$5,Tableau65[Statut],'Compteur R'!$R$4)</f>
        <v>0</v>
      </c>
      <c r="U278" t="e">
        <f t="shared" si="44"/>
        <v>#REF!</v>
      </c>
      <c r="V278" t="e">
        <f>(C278+L278)-#REF!</f>
        <v>#REF!</v>
      </c>
      <c r="W278" t="e">
        <f>(F278+O278)-#REF!</f>
        <v>#REF!</v>
      </c>
    </row>
    <row r="279" spans="2:23" x14ac:dyDescent="0.25">
      <c r="B279" s="105">
        <v>45243</v>
      </c>
      <c r="C279" s="2" t="e">
        <f t="shared" si="40"/>
        <v>#REF!</v>
      </c>
      <c r="E279" s="105">
        <v>45243</v>
      </c>
      <c r="H279" s="105">
        <v>45243</v>
      </c>
      <c r="I279" s="2" t="e">
        <f t="shared" si="41"/>
        <v>#REF!</v>
      </c>
      <c r="K279" s="105">
        <v>45243</v>
      </c>
      <c r="L279" s="2" t="e">
        <f t="shared" si="42"/>
        <v>#REF!</v>
      </c>
      <c r="N279" s="105">
        <v>45243</v>
      </c>
      <c r="O279" s="2" t="e">
        <f t="shared" si="43"/>
        <v>#REF!</v>
      </c>
      <c r="Q279" s="111">
        <v>45243</v>
      </c>
      <c r="R279" s="110">
        <f>COUNTIFS(Tableau65[[Date ]],$Q279,Tableau65[Catégorie demande],'Compteur R'!R$5,Tableau65[Statut],'Compteur R'!$R$4)</f>
        <v>0</v>
      </c>
      <c r="S279" s="110">
        <f>COUNTIFS(Tableau65[[Date ]],$Q279,Tableau65[Catégorie demande],'Compteur R'!S$5,Tableau65[Statut],'Compteur R'!$R$4)</f>
        <v>0</v>
      </c>
      <c r="U279" t="e">
        <f t="shared" si="44"/>
        <v>#REF!</v>
      </c>
      <c r="V279" t="e">
        <f>(C279+L279)-#REF!</f>
        <v>#REF!</v>
      </c>
      <c r="W279" t="e">
        <f>(F279+O279)-#REF!</f>
        <v>#REF!</v>
      </c>
    </row>
    <row r="280" spans="2:23" x14ac:dyDescent="0.25">
      <c r="B280" s="105">
        <v>45244</v>
      </c>
      <c r="C280" s="2" t="e">
        <f t="shared" si="40"/>
        <v>#REF!</v>
      </c>
      <c r="E280" s="105">
        <v>45244</v>
      </c>
      <c r="H280" s="105">
        <v>45244</v>
      </c>
      <c r="I280" s="2" t="e">
        <f t="shared" si="41"/>
        <v>#REF!</v>
      </c>
      <c r="K280" s="105">
        <v>45244</v>
      </c>
      <c r="L280" s="2" t="e">
        <f t="shared" si="42"/>
        <v>#REF!</v>
      </c>
      <c r="N280" s="105">
        <v>45244</v>
      </c>
      <c r="O280" s="2" t="e">
        <f t="shared" si="43"/>
        <v>#REF!</v>
      </c>
      <c r="Q280" s="111">
        <v>45244</v>
      </c>
      <c r="R280" s="110">
        <f>COUNTIFS(Tableau65[[Date ]],$Q280,Tableau65[Catégorie demande],'Compteur R'!R$5,Tableau65[Statut],'Compteur R'!$R$4)</f>
        <v>0</v>
      </c>
      <c r="S280" s="110">
        <f>COUNTIFS(Tableau65[[Date ]],$Q280,Tableau65[Catégorie demande],'Compteur R'!S$5,Tableau65[Statut],'Compteur R'!$R$4)</f>
        <v>0</v>
      </c>
      <c r="U280" t="e">
        <f t="shared" si="44"/>
        <v>#REF!</v>
      </c>
      <c r="V280" t="e">
        <f>(C280+L280)-#REF!</f>
        <v>#REF!</v>
      </c>
      <c r="W280" t="e">
        <f>(F280+O280)-#REF!</f>
        <v>#REF!</v>
      </c>
    </row>
    <row r="281" spans="2:23" x14ac:dyDescent="0.25">
      <c r="B281" s="105">
        <v>45245</v>
      </c>
      <c r="C281" s="2" t="e">
        <f t="shared" si="40"/>
        <v>#REF!</v>
      </c>
      <c r="E281" s="105">
        <v>45245</v>
      </c>
      <c r="H281" s="105">
        <v>45245</v>
      </c>
      <c r="I281" s="2" t="e">
        <f t="shared" si="41"/>
        <v>#REF!</v>
      </c>
      <c r="K281" s="105">
        <v>45245</v>
      </c>
      <c r="L281" s="2" t="e">
        <f t="shared" si="42"/>
        <v>#REF!</v>
      </c>
      <c r="N281" s="105">
        <v>45245</v>
      </c>
      <c r="O281" s="2" t="e">
        <f t="shared" si="43"/>
        <v>#REF!</v>
      </c>
      <c r="Q281" s="111">
        <v>45245</v>
      </c>
      <c r="R281" s="110">
        <f>COUNTIFS(Tableau65[[Date ]],$Q281,Tableau65[Catégorie demande],'Compteur R'!R$5,Tableau65[Statut],'Compteur R'!$R$4)</f>
        <v>0</v>
      </c>
      <c r="S281" s="110">
        <f>COUNTIFS(Tableau65[[Date ]],$Q281,Tableau65[Catégorie demande],'Compteur R'!S$5,Tableau65[Statut],'Compteur R'!$R$4)</f>
        <v>0</v>
      </c>
      <c r="U281" t="e">
        <f t="shared" si="44"/>
        <v>#REF!</v>
      </c>
      <c r="V281" t="e">
        <f>(C281+L281)-#REF!</f>
        <v>#REF!</v>
      </c>
      <c r="W281" t="e">
        <f>(F281+O281)-#REF!</f>
        <v>#REF!</v>
      </c>
    </row>
    <row r="282" spans="2:23" x14ac:dyDescent="0.25">
      <c r="B282" s="105">
        <v>45246</v>
      </c>
      <c r="C282" s="2" t="e">
        <f t="shared" si="40"/>
        <v>#REF!</v>
      </c>
      <c r="E282" s="105">
        <v>45246</v>
      </c>
      <c r="H282" s="105">
        <v>45246</v>
      </c>
      <c r="I282" s="2" t="e">
        <f t="shared" si="41"/>
        <v>#REF!</v>
      </c>
      <c r="K282" s="105">
        <v>45246</v>
      </c>
      <c r="L282" s="2" t="e">
        <f t="shared" si="42"/>
        <v>#REF!</v>
      </c>
      <c r="N282" s="105">
        <v>45246</v>
      </c>
      <c r="O282" s="2" t="e">
        <f t="shared" si="43"/>
        <v>#REF!</v>
      </c>
      <c r="Q282" s="111">
        <v>45246</v>
      </c>
      <c r="R282" s="110">
        <f>COUNTIFS(Tableau65[[Date ]],$Q282,Tableau65[Catégorie demande],'Compteur R'!R$5,Tableau65[Statut],'Compteur R'!$R$4)</f>
        <v>0</v>
      </c>
      <c r="S282" s="110">
        <f>COUNTIFS(Tableau65[[Date ]],$Q282,Tableau65[Catégorie demande],'Compteur R'!S$5,Tableau65[Statut],'Compteur R'!$R$4)</f>
        <v>0</v>
      </c>
      <c r="U282" t="e">
        <f t="shared" si="44"/>
        <v>#REF!</v>
      </c>
      <c r="V282" t="e">
        <f>(C282+L282)-#REF!</f>
        <v>#REF!</v>
      </c>
      <c r="W282" t="e">
        <f>(F282+O282)-#REF!</f>
        <v>#REF!</v>
      </c>
    </row>
    <row r="283" spans="2:23" x14ac:dyDescent="0.25">
      <c r="B283" s="105">
        <v>45247</v>
      </c>
      <c r="C283" s="2" t="e">
        <f t="shared" si="40"/>
        <v>#REF!</v>
      </c>
      <c r="E283" s="105">
        <v>45247</v>
      </c>
      <c r="H283" s="105">
        <v>45247</v>
      </c>
      <c r="I283" s="2" t="e">
        <f t="shared" si="41"/>
        <v>#REF!</v>
      </c>
      <c r="K283" s="105">
        <v>45247</v>
      </c>
      <c r="L283" s="2" t="e">
        <f t="shared" si="42"/>
        <v>#REF!</v>
      </c>
      <c r="N283" s="105">
        <v>45247</v>
      </c>
      <c r="O283" s="2" t="e">
        <f t="shared" si="43"/>
        <v>#REF!</v>
      </c>
      <c r="Q283" s="111">
        <v>45247</v>
      </c>
      <c r="R283" s="110">
        <f>COUNTIFS(Tableau65[[Date ]],$Q283,Tableau65[Catégorie demande],'Compteur R'!R$5,Tableau65[Statut],'Compteur R'!$R$4)</f>
        <v>0</v>
      </c>
      <c r="S283" s="110">
        <f>COUNTIFS(Tableau65[[Date ]],$Q283,Tableau65[Catégorie demande],'Compteur R'!S$5,Tableau65[Statut],'Compteur R'!$R$4)</f>
        <v>0</v>
      </c>
      <c r="U283" t="e">
        <f t="shared" si="44"/>
        <v>#REF!</v>
      </c>
      <c r="V283" t="e">
        <f>(C283+L283)-#REF!</f>
        <v>#REF!</v>
      </c>
      <c r="W283" t="e">
        <f>(F283+O283)-#REF!</f>
        <v>#REF!</v>
      </c>
    </row>
    <row r="284" spans="2:23" x14ac:dyDescent="0.25">
      <c r="B284" s="105">
        <v>45248</v>
      </c>
      <c r="C284" s="2" t="e">
        <f t="shared" si="40"/>
        <v>#REF!</v>
      </c>
      <c r="E284" s="105">
        <v>45248</v>
      </c>
      <c r="H284" s="105">
        <v>45248</v>
      </c>
      <c r="I284" s="2" t="e">
        <f t="shared" si="41"/>
        <v>#REF!</v>
      </c>
      <c r="K284" s="105">
        <v>45248</v>
      </c>
      <c r="L284" s="2" t="e">
        <f t="shared" si="42"/>
        <v>#REF!</v>
      </c>
      <c r="N284" s="105">
        <v>45248</v>
      </c>
      <c r="O284" s="2" t="e">
        <f t="shared" si="43"/>
        <v>#REF!</v>
      </c>
      <c r="Q284" s="111">
        <v>45248</v>
      </c>
      <c r="R284" s="110">
        <f>COUNTIFS(Tableau65[[Date ]],$Q284,Tableau65[Catégorie demande],'Compteur R'!R$5,Tableau65[Statut],'Compteur R'!$R$4)</f>
        <v>0</v>
      </c>
      <c r="S284" s="110">
        <f>COUNTIFS(Tableau65[[Date ]],$Q284,Tableau65[Catégorie demande],'Compteur R'!S$5,Tableau65[Statut],'Compteur R'!$R$4)</f>
        <v>0</v>
      </c>
      <c r="U284" t="e">
        <f t="shared" si="44"/>
        <v>#REF!</v>
      </c>
      <c r="V284" t="e">
        <f>(C284+L284)-#REF!</f>
        <v>#REF!</v>
      </c>
      <c r="W284" t="e">
        <f>(F284+O284)-#REF!</f>
        <v>#REF!</v>
      </c>
    </row>
    <row r="285" spans="2:23" x14ac:dyDescent="0.25">
      <c r="B285" s="105">
        <v>45249</v>
      </c>
      <c r="C285" s="2" t="e">
        <f t="shared" si="40"/>
        <v>#REF!</v>
      </c>
      <c r="E285" s="105">
        <v>45249</v>
      </c>
      <c r="H285" s="105">
        <v>45249</v>
      </c>
      <c r="I285" s="2" t="e">
        <f t="shared" si="41"/>
        <v>#REF!</v>
      </c>
      <c r="K285" s="105">
        <v>45249</v>
      </c>
      <c r="L285" s="2" t="e">
        <f t="shared" si="42"/>
        <v>#REF!</v>
      </c>
      <c r="N285" s="105">
        <v>45249</v>
      </c>
      <c r="O285" s="2" t="e">
        <f t="shared" si="43"/>
        <v>#REF!</v>
      </c>
      <c r="Q285" s="111">
        <v>45249</v>
      </c>
      <c r="R285" s="110">
        <f>COUNTIFS(Tableau65[[Date ]],$Q285,Tableau65[Catégorie demande],'Compteur R'!R$5,Tableau65[Statut],'Compteur R'!$R$4)</f>
        <v>0</v>
      </c>
      <c r="S285" s="110">
        <f>COUNTIFS(Tableau65[[Date ]],$Q285,Tableau65[Catégorie demande],'Compteur R'!S$5,Tableau65[Statut],'Compteur R'!$R$4)</f>
        <v>0</v>
      </c>
      <c r="U285" t="e">
        <f t="shared" si="44"/>
        <v>#REF!</v>
      </c>
      <c r="V285" t="e">
        <f>(C285+L285)-#REF!</f>
        <v>#REF!</v>
      </c>
      <c r="W285" t="e">
        <f>(F285+O285)-#REF!</f>
        <v>#REF!</v>
      </c>
    </row>
    <row r="286" spans="2:23" x14ac:dyDescent="0.25">
      <c r="B286" s="105">
        <v>45250</v>
      </c>
      <c r="C286" s="2" t="e">
        <f t="shared" si="40"/>
        <v>#REF!</v>
      </c>
      <c r="E286" s="105">
        <v>45250</v>
      </c>
      <c r="H286" s="105">
        <v>45250</v>
      </c>
      <c r="I286" s="2" t="e">
        <f t="shared" si="41"/>
        <v>#REF!</v>
      </c>
      <c r="K286" s="105">
        <v>45250</v>
      </c>
      <c r="L286" s="2" t="e">
        <f t="shared" si="42"/>
        <v>#REF!</v>
      </c>
      <c r="N286" s="105">
        <v>45250</v>
      </c>
      <c r="O286" s="2" t="e">
        <f t="shared" si="43"/>
        <v>#REF!</v>
      </c>
      <c r="Q286" s="111">
        <v>45250</v>
      </c>
      <c r="R286" s="110">
        <f>COUNTIFS(Tableau65[[Date ]],$Q286,Tableau65[Catégorie demande],'Compteur R'!R$5,Tableau65[Statut],'Compteur R'!$R$4)</f>
        <v>0</v>
      </c>
      <c r="S286" s="110">
        <f>COUNTIFS(Tableau65[[Date ]],$Q286,Tableau65[Catégorie demande],'Compteur R'!S$5,Tableau65[Statut],'Compteur R'!$R$4)</f>
        <v>0</v>
      </c>
      <c r="U286" t="e">
        <f t="shared" si="44"/>
        <v>#REF!</v>
      </c>
      <c r="V286" t="e">
        <f>(C286+L286)-#REF!</f>
        <v>#REF!</v>
      </c>
      <c r="W286" t="e">
        <f>(F286+O286)-#REF!</f>
        <v>#REF!</v>
      </c>
    </row>
    <row r="287" spans="2:23" x14ac:dyDescent="0.25">
      <c r="B287" s="105">
        <v>45251</v>
      </c>
      <c r="C287" s="2" t="e">
        <f t="shared" si="40"/>
        <v>#REF!</v>
      </c>
      <c r="E287" s="105">
        <v>45251</v>
      </c>
      <c r="H287" s="105">
        <v>45251</v>
      </c>
      <c r="I287" s="2" t="e">
        <f t="shared" si="41"/>
        <v>#REF!</v>
      </c>
      <c r="K287" s="105">
        <v>45251</v>
      </c>
      <c r="L287" s="2" t="e">
        <f t="shared" si="42"/>
        <v>#REF!</v>
      </c>
      <c r="N287" s="105">
        <v>45251</v>
      </c>
      <c r="O287" s="2" t="e">
        <f t="shared" si="43"/>
        <v>#REF!</v>
      </c>
      <c r="Q287" s="111">
        <v>45251</v>
      </c>
      <c r="R287" s="110">
        <f>COUNTIFS(Tableau65[[Date ]],$Q287,Tableau65[Catégorie demande],'Compteur R'!R$5,Tableau65[Statut],'Compteur R'!$R$4)</f>
        <v>0</v>
      </c>
      <c r="S287" s="110">
        <f>COUNTIFS(Tableau65[[Date ]],$Q287,Tableau65[Catégorie demande],'Compteur R'!S$5,Tableau65[Statut],'Compteur R'!$R$4)</f>
        <v>0</v>
      </c>
      <c r="U287" t="e">
        <f t="shared" si="44"/>
        <v>#REF!</v>
      </c>
      <c r="V287" t="e">
        <f>(C287+L287)-#REF!</f>
        <v>#REF!</v>
      </c>
      <c r="W287" t="e">
        <f>(F287+O287)-#REF!</f>
        <v>#REF!</v>
      </c>
    </row>
    <row r="288" spans="2:23" x14ac:dyDescent="0.25">
      <c r="B288" s="105">
        <v>45252</v>
      </c>
      <c r="C288" s="2" t="e">
        <f t="shared" si="40"/>
        <v>#REF!</v>
      </c>
      <c r="E288" s="105">
        <v>45252</v>
      </c>
      <c r="H288" s="105">
        <v>45252</v>
      </c>
      <c r="I288" s="2" t="e">
        <f t="shared" si="41"/>
        <v>#REF!</v>
      </c>
      <c r="K288" s="105">
        <v>45252</v>
      </c>
      <c r="L288" s="2" t="e">
        <f t="shared" si="42"/>
        <v>#REF!</v>
      </c>
      <c r="N288" s="105">
        <v>45252</v>
      </c>
      <c r="O288" s="2" t="e">
        <f t="shared" si="43"/>
        <v>#REF!</v>
      </c>
      <c r="Q288" s="111">
        <v>45252</v>
      </c>
      <c r="R288" s="110">
        <f>COUNTIFS(Tableau65[[Date ]],$Q288,Tableau65[Catégorie demande],'Compteur R'!R$5,Tableau65[Statut],'Compteur R'!$R$4)</f>
        <v>0</v>
      </c>
      <c r="S288" s="110">
        <f>COUNTIFS(Tableau65[[Date ]],$Q288,Tableau65[Catégorie demande],'Compteur R'!S$5,Tableau65[Statut],'Compteur R'!$R$4)</f>
        <v>0</v>
      </c>
      <c r="U288" t="e">
        <f t="shared" si="44"/>
        <v>#REF!</v>
      </c>
      <c r="V288" t="e">
        <f>(C288+L288)-#REF!</f>
        <v>#REF!</v>
      </c>
      <c r="W288" t="e">
        <f>(F288+O288)-#REF!</f>
        <v>#REF!</v>
      </c>
    </row>
    <row r="289" spans="2:23" x14ac:dyDescent="0.25">
      <c r="B289" s="105">
        <v>45253</v>
      </c>
      <c r="C289" s="2" t="e">
        <f t="shared" si="40"/>
        <v>#REF!</v>
      </c>
      <c r="E289" s="105">
        <v>45253</v>
      </c>
      <c r="H289" s="105">
        <v>45253</v>
      </c>
      <c r="I289" s="2" t="e">
        <f t="shared" si="41"/>
        <v>#REF!</v>
      </c>
      <c r="K289" s="105">
        <v>45253</v>
      </c>
      <c r="L289" s="2" t="e">
        <f t="shared" si="42"/>
        <v>#REF!</v>
      </c>
      <c r="N289" s="105">
        <v>45253</v>
      </c>
      <c r="O289" s="2" t="e">
        <f t="shared" si="43"/>
        <v>#REF!</v>
      </c>
      <c r="Q289" s="111">
        <v>45253</v>
      </c>
      <c r="R289" s="110">
        <f>COUNTIFS(Tableau65[[Date ]],$Q289,Tableau65[Catégorie demande],'Compteur R'!R$5,Tableau65[Statut],'Compteur R'!$R$4)</f>
        <v>0</v>
      </c>
      <c r="S289" s="110">
        <f>COUNTIFS(Tableau65[[Date ]],$Q289,Tableau65[Catégorie demande],'Compteur R'!S$5,Tableau65[Statut],'Compteur R'!$R$4)</f>
        <v>0</v>
      </c>
      <c r="U289" t="e">
        <f t="shared" si="44"/>
        <v>#REF!</v>
      </c>
      <c r="V289" t="e">
        <f>(C289+L289)-#REF!</f>
        <v>#REF!</v>
      </c>
      <c r="W289" t="e">
        <f>(F289+O289)-#REF!</f>
        <v>#REF!</v>
      </c>
    </row>
    <row r="290" spans="2:23" x14ac:dyDescent="0.25">
      <c r="B290" s="105">
        <v>45254</v>
      </c>
      <c r="C290" s="2" t="e">
        <f t="shared" si="40"/>
        <v>#REF!</v>
      </c>
      <c r="E290" s="105">
        <v>45254</v>
      </c>
      <c r="H290" s="105">
        <v>45254</v>
      </c>
      <c r="I290" s="2" t="e">
        <f t="shared" si="41"/>
        <v>#REF!</v>
      </c>
      <c r="K290" s="105">
        <v>45254</v>
      </c>
      <c r="L290" s="2" t="e">
        <f t="shared" si="42"/>
        <v>#REF!</v>
      </c>
      <c r="N290" s="105">
        <v>45254</v>
      </c>
      <c r="O290" s="2" t="e">
        <f t="shared" si="43"/>
        <v>#REF!</v>
      </c>
      <c r="Q290" s="111">
        <v>45254</v>
      </c>
      <c r="R290" s="110">
        <f>COUNTIFS(Tableau65[[Date ]],$Q290,Tableau65[Catégorie demande],'Compteur R'!R$5,Tableau65[Statut],'Compteur R'!$R$4)</f>
        <v>0</v>
      </c>
      <c r="S290" s="110">
        <f>COUNTIFS(Tableau65[[Date ]],$Q290,Tableau65[Catégorie demande],'Compteur R'!S$5,Tableau65[Statut],'Compteur R'!$R$4)</f>
        <v>0</v>
      </c>
      <c r="U290" t="e">
        <f t="shared" si="44"/>
        <v>#REF!</v>
      </c>
      <c r="V290" t="e">
        <f>(C290+L290)-#REF!</f>
        <v>#REF!</v>
      </c>
      <c r="W290" t="e">
        <f>(F290+O290)-#REF!</f>
        <v>#REF!</v>
      </c>
    </row>
    <row r="291" spans="2:23" x14ac:dyDescent="0.25">
      <c r="B291" s="105">
        <v>45255</v>
      </c>
      <c r="C291" s="2" t="e">
        <f t="shared" si="40"/>
        <v>#REF!</v>
      </c>
      <c r="E291" s="105">
        <v>45255</v>
      </c>
      <c r="H291" s="105">
        <v>45255</v>
      </c>
      <c r="I291" s="2" t="e">
        <f t="shared" si="41"/>
        <v>#REF!</v>
      </c>
      <c r="K291" s="105">
        <v>45255</v>
      </c>
      <c r="L291" s="2" t="e">
        <f t="shared" si="42"/>
        <v>#REF!</v>
      </c>
      <c r="N291" s="105">
        <v>45255</v>
      </c>
      <c r="O291" s="2" t="e">
        <f t="shared" si="43"/>
        <v>#REF!</v>
      </c>
      <c r="Q291" s="111">
        <v>45255</v>
      </c>
      <c r="R291" s="110">
        <f>COUNTIFS(Tableau65[[Date ]],$Q291,Tableau65[Catégorie demande],'Compteur R'!R$5,Tableau65[Statut],'Compteur R'!$R$4)</f>
        <v>0</v>
      </c>
      <c r="S291" s="110">
        <f>COUNTIFS(Tableau65[[Date ]],$Q291,Tableau65[Catégorie demande],'Compteur R'!S$5,Tableau65[Statut],'Compteur R'!$R$4)</f>
        <v>0</v>
      </c>
      <c r="U291" t="e">
        <f t="shared" si="44"/>
        <v>#REF!</v>
      </c>
      <c r="V291" t="e">
        <f>(C291+L291)-#REF!</f>
        <v>#REF!</v>
      </c>
      <c r="W291" t="e">
        <f>(F291+O291)-#REF!</f>
        <v>#REF!</v>
      </c>
    </row>
    <row r="292" spans="2:23" x14ac:dyDescent="0.25">
      <c r="B292" s="105">
        <v>45256</v>
      </c>
      <c r="C292" s="2" t="e">
        <f t="shared" si="40"/>
        <v>#REF!</v>
      </c>
      <c r="E292" s="105">
        <v>45256</v>
      </c>
      <c r="H292" s="105">
        <v>45256</v>
      </c>
      <c r="I292" s="2" t="e">
        <f t="shared" si="41"/>
        <v>#REF!</v>
      </c>
      <c r="K292" s="105">
        <v>45256</v>
      </c>
      <c r="L292" s="2" t="e">
        <f t="shared" si="42"/>
        <v>#REF!</v>
      </c>
      <c r="N292" s="105">
        <v>45256</v>
      </c>
      <c r="O292" s="2" t="e">
        <f t="shared" si="43"/>
        <v>#REF!</v>
      </c>
      <c r="Q292" s="111">
        <v>45256</v>
      </c>
      <c r="R292" s="110">
        <f>COUNTIFS(Tableau65[[Date ]],$Q292,Tableau65[Catégorie demande],'Compteur R'!R$5,Tableau65[Statut],'Compteur R'!$R$4)</f>
        <v>0</v>
      </c>
      <c r="S292" s="110">
        <f>COUNTIFS(Tableau65[[Date ]],$Q292,Tableau65[Catégorie demande],'Compteur R'!S$5,Tableau65[Statut],'Compteur R'!$R$4)</f>
        <v>0</v>
      </c>
      <c r="U292" t="e">
        <f t="shared" si="44"/>
        <v>#REF!</v>
      </c>
      <c r="V292" t="e">
        <f>(C292+L292)-#REF!</f>
        <v>#REF!</v>
      </c>
      <c r="W292" t="e">
        <f>(F292+O292)-#REF!</f>
        <v>#REF!</v>
      </c>
    </row>
    <row r="293" spans="2:23" x14ac:dyDescent="0.25">
      <c r="B293" s="105">
        <v>45257</v>
      </c>
      <c r="C293" s="2" t="e">
        <f t="shared" si="40"/>
        <v>#REF!</v>
      </c>
      <c r="E293" s="105">
        <v>45257</v>
      </c>
      <c r="H293" s="105">
        <v>45257</v>
      </c>
      <c r="I293" s="2" t="e">
        <f t="shared" si="41"/>
        <v>#REF!</v>
      </c>
      <c r="K293" s="105">
        <v>45257</v>
      </c>
      <c r="L293" s="2" t="e">
        <f t="shared" si="42"/>
        <v>#REF!</v>
      </c>
      <c r="N293" s="105">
        <v>45257</v>
      </c>
      <c r="O293" s="2" t="e">
        <f t="shared" si="43"/>
        <v>#REF!</v>
      </c>
      <c r="Q293" s="111">
        <v>45257</v>
      </c>
      <c r="R293" s="110">
        <f>COUNTIFS(Tableau65[[Date ]],$Q293,Tableau65[Catégorie demande],'Compteur R'!R$5,Tableau65[Statut],'Compteur R'!$R$4)</f>
        <v>0</v>
      </c>
      <c r="S293" s="110">
        <f>COUNTIFS(Tableau65[[Date ]],$Q293,Tableau65[Catégorie demande],'Compteur R'!S$5,Tableau65[Statut],'Compteur R'!$R$4)</f>
        <v>0</v>
      </c>
      <c r="U293" t="e">
        <f t="shared" si="44"/>
        <v>#REF!</v>
      </c>
      <c r="V293" t="e">
        <f>(C293+L293)-#REF!</f>
        <v>#REF!</v>
      </c>
      <c r="W293" t="e">
        <f>(F293+O293)-#REF!</f>
        <v>#REF!</v>
      </c>
    </row>
    <row r="294" spans="2:23" x14ac:dyDescent="0.25">
      <c r="B294" s="105">
        <v>45258</v>
      </c>
      <c r="C294" s="2" t="e">
        <f t="shared" si="40"/>
        <v>#REF!</v>
      </c>
      <c r="E294" s="105">
        <v>45258</v>
      </c>
      <c r="H294" s="105">
        <v>45258</v>
      </c>
      <c r="I294" s="2" t="e">
        <f t="shared" si="41"/>
        <v>#REF!</v>
      </c>
      <c r="K294" s="105">
        <v>45258</v>
      </c>
      <c r="L294" s="2" t="e">
        <f t="shared" si="42"/>
        <v>#REF!</v>
      </c>
      <c r="N294" s="105">
        <v>45258</v>
      </c>
      <c r="O294" s="2" t="e">
        <f t="shared" si="43"/>
        <v>#REF!</v>
      </c>
      <c r="Q294" s="111">
        <v>45258</v>
      </c>
      <c r="R294" s="110">
        <f>COUNTIFS(Tableau65[[Date ]],$Q294,Tableau65[Catégorie demande],'Compteur R'!R$5,Tableau65[Statut],'Compteur R'!$R$4)</f>
        <v>0</v>
      </c>
      <c r="S294" s="110">
        <f>COUNTIFS(Tableau65[[Date ]],$Q294,Tableau65[Catégorie demande],'Compteur R'!S$5,Tableau65[Statut],'Compteur R'!$R$4)</f>
        <v>0</v>
      </c>
      <c r="U294" t="e">
        <f t="shared" si="44"/>
        <v>#REF!</v>
      </c>
      <c r="V294" t="e">
        <f>(C294+L294)-#REF!</f>
        <v>#REF!</v>
      </c>
      <c r="W294" t="e">
        <f>(F294+O294)-#REF!</f>
        <v>#REF!</v>
      </c>
    </row>
    <row r="295" spans="2:23" x14ac:dyDescent="0.25">
      <c r="B295" s="105">
        <v>45259</v>
      </c>
      <c r="C295" s="2" t="e">
        <f t="shared" si="40"/>
        <v>#REF!</v>
      </c>
      <c r="E295" s="105">
        <v>45259</v>
      </c>
      <c r="H295" s="105">
        <v>45259</v>
      </c>
      <c r="I295" s="2" t="e">
        <f t="shared" si="41"/>
        <v>#REF!</v>
      </c>
      <c r="K295" s="105">
        <v>45259</v>
      </c>
      <c r="L295" s="2" t="e">
        <f t="shared" si="42"/>
        <v>#REF!</v>
      </c>
      <c r="N295" s="105">
        <v>45259</v>
      </c>
      <c r="O295" s="2" t="e">
        <f t="shared" si="43"/>
        <v>#REF!</v>
      </c>
      <c r="Q295" s="111">
        <v>45259</v>
      </c>
      <c r="R295" s="110">
        <f>COUNTIFS(Tableau65[[Date ]],$Q295,Tableau65[Catégorie demande],'Compteur R'!R$5,Tableau65[Statut],'Compteur R'!$R$4)</f>
        <v>0</v>
      </c>
      <c r="S295" s="110">
        <f>COUNTIFS(Tableau65[[Date ]],$Q295,Tableau65[Catégorie demande],'Compteur R'!S$5,Tableau65[Statut],'Compteur R'!$R$4)</f>
        <v>0</v>
      </c>
      <c r="U295" t="e">
        <f t="shared" si="44"/>
        <v>#REF!</v>
      </c>
      <c r="V295" t="e">
        <f>(C295+L295)-#REF!</f>
        <v>#REF!</v>
      </c>
      <c r="W295" t="e">
        <f>(F295+O295)-#REF!</f>
        <v>#REF!</v>
      </c>
    </row>
    <row r="296" spans="2:23" ht="15.75" thickBot="1" x14ac:dyDescent="0.3">
      <c r="B296" s="105">
        <v>45260</v>
      </c>
      <c r="C296" s="2" t="e">
        <f t="shared" si="40"/>
        <v>#REF!</v>
      </c>
      <c r="E296" s="105">
        <v>45260</v>
      </c>
      <c r="H296" s="105">
        <v>45260</v>
      </c>
      <c r="I296" s="2" t="e">
        <f t="shared" si="41"/>
        <v>#REF!</v>
      </c>
      <c r="K296" s="105">
        <v>45260</v>
      </c>
      <c r="L296" s="2" t="e">
        <f t="shared" si="42"/>
        <v>#REF!</v>
      </c>
      <c r="N296" s="105">
        <v>45260</v>
      </c>
      <c r="O296" s="2" t="e">
        <f t="shared" si="43"/>
        <v>#REF!</v>
      </c>
      <c r="Q296" s="111">
        <v>45260</v>
      </c>
      <c r="R296" s="110">
        <f>COUNTIFS(Tableau65[[Date ]],$Q296,Tableau65[Catégorie demande],'Compteur R'!R$5,Tableau65[Statut],'Compteur R'!$R$4)</f>
        <v>0</v>
      </c>
      <c r="S296" s="110">
        <f>COUNTIFS(Tableau65[[Date ]],$Q296,Tableau65[Catégorie demande],'Compteur R'!S$5,Tableau65[Statut],'Compteur R'!$R$4)</f>
        <v>0</v>
      </c>
      <c r="U296" t="e">
        <f t="shared" si="44"/>
        <v>#REF!</v>
      </c>
      <c r="V296" t="e">
        <f>(C296+L296)-#REF!</f>
        <v>#REF!</v>
      </c>
      <c r="W296" t="e">
        <f>(F296+O296)-#REF!</f>
        <v>#REF!</v>
      </c>
    </row>
    <row r="297" spans="2:23" ht="15.75" thickBot="1" x14ac:dyDescent="0.3">
      <c r="B297" s="107" t="s">
        <v>6</v>
      </c>
      <c r="C297" s="108" t="e">
        <f>SUM(C266:C296)</f>
        <v>#REF!</v>
      </c>
      <c r="E297" s="107" t="s">
        <v>6</v>
      </c>
      <c r="F297" s="108" t="e">
        <f>SUM(C297:E297)</f>
        <v>#REF!</v>
      </c>
      <c r="H297" s="107" t="s">
        <v>6</v>
      </c>
      <c r="I297" s="108" t="e">
        <f>SUM(I266:I296)</f>
        <v>#REF!</v>
      </c>
      <c r="K297" s="107" t="s">
        <v>6</v>
      </c>
      <c r="L297" s="108" t="e">
        <f>SUM(L266:L296)</f>
        <v>#REF!</v>
      </c>
      <c r="N297" s="107" t="s">
        <v>6</v>
      </c>
      <c r="O297" s="108" t="e">
        <f>SUM(O266:O296)</f>
        <v>#REF!</v>
      </c>
      <c r="Q297" s="112" t="s">
        <v>6</v>
      </c>
      <c r="U297" t="e">
        <f t="shared" si="44"/>
        <v>#REF!</v>
      </c>
      <c r="V297" t="e">
        <f>(C297+L297)-#REF!</f>
        <v>#REF!</v>
      </c>
      <c r="W297" t="e">
        <f>(F297+O297)-#REF!</f>
        <v>#REF!</v>
      </c>
    </row>
    <row r="298" spans="2:23" x14ac:dyDescent="0.25">
      <c r="B298" s="105"/>
      <c r="E298" s="105"/>
      <c r="H298" s="105"/>
      <c r="K298" s="105"/>
      <c r="N298" s="105"/>
      <c r="Q298" s="111"/>
    </row>
    <row r="299" spans="2:23" x14ac:dyDescent="0.25">
      <c r="B299" s="105">
        <v>45261</v>
      </c>
      <c r="C299" s="2" t="e">
        <f t="shared" ref="C299:C329" si="45">COUNTIF(DateMG,B299)</f>
        <v>#REF!</v>
      </c>
      <c r="E299" s="105">
        <v>45261</v>
      </c>
      <c r="H299" s="105">
        <v>45261</v>
      </c>
      <c r="I299" s="2" t="e">
        <f t="shared" ref="I299:I329" si="46">COUNTIF(DateGV2,H299)</f>
        <v>#REF!</v>
      </c>
      <c r="K299" s="105">
        <v>45261</v>
      </c>
      <c r="L299" s="2" t="e">
        <f t="shared" ref="L299:L329" si="47">COUNTIF(DateMG2,K299)</f>
        <v>#REF!</v>
      </c>
      <c r="N299" s="105">
        <v>45261</v>
      </c>
      <c r="O299" s="2" t="e">
        <f t="shared" ref="O299:O329" si="48">COUNTIF(DateMC2,N299)</f>
        <v>#REF!</v>
      </c>
      <c r="Q299" s="111">
        <v>45261</v>
      </c>
      <c r="R299" s="110">
        <f>COUNTIFS(Tableau65[[Date ]],$Q299,Tableau65[Catégorie demande],'Compteur R'!R$5,Tableau65[Statut],'Compteur R'!$R$4)</f>
        <v>0</v>
      </c>
      <c r="S299" s="110">
        <f>COUNTIFS(Tableau65[[Date ]],$Q299,Tableau65[Catégorie demande],'Compteur R'!S$5,Tableau65[Statut],'Compteur R'!$R$4)</f>
        <v>0</v>
      </c>
      <c r="U299" t="e">
        <f t="shared" ref="U299:U329" si="49">I299</f>
        <v>#REF!</v>
      </c>
      <c r="V299" t="e">
        <f>(C299+L299)-#REF!</f>
        <v>#REF!</v>
      </c>
      <c r="W299" t="e">
        <f>(F299+O299)-#REF!</f>
        <v>#REF!</v>
      </c>
    </row>
    <row r="300" spans="2:23" x14ac:dyDescent="0.25">
      <c r="B300" s="105">
        <v>45262</v>
      </c>
      <c r="C300" s="2" t="e">
        <f t="shared" si="45"/>
        <v>#REF!</v>
      </c>
      <c r="E300" s="105">
        <v>45262</v>
      </c>
      <c r="H300" s="105">
        <v>45262</v>
      </c>
      <c r="I300" s="2" t="e">
        <f t="shared" si="46"/>
        <v>#REF!</v>
      </c>
      <c r="K300" s="105">
        <v>45262</v>
      </c>
      <c r="L300" s="2" t="e">
        <f t="shared" si="47"/>
        <v>#REF!</v>
      </c>
      <c r="N300" s="105">
        <v>45262</v>
      </c>
      <c r="O300" s="2" t="e">
        <f t="shared" si="48"/>
        <v>#REF!</v>
      </c>
      <c r="Q300" s="111">
        <v>45262</v>
      </c>
      <c r="R300" s="110">
        <f>COUNTIFS(Tableau65[[Date ]],$Q300,Tableau65[Catégorie demande],'Compteur R'!R$5,Tableau65[Statut],'Compteur R'!$R$4)</f>
        <v>0</v>
      </c>
      <c r="S300" s="110">
        <f>COUNTIFS(Tableau65[[Date ]],$Q300,Tableau65[Catégorie demande],'Compteur R'!S$5,Tableau65[Statut],'Compteur R'!$R$4)</f>
        <v>0</v>
      </c>
      <c r="U300" t="e">
        <f t="shared" si="49"/>
        <v>#REF!</v>
      </c>
      <c r="V300" t="e">
        <f>(C300+L300)-#REF!</f>
        <v>#REF!</v>
      </c>
      <c r="W300" t="e">
        <f>(F300+O300)-#REF!</f>
        <v>#REF!</v>
      </c>
    </row>
    <row r="301" spans="2:23" x14ac:dyDescent="0.25">
      <c r="B301" s="105">
        <v>45263</v>
      </c>
      <c r="C301" s="2" t="e">
        <f t="shared" si="45"/>
        <v>#REF!</v>
      </c>
      <c r="E301" s="105">
        <v>45263</v>
      </c>
      <c r="H301" s="105">
        <v>45263</v>
      </c>
      <c r="I301" s="2" t="e">
        <f t="shared" si="46"/>
        <v>#REF!</v>
      </c>
      <c r="K301" s="105">
        <v>45263</v>
      </c>
      <c r="L301" s="2" t="e">
        <f t="shared" si="47"/>
        <v>#REF!</v>
      </c>
      <c r="N301" s="105">
        <v>45263</v>
      </c>
      <c r="O301" s="2" t="e">
        <f t="shared" si="48"/>
        <v>#REF!</v>
      </c>
      <c r="Q301" s="111">
        <v>45263</v>
      </c>
      <c r="R301" s="110">
        <f>COUNTIFS(Tableau65[[Date ]],$Q301,Tableau65[Catégorie demande],'Compteur R'!R$5,Tableau65[Statut],'Compteur R'!$R$4)</f>
        <v>0</v>
      </c>
      <c r="S301" s="110">
        <f>COUNTIFS(Tableau65[[Date ]],$Q301,Tableau65[Catégorie demande],'Compteur R'!S$5,Tableau65[Statut],'Compteur R'!$R$4)</f>
        <v>0</v>
      </c>
      <c r="U301" t="e">
        <f t="shared" si="49"/>
        <v>#REF!</v>
      </c>
      <c r="V301" t="e">
        <f>(C301+L301)-#REF!</f>
        <v>#REF!</v>
      </c>
      <c r="W301" t="e">
        <f>(F301+O301)-#REF!</f>
        <v>#REF!</v>
      </c>
    </row>
    <row r="302" spans="2:23" x14ac:dyDescent="0.25">
      <c r="B302" s="105">
        <v>45264</v>
      </c>
      <c r="C302" s="2" t="e">
        <f t="shared" si="45"/>
        <v>#REF!</v>
      </c>
      <c r="E302" s="105">
        <v>45264</v>
      </c>
      <c r="H302" s="105">
        <v>45264</v>
      </c>
      <c r="I302" s="2" t="e">
        <f t="shared" si="46"/>
        <v>#REF!</v>
      </c>
      <c r="K302" s="105">
        <v>45264</v>
      </c>
      <c r="L302" s="2" t="e">
        <f t="shared" si="47"/>
        <v>#REF!</v>
      </c>
      <c r="N302" s="105">
        <v>45264</v>
      </c>
      <c r="O302" s="2" t="e">
        <f t="shared" si="48"/>
        <v>#REF!</v>
      </c>
      <c r="Q302" s="111">
        <v>45264</v>
      </c>
      <c r="R302" s="110">
        <f>COUNTIFS(Tableau65[[Date ]],$Q302,Tableau65[Catégorie demande],'Compteur R'!R$5,Tableau65[Statut],'Compteur R'!$R$4)</f>
        <v>0</v>
      </c>
      <c r="S302" s="110">
        <f>COUNTIFS(Tableau65[[Date ]],$Q302,Tableau65[Catégorie demande],'Compteur R'!S$5,Tableau65[Statut],'Compteur R'!$R$4)</f>
        <v>0</v>
      </c>
      <c r="U302" t="e">
        <f t="shared" si="49"/>
        <v>#REF!</v>
      </c>
      <c r="V302" t="e">
        <f>(C302+L302)-#REF!</f>
        <v>#REF!</v>
      </c>
      <c r="W302" t="e">
        <f>(F302+O302)-#REF!</f>
        <v>#REF!</v>
      </c>
    </row>
    <row r="303" spans="2:23" x14ac:dyDescent="0.25">
      <c r="B303" s="105">
        <v>45265</v>
      </c>
      <c r="C303" s="2" t="e">
        <f t="shared" si="45"/>
        <v>#REF!</v>
      </c>
      <c r="E303" s="105">
        <v>45265</v>
      </c>
      <c r="H303" s="105">
        <v>45265</v>
      </c>
      <c r="I303" s="2" t="e">
        <f t="shared" si="46"/>
        <v>#REF!</v>
      </c>
      <c r="K303" s="105">
        <v>45265</v>
      </c>
      <c r="L303" s="2" t="e">
        <f t="shared" si="47"/>
        <v>#REF!</v>
      </c>
      <c r="N303" s="105">
        <v>45265</v>
      </c>
      <c r="O303" s="2" t="e">
        <f t="shared" si="48"/>
        <v>#REF!</v>
      </c>
      <c r="Q303" s="111">
        <v>45265</v>
      </c>
      <c r="R303" s="110">
        <f>COUNTIFS(Tableau65[[Date ]],$Q303,Tableau65[Catégorie demande],'Compteur R'!R$5,Tableau65[Statut],'Compteur R'!$R$4)</f>
        <v>0</v>
      </c>
      <c r="S303" s="110">
        <f>COUNTIFS(Tableau65[[Date ]],$Q303,Tableau65[Catégorie demande],'Compteur R'!S$5,Tableau65[Statut],'Compteur R'!$R$4)</f>
        <v>0</v>
      </c>
      <c r="U303" t="e">
        <f t="shared" si="49"/>
        <v>#REF!</v>
      </c>
      <c r="V303" t="e">
        <f>(C303+L303)-#REF!</f>
        <v>#REF!</v>
      </c>
      <c r="W303" t="e">
        <f>(F303+O303)-#REF!</f>
        <v>#REF!</v>
      </c>
    </row>
    <row r="304" spans="2:23" x14ac:dyDescent="0.25">
      <c r="B304" s="105">
        <v>45266</v>
      </c>
      <c r="C304" s="2" t="e">
        <f t="shared" si="45"/>
        <v>#REF!</v>
      </c>
      <c r="E304" s="105">
        <v>45266</v>
      </c>
      <c r="H304" s="105">
        <v>45266</v>
      </c>
      <c r="I304" s="2" t="e">
        <f t="shared" si="46"/>
        <v>#REF!</v>
      </c>
      <c r="K304" s="105">
        <v>45266</v>
      </c>
      <c r="L304" s="2" t="e">
        <f t="shared" si="47"/>
        <v>#REF!</v>
      </c>
      <c r="N304" s="105">
        <v>45266</v>
      </c>
      <c r="O304" s="2" t="e">
        <f t="shared" si="48"/>
        <v>#REF!</v>
      </c>
      <c r="Q304" s="111">
        <v>45266</v>
      </c>
      <c r="R304" s="110">
        <f>COUNTIFS(Tableau65[[Date ]],$Q304,Tableau65[Catégorie demande],'Compteur R'!R$5,Tableau65[Statut],'Compteur R'!$R$4)</f>
        <v>0</v>
      </c>
      <c r="S304" s="110">
        <f>COUNTIFS(Tableau65[[Date ]],$Q304,Tableau65[Catégorie demande],'Compteur R'!S$5,Tableau65[Statut],'Compteur R'!$R$4)</f>
        <v>0</v>
      </c>
      <c r="U304" t="e">
        <f t="shared" si="49"/>
        <v>#REF!</v>
      </c>
      <c r="V304" t="e">
        <f>(C304+L304)-#REF!</f>
        <v>#REF!</v>
      </c>
      <c r="W304" t="e">
        <f>(F304+O304)-#REF!</f>
        <v>#REF!</v>
      </c>
    </row>
    <row r="305" spans="2:23" x14ac:dyDescent="0.25">
      <c r="B305" s="105">
        <v>45267</v>
      </c>
      <c r="C305" s="2" t="e">
        <f t="shared" si="45"/>
        <v>#REF!</v>
      </c>
      <c r="E305" s="105">
        <v>45267</v>
      </c>
      <c r="H305" s="105">
        <v>45267</v>
      </c>
      <c r="I305" s="2" t="e">
        <f t="shared" si="46"/>
        <v>#REF!</v>
      </c>
      <c r="K305" s="105">
        <v>45267</v>
      </c>
      <c r="L305" s="2" t="e">
        <f t="shared" si="47"/>
        <v>#REF!</v>
      </c>
      <c r="N305" s="105">
        <v>45267</v>
      </c>
      <c r="O305" s="2" t="e">
        <f t="shared" si="48"/>
        <v>#REF!</v>
      </c>
      <c r="Q305" s="111">
        <v>45267</v>
      </c>
      <c r="R305" s="110">
        <f>COUNTIFS(Tableau65[[Date ]],$Q305,Tableau65[Catégorie demande],'Compteur R'!R$5,Tableau65[Statut],'Compteur R'!$R$4)</f>
        <v>0</v>
      </c>
      <c r="S305" s="110">
        <f>COUNTIFS(Tableau65[[Date ]],$Q305,Tableau65[Catégorie demande],'Compteur R'!S$5,Tableau65[Statut],'Compteur R'!$R$4)</f>
        <v>0</v>
      </c>
      <c r="U305" t="e">
        <f t="shared" si="49"/>
        <v>#REF!</v>
      </c>
      <c r="V305" t="e">
        <f>(C305+L305)-#REF!</f>
        <v>#REF!</v>
      </c>
      <c r="W305" t="e">
        <f>(F305+O305)-#REF!</f>
        <v>#REF!</v>
      </c>
    </row>
    <row r="306" spans="2:23" x14ac:dyDescent="0.25">
      <c r="B306" s="105">
        <v>45268</v>
      </c>
      <c r="C306" s="2" t="e">
        <f t="shared" si="45"/>
        <v>#REF!</v>
      </c>
      <c r="E306" s="105">
        <v>45268</v>
      </c>
      <c r="H306" s="105">
        <v>45268</v>
      </c>
      <c r="I306" s="2" t="e">
        <f t="shared" si="46"/>
        <v>#REF!</v>
      </c>
      <c r="K306" s="105">
        <v>45268</v>
      </c>
      <c r="L306" s="2" t="e">
        <f t="shared" si="47"/>
        <v>#REF!</v>
      </c>
      <c r="N306" s="105">
        <v>45268</v>
      </c>
      <c r="O306" s="2" t="e">
        <f t="shared" si="48"/>
        <v>#REF!</v>
      </c>
      <c r="Q306" s="111">
        <v>45268</v>
      </c>
      <c r="R306" s="110">
        <f>COUNTIFS(Tableau65[[Date ]],$Q306,Tableau65[Catégorie demande],'Compteur R'!R$5,Tableau65[Statut],'Compteur R'!$R$4)</f>
        <v>0</v>
      </c>
      <c r="S306" s="110">
        <f>COUNTIFS(Tableau65[[Date ]],$Q306,Tableau65[Catégorie demande],'Compteur R'!S$5,Tableau65[Statut],'Compteur R'!$R$4)</f>
        <v>0</v>
      </c>
      <c r="U306" t="e">
        <f t="shared" si="49"/>
        <v>#REF!</v>
      </c>
      <c r="V306" t="e">
        <f>(C306+L306)-#REF!</f>
        <v>#REF!</v>
      </c>
      <c r="W306" t="e">
        <f>(F306+O306)-#REF!</f>
        <v>#REF!</v>
      </c>
    </row>
    <row r="307" spans="2:23" x14ac:dyDescent="0.25">
      <c r="B307" s="105">
        <v>45269</v>
      </c>
      <c r="C307" s="2" t="e">
        <f t="shared" si="45"/>
        <v>#REF!</v>
      </c>
      <c r="E307" s="105">
        <v>45269</v>
      </c>
      <c r="H307" s="105">
        <v>45269</v>
      </c>
      <c r="I307" s="2" t="e">
        <f t="shared" si="46"/>
        <v>#REF!</v>
      </c>
      <c r="K307" s="105">
        <v>45269</v>
      </c>
      <c r="L307" s="2" t="e">
        <f t="shared" si="47"/>
        <v>#REF!</v>
      </c>
      <c r="N307" s="105">
        <v>45269</v>
      </c>
      <c r="O307" s="2" t="e">
        <f t="shared" si="48"/>
        <v>#REF!</v>
      </c>
      <c r="Q307" s="111">
        <v>45269</v>
      </c>
      <c r="R307" s="110">
        <f>COUNTIFS(Tableau65[[Date ]],$Q307,Tableau65[Catégorie demande],'Compteur R'!R$5,Tableau65[Statut],'Compteur R'!$R$4)</f>
        <v>0</v>
      </c>
      <c r="S307" s="110">
        <f>COUNTIFS(Tableau65[[Date ]],$Q307,Tableau65[Catégorie demande],'Compteur R'!S$5,Tableau65[Statut],'Compteur R'!$R$4)</f>
        <v>0</v>
      </c>
      <c r="U307" t="e">
        <f t="shared" si="49"/>
        <v>#REF!</v>
      </c>
      <c r="V307" t="e">
        <f>(C307+L307)-#REF!</f>
        <v>#REF!</v>
      </c>
      <c r="W307" t="e">
        <f>(F307+O307)-#REF!</f>
        <v>#REF!</v>
      </c>
    </row>
    <row r="308" spans="2:23" x14ac:dyDescent="0.25">
      <c r="B308" s="105">
        <v>45270</v>
      </c>
      <c r="C308" s="2" t="e">
        <f t="shared" si="45"/>
        <v>#REF!</v>
      </c>
      <c r="E308" s="105">
        <v>45270</v>
      </c>
      <c r="H308" s="105">
        <v>45270</v>
      </c>
      <c r="I308" s="2" t="e">
        <f t="shared" si="46"/>
        <v>#REF!</v>
      </c>
      <c r="K308" s="105">
        <v>45270</v>
      </c>
      <c r="L308" s="2" t="e">
        <f t="shared" si="47"/>
        <v>#REF!</v>
      </c>
      <c r="N308" s="105">
        <v>45270</v>
      </c>
      <c r="O308" s="2" t="e">
        <f t="shared" si="48"/>
        <v>#REF!</v>
      </c>
      <c r="Q308" s="111">
        <v>45270</v>
      </c>
      <c r="R308" s="110">
        <f>COUNTIFS(Tableau65[[Date ]],$Q308,Tableau65[Catégorie demande],'Compteur R'!R$5,Tableau65[Statut],'Compteur R'!$R$4)</f>
        <v>0</v>
      </c>
      <c r="S308" s="110">
        <f>COUNTIFS(Tableau65[[Date ]],$Q308,Tableau65[Catégorie demande],'Compteur R'!S$5,Tableau65[Statut],'Compteur R'!$R$4)</f>
        <v>0</v>
      </c>
      <c r="U308" t="e">
        <f t="shared" si="49"/>
        <v>#REF!</v>
      </c>
      <c r="V308" t="e">
        <f>(C308+L308)-#REF!</f>
        <v>#REF!</v>
      </c>
      <c r="W308" t="e">
        <f>(F308+O308)-#REF!</f>
        <v>#REF!</v>
      </c>
    </row>
    <row r="309" spans="2:23" x14ac:dyDescent="0.25">
      <c r="B309" s="105">
        <v>45271</v>
      </c>
      <c r="C309" s="2" t="e">
        <f t="shared" si="45"/>
        <v>#REF!</v>
      </c>
      <c r="E309" s="105">
        <v>45271</v>
      </c>
      <c r="H309" s="105">
        <v>45271</v>
      </c>
      <c r="I309" s="2" t="e">
        <f t="shared" si="46"/>
        <v>#REF!</v>
      </c>
      <c r="K309" s="105">
        <v>45271</v>
      </c>
      <c r="L309" s="2" t="e">
        <f t="shared" si="47"/>
        <v>#REF!</v>
      </c>
      <c r="N309" s="105">
        <v>45271</v>
      </c>
      <c r="O309" s="2" t="e">
        <f t="shared" si="48"/>
        <v>#REF!</v>
      </c>
      <c r="Q309" s="111">
        <v>45271</v>
      </c>
      <c r="R309" s="110">
        <f>COUNTIFS(Tableau65[[Date ]],$Q309,Tableau65[Catégorie demande],'Compteur R'!R$5,Tableau65[Statut],'Compteur R'!$R$4)</f>
        <v>0</v>
      </c>
      <c r="S309" s="110">
        <f>COUNTIFS(Tableau65[[Date ]],$Q309,Tableau65[Catégorie demande],'Compteur R'!S$5,Tableau65[Statut],'Compteur R'!$R$4)</f>
        <v>0</v>
      </c>
      <c r="U309" t="e">
        <f t="shared" si="49"/>
        <v>#REF!</v>
      </c>
      <c r="V309" t="e">
        <f>(C309+L309)-#REF!</f>
        <v>#REF!</v>
      </c>
      <c r="W309" t="e">
        <f>(F309+O309)-#REF!</f>
        <v>#REF!</v>
      </c>
    </row>
    <row r="310" spans="2:23" x14ac:dyDescent="0.25">
      <c r="B310" s="105">
        <v>45272</v>
      </c>
      <c r="C310" s="2" t="e">
        <f t="shared" si="45"/>
        <v>#REF!</v>
      </c>
      <c r="E310" s="105">
        <v>45272</v>
      </c>
      <c r="H310" s="105">
        <v>45272</v>
      </c>
      <c r="I310" s="2" t="e">
        <f t="shared" si="46"/>
        <v>#REF!</v>
      </c>
      <c r="K310" s="105">
        <v>45272</v>
      </c>
      <c r="L310" s="2" t="e">
        <f t="shared" si="47"/>
        <v>#REF!</v>
      </c>
      <c r="N310" s="105">
        <v>45272</v>
      </c>
      <c r="O310" s="2" t="e">
        <f t="shared" si="48"/>
        <v>#REF!</v>
      </c>
      <c r="Q310" s="111">
        <v>45272</v>
      </c>
      <c r="R310" s="110">
        <f>COUNTIFS(Tableau65[[Date ]],$Q310,Tableau65[Catégorie demande],'Compteur R'!R$5,Tableau65[Statut],'Compteur R'!$R$4)</f>
        <v>0</v>
      </c>
      <c r="S310" s="110">
        <f>COUNTIFS(Tableau65[[Date ]],$Q310,Tableau65[Catégorie demande],'Compteur R'!S$5,Tableau65[Statut],'Compteur R'!$R$4)</f>
        <v>0</v>
      </c>
      <c r="U310" t="e">
        <f t="shared" si="49"/>
        <v>#REF!</v>
      </c>
      <c r="V310" t="e">
        <f>(C310+L310)-#REF!</f>
        <v>#REF!</v>
      </c>
      <c r="W310" t="e">
        <f>(F310+O310)-#REF!</f>
        <v>#REF!</v>
      </c>
    </row>
    <row r="311" spans="2:23" x14ac:dyDescent="0.25">
      <c r="B311" s="105">
        <v>45273</v>
      </c>
      <c r="C311" s="2" t="e">
        <f t="shared" si="45"/>
        <v>#REF!</v>
      </c>
      <c r="E311" s="105">
        <v>45273</v>
      </c>
      <c r="H311" s="105">
        <v>45273</v>
      </c>
      <c r="I311" s="2" t="e">
        <f t="shared" si="46"/>
        <v>#REF!</v>
      </c>
      <c r="K311" s="105">
        <v>45273</v>
      </c>
      <c r="L311" s="2" t="e">
        <f t="shared" si="47"/>
        <v>#REF!</v>
      </c>
      <c r="N311" s="105">
        <v>45273</v>
      </c>
      <c r="O311" s="2" t="e">
        <f t="shared" si="48"/>
        <v>#REF!</v>
      </c>
      <c r="Q311" s="111">
        <v>45273</v>
      </c>
      <c r="R311" s="110">
        <f>COUNTIFS(Tableau65[[Date ]],$Q311,Tableau65[Catégorie demande],'Compteur R'!R$5,Tableau65[Statut],'Compteur R'!$R$4)</f>
        <v>0</v>
      </c>
      <c r="S311" s="110">
        <f>COUNTIFS(Tableau65[[Date ]],$Q311,Tableau65[Catégorie demande],'Compteur R'!S$5,Tableau65[Statut],'Compteur R'!$R$4)</f>
        <v>0</v>
      </c>
      <c r="U311" t="e">
        <f t="shared" si="49"/>
        <v>#REF!</v>
      </c>
      <c r="V311" t="e">
        <f>(C311+L311)-#REF!</f>
        <v>#REF!</v>
      </c>
      <c r="W311" t="e">
        <f>(F311+O311)-#REF!</f>
        <v>#REF!</v>
      </c>
    </row>
    <row r="312" spans="2:23" x14ac:dyDescent="0.25">
      <c r="B312" s="105">
        <v>45274</v>
      </c>
      <c r="C312" s="2" t="e">
        <f t="shared" si="45"/>
        <v>#REF!</v>
      </c>
      <c r="E312" s="105">
        <v>45274</v>
      </c>
      <c r="H312" s="105">
        <v>45274</v>
      </c>
      <c r="I312" s="2" t="e">
        <f t="shared" si="46"/>
        <v>#REF!</v>
      </c>
      <c r="K312" s="105">
        <v>45274</v>
      </c>
      <c r="L312" s="2" t="e">
        <f t="shared" si="47"/>
        <v>#REF!</v>
      </c>
      <c r="N312" s="105">
        <v>45274</v>
      </c>
      <c r="O312" s="2" t="e">
        <f t="shared" si="48"/>
        <v>#REF!</v>
      </c>
      <c r="Q312" s="111">
        <v>45274</v>
      </c>
      <c r="R312" s="110">
        <f>COUNTIFS(Tableau65[[Date ]],$Q312,Tableau65[Catégorie demande],'Compteur R'!R$5,Tableau65[Statut],'Compteur R'!$R$4)</f>
        <v>0</v>
      </c>
      <c r="S312" s="110">
        <f>COUNTIFS(Tableau65[[Date ]],$Q312,Tableau65[Catégorie demande],'Compteur R'!S$5,Tableau65[Statut],'Compteur R'!$R$4)</f>
        <v>0</v>
      </c>
      <c r="U312" t="e">
        <f t="shared" si="49"/>
        <v>#REF!</v>
      </c>
      <c r="V312" t="e">
        <f>(C312+L312)-#REF!</f>
        <v>#REF!</v>
      </c>
      <c r="W312" t="e">
        <f>(F312+O312)-#REF!</f>
        <v>#REF!</v>
      </c>
    </row>
    <row r="313" spans="2:23" x14ac:dyDescent="0.25">
      <c r="B313" s="105">
        <v>45275</v>
      </c>
      <c r="C313" s="2" t="e">
        <f t="shared" si="45"/>
        <v>#REF!</v>
      </c>
      <c r="E313" s="105">
        <v>45275</v>
      </c>
      <c r="H313" s="105">
        <v>45275</v>
      </c>
      <c r="I313" s="2" t="e">
        <f t="shared" si="46"/>
        <v>#REF!</v>
      </c>
      <c r="K313" s="105">
        <v>45275</v>
      </c>
      <c r="L313" s="2" t="e">
        <f t="shared" si="47"/>
        <v>#REF!</v>
      </c>
      <c r="N313" s="105">
        <v>45275</v>
      </c>
      <c r="O313" s="2" t="e">
        <f t="shared" si="48"/>
        <v>#REF!</v>
      </c>
      <c r="Q313" s="111">
        <v>45275</v>
      </c>
      <c r="R313" s="110">
        <f>COUNTIFS(Tableau65[[Date ]],$Q313,Tableau65[Catégorie demande],'Compteur R'!R$5,Tableau65[Statut],'Compteur R'!$R$4)</f>
        <v>0</v>
      </c>
      <c r="S313" s="110">
        <f>COUNTIFS(Tableau65[[Date ]],$Q313,Tableau65[Catégorie demande],'Compteur R'!S$5,Tableau65[Statut],'Compteur R'!$R$4)</f>
        <v>0</v>
      </c>
      <c r="U313" t="e">
        <f t="shared" si="49"/>
        <v>#REF!</v>
      </c>
      <c r="V313" t="e">
        <f>(C313+L313)-#REF!</f>
        <v>#REF!</v>
      </c>
      <c r="W313" t="e">
        <f>(F313+O313)-#REF!</f>
        <v>#REF!</v>
      </c>
    </row>
    <row r="314" spans="2:23" x14ac:dyDescent="0.25">
      <c r="B314" s="105">
        <v>45276</v>
      </c>
      <c r="C314" s="2" t="e">
        <f t="shared" si="45"/>
        <v>#REF!</v>
      </c>
      <c r="E314" s="105">
        <v>45276</v>
      </c>
      <c r="H314" s="105">
        <v>45276</v>
      </c>
      <c r="I314" s="2" t="e">
        <f t="shared" si="46"/>
        <v>#REF!</v>
      </c>
      <c r="K314" s="105">
        <v>45276</v>
      </c>
      <c r="L314" s="2" t="e">
        <f t="shared" si="47"/>
        <v>#REF!</v>
      </c>
      <c r="N314" s="105">
        <v>45276</v>
      </c>
      <c r="O314" s="2" t="e">
        <f t="shared" si="48"/>
        <v>#REF!</v>
      </c>
      <c r="Q314" s="111">
        <v>45276</v>
      </c>
      <c r="R314" s="110">
        <f>COUNTIFS(Tableau65[[Date ]],$Q314,Tableau65[Catégorie demande],'Compteur R'!R$5,Tableau65[Statut],'Compteur R'!$R$4)</f>
        <v>0</v>
      </c>
      <c r="S314" s="110">
        <f>COUNTIFS(Tableau65[[Date ]],$Q314,Tableau65[Catégorie demande],'Compteur R'!S$5,Tableau65[Statut],'Compteur R'!$R$4)</f>
        <v>0</v>
      </c>
      <c r="U314" t="e">
        <f t="shared" si="49"/>
        <v>#REF!</v>
      </c>
      <c r="V314" t="e">
        <f>(C314+L314)-#REF!</f>
        <v>#REF!</v>
      </c>
      <c r="W314" t="e">
        <f>(F314+O314)-#REF!</f>
        <v>#REF!</v>
      </c>
    </row>
    <row r="315" spans="2:23" x14ac:dyDescent="0.25">
      <c r="B315" s="105">
        <v>45277</v>
      </c>
      <c r="C315" s="2" t="e">
        <f t="shared" si="45"/>
        <v>#REF!</v>
      </c>
      <c r="E315" s="105">
        <v>45277</v>
      </c>
      <c r="H315" s="105">
        <v>45277</v>
      </c>
      <c r="I315" s="2" t="e">
        <f t="shared" si="46"/>
        <v>#REF!</v>
      </c>
      <c r="K315" s="105">
        <v>45277</v>
      </c>
      <c r="L315" s="2" t="e">
        <f t="shared" si="47"/>
        <v>#REF!</v>
      </c>
      <c r="N315" s="105">
        <v>45277</v>
      </c>
      <c r="O315" s="2" t="e">
        <f t="shared" si="48"/>
        <v>#REF!</v>
      </c>
      <c r="Q315" s="111">
        <v>45277</v>
      </c>
      <c r="R315" s="110">
        <f>COUNTIFS(Tableau65[[Date ]],$Q315,Tableau65[Catégorie demande],'Compteur R'!R$5,Tableau65[Statut],'Compteur R'!$R$4)</f>
        <v>0</v>
      </c>
      <c r="S315" s="110">
        <f>COUNTIFS(Tableau65[[Date ]],$Q315,Tableau65[Catégorie demande],'Compteur R'!S$5,Tableau65[Statut],'Compteur R'!$R$4)</f>
        <v>0</v>
      </c>
      <c r="U315" t="e">
        <f t="shared" si="49"/>
        <v>#REF!</v>
      </c>
      <c r="V315" t="e">
        <f>(C315+L315)-#REF!</f>
        <v>#REF!</v>
      </c>
      <c r="W315" t="e">
        <f>(F315+O315)-#REF!</f>
        <v>#REF!</v>
      </c>
    </row>
    <row r="316" spans="2:23" x14ac:dyDescent="0.25">
      <c r="B316" s="105">
        <v>45278</v>
      </c>
      <c r="C316" s="2" t="e">
        <f t="shared" si="45"/>
        <v>#REF!</v>
      </c>
      <c r="E316" s="105">
        <v>45278</v>
      </c>
      <c r="H316" s="105">
        <v>45278</v>
      </c>
      <c r="I316" s="2" t="e">
        <f t="shared" si="46"/>
        <v>#REF!</v>
      </c>
      <c r="K316" s="105">
        <v>45278</v>
      </c>
      <c r="L316" s="2" t="e">
        <f t="shared" si="47"/>
        <v>#REF!</v>
      </c>
      <c r="N316" s="105">
        <v>45278</v>
      </c>
      <c r="O316" s="2" t="e">
        <f t="shared" si="48"/>
        <v>#REF!</v>
      </c>
      <c r="Q316" s="111">
        <v>45278</v>
      </c>
      <c r="R316" s="110">
        <f>COUNTIFS(Tableau65[[Date ]],$Q316,Tableau65[Catégorie demande],'Compteur R'!R$5,Tableau65[Statut],'Compteur R'!$R$4)</f>
        <v>0</v>
      </c>
      <c r="S316" s="110">
        <f>COUNTIFS(Tableau65[[Date ]],$Q316,Tableau65[Catégorie demande],'Compteur R'!S$5,Tableau65[Statut],'Compteur R'!$R$4)</f>
        <v>0</v>
      </c>
      <c r="U316" t="e">
        <f t="shared" si="49"/>
        <v>#REF!</v>
      </c>
      <c r="V316" t="e">
        <f>(C316+L316)-#REF!</f>
        <v>#REF!</v>
      </c>
      <c r="W316" t="e">
        <f>(F316+O316)-#REF!</f>
        <v>#REF!</v>
      </c>
    </row>
    <row r="317" spans="2:23" x14ac:dyDescent="0.25">
      <c r="B317" s="105">
        <v>45279</v>
      </c>
      <c r="C317" s="2" t="e">
        <f t="shared" si="45"/>
        <v>#REF!</v>
      </c>
      <c r="E317" s="105">
        <v>45279</v>
      </c>
      <c r="H317" s="105">
        <v>45279</v>
      </c>
      <c r="I317" s="2" t="e">
        <f t="shared" si="46"/>
        <v>#REF!</v>
      </c>
      <c r="K317" s="105">
        <v>45279</v>
      </c>
      <c r="L317" s="2" t="e">
        <f t="shared" si="47"/>
        <v>#REF!</v>
      </c>
      <c r="N317" s="105">
        <v>45279</v>
      </c>
      <c r="O317" s="2" t="e">
        <f t="shared" si="48"/>
        <v>#REF!</v>
      </c>
      <c r="Q317" s="111">
        <v>45279</v>
      </c>
      <c r="R317" s="110">
        <f>COUNTIFS(Tableau65[[Date ]],$Q317,Tableau65[Catégorie demande],'Compteur R'!R$5,Tableau65[Statut],'Compteur R'!$R$4)</f>
        <v>0</v>
      </c>
      <c r="S317" s="110">
        <f>COUNTIFS(Tableau65[[Date ]],$Q317,Tableau65[Catégorie demande],'Compteur R'!S$5,Tableau65[Statut],'Compteur R'!$R$4)</f>
        <v>0</v>
      </c>
      <c r="U317" t="e">
        <f t="shared" si="49"/>
        <v>#REF!</v>
      </c>
      <c r="V317" t="e">
        <f>(C317+L317)-#REF!</f>
        <v>#REF!</v>
      </c>
      <c r="W317" t="e">
        <f>(F317+O317)-#REF!</f>
        <v>#REF!</v>
      </c>
    </row>
    <row r="318" spans="2:23" x14ac:dyDescent="0.25">
      <c r="B318" s="105">
        <v>45280</v>
      </c>
      <c r="C318" s="2" t="e">
        <f t="shared" si="45"/>
        <v>#REF!</v>
      </c>
      <c r="E318" s="105">
        <v>45280</v>
      </c>
      <c r="H318" s="105">
        <v>45280</v>
      </c>
      <c r="I318" s="2" t="e">
        <f t="shared" si="46"/>
        <v>#REF!</v>
      </c>
      <c r="K318" s="105">
        <v>45280</v>
      </c>
      <c r="L318" s="2" t="e">
        <f t="shared" si="47"/>
        <v>#REF!</v>
      </c>
      <c r="N318" s="105">
        <v>45280</v>
      </c>
      <c r="O318" s="2" t="e">
        <f t="shared" si="48"/>
        <v>#REF!</v>
      </c>
      <c r="Q318" s="111">
        <v>45280</v>
      </c>
      <c r="R318" s="110">
        <f>COUNTIFS(Tableau65[[Date ]],$Q318,Tableau65[Catégorie demande],'Compteur R'!R$5,Tableau65[Statut],'Compteur R'!$R$4)</f>
        <v>0</v>
      </c>
      <c r="S318" s="110">
        <f>COUNTIFS(Tableau65[[Date ]],$Q318,Tableau65[Catégorie demande],'Compteur R'!S$5,Tableau65[Statut],'Compteur R'!$R$4)</f>
        <v>0</v>
      </c>
      <c r="U318" t="e">
        <f t="shared" si="49"/>
        <v>#REF!</v>
      </c>
      <c r="V318" t="e">
        <f>(C318+L318)-#REF!</f>
        <v>#REF!</v>
      </c>
      <c r="W318" t="e">
        <f>(F318+O318)-#REF!</f>
        <v>#REF!</v>
      </c>
    </row>
    <row r="319" spans="2:23" x14ac:dyDescent="0.25">
      <c r="B319" s="105">
        <v>45281</v>
      </c>
      <c r="C319" s="2" t="e">
        <f t="shared" si="45"/>
        <v>#REF!</v>
      </c>
      <c r="E319" s="105">
        <v>45281</v>
      </c>
      <c r="H319" s="105">
        <v>45281</v>
      </c>
      <c r="I319" s="2" t="e">
        <f t="shared" si="46"/>
        <v>#REF!</v>
      </c>
      <c r="K319" s="105">
        <v>45281</v>
      </c>
      <c r="L319" s="2" t="e">
        <f t="shared" si="47"/>
        <v>#REF!</v>
      </c>
      <c r="N319" s="105">
        <v>45281</v>
      </c>
      <c r="O319" s="2" t="e">
        <f t="shared" si="48"/>
        <v>#REF!</v>
      </c>
      <c r="Q319" s="111">
        <v>45281</v>
      </c>
      <c r="R319" s="110">
        <f>COUNTIFS(Tableau65[[Date ]],$Q319,Tableau65[Catégorie demande],'Compteur R'!R$5,Tableau65[Statut],'Compteur R'!$R$4)</f>
        <v>0</v>
      </c>
      <c r="S319" s="110">
        <f>COUNTIFS(Tableau65[[Date ]],$Q319,Tableau65[Catégorie demande],'Compteur R'!S$5,Tableau65[Statut],'Compteur R'!$R$4)</f>
        <v>0</v>
      </c>
      <c r="U319" t="e">
        <f t="shared" si="49"/>
        <v>#REF!</v>
      </c>
      <c r="V319" t="e">
        <f>(C319+L319)-#REF!</f>
        <v>#REF!</v>
      </c>
      <c r="W319" t="e">
        <f>(F319+O319)-#REF!</f>
        <v>#REF!</v>
      </c>
    </row>
    <row r="320" spans="2:23" x14ac:dyDescent="0.25">
      <c r="B320" s="105">
        <v>45282</v>
      </c>
      <c r="C320" s="2" t="e">
        <f t="shared" si="45"/>
        <v>#REF!</v>
      </c>
      <c r="E320" s="105">
        <v>45282</v>
      </c>
      <c r="H320" s="105">
        <v>45282</v>
      </c>
      <c r="I320" s="2" t="e">
        <f t="shared" si="46"/>
        <v>#REF!</v>
      </c>
      <c r="K320" s="105">
        <v>45282</v>
      </c>
      <c r="L320" s="2" t="e">
        <f t="shared" si="47"/>
        <v>#REF!</v>
      </c>
      <c r="N320" s="105">
        <v>45282</v>
      </c>
      <c r="O320" s="2" t="e">
        <f t="shared" si="48"/>
        <v>#REF!</v>
      </c>
      <c r="Q320" s="111">
        <v>45282</v>
      </c>
      <c r="R320" s="110">
        <f>COUNTIFS(Tableau65[[Date ]],$Q320,Tableau65[Catégorie demande],'Compteur R'!R$5,Tableau65[Statut],'Compteur R'!$R$4)</f>
        <v>0</v>
      </c>
      <c r="S320" s="110">
        <f>COUNTIFS(Tableau65[[Date ]],$Q320,Tableau65[Catégorie demande],'Compteur R'!S$5,Tableau65[Statut],'Compteur R'!$R$4)</f>
        <v>0</v>
      </c>
      <c r="U320" t="e">
        <f t="shared" si="49"/>
        <v>#REF!</v>
      </c>
      <c r="V320" t="e">
        <f>(C320+L320)-#REF!</f>
        <v>#REF!</v>
      </c>
      <c r="W320" t="e">
        <f>(F320+O320)-#REF!</f>
        <v>#REF!</v>
      </c>
    </row>
    <row r="321" spans="2:23" x14ac:dyDescent="0.25">
      <c r="B321" s="105">
        <v>45283</v>
      </c>
      <c r="C321" s="2" t="e">
        <f t="shared" si="45"/>
        <v>#REF!</v>
      </c>
      <c r="E321" s="105">
        <v>45283</v>
      </c>
      <c r="H321" s="105">
        <v>45283</v>
      </c>
      <c r="I321" s="2" t="e">
        <f t="shared" si="46"/>
        <v>#REF!</v>
      </c>
      <c r="K321" s="105">
        <v>45283</v>
      </c>
      <c r="L321" s="2" t="e">
        <f t="shared" si="47"/>
        <v>#REF!</v>
      </c>
      <c r="N321" s="105">
        <v>45283</v>
      </c>
      <c r="O321" s="2" t="e">
        <f t="shared" si="48"/>
        <v>#REF!</v>
      </c>
      <c r="Q321" s="111">
        <v>45283</v>
      </c>
      <c r="R321" s="110">
        <f>COUNTIFS(Tableau65[[Date ]],$Q321,Tableau65[Catégorie demande],'Compteur R'!R$5,Tableau65[Statut],'Compteur R'!$R$4)</f>
        <v>0</v>
      </c>
      <c r="S321" s="110">
        <f>COUNTIFS(Tableau65[[Date ]],$Q321,Tableau65[Catégorie demande],'Compteur R'!S$5,Tableau65[Statut],'Compteur R'!$R$4)</f>
        <v>0</v>
      </c>
      <c r="U321" t="e">
        <f t="shared" si="49"/>
        <v>#REF!</v>
      </c>
      <c r="V321" t="e">
        <f>(C321+L321)-#REF!</f>
        <v>#REF!</v>
      </c>
      <c r="W321" t="e">
        <f>(F321+O321)-#REF!</f>
        <v>#REF!</v>
      </c>
    </row>
    <row r="322" spans="2:23" x14ac:dyDescent="0.25">
      <c r="B322" s="105">
        <v>45284</v>
      </c>
      <c r="C322" s="2" t="e">
        <f t="shared" si="45"/>
        <v>#REF!</v>
      </c>
      <c r="E322" s="105">
        <v>45284</v>
      </c>
      <c r="H322" s="105">
        <v>45284</v>
      </c>
      <c r="I322" s="2" t="e">
        <f t="shared" si="46"/>
        <v>#REF!</v>
      </c>
      <c r="K322" s="105">
        <v>45284</v>
      </c>
      <c r="L322" s="2" t="e">
        <f t="shared" si="47"/>
        <v>#REF!</v>
      </c>
      <c r="N322" s="105">
        <v>45284</v>
      </c>
      <c r="O322" s="2" t="e">
        <f t="shared" si="48"/>
        <v>#REF!</v>
      </c>
      <c r="Q322" s="111">
        <v>45284</v>
      </c>
      <c r="R322" s="110">
        <f>COUNTIFS(Tableau65[[Date ]],$Q322,Tableau65[Catégorie demande],'Compteur R'!R$5,Tableau65[Statut],'Compteur R'!$R$4)</f>
        <v>0</v>
      </c>
      <c r="S322" s="110">
        <f>COUNTIFS(Tableau65[[Date ]],$Q322,Tableau65[Catégorie demande],'Compteur R'!S$5,Tableau65[Statut],'Compteur R'!$R$4)</f>
        <v>0</v>
      </c>
      <c r="U322" t="e">
        <f t="shared" si="49"/>
        <v>#REF!</v>
      </c>
      <c r="V322" t="e">
        <f>(C322+L322)-#REF!</f>
        <v>#REF!</v>
      </c>
      <c r="W322" t="e">
        <f>(F322+O322)-#REF!</f>
        <v>#REF!</v>
      </c>
    </row>
    <row r="323" spans="2:23" x14ac:dyDescent="0.25">
      <c r="B323" s="105">
        <v>45285</v>
      </c>
      <c r="C323" s="2" t="e">
        <f t="shared" si="45"/>
        <v>#REF!</v>
      </c>
      <c r="E323" s="105">
        <v>45285</v>
      </c>
      <c r="H323" s="105">
        <v>45285</v>
      </c>
      <c r="I323" s="2" t="e">
        <f t="shared" si="46"/>
        <v>#REF!</v>
      </c>
      <c r="K323" s="105">
        <v>45285</v>
      </c>
      <c r="L323" s="2" t="e">
        <f t="shared" si="47"/>
        <v>#REF!</v>
      </c>
      <c r="N323" s="105">
        <v>45285</v>
      </c>
      <c r="O323" s="2" t="e">
        <f t="shared" si="48"/>
        <v>#REF!</v>
      </c>
      <c r="Q323" s="111">
        <v>45285</v>
      </c>
      <c r="R323" s="110">
        <f>COUNTIFS(Tableau65[[Date ]],$Q323,Tableau65[Catégorie demande],'Compteur R'!R$5,Tableau65[Statut],'Compteur R'!$R$4)</f>
        <v>0</v>
      </c>
      <c r="S323" s="110">
        <f>COUNTIFS(Tableau65[[Date ]],$Q323,Tableau65[Catégorie demande],'Compteur R'!S$5,Tableau65[Statut],'Compteur R'!$R$4)</f>
        <v>0</v>
      </c>
      <c r="U323" t="e">
        <f t="shared" si="49"/>
        <v>#REF!</v>
      </c>
      <c r="V323" t="e">
        <f>(C323+L323)-#REF!</f>
        <v>#REF!</v>
      </c>
      <c r="W323" t="e">
        <f>(F323+O323)-#REF!</f>
        <v>#REF!</v>
      </c>
    </row>
    <row r="324" spans="2:23" x14ac:dyDescent="0.25">
      <c r="B324" s="105">
        <v>45286</v>
      </c>
      <c r="C324" s="2" t="e">
        <f t="shared" si="45"/>
        <v>#REF!</v>
      </c>
      <c r="E324" s="105">
        <v>45286</v>
      </c>
      <c r="H324" s="105">
        <v>45286</v>
      </c>
      <c r="I324" s="2" t="e">
        <f t="shared" si="46"/>
        <v>#REF!</v>
      </c>
      <c r="K324" s="105">
        <v>45286</v>
      </c>
      <c r="L324" s="2" t="e">
        <f t="shared" si="47"/>
        <v>#REF!</v>
      </c>
      <c r="N324" s="105">
        <v>45286</v>
      </c>
      <c r="O324" s="2" t="e">
        <f t="shared" si="48"/>
        <v>#REF!</v>
      </c>
      <c r="Q324" s="111">
        <v>45286</v>
      </c>
      <c r="R324" s="110">
        <f>COUNTIFS(Tableau65[[Date ]],$Q324,Tableau65[Catégorie demande],'Compteur R'!R$5,Tableau65[Statut],'Compteur R'!$R$4)</f>
        <v>0</v>
      </c>
      <c r="S324" s="110">
        <f>COUNTIFS(Tableau65[[Date ]],$Q324,Tableau65[Catégorie demande],'Compteur R'!S$5,Tableau65[Statut],'Compteur R'!$R$4)</f>
        <v>0</v>
      </c>
      <c r="U324" t="e">
        <f t="shared" si="49"/>
        <v>#REF!</v>
      </c>
      <c r="V324" t="e">
        <f>(C324+L324)-#REF!</f>
        <v>#REF!</v>
      </c>
      <c r="W324" t="e">
        <f>(F324+O324)-#REF!</f>
        <v>#REF!</v>
      </c>
    </row>
    <row r="325" spans="2:23" x14ac:dyDescent="0.25">
      <c r="B325" s="105">
        <v>45287</v>
      </c>
      <c r="C325" s="2" t="e">
        <f t="shared" si="45"/>
        <v>#REF!</v>
      </c>
      <c r="E325" s="105">
        <v>45287</v>
      </c>
      <c r="H325" s="105">
        <v>45287</v>
      </c>
      <c r="I325" s="2" t="e">
        <f t="shared" si="46"/>
        <v>#REF!</v>
      </c>
      <c r="K325" s="105">
        <v>45287</v>
      </c>
      <c r="L325" s="2" t="e">
        <f t="shared" si="47"/>
        <v>#REF!</v>
      </c>
      <c r="N325" s="105">
        <v>45287</v>
      </c>
      <c r="O325" s="2" t="e">
        <f t="shared" si="48"/>
        <v>#REF!</v>
      </c>
      <c r="Q325" s="111">
        <v>45287</v>
      </c>
      <c r="R325" s="110">
        <f>COUNTIFS(Tableau65[[Date ]],$Q325,Tableau65[Catégorie demande],'Compteur R'!R$5,Tableau65[Statut],'Compteur R'!$R$4)</f>
        <v>0</v>
      </c>
      <c r="S325" s="110">
        <f>COUNTIFS(Tableau65[[Date ]],$Q325,Tableau65[Catégorie demande],'Compteur R'!S$5,Tableau65[Statut],'Compteur R'!$R$4)</f>
        <v>0</v>
      </c>
      <c r="U325" t="e">
        <f t="shared" si="49"/>
        <v>#REF!</v>
      </c>
      <c r="V325" t="e">
        <f>(C325+L325)-#REF!</f>
        <v>#REF!</v>
      </c>
      <c r="W325" t="e">
        <f>(F325+O325)-#REF!</f>
        <v>#REF!</v>
      </c>
    </row>
    <row r="326" spans="2:23" x14ac:dyDescent="0.25">
      <c r="B326" s="105">
        <v>45288</v>
      </c>
      <c r="C326" s="2" t="e">
        <f t="shared" si="45"/>
        <v>#REF!</v>
      </c>
      <c r="E326" s="105">
        <v>45288</v>
      </c>
      <c r="H326" s="105">
        <v>45288</v>
      </c>
      <c r="I326" s="2" t="e">
        <f t="shared" si="46"/>
        <v>#REF!</v>
      </c>
      <c r="K326" s="105">
        <v>45288</v>
      </c>
      <c r="L326" s="2" t="e">
        <f t="shared" si="47"/>
        <v>#REF!</v>
      </c>
      <c r="N326" s="105">
        <v>45288</v>
      </c>
      <c r="O326" s="2" t="e">
        <f t="shared" si="48"/>
        <v>#REF!</v>
      </c>
      <c r="Q326" s="111">
        <v>45288</v>
      </c>
      <c r="R326" s="110">
        <f>COUNTIFS(Tableau65[[Date ]],$Q326,Tableau65[Catégorie demande],'Compteur R'!R$5,Tableau65[Statut],'Compteur R'!$R$4)</f>
        <v>0</v>
      </c>
      <c r="S326" s="110">
        <f>COUNTIFS(Tableau65[[Date ]],$Q326,Tableau65[Catégorie demande],'Compteur R'!S$5,Tableau65[Statut],'Compteur R'!$R$4)</f>
        <v>0</v>
      </c>
      <c r="U326" t="e">
        <f t="shared" si="49"/>
        <v>#REF!</v>
      </c>
      <c r="V326" t="e">
        <f>(C326+L326)-#REF!</f>
        <v>#REF!</v>
      </c>
      <c r="W326" t="e">
        <f>(F326+O326)-#REF!</f>
        <v>#REF!</v>
      </c>
    </row>
    <row r="327" spans="2:23" x14ac:dyDescent="0.25">
      <c r="B327" s="105">
        <v>45289</v>
      </c>
      <c r="C327" s="2" t="e">
        <f t="shared" si="45"/>
        <v>#REF!</v>
      </c>
      <c r="E327" s="105">
        <v>45289</v>
      </c>
      <c r="H327" s="105">
        <v>45289</v>
      </c>
      <c r="I327" s="2" t="e">
        <f t="shared" si="46"/>
        <v>#REF!</v>
      </c>
      <c r="K327" s="105">
        <v>45289</v>
      </c>
      <c r="L327" s="2" t="e">
        <f t="shared" si="47"/>
        <v>#REF!</v>
      </c>
      <c r="N327" s="105">
        <v>45289</v>
      </c>
      <c r="O327" s="2" t="e">
        <f t="shared" si="48"/>
        <v>#REF!</v>
      </c>
      <c r="Q327" s="111">
        <v>45289</v>
      </c>
      <c r="R327" s="110">
        <f>COUNTIFS(Tableau65[[Date ]],$Q327,Tableau65[Catégorie demande],'Compteur R'!R$5,Tableau65[Statut],'Compteur R'!$R$4)</f>
        <v>0</v>
      </c>
      <c r="S327" s="110">
        <f>COUNTIFS(Tableau65[[Date ]],$Q327,Tableau65[Catégorie demande],'Compteur R'!S$5,Tableau65[Statut],'Compteur R'!$R$4)</f>
        <v>0</v>
      </c>
      <c r="U327" t="e">
        <f t="shared" si="49"/>
        <v>#REF!</v>
      </c>
      <c r="V327" t="e">
        <f>(C327+L327)-#REF!</f>
        <v>#REF!</v>
      </c>
      <c r="W327" t="e">
        <f>(F327+O327)-#REF!</f>
        <v>#REF!</v>
      </c>
    </row>
    <row r="328" spans="2:23" x14ac:dyDescent="0.25">
      <c r="B328" s="105">
        <v>45290</v>
      </c>
      <c r="C328" s="2" t="e">
        <f t="shared" si="45"/>
        <v>#REF!</v>
      </c>
      <c r="E328" s="105">
        <v>45290</v>
      </c>
      <c r="H328" s="105">
        <v>45290</v>
      </c>
      <c r="I328" s="2" t="e">
        <f t="shared" si="46"/>
        <v>#REF!</v>
      </c>
      <c r="K328" s="105">
        <v>45290</v>
      </c>
      <c r="L328" s="2" t="e">
        <f t="shared" si="47"/>
        <v>#REF!</v>
      </c>
      <c r="N328" s="105">
        <v>45290</v>
      </c>
      <c r="O328" s="2" t="e">
        <f t="shared" si="48"/>
        <v>#REF!</v>
      </c>
      <c r="Q328" s="111">
        <v>45290</v>
      </c>
      <c r="R328" s="110">
        <f>COUNTIFS(Tableau65[[Date ]],$Q328,Tableau65[Catégorie demande],'Compteur R'!R$5,Tableau65[Statut],'Compteur R'!$R$4)</f>
        <v>0</v>
      </c>
      <c r="S328" s="110">
        <f>COUNTIFS(Tableau65[[Date ]],$Q328,Tableau65[Catégorie demande],'Compteur R'!S$5,Tableau65[Statut],'Compteur R'!$R$4)</f>
        <v>0</v>
      </c>
      <c r="U328" t="e">
        <f t="shared" si="49"/>
        <v>#REF!</v>
      </c>
      <c r="V328" t="e">
        <f>(C328+L328)-#REF!</f>
        <v>#REF!</v>
      </c>
      <c r="W328" t="e">
        <f>(F328+O328)-#REF!</f>
        <v>#REF!</v>
      </c>
    </row>
    <row r="329" spans="2:23" ht="15.75" thickBot="1" x14ac:dyDescent="0.3">
      <c r="B329" s="105">
        <v>45291</v>
      </c>
      <c r="C329" s="2" t="e">
        <f t="shared" si="45"/>
        <v>#REF!</v>
      </c>
      <c r="E329" s="105">
        <v>45291</v>
      </c>
      <c r="H329" s="105">
        <v>45291</v>
      </c>
      <c r="I329" s="2" t="e">
        <f t="shared" si="46"/>
        <v>#REF!</v>
      </c>
      <c r="K329" s="105">
        <v>45291</v>
      </c>
      <c r="L329" s="2" t="e">
        <f t="shared" si="47"/>
        <v>#REF!</v>
      </c>
      <c r="N329" s="105">
        <v>45291</v>
      </c>
      <c r="O329" s="2" t="e">
        <f t="shared" si="48"/>
        <v>#REF!</v>
      </c>
      <c r="Q329" s="111">
        <v>45291</v>
      </c>
      <c r="R329" s="110">
        <f>COUNTIFS(Tableau65[[Date ]],$Q329,Tableau65[Catégorie demande],'Compteur R'!R$5,Tableau65[Statut],'Compteur R'!$R$4)</f>
        <v>0</v>
      </c>
      <c r="S329" s="110">
        <f>COUNTIFS(Tableau65[[Date ]],$Q329,Tableau65[Catégorie demande],'Compteur R'!S$5,Tableau65[Statut],'Compteur R'!$R$4)</f>
        <v>0</v>
      </c>
      <c r="U329" t="e">
        <f t="shared" si="49"/>
        <v>#REF!</v>
      </c>
      <c r="V329" t="e">
        <f>(C329+L329)-#REF!</f>
        <v>#REF!</v>
      </c>
      <c r="W329" t="e">
        <f>(F329+O329)-#REF!</f>
        <v>#REF!</v>
      </c>
    </row>
    <row r="330" spans="2:23" ht="15.75" thickBot="1" x14ac:dyDescent="0.3">
      <c r="B330" s="107" t="s">
        <v>6</v>
      </c>
      <c r="C330" s="108" t="e">
        <f>SUM(C299:C329)</f>
        <v>#REF!</v>
      </c>
      <c r="E330" s="107" t="s">
        <v>6</v>
      </c>
      <c r="F330" s="108" t="e">
        <f>SUM(C330:E330)</f>
        <v>#REF!</v>
      </c>
      <c r="H330" s="107" t="s">
        <v>6</v>
      </c>
      <c r="I330" s="108" t="e">
        <f>SUM(I299:I329)</f>
        <v>#REF!</v>
      </c>
      <c r="K330" s="107" t="s">
        <v>6</v>
      </c>
      <c r="L330" s="108" t="e">
        <f>SUM(L299:L329)</f>
        <v>#REF!</v>
      </c>
      <c r="N330" s="107" t="s">
        <v>6</v>
      </c>
      <c r="O330" s="108" t="e">
        <f>SUM(O299:O329)</f>
        <v>#REF!</v>
      </c>
      <c r="Q330" s="112" t="s">
        <v>6</v>
      </c>
    </row>
    <row r="331" spans="2:23" x14ac:dyDescent="0.25">
      <c r="B331" s="105"/>
      <c r="E331" s="105"/>
      <c r="H331" s="105"/>
      <c r="K331" s="105"/>
      <c r="N331" s="105"/>
      <c r="Q331" s="111"/>
    </row>
    <row r="332" spans="2:23" x14ac:dyDescent="0.25">
      <c r="B332" s="105"/>
      <c r="E332" s="105"/>
      <c r="H332" s="105"/>
      <c r="K332" s="105"/>
      <c r="N332" s="105"/>
      <c r="Q332" s="111"/>
    </row>
    <row r="333" spans="2:23" x14ac:dyDescent="0.25">
      <c r="B333" s="105"/>
      <c r="E333" s="105"/>
      <c r="H333" s="105"/>
      <c r="K333" s="105"/>
      <c r="N333" s="105"/>
      <c r="Q333" s="111"/>
    </row>
    <row r="334" spans="2:23" x14ac:dyDescent="0.25">
      <c r="B334" s="105"/>
      <c r="E334" s="105"/>
      <c r="H334" s="105"/>
      <c r="K334" s="105"/>
      <c r="N334" s="105"/>
      <c r="Q334" s="111"/>
    </row>
    <row r="335" spans="2:23" x14ac:dyDescent="0.25">
      <c r="B335" s="105"/>
      <c r="E335" s="105"/>
      <c r="H335" s="105"/>
      <c r="K335" s="105"/>
      <c r="N335" s="105"/>
      <c r="Q335" s="111"/>
    </row>
    <row r="336" spans="2:23" x14ac:dyDescent="0.25">
      <c r="B336" s="105"/>
      <c r="E336" s="105"/>
      <c r="H336" s="105"/>
      <c r="K336" s="105"/>
      <c r="N336" s="105"/>
      <c r="Q336" s="111"/>
    </row>
    <row r="337" spans="2:17" x14ac:dyDescent="0.25">
      <c r="B337" s="105"/>
      <c r="E337" s="105"/>
      <c r="H337" s="105"/>
      <c r="K337" s="105"/>
      <c r="N337" s="105"/>
      <c r="Q337" s="111"/>
    </row>
    <row r="338" spans="2:17" x14ac:dyDescent="0.25">
      <c r="B338" s="105"/>
      <c r="E338" s="105"/>
      <c r="H338" s="105"/>
      <c r="K338" s="105"/>
      <c r="N338" s="105"/>
      <c r="Q338" s="111"/>
    </row>
    <row r="339" spans="2:17" x14ac:dyDescent="0.25">
      <c r="B339" s="105"/>
      <c r="E339" s="105"/>
      <c r="H339" s="105"/>
      <c r="K339" s="105"/>
      <c r="N339" s="105"/>
      <c r="Q339" s="111"/>
    </row>
    <row r="340" spans="2:17" x14ac:dyDescent="0.25">
      <c r="B340" s="105"/>
      <c r="E340" s="105"/>
      <c r="H340" s="105"/>
      <c r="K340" s="105"/>
      <c r="N340" s="105"/>
      <c r="Q340" s="111"/>
    </row>
    <row r="341" spans="2:17" x14ac:dyDescent="0.25">
      <c r="B341" s="105"/>
      <c r="E341" s="105"/>
      <c r="H341" s="105"/>
      <c r="K341" s="105"/>
      <c r="N341" s="105"/>
      <c r="Q341" s="111"/>
    </row>
    <row r="342" spans="2:17" x14ac:dyDescent="0.25">
      <c r="B342" s="105"/>
      <c r="E342" s="105"/>
      <c r="H342" s="105"/>
      <c r="K342" s="105"/>
      <c r="N342" s="105"/>
      <c r="Q342" s="111"/>
    </row>
    <row r="343" spans="2:17" x14ac:dyDescent="0.25">
      <c r="B343" s="105"/>
      <c r="E343" s="105"/>
      <c r="H343" s="105"/>
      <c r="K343" s="105"/>
      <c r="N343" s="105"/>
      <c r="Q343" s="111"/>
    </row>
    <row r="344" spans="2:17" x14ac:dyDescent="0.25">
      <c r="B344" s="105"/>
      <c r="E344" s="105"/>
      <c r="H344" s="105"/>
      <c r="K344" s="105"/>
      <c r="N344" s="105"/>
      <c r="Q344" s="111"/>
    </row>
    <row r="345" spans="2:17" x14ac:dyDescent="0.25">
      <c r="B345" s="105"/>
      <c r="E345" s="105"/>
      <c r="H345" s="105"/>
      <c r="K345" s="105"/>
      <c r="N345" s="105"/>
      <c r="Q345" s="111"/>
    </row>
    <row r="346" spans="2:17" x14ac:dyDescent="0.25">
      <c r="B346" s="105"/>
      <c r="E346" s="105"/>
      <c r="H346" s="105"/>
      <c r="K346" s="105"/>
      <c r="N346" s="105"/>
      <c r="Q346" s="111"/>
    </row>
    <row r="347" spans="2:17" x14ac:dyDescent="0.25">
      <c r="B347" s="105"/>
      <c r="E347" s="105"/>
      <c r="H347" s="105"/>
      <c r="K347" s="105"/>
      <c r="N347" s="105"/>
      <c r="Q347" s="111"/>
    </row>
    <row r="348" spans="2:17" x14ac:dyDescent="0.25">
      <c r="B348" s="105"/>
      <c r="E348" s="105"/>
      <c r="H348" s="105"/>
      <c r="K348" s="105"/>
      <c r="N348" s="105"/>
      <c r="Q348" s="111"/>
    </row>
    <row r="349" spans="2:17" x14ac:dyDescent="0.25">
      <c r="B349" s="105"/>
      <c r="E349" s="105"/>
      <c r="H349" s="105"/>
      <c r="K349" s="105"/>
      <c r="N349" s="105"/>
      <c r="Q349" s="111"/>
    </row>
    <row r="350" spans="2:17" x14ac:dyDescent="0.25">
      <c r="B350" s="105"/>
      <c r="E350" s="105"/>
      <c r="H350" s="105"/>
      <c r="K350" s="105"/>
      <c r="N350" s="105"/>
      <c r="Q350" s="111"/>
    </row>
    <row r="351" spans="2:17" x14ac:dyDescent="0.25">
      <c r="B351" s="105"/>
      <c r="E351" s="105"/>
      <c r="H351" s="105"/>
      <c r="K351" s="105"/>
      <c r="N351" s="105"/>
      <c r="Q351" s="111"/>
    </row>
    <row r="352" spans="2:17" x14ac:dyDescent="0.25">
      <c r="B352" s="105"/>
      <c r="E352" s="105"/>
      <c r="H352" s="105"/>
      <c r="K352" s="105"/>
      <c r="N352" s="105"/>
      <c r="Q352" s="111"/>
    </row>
    <row r="353" spans="2:17" x14ac:dyDescent="0.25">
      <c r="B353" s="105"/>
      <c r="E353" s="105"/>
      <c r="H353" s="105"/>
      <c r="K353" s="105"/>
      <c r="N353" s="105"/>
      <c r="Q353" s="111"/>
    </row>
    <row r="354" spans="2:17" x14ac:dyDescent="0.25">
      <c r="B354" s="105"/>
      <c r="E354" s="105"/>
      <c r="H354" s="105"/>
      <c r="K354" s="105"/>
      <c r="N354" s="105"/>
      <c r="Q354" s="111"/>
    </row>
    <row r="355" spans="2:17" x14ac:dyDescent="0.25">
      <c r="B355" s="105"/>
      <c r="E355" s="105"/>
      <c r="H355" s="105"/>
      <c r="K355" s="105"/>
      <c r="N355" s="105"/>
      <c r="Q355" s="111"/>
    </row>
    <row r="356" spans="2:17" x14ac:dyDescent="0.25">
      <c r="B356" s="105"/>
      <c r="E356" s="105"/>
      <c r="H356" s="105"/>
      <c r="K356" s="105"/>
      <c r="N356" s="105"/>
      <c r="Q356" s="111"/>
    </row>
    <row r="357" spans="2:17" x14ac:dyDescent="0.25">
      <c r="B357" s="105"/>
      <c r="E357" s="105"/>
      <c r="H357" s="105"/>
      <c r="K357" s="105"/>
      <c r="N357" s="105"/>
      <c r="Q357" s="111"/>
    </row>
    <row r="358" spans="2:17" x14ac:dyDescent="0.25">
      <c r="B358" s="105"/>
      <c r="E358" s="105"/>
      <c r="H358" s="105"/>
      <c r="K358" s="105"/>
      <c r="N358" s="105"/>
      <c r="Q358" s="111"/>
    </row>
    <row r="359" spans="2:17" x14ac:dyDescent="0.25">
      <c r="B359" s="105"/>
      <c r="E359" s="105"/>
      <c r="H359" s="105"/>
      <c r="K359" s="105"/>
      <c r="N359" s="105"/>
      <c r="Q359" s="111"/>
    </row>
    <row r="360" spans="2:17" x14ac:dyDescent="0.25">
      <c r="B360" s="105"/>
      <c r="E360" s="105"/>
      <c r="H360" s="105"/>
      <c r="K360" s="105"/>
      <c r="N360" s="105"/>
      <c r="Q360" s="111"/>
    </row>
    <row r="361" spans="2:17" x14ac:dyDescent="0.25">
      <c r="B361" s="105"/>
      <c r="E361" s="105"/>
      <c r="H361" s="105"/>
      <c r="K361" s="105"/>
      <c r="N361" s="105"/>
      <c r="Q361" s="111"/>
    </row>
    <row r="362" spans="2:17" x14ac:dyDescent="0.25">
      <c r="B362" s="105"/>
      <c r="E362" s="105"/>
      <c r="H362" s="105"/>
      <c r="K362" s="105"/>
      <c r="N362" s="105"/>
      <c r="Q362" s="111"/>
    </row>
    <row r="363" spans="2:17" x14ac:dyDescent="0.25">
      <c r="B363" s="105"/>
      <c r="E363" s="105"/>
      <c r="H363" s="105"/>
      <c r="K363" s="105"/>
      <c r="N363" s="105"/>
      <c r="Q363" s="111"/>
    </row>
    <row r="364" spans="2:17" x14ac:dyDescent="0.25">
      <c r="B364" s="105"/>
      <c r="E364" s="105"/>
      <c r="H364" s="105"/>
      <c r="K364" s="105"/>
      <c r="N364" s="105"/>
      <c r="Q364" s="111"/>
    </row>
    <row r="365" spans="2:17" x14ac:dyDescent="0.25">
      <c r="B365" s="105"/>
      <c r="E365" s="105"/>
      <c r="H365" s="105"/>
      <c r="K365" s="105"/>
      <c r="N365" s="105"/>
      <c r="Q365" s="111"/>
    </row>
    <row r="366" spans="2:17" x14ac:dyDescent="0.25">
      <c r="B366" s="105"/>
      <c r="E366" s="105"/>
      <c r="H366" s="105"/>
      <c r="K366" s="105"/>
      <c r="N366" s="105"/>
      <c r="Q366" s="111"/>
    </row>
    <row r="367" spans="2:17" x14ac:dyDescent="0.25">
      <c r="B367" s="105"/>
      <c r="E367" s="105"/>
      <c r="H367" s="105"/>
      <c r="K367" s="105"/>
      <c r="N367" s="105"/>
      <c r="Q367" s="111"/>
    </row>
    <row r="368" spans="2:17" x14ac:dyDescent="0.25">
      <c r="B368" s="105"/>
      <c r="E368" s="105"/>
      <c r="H368" s="105"/>
      <c r="K368" s="105"/>
      <c r="N368" s="105"/>
      <c r="Q368" s="111"/>
    </row>
    <row r="369" spans="2:17" x14ac:dyDescent="0.25">
      <c r="B369" s="105"/>
      <c r="E369" s="105"/>
      <c r="H369" s="105"/>
      <c r="K369" s="105"/>
      <c r="N369" s="105"/>
      <c r="Q369" s="111"/>
    </row>
    <row r="370" spans="2:17" x14ac:dyDescent="0.25">
      <c r="B370" s="105"/>
      <c r="E370" s="105"/>
      <c r="H370" s="105"/>
      <c r="K370" s="105"/>
      <c r="N370" s="105"/>
      <c r="Q370" s="111"/>
    </row>
    <row r="371" spans="2:17" x14ac:dyDescent="0.25">
      <c r="B371" s="105"/>
      <c r="E371" s="105"/>
      <c r="H371" s="105"/>
      <c r="K371" s="105"/>
      <c r="N371" s="105"/>
      <c r="Q371" s="111"/>
    </row>
    <row r="372" spans="2:17" x14ac:dyDescent="0.25">
      <c r="B372" s="105"/>
      <c r="E372" s="105"/>
      <c r="H372" s="105"/>
      <c r="K372" s="105"/>
      <c r="N372" s="105"/>
      <c r="Q372" s="111"/>
    </row>
    <row r="373" spans="2:17" x14ac:dyDescent="0.25">
      <c r="B373" s="105"/>
      <c r="E373" s="105"/>
      <c r="H373" s="105"/>
      <c r="K373" s="105"/>
      <c r="N373" s="105"/>
      <c r="Q373" s="111"/>
    </row>
    <row r="374" spans="2:17" x14ac:dyDescent="0.25">
      <c r="B374" s="105"/>
      <c r="E374" s="105"/>
      <c r="H374" s="105"/>
      <c r="K374" s="105"/>
      <c r="N374" s="105"/>
      <c r="Q374" s="111"/>
    </row>
    <row r="375" spans="2:17" x14ac:dyDescent="0.25">
      <c r="B375" s="105"/>
      <c r="E375" s="105"/>
      <c r="H375" s="105"/>
      <c r="K375" s="105"/>
      <c r="N375" s="105"/>
      <c r="Q375" s="111"/>
    </row>
    <row r="376" spans="2:17" x14ac:dyDescent="0.25">
      <c r="B376" s="105"/>
      <c r="E376" s="105"/>
      <c r="H376" s="105"/>
      <c r="K376" s="105"/>
      <c r="N376" s="105"/>
      <c r="Q376" s="111"/>
    </row>
    <row r="377" spans="2:17" x14ac:dyDescent="0.25">
      <c r="B377" s="105"/>
      <c r="E377" s="105"/>
      <c r="H377" s="105"/>
      <c r="K377" s="105"/>
      <c r="N377" s="105"/>
      <c r="Q377" s="111"/>
    </row>
    <row r="378" spans="2:17" x14ac:dyDescent="0.25">
      <c r="B378" s="105"/>
      <c r="E378" s="105"/>
      <c r="H378" s="105"/>
      <c r="K378" s="105"/>
      <c r="N378" s="105"/>
      <c r="Q378" s="111"/>
    </row>
    <row r="379" spans="2:17" x14ac:dyDescent="0.25">
      <c r="B379" s="105"/>
      <c r="E379" s="105"/>
      <c r="H379" s="105"/>
      <c r="K379" s="105"/>
      <c r="N379" s="105"/>
      <c r="Q379" s="111"/>
    </row>
    <row r="380" spans="2:17" x14ac:dyDescent="0.25">
      <c r="B380" s="105"/>
      <c r="E380" s="105"/>
      <c r="H380" s="105"/>
      <c r="K380" s="105"/>
      <c r="N380" s="105"/>
      <c r="Q380" s="111"/>
    </row>
    <row r="381" spans="2:17" x14ac:dyDescent="0.25">
      <c r="B381" s="105"/>
      <c r="E381" s="105"/>
      <c r="H381" s="105"/>
      <c r="K381" s="105"/>
      <c r="N381" s="105"/>
      <c r="Q381" s="111"/>
    </row>
    <row r="382" spans="2:17" x14ac:dyDescent="0.25">
      <c r="B382" s="105"/>
      <c r="E382" s="105"/>
      <c r="H382" s="105"/>
      <c r="K382" s="105"/>
      <c r="N382" s="105"/>
      <c r="Q382" s="111"/>
    </row>
    <row r="383" spans="2:17" x14ac:dyDescent="0.25">
      <c r="B383" s="105"/>
      <c r="E383" s="105"/>
      <c r="H383" s="105"/>
      <c r="K383" s="105"/>
      <c r="N383" s="105"/>
      <c r="Q383" s="111"/>
    </row>
    <row r="384" spans="2:17" x14ac:dyDescent="0.25">
      <c r="B384" s="105"/>
      <c r="E384" s="105"/>
      <c r="H384" s="105"/>
      <c r="K384" s="105"/>
      <c r="N384" s="105"/>
      <c r="Q384" s="111"/>
    </row>
    <row r="385" spans="2:17" x14ac:dyDescent="0.25">
      <c r="B385" s="105"/>
      <c r="E385" s="105"/>
      <c r="H385" s="105"/>
      <c r="K385" s="105"/>
      <c r="N385" s="105"/>
      <c r="Q385" s="111"/>
    </row>
    <row r="386" spans="2:17" x14ac:dyDescent="0.25">
      <c r="B386" s="105"/>
      <c r="E386" s="105"/>
      <c r="H386" s="105"/>
      <c r="K386" s="105"/>
      <c r="N386" s="105"/>
      <c r="Q386" s="111"/>
    </row>
    <row r="387" spans="2:17" x14ac:dyDescent="0.25">
      <c r="B387" s="105"/>
      <c r="E387" s="105"/>
      <c r="H387" s="105"/>
      <c r="K387" s="105"/>
      <c r="N387" s="105"/>
      <c r="Q387" s="111"/>
    </row>
    <row r="388" spans="2:17" x14ac:dyDescent="0.25">
      <c r="B388" s="105"/>
      <c r="E388" s="105"/>
      <c r="H388" s="105"/>
      <c r="K388" s="105"/>
      <c r="N388" s="105"/>
      <c r="Q388" s="111"/>
    </row>
    <row r="389" spans="2:17" x14ac:dyDescent="0.25">
      <c r="B389" s="105"/>
      <c r="E389" s="105"/>
      <c r="H389" s="105"/>
      <c r="K389" s="105"/>
      <c r="N389" s="105"/>
      <c r="Q389" s="111"/>
    </row>
    <row r="390" spans="2:17" x14ac:dyDescent="0.25">
      <c r="B390" s="105"/>
      <c r="E390" s="105"/>
      <c r="H390" s="105"/>
      <c r="K390" s="105"/>
      <c r="N390" s="105"/>
      <c r="Q390" s="111"/>
    </row>
    <row r="391" spans="2:17" x14ac:dyDescent="0.25">
      <c r="B391" s="105"/>
      <c r="E391" s="105"/>
      <c r="H391" s="105"/>
      <c r="K391" s="105"/>
      <c r="N391" s="105"/>
      <c r="Q391" s="111"/>
    </row>
    <row r="392" spans="2:17" x14ac:dyDescent="0.25">
      <c r="B392" s="105"/>
      <c r="E392" s="105"/>
      <c r="H392" s="105"/>
      <c r="K392" s="105"/>
      <c r="N392" s="105"/>
      <c r="Q392" s="111"/>
    </row>
    <row r="393" spans="2:17" x14ac:dyDescent="0.25">
      <c r="B393" s="105"/>
      <c r="E393" s="105"/>
      <c r="H393" s="105"/>
      <c r="K393" s="105"/>
      <c r="N393" s="105"/>
      <c r="Q393" s="111"/>
    </row>
    <row r="394" spans="2:17" x14ac:dyDescent="0.25">
      <c r="B394" s="105"/>
      <c r="E394" s="105"/>
      <c r="H394" s="105"/>
      <c r="K394" s="105"/>
      <c r="N394" s="105"/>
      <c r="Q394" s="111"/>
    </row>
    <row r="395" spans="2:17" x14ac:dyDescent="0.25">
      <c r="B395" s="105"/>
      <c r="E395" s="105"/>
      <c r="H395" s="105"/>
      <c r="K395" s="105"/>
      <c r="N395" s="105"/>
      <c r="Q395" s="111"/>
    </row>
    <row r="396" spans="2:17" x14ac:dyDescent="0.25">
      <c r="B396" s="105"/>
      <c r="E396" s="105"/>
      <c r="H396" s="105"/>
      <c r="K396" s="105"/>
      <c r="N396" s="105"/>
      <c r="Q396" s="111"/>
    </row>
    <row r="397" spans="2:17" x14ac:dyDescent="0.25">
      <c r="B397" s="105"/>
      <c r="E397" s="105"/>
      <c r="H397" s="105"/>
      <c r="K397" s="105"/>
      <c r="N397" s="105"/>
      <c r="Q397" s="111"/>
    </row>
  </sheetData>
  <mergeCells count="7">
    <mergeCell ref="B4:F4"/>
    <mergeCell ref="H4:O4"/>
    <mergeCell ref="N5:O5"/>
    <mergeCell ref="B5:C5"/>
    <mergeCell ref="E5:F5"/>
    <mergeCell ref="H5:I5"/>
    <mergeCell ref="K5:L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c566de78-085e-4668-822d-574858ba0f25" xsi:nil="true"/>
    <lcf76f155ced4ddcb4097134ff3c332f xmlns="04e9df3e-4e4a-4199-8515-959f34eb106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6D19F4AE1AC745A97256D7CE696CBE" ma:contentTypeVersion="12" ma:contentTypeDescription="Crée un document." ma:contentTypeScope="" ma:versionID="ba494b7d2c80f16a2cec69242e6d6bb0">
  <xsd:schema xmlns:xsd="http://www.w3.org/2001/XMLSchema" xmlns:xs="http://www.w3.org/2001/XMLSchema" xmlns:p="http://schemas.microsoft.com/office/2006/metadata/properties" xmlns:ns1="http://schemas.microsoft.com/sharepoint/v3" xmlns:ns2="04e9df3e-4e4a-4199-8515-959f34eb1064" xmlns:ns3="c566de78-085e-4668-822d-574858ba0f25" targetNamespace="http://schemas.microsoft.com/office/2006/metadata/properties" ma:root="true" ma:fieldsID="7ceae658d23d511a0987389bcee13abe" ns1:_="" ns2:_="" ns3:_="">
    <xsd:import namespace="http://schemas.microsoft.com/sharepoint/v3"/>
    <xsd:import namespace="04e9df3e-4e4a-4199-8515-959f34eb1064"/>
    <xsd:import namespace="c566de78-085e-4668-822d-574858ba0f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e9df3e-4e4a-4199-8515-959f34eb10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17e23bd-f087-4bf5-9a53-0462383f7a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6de78-085e-4668-822d-574858ba0f2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db206f65-d825-4ef4-a409-e93e40b4aa06}" ma:internalName="TaxCatchAll" ma:showField="CatchAllData" ma:web="c566de78-085e-4668-822d-574858ba0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19A518-F2EF-4C23-8BD9-1829D65EE76F}">
  <ds:schemaRefs>
    <ds:schemaRef ds:uri="http://schemas.microsoft.com/office/infopath/2007/PartnerControls"/>
    <ds:schemaRef ds:uri="http://www.w3.org/XML/1998/namespace"/>
    <ds:schemaRef ds:uri="c566de78-085e-4668-822d-574858ba0f25"/>
    <ds:schemaRef ds:uri="http://schemas.microsoft.com/office/2006/metadata/properties"/>
    <ds:schemaRef ds:uri="http://schemas.microsoft.com/office/2006/documentManagement/types"/>
    <ds:schemaRef ds:uri="04e9df3e-4e4a-4199-8515-959f34eb1064"/>
    <ds:schemaRef ds:uri="http://purl.org/dc/dcmitype/"/>
    <ds:schemaRef ds:uri="http://purl.org/dc/elements/1.1/"/>
    <ds:schemaRef ds:uri="http://schemas.microsoft.com/sharepoint/v3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9D25976-CBD2-4ED2-8B03-7757290F41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60F907-EC87-4EB1-9531-0E38EACCF6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e9df3e-4e4a-4199-8515-959f34eb1064"/>
    <ds:schemaRef ds:uri="c566de78-085e-4668-822d-574858ba0f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Stats jour</vt:lpstr>
      <vt:lpstr>TCD</vt:lpstr>
      <vt:lpstr>Centre d'appel</vt:lpstr>
      <vt:lpstr>Compteur R</vt:lpstr>
      <vt:lpstr>CatN1</vt:lpstr>
      <vt:lpstr>DateNiv1</vt:lpstr>
      <vt:lpstr>DateRemN2</vt:lpstr>
      <vt:lpstr>StatutN1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Rémi PONCIN</dc:creator>
  <cp:keywords/>
  <dc:description/>
  <cp:lastModifiedBy>Nicolas</cp:lastModifiedBy>
  <cp:revision/>
  <dcterms:created xsi:type="dcterms:W3CDTF">2022-12-07T15:12:56Z</dcterms:created>
  <dcterms:modified xsi:type="dcterms:W3CDTF">2023-03-29T18:35:58Z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0x010100C56D19F4AE1AC745A97256D7CE696CBE</vt:lpwstr>
  </property>
  <property fmtid="{D5CDD505-2E9C-101B-9397-08002B2CF9AE}" pid="3" name="MediaServiceImageTags">
    <vt:lpwstr/>
  </property>
</Properties>
</file>