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013696\Downloads\"/>
    </mc:Choice>
  </mc:AlternateContent>
  <xr:revisionPtr revIDLastSave="0" documentId="13_ncr:1_{E44D0D00-F873-42B9-BADB-0F18A5859897}" xr6:coauthVersionLast="47" xr6:coauthVersionMax="47" xr10:uidLastSave="{00000000-0000-0000-0000-000000000000}"/>
  <bookViews>
    <workbookView xWindow="25080" yWindow="-120" windowWidth="25440" windowHeight="15390" tabRatio="246" firstSheet="1" activeTab="1" xr2:uid="{00000000-000D-0000-FFFF-FFFF00000000}"/>
  </bookViews>
  <sheets>
    <sheet name="Aremplir" sheetId="37" r:id="rId1"/>
    <sheet name="fiche1" sheetId="3" r:id="rId2"/>
    <sheet name="fiche1 après remplacement" sheetId="38" r:id="rId3"/>
    <sheet name="data" sheetId="2" state="hidden" r:id="rId4"/>
    <sheet name="villes" sheetId="32" state="hidden" r:id="rId5"/>
  </sheets>
  <definedNames>
    <definedName name="_xlnm._FilterDatabase" localSheetId="1" hidden="1">fiche1!$A$5:$M$6</definedName>
    <definedName name="_xlnm._FilterDatabase" localSheetId="2" hidden="1">'fiche1 après remplacement'!$A$5:$M$6</definedName>
    <definedName name="Acoua">villes!$B$8:$B$9</definedName>
    <definedName name="Bandraboua">villes!$C$8:$C$12</definedName>
    <definedName name="Bandrélé">villes!$D$8:$D$13</definedName>
    <definedName name="Bouéni">villes!$E$8:$E$13</definedName>
    <definedName name="Chiconi">villes!$F$8:$F$9</definedName>
    <definedName name="Chirongui">villes!$G$8:$G$13</definedName>
    <definedName name="Circos">data!$F$43:$F$54</definedName>
    <definedName name="Classe">#REF!</definedName>
    <definedName name="Classes">data!$I$43:$K$43</definedName>
    <definedName name="Communes">data!$F$14:$F$30</definedName>
    <definedName name="Dembéni">villes!$H$8:$H$12</definedName>
    <definedName name="departements">data!$N$5:$O$112</definedName>
    <definedName name="DzaoudziLab">villes!$I$8:$I$9</definedName>
    <definedName name="Ecoles">data!$B$4:$B$19</definedName>
    <definedName name="Ecoles_de_votre_circo">Aremplir!$H$6:$H$7</definedName>
    <definedName name="élém">data!$J$44:$J$53</definedName>
    <definedName name="Fiches_communes">data!$B$24:$D$51</definedName>
    <definedName name="KaniKéli">villes!$J$8:$J$13</definedName>
    <definedName name="Koungou">villes!$K$8:$K$13</definedName>
    <definedName name="Mamoudzou">villes!$L$8:$L$16</definedName>
    <definedName name="mat">data!$I$44:$I$48</definedName>
    <definedName name="Mtsamboro">villes!$M$8:$M$10</definedName>
    <definedName name="Mtsangamouji">villes!$N$8:$N$10</definedName>
    <definedName name="Ouangani">villes!$O$8:$O$12</definedName>
    <definedName name="Pamandzi">villes!$P$8</definedName>
    <definedName name="prim">data!$K$44:$K$59</definedName>
    <definedName name="Sada">villes!$Q$8:$Q$9</definedName>
    <definedName name="Tsingoni">villes!$R$8:$R$11</definedName>
    <definedName name="Ville_trouve">#REF!</definedName>
    <definedName name="Villes">villes!$B$7:$R$7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13" i="38" l="1"/>
  <c r="K112" i="38"/>
  <c r="I112" i="38"/>
  <c r="C112" i="38"/>
  <c r="K111" i="38"/>
  <c r="I111" i="38"/>
  <c r="C111" i="38"/>
  <c r="N110" i="38"/>
  <c r="N109" i="38"/>
  <c r="N108" i="38"/>
  <c r="N107" i="38"/>
  <c r="N106" i="38"/>
  <c r="N105" i="38"/>
  <c r="N104" i="38"/>
  <c r="N103" i="38"/>
  <c r="N102" i="38"/>
  <c r="N101" i="38"/>
  <c r="N100" i="38"/>
  <c r="N99" i="38"/>
  <c r="N98" i="38"/>
  <c r="N97" i="38"/>
  <c r="N96" i="38"/>
  <c r="N95" i="38"/>
  <c r="N94" i="38"/>
  <c r="N93" i="38"/>
  <c r="N92" i="38"/>
  <c r="N91" i="38"/>
  <c r="N90" i="38"/>
  <c r="N89" i="38"/>
  <c r="N88" i="38"/>
  <c r="N87" i="38"/>
  <c r="N86" i="38"/>
  <c r="N85" i="38"/>
  <c r="N84" i="38"/>
  <c r="N83" i="38"/>
  <c r="N82" i="38"/>
  <c r="N81" i="38"/>
  <c r="N80" i="38"/>
  <c r="N79" i="38"/>
  <c r="N78" i="38"/>
  <c r="N77" i="38"/>
  <c r="N76" i="38"/>
  <c r="N75" i="38"/>
  <c r="N74" i="38"/>
  <c r="N73" i="38"/>
  <c r="N72" i="38"/>
  <c r="N71" i="38"/>
  <c r="N70" i="38"/>
  <c r="N69" i="38"/>
  <c r="N68" i="38"/>
  <c r="N67" i="38"/>
  <c r="N66" i="38"/>
  <c r="N65" i="38"/>
  <c r="N64" i="38"/>
  <c r="N63" i="38"/>
  <c r="N62" i="38"/>
  <c r="N61" i="38"/>
  <c r="N60" i="38"/>
  <c r="N59" i="38"/>
  <c r="N58" i="38"/>
  <c r="N57" i="38"/>
  <c r="N56" i="38"/>
  <c r="N55" i="38"/>
  <c r="N54" i="38"/>
  <c r="N53" i="38"/>
  <c r="N52" i="38"/>
  <c r="N51" i="38"/>
  <c r="N50" i="38"/>
  <c r="N49" i="38"/>
  <c r="N48" i="38"/>
  <c r="N47" i="38"/>
  <c r="N46" i="38"/>
  <c r="N45" i="38"/>
  <c r="N44" i="38"/>
  <c r="N43" i="38"/>
  <c r="N42" i="38"/>
  <c r="N41" i="38"/>
  <c r="N40" i="38"/>
  <c r="N39" i="38"/>
  <c r="N38" i="38"/>
  <c r="N37" i="38"/>
  <c r="N36" i="38"/>
  <c r="N35" i="38"/>
  <c r="N34" i="38"/>
  <c r="N33" i="38"/>
  <c r="N32" i="38"/>
  <c r="N31" i="38"/>
  <c r="N30" i="38"/>
  <c r="N29" i="38"/>
  <c r="N28" i="38"/>
  <c r="N27" i="38"/>
  <c r="N26" i="38"/>
  <c r="N25" i="38"/>
  <c r="N24" i="38"/>
  <c r="N23" i="38"/>
  <c r="N22" i="38"/>
  <c r="N21" i="38"/>
  <c r="N20" i="38"/>
  <c r="N19" i="38"/>
  <c r="N18" i="38"/>
  <c r="N17" i="38"/>
  <c r="N16" i="38"/>
  <c r="N15" i="38"/>
  <c r="N14" i="38"/>
  <c r="N13" i="38"/>
  <c r="N12" i="38"/>
  <c r="N11" i="38"/>
  <c r="N10" i="38"/>
  <c r="N9" i="38"/>
  <c r="N8" i="38"/>
  <c r="I111" i="3"/>
  <c r="C111" i="3"/>
  <c r="C114" i="38" l="1"/>
  <c r="N8" i="3"/>
  <c r="N9" i="3"/>
  <c r="N10" i="3"/>
  <c r="N11" i="3"/>
  <c r="N12" i="3"/>
  <c r="N13" i="3"/>
  <c r="N14" i="3"/>
  <c r="N15" i="3"/>
  <c r="N16" i="3"/>
  <c r="N17" i="3"/>
  <c r="N18" i="3"/>
  <c r="N19" i="3"/>
  <c r="N20" i="3"/>
  <c r="N21" i="3"/>
  <c r="N22" i="3"/>
  <c r="N23" i="3"/>
  <c r="N24" i="3"/>
  <c r="N25" i="3"/>
  <c r="N26" i="3"/>
  <c r="N27" i="3"/>
  <c r="N28" i="3"/>
  <c r="N29" i="3"/>
  <c r="N30" i="3"/>
  <c r="N31" i="3"/>
  <c r="N32" i="3"/>
  <c r="N33" i="3"/>
  <c r="N34" i="3"/>
  <c r="N35" i="3"/>
  <c r="N36" i="3"/>
  <c r="N37" i="3"/>
  <c r="N38" i="3"/>
  <c r="N39" i="3"/>
  <c r="N40" i="3"/>
  <c r="N41" i="3"/>
  <c r="N42" i="3"/>
  <c r="N43" i="3"/>
  <c r="N44" i="3"/>
  <c r="N45" i="3"/>
  <c r="N46" i="3"/>
  <c r="N47" i="3"/>
  <c r="N48" i="3"/>
  <c r="N49" i="3"/>
  <c r="N50" i="3"/>
  <c r="N51" i="3"/>
  <c r="N52" i="3"/>
  <c r="N53" i="3"/>
  <c r="N54" i="3"/>
  <c r="N55" i="3"/>
  <c r="N56" i="3"/>
  <c r="N57" i="3"/>
  <c r="N58" i="3"/>
  <c r="N59" i="3"/>
  <c r="N60" i="3"/>
  <c r="N61" i="3"/>
  <c r="N62" i="3"/>
  <c r="N63" i="3"/>
  <c r="N64" i="3"/>
  <c r="N65" i="3"/>
  <c r="N66" i="3"/>
  <c r="N67" i="3"/>
  <c r="N68" i="3"/>
  <c r="N69" i="3"/>
  <c r="N70" i="3"/>
  <c r="N71" i="3"/>
  <c r="N72" i="3"/>
  <c r="N73" i="3"/>
  <c r="N74" i="3"/>
  <c r="N75" i="3"/>
  <c r="N76" i="3"/>
  <c r="N77" i="3"/>
  <c r="N78" i="3"/>
  <c r="N79" i="3"/>
  <c r="N80" i="3"/>
  <c r="N81" i="3"/>
  <c r="N82" i="3"/>
  <c r="N83" i="3"/>
  <c r="N84" i="3"/>
  <c r="N85" i="3"/>
  <c r="N86" i="3"/>
  <c r="N87" i="3"/>
  <c r="N88" i="3"/>
  <c r="N89" i="3"/>
  <c r="N90" i="3"/>
  <c r="N91" i="3"/>
  <c r="N92" i="3"/>
  <c r="N93" i="3"/>
  <c r="N94" i="3"/>
  <c r="N95" i="3"/>
  <c r="N96" i="3"/>
  <c r="N97" i="3"/>
  <c r="N98" i="3"/>
  <c r="N99" i="3"/>
  <c r="N100" i="3"/>
  <c r="N101" i="3"/>
  <c r="N102" i="3"/>
  <c r="N103" i="3"/>
  <c r="N104" i="3"/>
  <c r="N105" i="3"/>
  <c r="N106" i="3"/>
  <c r="N107" i="3"/>
  <c r="N108" i="3"/>
  <c r="N109" i="3"/>
  <c r="N110" i="3"/>
  <c r="C113" i="3"/>
  <c r="K111" i="3"/>
  <c r="C112" i="3"/>
  <c r="K112" i="3"/>
  <c r="I112" i="3"/>
  <c r="C114" i="3" l="1"/>
  <c r="E9" i="37"/>
  <c r="G6" i="37" l="1"/>
  <c r="C69" i="2"/>
  <c r="C65" i="2"/>
  <c r="C67" i="2"/>
  <c r="C68" i="2"/>
  <c r="C66" i="2"/>
  <c r="D69" i="2" l="1"/>
  <c r="D68" i="2"/>
  <c r="D65" i="2"/>
  <c r="D67" i="2"/>
  <c r="D66" i="2"/>
  <c r="A1" i="37"/>
  <c r="J6" i="37" l="1"/>
  <c r="A2" i="37"/>
  <c r="J7" i="37" l="1"/>
  <c r="K6" i="37"/>
  <c r="A3" i="37"/>
  <c r="F4" i="37"/>
  <c r="J8" i="37" l="1"/>
  <c r="A4" i="37"/>
  <c r="C38" i="2"/>
  <c r="C31" i="2"/>
  <c r="C41" i="2"/>
  <c r="C62" i="2"/>
  <c r="C37" i="2"/>
  <c r="C50" i="2"/>
  <c r="C61" i="2"/>
  <c r="C53" i="2"/>
  <c r="C33" i="2"/>
  <c r="C56" i="2"/>
  <c r="C30" i="2"/>
  <c r="C54" i="2"/>
  <c r="C48" i="2"/>
  <c r="C35" i="2"/>
  <c r="C64" i="2"/>
  <c r="C49" i="2"/>
  <c r="C42" i="2"/>
  <c r="C51" i="2"/>
  <c r="C32" i="2"/>
  <c r="C59" i="2"/>
  <c r="C43" i="2"/>
  <c r="C27" i="2"/>
  <c r="C36" i="2"/>
  <c r="C25" i="2"/>
  <c r="C57" i="2"/>
  <c r="C45" i="2"/>
  <c r="C58" i="2"/>
  <c r="C34" i="2"/>
  <c r="C46" i="2"/>
  <c r="C55" i="2"/>
  <c r="C44" i="2"/>
  <c r="C40" i="2"/>
  <c r="C39" i="2"/>
  <c r="C63" i="2"/>
  <c r="C28" i="2"/>
  <c r="C52" i="2"/>
  <c r="C47" i="2"/>
  <c r="C60" i="2"/>
  <c r="C29" i="2"/>
  <c r="J9" i="37" l="1"/>
  <c r="K7" i="37"/>
  <c r="D40" i="2"/>
  <c r="D27" i="2"/>
  <c r="D45" i="2"/>
  <c r="D50" i="2"/>
  <c r="D55" i="2"/>
  <c r="D46" i="2"/>
  <c r="D47" i="2"/>
  <c r="D38" i="2"/>
  <c r="D43" i="2"/>
  <c r="D60" i="2"/>
  <c r="D36" i="2"/>
  <c r="D25" i="2"/>
  <c r="D51" i="2"/>
  <c r="D48" i="2"/>
  <c r="D41" i="2"/>
  <c r="D35" i="2"/>
  <c r="D64" i="2"/>
  <c r="D37" i="2"/>
  <c r="D44" i="2"/>
  <c r="D52" i="2"/>
  <c r="D57" i="2"/>
  <c r="D29" i="2"/>
  <c r="D61" i="2"/>
  <c r="D39" i="2"/>
  <c r="D62" i="2"/>
  <c r="D32" i="2"/>
  <c r="D59" i="2"/>
  <c r="D42" i="2"/>
  <c r="D56" i="2"/>
  <c r="D28" i="2"/>
  <c r="D49" i="2"/>
  <c r="D54" i="2"/>
  <c r="D34" i="2"/>
  <c r="D30" i="2"/>
  <c r="D63" i="2"/>
  <c r="D33" i="2"/>
  <c r="D58" i="2"/>
  <c r="D31" i="2"/>
  <c r="D53" i="2"/>
  <c r="A5" i="37"/>
  <c r="J10" i="37" l="1"/>
  <c r="K8" i="37"/>
  <c r="A6" i="37"/>
  <c r="C26" i="2"/>
  <c r="J11" i="37" l="1"/>
  <c r="K9" i="37"/>
  <c r="D26" i="2"/>
  <c r="A7" i="37"/>
  <c r="J12" i="37" l="1"/>
  <c r="K10" i="37"/>
  <c r="A8" i="37"/>
  <c r="K11" i="37" l="1"/>
  <c r="J13" i="37"/>
  <c r="A9" i="37"/>
  <c r="K12" i="37" l="1"/>
  <c r="J14" i="37"/>
  <c r="A10" i="37"/>
  <c r="K13" i="37" l="1"/>
  <c r="J15" i="37"/>
  <c r="A11" i="37"/>
  <c r="K14" i="37" l="1"/>
  <c r="J16" i="37"/>
  <c r="A12" i="37"/>
  <c r="K15" i="37" l="1"/>
  <c r="J17" i="37"/>
  <c r="A13" i="37"/>
  <c r="J18" i="37" l="1"/>
  <c r="A14" i="37"/>
  <c r="K16" i="37" l="1"/>
  <c r="J19" i="37"/>
  <c r="A15" i="37"/>
  <c r="K17" i="37" l="1"/>
  <c r="J20" i="37"/>
  <c r="A16" i="37"/>
  <c r="K18" i="37" l="1"/>
  <c r="J21" i="37"/>
  <c r="A17" i="37"/>
  <c r="J22" i="37" l="1"/>
  <c r="K19" i="37"/>
  <c r="A18" i="37"/>
  <c r="K20" i="37" l="1"/>
  <c r="A19" i="37"/>
  <c r="J23" i="37"/>
  <c r="K21" i="37" l="1"/>
  <c r="A20" i="37"/>
  <c r="J24" i="37"/>
  <c r="K22" i="37" l="1"/>
  <c r="K23" i="37"/>
  <c r="A21" i="37"/>
  <c r="J25" i="37"/>
  <c r="A22" i="37" l="1"/>
  <c r="J26" i="37"/>
  <c r="K24" i="37" l="1"/>
  <c r="A23" i="37"/>
  <c r="J27" i="37"/>
  <c r="K25" i="37" l="1"/>
  <c r="A24" i="37"/>
  <c r="J28" i="37"/>
  <c r="K26" i="37" l="1"/>
  <c r="A25" i="37"/>
  <c r="J29" i="37"/>
  <c r="K27" i="37" l="1"/>
  <c r="K28" i="37"/>
  <c r="A26" i="37"/>
  <c r="J30" i="37"/>
  <c r="A27" i="37" l="1"/>
  <c r="J31" i="37"/>
  <c r="K30" i="37" l="1"/>
  <c r="K29" i="37"/>
  <c r="A28" i="37"/>
  <c r="J32" i="37"/>
  <c r="K31" i="37" l="1"/>
  <c r="A29" i="37"/>
  <c r="J33" i="37"/>
  <c r="J34" i="37" l="1"/>
  <c r="K32" i="37"/>
  <c r="A30" i="37"/>
  <c r="J35" i="37" l="1"/>
  <c r="A31" i="37"/>
  <c r="J36" i="37" s="1"/>
  <c r="K33" i="37" l="1"/>
  <c r="A32" i="37"/>
  <c r="J37" i="37" l="1"/>
  <c r="K34" i="37"/>
  <c r="A33" i="37"/>
  <c r="J38" i="37" l="1"/>
  <c r="K35" i="37"/>
  <c r="A34" i="37"/>
  <c r="J39" i="37" l="1"/>
  <c r="K36" i="37"/>
  <c r="A35" i="37"/>
  <c r="J40" i="37" l="1"/>
  <c r="K37" i="37"/>
  <c r="A36" i="37"/>
  <c r="J41" i="37" l="1"/>
  <c r="K38" i="37"/>
  <c r="A37" i="37"/>
  <c r="J42" i="37" l="1"/>
  <c r="K39" i="37"/>
  <c r="A38" i="37"/>
  <c r="J43" i="37" l="1"/>
  <c r="K40" i="37"/>
  <c r="A39" i="37"/>
  <c r="J44" i="37" l="1"/>
  <c r="K41" i="37"/>
  <c r="A40" i="37"/>
  <c r="J45" i="37" l="1"/>
  <c r="K42" i="37"/>
  <c r="A41" i="37"/>
  <c r="J46" i="37" l="1"/>
  <c r="K43" i="37"/>
  <c r="A42" i="37"/>
  <c r="J47" i="37" l="1"/>
  <c r="K44" i="37"/>
  <c r="A43" i="37"/>
  <c r="J48" i="37" l="1"/>
  <c r="K45" i="37"/>
  <c r="A44" i="37"/>
  <c r="J49" i="37" l="1"/>
  <c r="K46" i="37"/>
  <c r="A45" i="37"/>
  <c r="J50" i="37" l="1"/>
  <c r="K47" i="37"/>
  <c r="A46" i="37"/>
  <c r="J51" i="37" l="1"/>
  <c r="K48" i="37"/>
  <c r="A47" i="37"/>
  <c r="A48" i="37" s="1"/>
  <c r="K49" i="37" l="1"/>
  <c r="K50" i="37" l="1"/>
</calcChain>
</file>

<file path=xl/sharedStrings.xml><?xml version="1.0" encoding="utf-8"?>
<sst xmlns="http://schemas.openxmlformats.org/spreadsheetml/2006/main" count="1905" uniqueCount="526">
  <si>
    <t>Tsingoni maternelle</t>
  </si>
  <si>
    <t>P.S</t>
  </si>
  <si>
    <t>Combani 1 maternelle</t>
  </si>
  <si>
    <t>Tsingoni élémentaire</t>
  </si>
  <si>
    <t>M'roalé primaire</t>
  </si>
  <si>
    <t>Combani 2 maternelle</t>
  </si>
  <si>
    <t>Combani 2 élémentaire</t>
  </si>
  <si>
    <t>Barakani maternelle</t>
  </si>
  <si>
    <t>Ouangani maternelle</t>
  </si>
  <si>
    <t>Ecoles</t>
  </si>
  <si>
    <t>1ère année</t>
  </si>
  <si>
    <t>2ème année</t>
  </si>
  <si>
    <t>3ème année</t>
  </si>
  <si>
    <t>4ème année</t>
  </si>
  <si>
    <t>5ème année</t>
  </si>
  <si>
    <t>Ouangani</t>
  </si>
  <si>
    <t>Acoua</t>
  </si>
  <si>
    <t>Bandraboua</t>
  </si>
  <si>
    <t>Bandrélé</t>
  </si>
  <si>
    <t>Bouéni</t>
  </si>
  <si>
    <t>Chiconi</t>
  </si>
  <si>
    <t>Chirongui</t>
  </si>
  <si>
    <t>Dembéni</t>
  </si>
  <si>
    <t>Koungou</t>
  </si>
  <si>
    <t>Dzaoudzi</t>
  </si>
  <si>
    <t>Mamoudzou</t>
  </si>
  <si>
    <t>M'tsamboro</t>
  </si>
  <si>
    <t>Pamandzi</t>
  </si>
  <si>
    <t>Sada</t>
  </si>
  <si>
    <t>Tsingoni</t>
  </si>
  <si>
    <t>Dzaoudzi/ Labattoir</t>
  </si>
  <si>
    <t>Communes</t>
  </si>
  <si>
    <t>Code Postal</t>
  </si>
  <si>
    <t>Kawéni</t>
  </si>
  <si>
    <t>Kavani</t>
  </si>
  <si>
    <t>Passamainty</t>
  </si>
  <si>
    <t>Vahibé</t>
  </si>
  <si>
    <t>Tsoundzou I</t>
  </si>
  <si>
    <t>Tsoundzou II</t>
  </si>
  <si>
    <t>Majicavo Koropa</t>
  </si>
  <si>
    <t>Longoni</t>
  </si>
  <si>
    <t>Trévani</t>
  </si>
  <si>
    <t>Majicavo Lamir</t>
  </si>
  <si>
    <t>Kangani</t>
  </si>
  <si>
    <t>Labattoir</t>
  </si>
  <si>
    <t>Tsararano</t>
  </si>
  <si>
    <t>Iloni</t>
  </si>
  <si>
    <t>Dzoumogné</t>
  </si>
  <si>
    <t>Handrema</t>
  </si>
  <si>
    <t>Bouyouni</t>
  </si>
  <si>
    <t>Combani</t>
  </si>
  <si>
    <t>Miréréni</t>
  </si>
  <si>
    <t>Manjagou</t>
  </si>
  <si>
    <t>Nyambadao</t>
  </si>
  <si>
    <t>Dapani</t>
  </si>
  <si>
    <t>Hamouro</t>
  </si>
  <si>
    <t>Bambo-Est</t>
  </si>
  <si>
    <t>Barakani</t>
  </si>
  <si>
    <t>Kahani</t>
  </si>
  <si>
    <t>Coconi</t>
  </si>
  <si>
    <t>Poroani</t>
  </si>
  <si>
    <t>Tsimkoura</t>
  </si>
  <si>
    <t>Malamani</t>
  </si>
  <si>
    <t>Sohoa</t>
  </si>
  <si>
    <t>Hamjago</t>
  </si>
  <si>
    <t>M'Tsangamouji</t>
  </si>
  <si>
    <t>Chembényoumba</t>
  </si>
  <si>
    <t>M'liha</t>
  </si>
  <si>
    <t>M'zouazia</t>
  </si>
  <si>
    <t>Moinatrindi</t>
  </si>
  <si>
    <t>Hagnoundrou</t>
  </si>
  <si>
    <t>Bambo-Ouest</t>
  </si>
  <si>
    <t>Kani-Kéli</t>
  </si>
  <si>
    <t>Choungui</t>
  </si>
  <si>
    <t>Passy-Kéli</t>
  </si>
  <si>
    <t>Hajangoua</t>
  </si>
  <si>
    <t>Ongoujou</t>
  </si>
  <si>
    <t>M'roalé</t>
  </si>
  <si>
    <t>M'bouanatsa</t>
  </si>
  <si>
    <t>M'tsapéré</t>
  </si>
  <si>
    <t>M'tsangadoua</t>
  </si>
  <si>
    <t>M'tsamoudou</t>
  </si>
  <si>
    <t>M'tsahara</t>
  </si>
  <si>
    <t>M'ronabéja</t>
  </si>
  <si>
    <t>Contractuels</t>
  </si>
  <si>
    <t>M'bouini</t>
  </si>
  <si>
    <t>M'ramadoudou</t>
  </si>
  <si>
    <t>Mtsamboro</t>
  </si>
  <si>
    <t>KaniKéli</t>
  </si>
  <si>
    <t>M'tsangamouji</t>
  </si>
  <si>
    <t>DzaoudziLabattoir</t>
  </si>
  <si>
    <t>M'tsangamboua</t>
  </si>
  <si>
    <t>Téléphone 1</t>
  </si>
  <si>
    <t>Téléphone 2</t>
  </si>
  <si>
    <t>Nom</t>
  </si>
  <si>
    <t>Prénom</t>
  </si>
  <si>
    <t>Fiche 1</t>
  </si>
  <si>
    <t>Fiche 2</t>
  </si>
  <si>
    <t>Fiche 3</t>
  </si>
  <si>
    <t>Fiche 4</t>
  </si>
  <si>
    <t>Fiche 5</t>
  </si>
  <si>
    <t>Fiche 6</t>
  </si>
  <si>
    <t>Fiche 7</t>
  </si>
  <si>
    <t>Fiche 8</t>
  </si>
  <si>
    <t>Fiche 9</t>
  </si>
  <si>
    <t>Fiche 10</t>
  </si>
  <si>
    <t>Fiche 11</t>
  </si>
  <si>
    <t>N° de la fiche</t>
  </si>
  <si>
    <t>Fiche 12</t>
  </si>
  <si>
    <t>T1</t>
  </si>
  <si>
    <t>T2</t>
  </si>
  <si>
    <t>T3</t>
  </si>
  <si>
    <t>T4</t>
  </si>
  <si>
    <t>T5</t>
  </si>
  <si>
    <t>Statut</t>
  </si>
  <si>
    <t>Fonction</t>
  </si>
  <si>
    <t>Examen</t>
  </si>
  <si>
    <t>Enseignants</t>
  </si>
  <si>
    <t>Année Scolaire :</t>
  </si>
  <si>
    <t>n°</t>
  </si>
  <si>
    <t>Département</t>
  </si>
  <si>
    <t>01</t>
  </si>
  <si>
    <t>Ain</t>
  </si>
  <si>
    <t>02</t>
  </si>
  <si>
    <t>Aisne</t>
  </si>
  <si>
    <t>03</t>
  </si>
  <si>
    <t>Allier</t>
  </si>
  <si>
    <t>04</t>
  </si>
  <si>
    <t>Alpes-de-Haute-Provence</t>
  </si>
  <si>
    <t>05</t>
  </si>
  <si>
    <t>Hautes-Alpes</t>
  </si>
  <si>
    <t>06</t>
  </si>
  <si>
    <t>Alpes-Maritimes</t>
  </si>
  <si>
    <t>07</t>
  </si>
  <si>
    <t>Ardèche</t>
  </si>
  <si>
    <t>08</t>
  </si>
  <si>
    <t>Ardennes</t>
  </si>
  <si>
    <t>09</t>
  </si>
  <si>
    <t>Ariège</t>
  </si>
  <si>
    <t>10</t>
  </si>
  <si>
    <t>Aube</t>
  </si>
  <si>
    <t>11</t>
  </si>
  <si>
    <t>Aude</t>
  </si>
  <si>
    <t>12</t>
  </si>
  <si>
    <t>Aveyron</t>
  </si>
  <si>
    <t>13</t>
  </si>
  <si>
    <t>Bouches-du-Rhône</t>
  </si>
  <si>
    <t>14</t>
  </si>
  <si>
    <t>Calvados</t>
  </si>
  <si>
    <t>15</t>
  </si>
  <si>
    <t>Cantal</t>
  </si>
  <si>
    <t>16</t>
  </si>
  <si>
    <t>Charente</t>
  </si>
  <si>
    <t>17</t>
  </si>
  <si>
    <t>Charente-Maritime</t>
  </si>
  <si>
    <t>18</t>
  </si>
  <si>
    <t>Cher</t>
  </si>
  <si>
    <t>19</t>
  </si>
  <si>
    <t>Corrèze</t>
  </si>
  <si>
    <t>2A</t>
  </si>
  <si>
    <t>Corse-du-Sud</t>
  </si>
  <si>
    <t>2B</t>
  </si>
  <si>
    <t>Haute-Corse</t>
  </si>
  <si>
    <t>21</t>
  </si>
  <si>
    <t>Côte-d'Or</t>
  </si>
  <si>
    <t>22</t>
  </si>
  <si>
    <t>Côtes-d'Armor</t>
  </si>
  <si>
    <t>23</t>
  </si>
  <si>
    <t>Creuse</t>
  </si>
  <si>
    <t>24</t>
  </si>
  <si>
    <t>Dordogne</t>
  </si>
  <si>
    <t>25</t>
  </si>
  <si>
    <t>Doubs</t>
  </si>
  <si>
    <t>26</t>
  </si>
  <si>
    <t>Drôme</t>
  </si>
  <si>
    <t>27</t>
  </si>
  <si>
    <t>Eure</t>
  </si>
  <si>
    <t>28</t>
  </si>
  <si>
    <t>Eure-et-Loir</t>
  </si>
  <si>
    <t>29</t>
  </si>
  <si>
    <t>Finistère</t>
  </si>
  <si>
    <t>30</t>
  </si>
  <si>
    <t>Gard</t>
  </si>
  <si>
    <t>31</t>
  </si>
  <si>
    <t>33</t>
  </si>
  <si>
    <t>Gironde</t>
  </si>
  <si>
    <t>34</t>
  </si>
  <si>
    <t>Hérault</t>
  </si>
  <si>
    <t>35</t>
  </si>
  <si>
    <t>Ille-et-Vilaine</t>
  </si>
  <si>
    <t>36</t>
  </si>
  <si>
    <t>Indre</t>
  </si>
  <si>
    <t>37</t>
  </si>
  <si>
    <t>Indre-et-Loire</t>
  </si>
  <si>
    <t>38</t>
  </si>
  <si>
    <t>Isère</t>
  </si>
  <si>
    <t>39</t>
  </si>
  <si>
    <t>Jura</t>
  </si>
  <si>
    <t>40</t>
  </si>
  <si>
    <t>Landes</t>
  </si>
  <si>
    <t>41</t>
  </si>
  <si>
    <t>Loir-et-Cher</t>
  </si>
  <si>
    <t>42</t>
  </si>
  <si>
    <t>Loire</t>
  </si>
  <si>
    <t>43</t>
  </si>
  <si>
    <t>Haute-Loire</t>
  </si>
  <si>
    <t>44</t>
  </si>
  <si>
    <t>Loire-Atlantique</t>
  </si>
  <si>
    <t>45</t>
  </si>
  <si>
    <t>Loiret</t>
  </si>
  <si>
    <t>46</t>
  </si>
  <si>
    <t>Lot</t>
  </si>
  <si>
    <t>47</t>
  </si>
  <si>
    <t>Lot-et-Garonne</t>
  </si>
  <si>
    <t>48</t>
  </si>
  <si>
    <t>Lozère</t>
  </si>
  <si>
    <t>49</t>
  </si>
  <si>
    <t>Maine-et-Loire</t>
  </si>
  <si>
    <t>50</t>
  </si>
  <si>
    <t>Manche</t>
  </si>
  <si>
    <t>51</t>
  </si>
  <si>
    <t>Marne</t>
  </si>
  <si>
    <t>52</t>
  </si>
  <si>
    <t>Haute-Marne</t>
  </si>
  <si>
    <t>53</t>
  </si>
  <si>
    <t>Mayenne</t>
  </si>
  <si>
    <t>54</t>
  </si>
  <si>
    <t>Meurthe-et-Moselle</t>
  </si>
  <si>
    <t>55</t>
  </si>
  <si>
    <t>Meuse</t>
  </si>
  <si>
    <t>56</t>
  </si>
  <si>
    <t>Morbihan</t>
  </si>
  <si>
    <t>57</t>
  </si>
  <si>
    <t>Moselle</t>
  </si>
  <si>
    <t>58</t>
  </si>
  <si>
    <t>Nièvre</t>
  </si>
  <si>
    <t>59</t>
  </si>
  <si>
    <t>Nord</t>
  </si>
  <si>
    <t>60</t>
  </si>
  <si>
    <t>Oise</t>
  </si>
  <si>
    <t>61</t>
  </si>
  <si>
    <t>Orne</t>
  </si>
  <si>
    <t>62</t>
  </si>
  <si>
    <t>Pas-de-Calais</t>
  </si>
  <si>
    <t>63</t>
  </si>
  <si>
    <t>Puy-de-Dôme</t>
  </si>
  <si>
    <t>64</t>
  </si>
  <si>
    <t>Pyrénées-Atlantiques</t>
  </si>
  <si>
    <t>65</t>
  </si>
  <si>
    <t>Hautes-Pyrénées</t>
  </si>
  <si>
    <t>66</t>
  </si>
  <si>
    <t>Pyrénées-Orientales</t>
  </si>
  <si>
    <t>67</t>
  </si>
  <si>
    <t>Bas-Rhin</t>
  </si>
  <si>
    <t>68</t>
  </si>
  <si>
    <t>Haut-Rhin</t>
  </si>
  <si>
    <t>69</t>
  </si>
  <si>
    <t>Rhône</t>
  </si>
  <si>
    <t>70</t>
  </si>
  <si>
    <t>Haute-Saône</t>
  </si>
  <si>
    <t>71</t>
  </si>
  <si>
    <t>Saône-et-Loire</t>
  </si>
  <si>
    <t>72</t>
  </si>
  <si>
    <t>Sarthe</t>
  </si>
  <si>
    <t>73</t>
  </si>
  <si>
    <t>Savoie</t>
  </si>
  <si>
    <t>74</t>
  </si>
  <si>
    <t>Haute-Savoie</t>
  </si>
  <si>
    <t>75</t>
  </si>
  <si>
    <t>Paris</t>
  </si>
  <si>
    <t>76</t>
  </si>
  <si>
    <t>Seine-Maritime</t>
  </si>
  <si>
    <t>77</t>
  </si>
  <si>
    <t>Seine-et-Marne</t>
  </si>
  <si>
    <t>78</t>
  </si>
  <si>
    <t>Yvelines</t>
  </si>
  <si>
    <t>79</t>
  </si>
  <si>
    <t>Deux-Sèvres</t>
  </si>
  <si>
    <t>80</t>
  </si>
  <si>
    <t>Somme</t>
  </si>
  <si>
    <t>81</t>
  </si>
  <si>
    <t>Tarn</t>
  </si>
  <si>
    <t>82</t>
  </si>
  <si>
    <t>Tarn-et-Garonne</t>
  </si>
  <si>
    <t>83</t>
  </si>
  <si>
    <t>Var</t>
  </si>
  <si>
    <t>84</t>
  </si>
  <si>
    <t>Vaucluse</t>
  </si>
  <si>
    <t>85</t>
  </si>
  <si>
    <t>Vendée</t>
  </si>
  <si>
    <t>86</t>
  </si>
  <si>
    <t>Vienne</t>
  </si>
  <si>
    <t>87</t>
  </si>
  <si>
    <t>Haute-Vienne</t>
  </si>
  <si>
    <t>88</t>
  </si>
  <si>
    <t>Vosges</t>
  </si>
  <si>
    <t>89</t>
  </si>
  <si>
    <t>Yonne</t>
  </si>
  <si>
    <t>90</t>
  </si>
  <si>
    <t>Territoire de Belfort</t>
  </si>
  <si>
    <t>91</t>
  </si>
  <si>
    <t>Essonne</t>
  </si>
  <si>
    <t>92</t>
  </si>
  <si>
    <t>Hauts-de-Seine</t>
  </si>
  <si>
    <t>93</t>
  </si>
  <si>
    <t>Seine-Saint-Denis</t>
  </si>
  <si>
    <t>94</t>
  </si>
  <si>
    <t>Val-de-Marne</t>
  </si>
  <si>
    <t>95</t>
  </si>
  <si>
    <t>Val-d'Oise</t>
  </si>
  <si>
    <t>Mayotte</t>
  </si>
  <si>
    <t>La Réunion</t>
  </si>
  <si>
    <t>Guadeloupe</t>
  </si>
  <si>
    <t>Martinique</t>
  </si>
  <si>
    <t>Guyane</t>
  </si>
  <si>
    <t>St Pierre et Miquelon</t>
  </si>
  <si>
    <t>St Barthélemy</t>
  </si>
  <si>
    <t>St Martin</t>
  </si>
  <si>
    <t>Wallis &amp; Futuna</t>
  </si>
  <si>
    <t>Polynésie Française</t>
  </si>
  <si>
    <t>Nouvelle-Calédonie</t>
  </si>
  <si>
    <t>976</t>
  </si>
  <si>
    <t>978</t>
  </si>
  <si>
    <t>974</t>
  </si>
  <si>
    <t>975</t>
  </si>
  <si>
    <t>971</t>
  </si>
  <si>
    <t>972</t>
  </si>
  <si>
    <t>973</t>
  </si>
  <si>
    <t>977</t>
  </si>
  <si>
    <t>986</t>
  </si>
  <si>
    <t>987</t>
  </si>
  <si>
    <t>988</t>
  </si>
  <si>
    <t>Fiche 13</t>
  </si>
  <si>
    <t>Fiche 14</t>
  </si>
  <si>
    <t>Fiche 15</t>
  </si>
  <si>
    <t>Fiche 16</t>
  </si>
  <si>
    <t>CAPPEI</t>
  </si>
  <si>
    <t>CAFIPEMF</t>
  </si>
  <si>
    <t>CAPASH</t>
  </si>
  <si>
    <t>Arts-visuels</t>
  </si>
  <si>
    <t>E.P.S.</t>
  </si>
  <si>
    <t>Maternelle</t>
  </si>
  <si>
    <t>Langues &amp; cultures</t>
  </si>
  <si>
    <t>LVE</t>
  </si>
  <si>
    <t>Numérique</t>
  </si>
  <si>
    <t>Syndicale</t>
  </si>
  <si>
    <t>Autre</t>
  </si>
  <si>
    <t xml:space="preserve">Élu (e) </t>
  </si>
  <si>
    <t>École d'affectation</t>
  </si>
  <si>
    <t>000</t>
  </si>
  <si>
    <t>Éducation musicale</t>
  </si>
  <si>
    <t>6ème année</t>
  </si>
  <si>
    <t>Domaine</t>
  </si>
  <si>
    <t>Artistique</t>
  </si>
  <si>
    <t>EPS</t>
  </si>
  <si>
    <t>Lettres</t>
  </si>
  <si>
    <t>Hist-Géo</t>
  </si>
  <si>
    <t>Scientifique</t>
  </si>
  <si>
    <t>Langue vivante</t>
  </si>
  <si>
    <t>Poste</t>
  </si>
  <si>
    <t>civilité</t>
  </si>
  <si>
    <t>Email pro.</t>
  </si>
  <si>
    <t>GS</t>
  </si>
  <si>
    <t>MS</t>
  </si>
  <si>
    <t>32</t>
  </si>
  <si>
    <t>Haute-Garonne</t>
  </si>
  <si>
    <t>Gers</t>
  </si>
  <si>
    <t>FLE</t>
  </si>
  <si>
    <t>Déchargé 25%</t>
  </si>
  <si>
    <t>Déchargé 50%</t>
  </si>
  <si>
    <t>Déchargé 100%</t>
  </si>
  <si>
    <t>BAFA</t>
  </si>
  <si>
    <t>Secourisme</t>
  </si>
  <si>
    <t>PS/MS</t>
  </si>
  <si>
    <t>MS/GS</t>
  </si>
  <si>
    <t>Fiches</t>
  </si>
  <si>
    <t>Habilitation LVE</t>
  </si>
  <si>
    <t>provisoire</t>
  </si>
  <si>
    <t>en anglais</t>
  </si>
  <si>
    <t>en espagnol</t>
  </si>
  <si>
    <t>en arabe</t>
  </si>
  <si>
    <t>en allemand</t>
  </si>
  <si>
    <t>provisoire en anglais</t>
  </si>
  <si>
    <t>provisoire en espagnol</t>
  </si>
  <si>
    <t>provisoire en allemand</t>
  </si>
  <si>
    <t>définitive en anglais</t>
  </si>
  <si>
    <t>définitive en espagnol</t>
  </si>
  <si>
    <t>définitive en arabe</t>
  </si>
  <si>
    <t>définitive en allemand</t>
  </si>
  <si>
    <t>Kahani élémentaire</t>
  </si>
  <si>
    <t>Kahani maternelle</t>
  </si>
  <si>
    <t>CP</t>
  </si>
  <si>
    <t>CE1</t>
  </si>
  <si>
    <t>CE2</t>
  </si>
  <si>
    <t>CE2/CM1</t>
  </si>
  <si>
    <t>CM1</t>
  </si>
  <si>
    <t>CM1/CM2</t>
  </si>
  <si>
    <t>CM2</t>
  </si>
  <si>
    <t>ULIS</t>
  </si>
  <si>
    <t>elementaire</t>
  </si>
  <si>
    <t>maternelle</t>
  </si>
  <si>
    <t>mat</t>
  </si>
  <si>
    <t>PS</t>
  </si>
  <si>
    <t>élém</t>
  </si>
  <si>
    <t>provisoire en arabe</t>
  </si>
  <si>
    <t>ZIL</t>
  </si>
  <si>
    <t>prim</t>
  </si>
  <si>
    <t>Ouangani 1 élém.</t>
  </si>
  <si>
    <t>Ouangani 2 élém.</t>
  </si>
  <si>
    <t>Barakani 1 élém.</t>
  </si>
  <si>
    <t>Barakani 2 élém.</t>
  </si>
  <si>
    <t>Combani 1A élém.</t>
  </si>
  <si>
    <t>Combani 1B élém.</t>
  </si>
  <si>
    <t>CP/CE1</t>
  </si>
  <si>
    <t>CE1/CE2</t>
  </si>
  <si>
    <t>BESSEAU Bruno IAI Tsingoni 2021</t>
  </si>
  <si>
    <t>T6</t>
  </si>
  <si>
    <t>&gt;T6</t>
  </si>
  <si>
    <t>Communes 02</t>
  </si>
  <si>
    <t>Communes 01</t>
  </si>
  <si>
    <t>Fiche 17</t>
  </si>
  <si>
    <t>Fiche 18</t>
  </si>
  <si>
    <t>Fiche 19</t>
  </si>
  <si>
    <t>Fiche 20</t>
  </si>
  <si>
    <t>Fiche 21</t>
  </si>
  <si>
    <t>Fiche 22</t>
  </si>
  <si>
    <t>Fiche 23</t>
  </si>
  <si>
    <t>Fiche 24</t>
  </si>
  <si>
    <t>Fiche 25</t>
  </si>
  <si>
    <t>Fiche 26</t>
  </si>
  <si>
    <t>Fiche 27</t>
  </si>
  <si>
    <t>Fiche 28</t>
  </si>
  <si>
    <t>Fiche 29</t>
  </si>
  <si>
    <t>Mtsangamouji</t>
  </si>
  <si>
    <t>Fiche 30</t>
  </si>
  <si>
    <t>Fiche 31</t>
  </si>
  <si>
    <t>Fiche 32</t>
  </si>
  <si>
    <t>Fiche 33</t>
  </si>
  <si>
    <t>Fiche 34</t>
  </si>
  <si>
    <t>Fiche 35</t>
  </si>
  <si>
    <t>Fiche 36</t>
  </si>
  <si>
    <t>Fiche 37</t>
  </si>
  <si>
    <t>Fiche 38</t>
  </si>
  <si>
    <t>Fiche 39</t>
  </si>
  <si>
    <t>Fiche 40</t>
  </si>
  <si>
    <t>Kani-Bé</t>
  </si>
  <si>
    <t>Villes &amp; villages pour les menus</t>
  </si>
  <si>
    <t>Mamoudzou Nord</t>
  </si>
  <si>
    <t>Mamoudzou Centre</t>
  </si>
  <si>
    <t>Mamoudzou Sud</t>
  </si>
  <si>
    <t>Circonscriptions</t>
  </si>
  <si>
    <t>Ecoles de votre circo</t>
  </si>
  <si>
    <t xml:space="preserve">Dembéni </t>
  </si>
  <si>
    <t xml:space="preserve">Bouéni </t>
  </si>
  <si>
    <t xml:space="preserve">Sada </t>
  </si>
  <si>
    <t xml:space="preserve">Tsingoni </t>
  </si>
  <si>
    <t>Doujani</t>
  </si>
  <si>
    <t>Hapandzo</t>
  </si>
  <si>
    <t>définitive</t>
  </si>
  <si>
    <t>Civilité</t>
  </si>
  <si>
    <t>Ecole</t>
  </si>
  <si>
    <t>Telephone 1</t>
  </si>
  <si>
    <t>Candidat</t>
  </si>
  <si>
    <t>Fiche 41</t>
  </si>
  <si>
    <t>Fiche 42</t>
  </si>
  <si>
    <t>Fiche 43</t>
  </si>
  <si>
    <t>Fiche 44</t>
  </si>
  <si>
    <t>Fiche 45</t>
  </si>
  <si>
    <t>Fiches :</t>
  </si>
  <si>
    <t>Enseignant :</t>
  </si>
  <si>
    <t>Liste des enseignants</t>
  </si>
  <si>
    <t>BESSEAU Bruno IAI Tsingoni  2020 2021 2022</t>
  </si>
  <si>
    <t>ASH Mamoudzou</t>
  </si>
  <si>
    <t>Dzoumognié</t>
  </si>
  <si>
    <t>Fiche saisie</t>
  </si>
  <si>
    <t>Tsoundzou 1</t>
  </si>
  <si>
    <t>Tsoundzou 2</t>
  </si>
  <si>
    <t>Mme</t>
  </si>
  <si>
    <t>PE   &gt;T6</t>
  </si>
  <si>
    <t>Adjoint</t>
  </si>
  <si>
    <t>Définitif</t>
  </si>
  <si>
    <t/>
  </si>
  <si>
    <t>Mr</t>
  </si>
  <si>
    <t xml:space="preserve">PE   </t>
  </si>
  <si>
    <t>Directeur</t>
  </si>
  <si>
    <t>OUI</t>
  </si>
  <si>
    <t>Contr.  C6</t>
  </si>
  <si>
    <t>PE   T1</t>
  </si>
  <si>
    <t>PE   T6</t>
  </si>
  <si>
    <t>PE   T3</t>
  </si>
  <si>
    <t>PES2</t>
  </si>
  <si>
    <t>Provisoire</t>
  </si>
  <si>
    <t xml:space="preserve">IERM   </t>
  </si>
  <si>
    <t>CRPE Int.</t>
  </si>
  <si>
    <t>PE   T4</t>
  </si>
  <si>
    <t>PE   T2</t>
  </si>
  <si>
    <t>IERM   T6</t>
  </si>
  <si>
    <t>PE   T5</t>
  </si>
  <si>
    <t>FAEX</t>
  </si>
  <si>
    <t>TOTAL :</t>
  </si>
  <si>
    <t>Nb de N° Tel :</t>
  </si>
  <si>
    <t>Nb de mail  :</t>
  </si>
  <si>
    <t>Sous Total :</t>
  </si>
  <si>
    <t>Sous total Nb de N° Tel :</t>
  </si>
  <si>
    <t>Ecole 2</t>
  </si>
  <si>
    <t>Ecole 3</t>
  </si>
  <si>
    <t>Ecole 4</t>
  </si>
  <si>
    <t>Ecole 5</t>
  </si>
  <si>
    <t>Ecole 6</t>
  </si>
  <si>
    <t>Ecole 7</t>
  </si>
  <si>
    <t>Ecole 8</t>
  </si>
  <si>
    <t>Ecole 9</t>
  </si>
  <si>
    <t>TABLEAU 1</t>
  </si>
  <si>
    <t>PE   T7</t>
  </si>
  <si>
    <t>PE   T8</t>
  </si>
  <si>
    <t>PE   T9</t>
  </si>
  <si>
    <t>PE   T10</t>
  </si>
  <si>
    <t>PE   T11</t>
  </si>
  <si>
    <t>PE   T12</t>
  </si>
  <si>
    <t>PE   T13</t>
  </si>
  <si>
    <t>PE   T14</t>
  </si>
  <si>
    <t>PE   T15</t>
  </si>
  <si>
    <t>PE   T16</t>
  </si>
  <si>
    <t>PE   T17</t>
  </si>
  <si>
    <t>PE   T0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</si>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</sst>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0#&quot; &quot;##&quot; &quot;##&quot; &quot;##&quot; &quot;##"/>
  </numFmts>
  <fonts count="3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24"/>
      <color theme="1"/>
      <name val="Broadway"/>
      <family val="5"/>
    </font>
    <font>
      <sz val="11"/>
      <color theme="0"/>
      <name val="Calibri"/>
      <family val="2"/>
      <scheme val="minor"/>
    </font>
    <font>
      <b/>
      <sz val="36"/>
      <color theme="1"/>
      <name val="Broadway"/>
      <family val="5"/>
    </font>
    <font>
      <b/>
      <sz val="1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0"/>
      <color theme="4" tint="0.79998168889431442"/>
      <name val="Calibri"/>
      <family val="2"/>
      <scheme val="minor"/>
    </font>
    <font>
      <b/>
      <sz val="11"/>
      <color theme="4" tint="0.79998168889431442"/>
      <name val="Calibri"/>
      <family val="2"/>
      <scheme val="minor"/>
    </font>
    <font>
      <sz val="11"/>
      <color theme="4" tint="0.79998168889431442"/>
      <name val="Calibri"/>
      <family val="2"/>
      <scheme val="minor"/>
    </font>
    <font>
      <sz val="16"/>
      <color theme="0"/>
      <name val="Calibri"/>
      <family val="2"/>
      <scheme val="minor"/>
    </font>
    <font>
      <i/>
      <sz val="22"/>
      <color theme="1"/>
      <name val="Elephant"/>
      <family val="1"/>
    </font>
    <font>
      <b/>
      <sz val="10"/>
      <color theme="0"/>
      <name val="Calibri"/>
      <family val="2"/>
      <scheme val="minor"/>
    </font>
    <font>
      <u/>
      <sz val="10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2"/>
      <color rgb="FF000000"/>
      <name val="Calibri"/>
      <family val="2"/>
    </font>
    <font>
      <sz val="11"/>
      <color rgb="FF000000"/>
      <name val="Calibri"/>
      <family val="2"/>
    </font>
    <font>
      <b/>
      <sz val="20"/>
      <color theme="4" tint="0.79998168889431442"/>
      <name val="Calibri"/>
      <family val="2"/>
      <scheme val="minor"/>
    </font>
    <font>
      <b/>
      <sz val="18"/>
      <color theme="4" tint="0.79998168889431442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4"/>
      <color theme="4" tint="0.79998168889431442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EB9C"/>
      </patternFill>
    </fill>
    <fill>
      <patternFill patternType="solid">
        <fgColor theme="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B9B0FE"/>
        <bgColor indexed="64"/>
      </patternFill>
    </fill>
  </fills>
  <borders count="7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/>
      <diagonal/>
    </border>
    <border>
      <left style="thin">
        <color indexed="64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/>
      <right style="thin">
        <color indexed="64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6" fillId="0" borderId="0" applyNumberFormat="0" applyFill="0" applyBorder="0" applyAlignment="0" applyProtection="0"/>
    <xf numFmtId="0" fontId="16" fillId="7" borderId="0" applyNumberFormat="0" applyBorder="0" applyAlignment="0" applyProtection="0"/>
    <xf numFmtId="0" fontId="27" fillId="12" borderId="0" applyNumberFormat="0" applyBorder="0" applyAlignment="0" applyProtection="0"/>
  </cellStyleXfs>
  <cellXfs count="260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2" borderId="0" xfId="0" applyFill="1" applyProtection="1">
      <protection locked="0"/>
    </xf>
    <xf numFmtId="0" fontId="0" fillId="0" borderId="0" xfId="0" applyProtection="1"/>
    <xf numFmtId="0" fontId="0" fillId="0" borderId="0" xfId="0" applyAlignment="1" applyProtection="1">
      <alignment horizontal="left" vertical="center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Border="1" applyProtection="1"/>
    <xf numFmtId="0" fontId="0" fillId="0" borderId="4" xfId="0" applyBorder="1" applyProtection="1"/>
    <xf numFmtId="0" fontId="1" fillId="0" borderId="7" xfId="0" applyFont="1" applyBorder="1" applyAlignment="1" applyProtection="1">
      <alignment horizontal="left" vertical="center"/>
    </xf>
    <xf numFmtId="0" fontId="1" fillId="0" borderId="0" xfId="0" applyFont="1" applyBorder="1" applyProtection="1"/>
    <xf numFmtId="0" fontId="0" fillId="0" borderId="7" xfId="0" applyNumberFormat="1" applyBorder="1" applyAlignment="1" applyProtection="1">
      <alignment horizontal="left" vertical="center"/>
    </xf>
    <xf numFmtId="0" fontId="0" fillId="0" borderId="7" xfId="0" applyBorder="1" applyProtection="1"/>
    <xf numFmtId="0" fontId="0" fillId="0" borderId="5" xfId="0" applyBorder="1" applyProtection="1"/>
    <xf numFmtId="0" fontId="0" fillId="0" borderId="6" xfId="0" applyBorder="1" applyProtection="1"/>
    <xf numFmtId="0" fontId="0" fillId="0" borderId="4" xfId="0" applyFill="1" applyBorder="1" applyProtection="1"/>
    <xf numFmtId="0" fontId="0" fillId="0" borderId="0" xfId="0" applyBorder="1" applyAlignment="1" applyProtection="1">
      <alignment horizontal="center" vertical="center"/>
    </xf>
    <xf numFmtId="0" fontId="0" fillId="0" borderId="6" xfId="0" applyFill="1" applyBorder="1" applyProtection="1"/>
    <xf numFmtId="0" fontId="0" fillId="0" borderId="5" xfId="0" applyFill="1" applyBorder="1" applyProtection="1"/>
    <xf numFmtId="0" fontId="0" fillId="0" borderId="0" xfId="0" applyFill="1" applyBorder="1" applyProtection="1"/>
    <xf numFmtId="0" fontId="0" fillId="0" borderId="7" xfId="0" applyBorder="1" applyAlignment="1" applyProtection="1">
      <alignment horizontal="center" vertical="center" wrapText="1"/>
    </xf>
    <xf numFmtId="0" fontId="0" fillId="0" borderId="0" xfId="0" applyFill="1" applyBorder="1" applyAlignment="1" applyProtection="1">
      <alignment horizontal="center" vertical="center"/>
    </xf>
    <xf numFmtId="49" fontId="0" fillId="0" borderId="7" xfId="0" applyNumberFormat="1" applyBorder="1" applyAlignment="1" applyProtection="1">
      <alignment horizontal="left" vertical="center"/>
    </xf>
    <xf numFmtId="0" fontId="0" fillId="0" borderId="7" xfId="0" applyFill="1" applyBorder="1" applyProtection="1"/>
    <xf numFmtId="0" fontId="11" fillId="0" borderId="0" xfId="0" applyFont="1" applyProtection="1">
      <protection locked="0"/>
    </xf>
    <xf numFmtId="49" fontId="0" fillId="0" borderId="5" xfId="0" applyNumberFormat="1" applyBorder="1" applyProtection="1"/>
    <xf numFmtId="0" fontId="0" fillId="0" borderId="7" xfId="0" applyNumberFormat="1" applyBorder="1" applyAlignment="1" applyProtection="1">
      <alignment horizontal="center" vertical="center" wrapText="1"/>
    </xf>
    <xf numFmtId="0" fontId="4" fillId="2" borderId="0" xfId="0" applyFont="1" applyFill="1" applyProtection="1">
      <protection locked="0"/>
    </xf>
    <xf numFmtId="0" fontId="0" fillId="0" borderId="18" xfId="0" applyBorder="1" applyProtection="1"/>
    <xf numFmtId="0" fontId="0" fillId="0" borderId="28" xfId="0" applyFill="1" applyBorder="1" applyAlignment="1" applyProtection="1">
      <alignment horizontal="center" vertical="center"/>
    </xf>
    <xf numFmtId="0" fontId="0" fillId="0" borderId="38" xfId="0" applyFill="1" applyBorder="1" applyAlignment="1" applyProtection="1">
      <alignment horizontal="center" vertical="center"/>
    </xf>
    <xf numFmtId="0" fontId="1" fillId="9" borderId="7" xfId="0" applyFont="1" applyFill="1" applyBorder="1" applyAlignment="1">
      <alignment horizontal="left"/>
    </xf>
    <xf numFmtId="0" fontId="1" fillId="10" borderId="7" xfId="0" applyFont="1" applyFill="1" applyBorder="1" applyAlignment="1">
      <alignment horizontal="left"/>
    </xf>
    <xf numFmtId="0" fontId="1" fillId="6" borderId="7" xfId="0" applyFont="1" applyFill="1" applyBorder="1" applyAlignment="1">
      <alignment horizontal="left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0" xfId="0" applyFill="1" applyBorder="1" applyAlignment="1">
      <alignment horizontal="center"/>
    </xf>
    <xf numFmtId="0" fontId="4" fillId="0" borderId="4" xfId="0" applyFont="1" applyBorder="1" applyAlignment="1" applyProtection="1">
      <alignment horizontal="center"/>
    </xf>
    <xf numFmtId="0" fontId="0" fillId="0" borderId="7" xfId="0" applyBorder="1" applyAlignment="1" applyProtection="1">
      <alignment horizontal="right"/>
    </xf>
    <xf numFmtId="0" fontId="0" fillId="0" borderId="0" xfId="0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left" vertical="center"/>
    </xf>
    <xf numFmtId="0" fontId="0" fillId="0" borderId="0" xfId="0" applyNumberFormat="1" applyBorder="1" applyAlignment="1" applyProtection="1">
      <alignment horizontal="left" vertical="center"/>
    </xf>
    <xf numFmtId="0" fontId="0" fillId="8" borderId="7" xfId="0" applyFill="1" applyBorder="1" applyAlignment="1" applyProtection="1">
      <alignment horizontal="center" vertical="center"/>
    </xf>
    <xf numFmtId="0" fontId="4" fillId="8" borderId="7" xfId="0" applyFont="1" applyFill="1" applyBorder="1" applyAlignment="1" applyProtection="1">
      <alignment horizontal="center" vertical="center" wrapText="1"/>
    </xf>
    <xf numFmtId="0" fontId="0" fillId="0" borderId="40" xfId="0" applyFill="1" applyBorder="1" applyAlignment="1" applyProtection="1">
      <alignment horizontal="center" vertical="center"/>
    </xf>
    <xf numFmtId="0" fontId="0" fillId="0" borderId="35" xfId="0" applyBorder="1" applyProtection="1"/>
    <xf numFmtId="0" fontId="0" fillId="0" borderId="37" xfId="0" applyBorder="1" applyProtection="1"/>
    <xf numFmtId="0" fontId="0" fillId="0" borderId="36" xfId="0" applyBorder="1" applyProtection="1"/>
    <xf numFmtId="0" fontId="0" fillId="0" borderId="41" xfId="0" applyFill="1" applyBorder="1" applyAlignment="1" applyProtection="1">
      <alignment horizontal="center" vertical="center"/>
    </xf>
    <xf numFmtId="0" fontId="0" fillId="0" borderId="42" xfId="0" applyBorder="1" applyProtection="1"/>
    <xf numFmtId="0" fontId="0" fillId="8" borderId="20" xfId="0" applyFill="1" applyBorder="1" applyProtection="1"/>
    <xf numFmtId="0" fontId="0" fillId="8" borderId="7" xfId="0" applyFill="1" applyBorder="1" applyProtection="1"/>
    <xf numFmtId="0" fontId="0" fillId="2" borderId="17" xfId="0" applyFill="1" applyBorder="1" applyAlignment="1">
      <alignment horizontal="left" vertical="center"/>
    </xf>
    <xf numFmtId="0" fontId="0" fillId="2" borderId="7" xfId="0" applyFill="1" applyBorder="1" applyAlignment="1">
      <alignment horizontal="left"/>
    </xf>
    <xf numFmtId="0" fontId="0" fillId="2" borderId="7" xfId="0" applyFill="1" applyBorder="1" applyAlignment="1">
      <alignment horizontal="left" vertical="center"/>
    </xf>
    <xf numFmtId="0" fontId="0" fillId="2" borderId="7" xfId="0" applyFill="1" applyBorder="1" applyProtection="1"/>
    <xf numFmtId="0" fontId="0" fillId="2" borderId="0" xfId="0" applyFill="1" applyAlignment="1">
      <alignment horizontal="left"/>
    </xf>
    <xf numFmtId="0" fontId="0" fillId="2" borderId="0" xfId="0" applyFill="1" applyProtection="1"/>
    <xf numFmtId="0" fontId="0" fillId="2" borderId="7" xfId="0" applyFill="1" applyBorder="1" applyAlignment="1" applyProtection="1">
      <alignment horizontal="left" vertical="center"/>
    </xf>
    <xf numFmtId="0" fontId="0" fillId="2" borderId="7" xfId="0" applyFill="1" applyBorder="1" applyAlignment="1" applyProtection="1">
      <alignment horizontal="left"/>
    </xf>
    <xf numFmtId="0" fontId="0" fillId="8" borderId="44" xfId="0" applyFill="1" applyBorder="1" applyProtection="1"/>
    <xf numFmtId="0" fontId="0" fillId="8" borderId="45" xfId="0" applyFill="1" applyBorder="1" applyAlignment="1" applyProtection="1">
      <alignment horizontal="center" vertical="center"/>
    </xf>
    <xf numFmtId="0" fontId="0" fillId="0" borderId="26" xfId="0" applyBorder="1" applyAlignment="1" applyProtection="1">
      <alignment horizontal="left" vertical="center"/>
    </xf>
    <xf numFmtId="0" fontId="0" fillId="0" borderId="46" xfId="0" applyBorder="1" applyAlignment="1" applyProtection="1">
      <alignment horizontal="center" vertical="center"/>
    </xf>
    <xf numFmtId="0" fontId="0" fillId="0" borderId="22" xfId="0" applyBorder="1" applyAlignment="1" applyProtection="1">
      <alignment horizontal="left" vertical="center"/>
    </xf>
    <xf numFmtId="0" fontId="0" fillId="0" borderId="34" xfId="0" applyBorder="1" applyAlignment="1" applyProtection="1">
      <alignment horizontal="center" vertical="center"/>
    </xf>
    <xf numFmtId="0" fontId="0" fillId="0" borderId="34" xfId="0" applyFill="1" applyBorder="1" applyAlignment="1" applyProtection="1">
      <alignment horizontal="center" vertical="center"/>
    </xf>
    <xf numFmtId="0" fontId="0" fillId="0" borderId="47" xfId="0" applyBorder="1" applyAlignment="1" applyProtection="1">
      <alignment horizontal="left" vertical="center"/>
    </xf>
    <xf numFmtId="0" fontId="0" fillId="0" borderId="48" xfId="0" applyBorder="1" applyAlignment="1" applyProtection="1">
      <alignment horizontal="center" vertical="center"/>
    </xf>
    <xf numFmtId="0" fontId="0" fillId="0" borderId="22" xfId="0" applyBorder="1" applyProtection="1"/>
    <xf numFmtId="0" fontId="0" fillId="0" borderId="47" xfId="0" applyBorder="1" applyProtection="1"/>
    <xf numFmtId="0" fontId="0" fillId="0" borderId="22" xfId="0" applyFill="1" applyBorder="1" applyProtection="1"/>
    <xf numFmtId="0" fontId="0" fillId="0" borderId="49" xfId="0" applyBorder="1" applyProtection="1"/>
    <xf numFmtId="0" fontId="0" fillId="0" borderId="26" xfId="0" applyBorder="1" applyProtection="1"/>
    <xf numFmtId="0" fontId="17" fillId="0" borderId="33" xfId="0" applyFont="1" applyBorder="1" applyAlignment="1" applyProtection="1">
      <alignment vertical="center"/>
    </xf>
    <xf numFmtId="0" fontId="0" fillId="2" borderId="0" xfId="0" applyFont="1" applyFill="1" applyBorder="1" applyAlignment="1" applyProtection="1">
      <alignment horizontal="center" vertical="center"/>
    </xf>
    <xf numFmtId="0" fontId="5" fillId="2" borderId="0" xfId="0" applyFont="1" applyFill="1" applyBorder="1" applyAlignment="1" applyProtection="1">
      <alignment horizontal="left" vertical="center"/>
    </xf>
    <xf numFmtId="0" fontId="0" fillId="0" borderId="4" xfId="0" applyBorder="1" applyAlignment="1" applyProtection="1">
      <alignment horizontal="left" vertical="center"/>
    </xf>
    <xf numFmtId="0" fontId="0" fillId="0" borderId="5" xfId="0" applyBorder="1" applyAlignment="1" applyProtection="1">
      <alignment horizontal="left" vertical="center"/>
    </xf>
    <xf numFmtId="0" fontId="0" fillId="0" borderId="6" xfId="0" applyFill="1" applyBorder="1" applyAlignment="1" applyProtection="1">
      <alignment horizontal="left" vertical="center"/>
    </xf>
    <xf numFmtId="0" fontId="4" fillId="0" borderId="0" xfId="0" applyFont="1" applyBorder="1" applyAlignment="1" applyProtection="1">
      <alignment horizontal="left" vertical="center"/>
    </xf>
    <xf numFmtId="0" fontId="4" fillId="2" borderId="0" xfId="0" applyFont="1" applyFill="1" applyBorder="1" applyAlignment="1" applyProtection="1">
      <alignment horizontal="center" vertical="center"/>
    </xf>
    <xf numFmtId="0" fontId="4" fillId="2" borderId="0" xfId="0" applyFont="1" applyFill="1" applyBorder="1" applyAlignment="1" applyProtection="1">
      <alignment horizontal="left" vertical="center"/>
    </xf>
    <xf numFmtId="0" fontId="4" fillId="2" borderId="0" xfId="0" applyNumberFormat="1" applyFont="1" applyFill="1" applyBorder="1" applyAlignment="1" applyProtection="1">
      <alignment horizontal="left" vertical="center"/>
    </xf>
    <xf numFmtId="0" fontId="1" fillId="2" borderId="0" xfId="0" applyNumberFormat="1" applyFont="1" applyFill="1" applyBorder="1" applyAlignment="1" applyProtection="1">
      <alignment horizontal="center" vertical="center"/>
    </xf>
    <xf numFmtId="164" fontId="4" fillId="2" borderId="0" xfId="0" applyNumberFormat="1" applyFont="1" applyFill="1" applyBorder="1" applyAlignment="1" applyProtection="1">
      <alignment horizontal="left" vertical="center"/>
    </xf>
    <xf numFmtId="0" fontId="16" fillId="2" borderId="0" xfId="2" applyFill="1" applyProtection="1"/>
    <xf numFmtId="0" fontId="16" fillId="2" borderId="0" xfId="2" applyFill="1" applyAlignment="1" applyProtection="1">
      <alignment horizontal="center" vertical="center" wrapText="1"/>
    </xf>
    <xf numFmtId="0" fontId="10" fillId="0" borderId="0" xfId="0" applyFont="1" applyBorder="1" applyAlignment="1" applyProtection="1">
      <alignment horizontal="center" vertical="center"/>
    </xf>
    <xf numFmtId="0" fontId="9" fillId="3" borderId="56" xfId="0" applyFont="1" applyFill="1" applyBorder="1" applyAlignment="1" applyProtection="1">
      <alignment horizontal="center" vertical="center"/>
    </xf>
    <xf numFmtId="0" fontId="9" fillId="3" borderId="57" xfId="0" applyFont="1" applyFill="1" applyBorder="1" applyAlignment="1" applyProtection="1">
      <alignment horizontal="center" vertical="center"/>
    </xf>
    <xf numFmtId="0" fontId="4" fillId="2" borderId="0" xfId="0" applyFont="1" applyFill="1" applyBorder="1" applyAlignment="1" applyProtection="1">
      <alignment horizontal="left" vertical="center"/>
      <protection locked="0"/>
    </xf>
    <xf numFmtId="0" fontId="0" fillId="0" borderId="0" xfId="0" applyAlignment="1" applyProtection="1">
      <alignment horizontal="center" vertical="center"/>
    </xf>
    <xf numFmtId="0" fontId="16" fillId="2" borderId="0" xfId="2" applyFill="1" applyProtection="1">
      <protection locked="0"/>
    </xf>
    <xf numFmtId="0" fontId="16" fillId="0" borderId="0" xfId="2" applyFill="1" applyProtection="1">
      <protection locked="0"/>
    </xf>
    <xf numFmtId="0" fontId="0" fillId="0" borderId="4" xfId="0" applyFill="1" applyBorder="1" applyAlignment="1" applyProtection="1">
      <alignment horizontal="right" vertical="center"/>
    </xf>
    <xf numFmtId="0" fontId="0" fillId="0" borderId="4" xfId="0" applyBorder="1" applyAlignment="1" applyProtection="1">
      <alignment horizontal="right" vertical="center"/>
    </xf>
    <xf numFmtId="0" fontId="0" fillId="0" borderId="22" xfId="0" applyFont="1" applyBorder="1" applyProtection="1"/>
    <xf numFmtId="0" fontId="0" fillId="0" borderId="49" xfId="0" applyFont="1" applyBorder="1" applyProtection="1"/>
    <xf numFmtId="0" fontId="1" fillId="0" borderId="43" xfId="0" applyFont="1" applyBorder="1" applyAlignment="1" applyProtection="1">
      <alignment horizontal="center" vertical="center"/>
    </xf>
    <xf numFmtId="0" fontId="1" fillId="0" borderId="29" xfId="0" applyFont="1" applyBorder="1" applyAlignment="1" applyProtection="1">
      <alignment horizontal="center" vertical="center"/>
    </xf>
    <xf numFmtId="0" fontId="1" fillId="0" borderId="30" xfId="0" applyFont="1" applyBorder="1" applyAlignment="1" applyProtection="1">
      <alignment horizontal="center" vertical="center"/>
    </xf>
    <xf numFmtId="0" fontId="0" fillId="0" borderId="6" xfId="0" applyFont="1" applyBorder="1" applyProtection="1"/>
    <xf numFmtId="0" fontId="4" fillId="0" borderId="0" xfId="0" applyFont="1" applyProtection="1"/>
    <xf numFmtId="0" fontId="4" fillId="0" borderId="0" xfId="0" applyFont="1" applyProtection="1">
      <protection locked="0"/>
    </xf>
    <xf numFmtId="0" fontId="0" fillId="8" borderId="4" xfId="0" applyFill="1" applyBorder="1" applyProtection="1"/>
    <xf numFmtId="0" fontId="0" fillId="0" borderId="0" xfId="0" applyAlignment="1">
      <alignment horizontal="center"/>
    </xf>
    <xf numFmtId="0" fontId="0" fillId="0" borderId="7" xfId="0" applyBorder="1"/>
    <xf numFmtId="0" fontId="0" fillId="0" borderId="6" xfId="0" applyBorder="1"/>
    <xf numFmtId="0" fontId="0" fillId="0" borderId="6" xfId="0" applyNumberFormat="1" applyBorder="1" applyAlignment="1" applyProtection="1">
      <alignment horizontal="left" vertical="center"/>
    </xf>
    <xf numFmtId="0" fontId="0" fillId="0" borderId="43" xfId="0" applyBorder="1" applyAlignment="1" applyProtection="1">
      <alignment horizontal="center" vertical="center"/>
    </xf>
    <xf numFmtId="0" fontId="0" fillId="0" borderId="29" xfId="0" applyBorder="1" applyAlignment="1" applyProtection="1">
      <alignment horizontal="center" vertical="center"/>
    </xf>
    <xf numFmtId="0" fontId="0" fillId="0" borderId="30" xfId="0" applyFill="1" applyBorder="1" applyAlignment="1" applyProtection="1">
      <alignment horizontal="center" vertical="center"/>
    </xf>
    <xf numFmtId="0" fontId="0" fillId="0" borderId="7" xfId="0" applyFill="1" applyBorder="1"/>
    <xf numFmtId="0" fontId="0" fillId="0" borderId="0" xfId="0" applyFill="1" applyBorder="1"/>
    <xf numFmtId="0" fontId="0" fillId="0" borderId="47" xfId="0" applyBorder="1"/>
    <xf numFmtId="0" fontId="0" fillId="0" borderId="17" xfId="0" applyBorder="1"/>
    <xf numFmtId="0" fontId="0" fillId="0" borderId="48" xfId="0" applyBorder="1"/>
    <xf numFmtId="0" fontId="0" fillId="0" borderId="18" xfId="0" applyBorder="1"/>
    <xf numFmtId="0" fontId="0" fillId="0" borderId="62" xfId="0" applyBorder="1" applyAlignment="1" applyProtection="1">
      <alignment horizontal="center" vertical="center"/>
    </xf>
    <xf numFmtId="0" fontId="0" fillId="0" borderId="49" xfId="0" applyBorder="1"/>
    <xf numFmtId="0" fontId="0" fillId="0" borderId="50" xfId="0" applyBorder="1"/>
    <xf numFmtId="0" fontId="0" fillId="0" borderId="48" xfId="0" applyFill="1" applyBorder="1" applyProtection="1"/>
    <xf numFmtId="0" fontId="0" fillId="0" borderId="18" xfId="0" applyFill="1" applyBorder="1" applyProtection="1"/>
    <xf numFmtId="0" fontId="11" fillId="0" borderId="0" xfId="0" applyFont="1" applyAlignment="1" applyProtection="1">
      <alignment horizontal="center" vertical="center"/>
      <protection locked="0"/>
    </xf>
    <xf numFmtId="0" fontId="17" fillId="0" borderId="7" xfId="0" applyFont="1" applyBorder="1" applyAlignment="1" applyProtection="1">
      <alignment horizontal="center" vertical="center"/>
      <protection locked="0"/>
    </xf>
    <xf numFmtId="0" fontId="7" fillId="0" borderId="14" xfId="3" applyFont="1" applyFill="1" applyBorder="1" applyAlignment="1" applyProtection="1">
      <alignment horizontal="center" vertical="center"/>
      <protection locked="0"/>
    </xf>
    <xf numFmtId="0" fontId="1" fillId="5" borderId="20" xfId="0" applyFont="1" applyFill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3" fillId="0" borderId="61" xfId="0" applyFont="1" applyBorder="1" applyAlignment="1" applyProtection="1">
      <alignment horizontal="center" vertical="center"/>
      <protection locked="0"/>
    </xf>
    <xf numFmtId="0" fontId="7" fillId="0" borderId="0" xfId="3" applyFont="1" applyFill="1" applyBorder="1" applyAlignment="1" applyProtection="1">
      <alignment horizontal="left" vertical="center"/>
      <protection locked="0"/>
    </xf>
    <xf numFmtId="0" fontId="0" fillId="2" borderId="27" xfId="0" applyFill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left" vertical="center"/>
      <protection locked="0"/>
    </xf>
    <xf numFmtId="0" fontId="30" fillId="0" borderId="7" xfId="0" applyFont="1" applyBorder="1" applyAlignment="1" applyProtection="1">
      <alignment horizontal="left" vertical="center"/>
      <protection locked="0"/>
    </xf>
    <xf numFmtId="0" fontId="0" fillId="2" borderId="0" xfId="0" applyFill="1" applyBorder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horizontal="center" vertical="center"/>
    </xf>
    <xf numFmtId="0" fontId="3" fillId="2" borderId="0" xfId="0" applyFont="1" applyFill="1" applyBorder="1" applyAlignment="1" applyProtection="1">
      <alignment horizontal="right" vertical="center"/>
    </xf>
    <xf numFmtId="0" fontId="17" fillId="0" borderId="0" xfId="0" applyFont="1" applyBorder="1" applyAlignment="1" applyProtection="1">
      <alignment horizontal="left" vertical="center"/>
    </xf>
    <xf numFmtId="0" fontId="5" fillId="0" borderId="7" xfId="0" applyFont="1" applyBorder="1" applyAlignment="1" applyProtection="1">
      <alignment horizontal="left" vertical="center"/>
      <protection locked="0"/>
    </xf>
    <xf numFmtId="0" fontId="0" fillId="2" borderId="5" xfId="0" applyFill="1" applyBorder="1" applyAlignment="1" applyProtection="1">
      <alignment horizontal="left"/>
    </xf>
    <xf numFmtId="0" fontId="24" fillId="0" borderId="0" xfId="0" applyFont="1" applyBorder="1" applyAlignment="1" applyProtection="1">
      <alignment horizontal="right" vertical="center" wrapText="1"/>
    </xf>
    <xf numFmtId="0" fontId="1" fillId="14" borderId="60" xfId="0" applyNumberFormat="1" applyFont="1" applyFill="1" applyBorder="1" applyAlignment="1" applyProtection="1">
      <alignment vertical="center"/>
    </xf>
    <xf numFmtId="0" fontId="14" fillId="11" borderId="61" xfId="0" applyNumberFormat="1" applyFont="1" applyFill="1" applyBorder="1" applyAlignment="1" applyProtection="1">
      <alignment horizontal="right" vertical="center"/>
    </xf>
    <xf numFmtId="0" fontId="0" fillId="4" borderId="3" xfId="0" applyNumberFormat="1" applyFont="1" applyFill="1" applyBorder="1" applyAlignment="1" applyProtection="1">
      <alignment horizontal="center" vertical="center"/>
    </xf>
    <xf numFmtId="0" fontId="0" fillId="4" borderId="30" xfId="0" applyNumberFormat="1" applyFont="1" applyFill="1" applyBorder="1" applyAlignment="1" applyProtection="1">
      <alignment horizontal="center" vertical="center"/>
    </xf>
    <xf numFmtId="0" fontId="35" fillId="4" borderId="60" xfId="0" applyFont="1" applyFill="1" applyBorder="1" applyAlignment="1" applyProtection="1">
      <alignment horizontal="center" vertical="center"/>
    </xf>
    <xf numFmtId="0" fontId="22" fillId="11" borderId="14" xfId="0" applyFont="1" applyFill="1" applyBorder="1" applyAlignment="1" applyProtection="1">
      <alignment horizontal="center" vertical="center"/>
      <protection locked="0"/>
    </xf>
    <xf numFmtId="0" fontId="0" fillId="15" borderId="0" xfId="0" applyFill="1" applyProtection="1"/>
    <xf numFmtId="0" fontId="0" fillId="15" borderId="0" xfId="0" applyFill="1" applyAlignment="1" applyProtection="1">
      <alignment horizontal="left" vertical="center"/>
      <protection locked="0"/>
    </xf>
    <xf numFmtId="0" fontId="0" fillId="15" borderId="0" xfId="0" applyFill="1" applyProtection="1">
      <protection locked="0"/>
    </xf>
    <xf numFmtId="0" fontId="20" fillId="11" borderId="64" xfId="0" applyFont="1" applyFill="1" applyBorder="1" applyAlignment="1" applyProtection="1">
      <alignment horizontal="center" vertical="center"/>
      <protection locked="0"/>
    </xf>
    <xf numFmtId="0" fontId="20" fillId="11" borderId="0" xfId="0" applyFont="1" applyFill="1" applyBorder="1" applyAlignment="1" applyProtection="1">
      <alignment horizontal="center" vertical="center"/>
      <protection locked="0"/>
    </xf>
    <xf numFmtId="0" fontId="20" fillId="11" borderId="65" xfId="0" applyFont="1" applyFill="1" applyBorder="1" applyAlignment="1" applyProtection="1">
      <alignment horizontal="center" vertical="center"/>
      <protection locked="0"/>
    </xf>
    <xf numFmtId="0" fontId="20" fillId="11" borderId="65" xfId="0" applyNumberFormat="1" applyFont="1" applyFill="1" applyBorder="1" applyAlignment="1" applyProtection="1">
      <alignment horizontal="center" vertical="center"/>
      <protection locked="0"/>
    </xf>
    <xf numFmtId="0" fontId="21" fillId="11" borderId="65" xfId="0" applyNumberFormat="1" applyFont="1" applyFill="1" applyBorder="1" applyAlignment="1" applyProtection="1">
      <alignment horizontal="center" vertical="center"/>
      <protection locked="0"/>
    </xf>
    <xf numFmtId="0" fontId="22" fillId="11" borderId="65" xfId="0" applyFont="1" applyFill="1" applyBorder="1" applyAlignment="1" applyProtection="1">
      <alignment horizontal="center" vertical="center"/>
      <protection locked="0"/>
    </xf>
    <xf numFmtId="164" fontId="20" fillId="11" borderId="0" xfId="0" applyNumberFormat="1" applyFont="1" applyFill="1" applyBorder="1" applyAlignment="1" applyProtection="1">
      <alignment horizontal="center" vertical="center"/>
      <protection locked="0"/>
    </xf>
    <xf numFmtId="164" fontId="20" fillId="11" borderId="65" xfId="0" applyNumberFormat="1" applyFont="1" applyFill="1" applyBorder="1" applyAlignment="1" applyProtection="1">
      <alignment horizontal="center" vertical="center"/>
      <protection locked="0"/>
    </xf>
    <xf numFmtId="0" fontId="22" fillId="11" borderId="66" xfId="0" applyFont="1" applyFill="1" applyBorder="1" applyAlignment="1" applyProtection="1">
      <alignment horizontal="center" vertical="center"/>
      <protection locked="0"/>
    </xf>
    <xf numFmtId="0" fontId="20" fillId="11" borderId="66" xfId="0" applyFont="1" applyFill="1" applyBorder="1" applyAlignment="1" applyProtection="1">
      <alignment horizontal="center" vertical="center"/>
      <protection locked="0"/>
    </xf>
    <xf numFmtId="0" fontId="35" fillId="4" borderId="69" xfId="0" applyFont="1" applyFill="1" applyBorder="1" applyAlignment="1" applyProtection="1">
      <alignment horizontal="center" vertical="center"/>
    </xf>
    <xf numFmtId="0" fontId="1" fillId="14" borderId="69" xfId="0" applyNumberFormat="1" applyFont="1" applyFill="1" applyBorder="1" applyAlignment="1" applyProtection="1">
      <alignment vertical="center"/>
    </xf>
    <xf numFmtId="0" fontId="0" fillId="4" borderId="70" xfId="0" applyNumberFormat="1" applyFont="1" applyFill="1" applyBorder="1" applyAlignment="1" applyProtection="1">
      <alignment horizontal="center" vertical="center"/>
    </xf>
    <xf numFmtId="0" fontId="14" fillId="11" borderId="36" xfId="0" applyNumberFormat="1" applyFont="1" applyFill="1" applyBorder="1" applyAlignment="1" applyProtection="1">
      <alignment horizontal="right" vertical="center"/>
    </xf>
    <xf numFmtId="0" fontId="0" fillId="4" borderId="41" xfId="0" applyNumberFormat="1" applyFont="1" applyFill="1" applyBorder="1" applyAlignment="1" applyProtection="1">
      <alignment horizontal="center" vertical="center"/>
    </xf>
    <xf numFmtId="0" fontId="26" fillId="0" borderId="7" xfId="1" applyFont="1" applyBorder="1" applyAlignment="1" applyProtection="1">
      <alignment horizontal="left" vertical="center"/>
      <protection locked="0"/>
    </xf>
    <xf numFmtId="0" fontId="4" fillId="0" borderId="7" xfId="0" applyFont="1" applyBorder="1" applyAlignment="1" applyProtection="1">
      <alignment horizontal="center" vertical="center"/>
    </xf>
    <xf numFmtId="0" fontId="4" fillId="0" borderId="7" xfId="0" applyFont="1" applyBorder="1" applyAlignment="1" applyProtection="1">
      <alignment horizontal="left" vertical="center"/>
    </xf>
    <xf numFmtId="0" fontId="4" fillId="0" borderId="7" xfId="0" applyNumberFormat="1" applyFont="1" applyBorder="1" applyAlignment="1" applyProtection="1">
      <alignment horizontal="left" vertical="center"/>
    </xf>
    <xf numFmtId="0" fontId="1" fillId="0" borderId="7" xfId="0" applyNumberFormat="1" applyFont="1" applyBorder="1" applyAlignment="1" applyProtection="1">
      <alignment horizontal="center" vertical="center"/>
    </xf>
    <xf numFmtId="0" fontId="0" fillId="0" borderId="7" xfId="0" applyFont="1" applyBorder="1" applyAlignment="1" applyProtection="1">
      <alignment horizontal="center" vertical="center"/>
    </xf>
    <xf numFmtId="164" fontId="4" fillId="0" borderId="7" xfId="0" applyNumberFormat="1" applyFont="1" applyBorder="1" applyAlignment="1" applyProtection="1">
      <alignment horizontal="left" vertical="center"/>
    </xf>
    <xf numFmtId="0" fontId="0" fillId="0" borderId="7" xfId="0" applyFont="1" applyFill="1" applyBorder="1" applyAlignment="1" applyProtection="1">
      <alignment horizontal="center" vertical="center"/>
    </xf>
    <xf numFmtId="0" fontId="4" fillId="0" borderId="7" xfId="0" applyFont="1" applyFill="1" applyBorder="1" applyAlignment="1" applyProtection="1">
      <alignment horizontal="center" vertical="center"/>
    </xf>
    <xf numFmtId="0" fontId="4" fillId="2" borderId="7" xfId="0" applyFont="1" applyFill="1" applyBorder="1" applyAlignment="1" applyProtection="1">
      <alignment horizontal="center" vertical="center"/>
    </xf>
    <xf numFmtId="0" fontId="1" fillId="2" borderId="7" xfId="0" applyNumberFormat="1" applyFont="1" applyFill="1" applyBorder="1" applyAlignment="1" applyProtection="1">
      <alignment horizontal="center" vertical="center"/>
    </xf>
    <xf numFmtId="0" fontId="0" fillId="2" borderId="7" xfId="0" applyFont="1" applyFill="1" applyBorder="1" applyAlignment="1" applyProtection="1">
      <alignment horizontal="center" vertical="center"/>
    </xf>
    <xf numFmtId="164" fontId="4" fillId="2" borderId="7" xfId="0" applyNumberFormat="1" applyFont="1" applyFill="1" applyBorder="1" applyAlignment="1" applyProtection="1">
      <alignment horizontal="left" vertical="center"/>
    </xf>
    <xf numFmtId="0" fontId="4" fillId="2" borderId="7" xfId="0" applyNumberFormat="1" applyFont="1" applyFill="1" applyBorder="1" applyAlignment="1" applyProtection="1">
      <alignment horizontal="left" vertical="center"/>
    </xf>
    <xf numFmtId="0" fontId="4" fillId="2" borderId="7" xfId="0" applyFont="1" applyFill="1" applyBorder="1" applyAlignment="1" applyProtection="1">
      <alignment horizontal="left" vertical="center"/>
      <protection locked="0"/>
    </xf>
    <xf numFmtId="0" fontId="4" fillId="2" borderId="7" xfId="0" applyNumberFormat="1" applyFont="1" applyFill="1" applyBorder="1" applyAlignment="1" applyProtection="1">
      <alignment horizontal="center" vertical="center"/>
    </xf>
    <xf numFmtId="0" fontId="0" fillId="2" borderId="7" xfId="0" applyNumberFormat="1" applyFont="1" applyFill="1" applyBorder="1" applyAlignment="1" applyProtection="1">
      <alignment horizontal="center" vertical="center"/>
    </xf>
    <xf numFmtId="0" fontId="0" fillId="0" borderId="7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center" vertical="center"/>
    </xf>
    <xf numFmtId="164" fontId="4" fillId="16" borderId="7" xfId="0" applyNumberFormat="1" applyFont="1" applyFill="1" applyBorder="1" applyAlignment="1" applyProtection="1">
      <alignment horizontal="left" vertical="center"/>
    </xf>
    <xf numFmtId="0" fontId="4" fillId="16" borderId="7" xfId="0" applyNumberFormat="1" applyFont="1" applyFill="1" applyBorder="1" applyAlignment="1" applyProtection="1">
      <alignment horizontal="left" vertical="center"/>
    </xf>
    <xf numFmtId="164" fontId="0" fillId="16" borderId="7" xfId="0" applyNumberFormat="1" applyFont="1" applyFill="1" applyBorder="1" applyAlignment="1" applyProtection="1">
      <alignment horizontal="left" vertical="center"/>
    </xf>
    <xf numFmtId="0" fontId="0" fillId="16" borderId="7" xfId="0" applyFont="1" applyFill="1" applyBorder="1" applyAlignment="1" applyProtection="1">
      <alignment horizontal="center" vertical="center"/>
    </xf>
    <xf numFmtId="0" fontId="4" fillId="16" borderId="7" xfId="0" applyFont="1" applyFill="1" applyBorder="1" applyAlignment="1" applyProtection="1">
      <alignment horizontal="center" vertical="center"/>
    </xf>
    <xf numFmtId="0" fontId="1" fillId="16" borderId="7" xfId="0" applyNumberFormat="1" applyFont="1" applyFill="1" applyBorder="1" applyAlignment="1" applyProtection="1">
      <alignment horizontal="center" vertical="center"/>
    </xf>
    <xf numFmtId="0" fontId="4" fillId="16" borderId="7" xfId="0" applyNumberFormat="1" applyFont="1" applyFill="1" applyBorder="1" applyAlignment="1" applyProtection="1">
      <alignment horizontal="center" vertical="center"/>
    </xf>
    <xf numFmtId="0" fontId="4" fillId="16" borderId="7" xfId="0" applyFont="1" applyFill="1" applyBorder="1" applyAlignment="1" applyProtection="1">
      <alignment horizontal="left" vertical="center"/>
    </xf>
    <xf numFmtId="0" fontId="0" fillId="16" borderId="7" xfId="0" applyNumberFormat="1" applyFont="1" applyFill="1" applyBorder="1" applyAlignment="1" applyProtection="1">
      <alignment horizontal="center" vertical="center"/>
    </xf>
    <xf numFmtId="0" fontId="29" fillId="13" borderId="1" xfId="0" applyFont="1" applyFill="1" applyBorder="1" applyAlignment="1" applyProtection="1">
      <alignment horizontal="center" vertical="center" wrapText="1"/>
    </xf>
    <xf numFmtId="0" fontId="29" fillId="13" borderId="2" xfId="0" applyFont="1" applyFill="1" applyBorder="1" applyAlignment="1" applyProtection="1">
      <alignment horizontal="center" vertical="center" wrapText="1"/>
    </xf>
    <xf numFmtId="0" fontId="29" fillId="13" borderId="3" xfId="0" applyFont="1" applyFill="1" applyBorder="1" applyAlignment="1" applyProtection="1">
      <alignment horizontal="center" vertical="center" wrapText="1"/>
    </xf>
    <xf numFmtId="0" fontId="3" fillId="14" borderId="43" xfId="0" applyFont="1" applyFill="1" applyBorder="1" applyAlignment="1" applyProtection="1">
      <alignment horizontal="center" vertical="center"/>
    </xf>
    <xf numFmtId="0" fontId="3" fillId="14" borderId="30" xfId="0" applyFont="1" applyFill="1" applyBorder="1" applyAlignment="1" applyProtection="1">
      <alignment horizontal="center" vertical="center"/>
    </xf>
    <xf numFmtId="49" fontId="19" fillId="0" borderId="15" xfId="0" applyNumberFormat="1" applyFont="1" applyBorder="1" applyAlignment="1" applyProtection="1">
      <alignment horizontal="center" vertical="center"/>
      <protection locked="0"/>
    </xf>
    <xf numFmtId="49" fontId="19" fillId="0" borderId="28" xfId="0" applyNumberFormat="1" applyFont="1" applyBorder="1" applyAlignment="1" applyProtection="1">
      <alignment horizontal="center" vertical="center"/>
      <protection locked="0"/>
    </xf>
    <xf numFmtId="0" fontId="18" fillId="0" borderId="26" xfId="0" applyFont="1" applyBorder="1" applyAlignment="1" applyProtection="1">
      <alignment horizontal="center" vertical="center"/>
      <protection locked="0"/>
    </xf>
    <xf numFmtId="0" fontId="18" fillId="0" borderId="51" xfId="0" applyFont="1" applyBorder="1" applyAlignment="1" applyProtection="1">
      <alignment horizontal="center" vertical="center"/>
      <protection locked="0"/>
    </xf>
    <xf numFmtId="0" fontId="3" fillId="14" borderId="60" xfId="0" applyFont="1" applyFill="1" applyBorder="1" applyAlignment="1" applyProtection="1">
      <alignment horizontal="center" vertical="center"/>
    </xf>
    <xf numFmtId="0" fontId="1" fillId="14" borderId="21" xfId="0" applyFont="1" applyFill="1" applyBorder="1" applyAlignment="1" applyProtection="1">
      <alignment horizontal="right" vertical="center"/>
    </xf>
    <xf numFmtId="0" fontId="1" fillId="14" borderId="4" xfId="0" applyFont="1" applyFill="1" applyBorder="1" applyAlignment="1" applyProtection="1">
      <alignment horizontal="right" vertical="center"/>
    </xf>
    <xf numFmtId="0" fontId="1" fillId="14" borderId="8" xfId="0" applyFont="1" applyFill="1" applyBorder="1" applyAlignment="1" applyProtection="1">
      <alignment horizontal="right" vertical="center"/>
    </xf>
    <xf numFmtId="0" fontId="1" fillId="14" borderId="19" xfId="0" applyFont="1" applyFill="1" applyBorder="1" applyAlignment="1" applyProtection="1">
      <alignment horizontal="right" vertical="center"/>
    </xf>
    <xf numFmtId="0" fontId="1" fillId="14" borderId="32" xfId="0" applyFont="1" applyFill="1" applyBorder="1" applyAlignment="1" applyProtection="1">
      <alignment horizontal="right" vertical="center"/>
    </xf>
    <xf numFmtId="0" fontId="1" fillId="14" borderId="7" xfId="0" applyFont="1" applyFill="1" applyBorder="1" applyAlignment="1" applyProtection="1">
      <alignment horizontal="right" vertical="center"/>
    </xf>
    <xf numFmtId="0" fontId="1" fillId="14" borderId="31" xfId="0" applyFont="1" applyFill="1" applyBorder="1" applyAlignment="1" applyProtection="1">
      <alignment horizontal="center" vertical="center" wrapText="1"/>
    </xf>
    <xf numFmtId="0" fontId="1" fillId="14" borderId="39" xfId="0" applyFont="1" applyFill="1" applyBorder="1" applyAlignment="1" applyProtection="1">
      <alignment horizontal="center" vertical="center" wrapText="1"/>
    </xf>
    <xf numFmtId="0" fontId="19" fillId="0" borderId="39" xfId="0" applyFont="1" applyBorder="1" applyAlignment="1" applyProtection="1">
      <alignment horizontal="center" vertical="center"/>
      <protection locked="0"/>
    </xf>
    <xf numFmtId="0" fontId="19" fillId="0" borderId="52" xfId="0" applyFont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left" vertical="center"/>
      <protection locked="0"/>
    </xf>
    <xf numFmtId="0" fontId="7" fillId="0" borderId="3" xfId="0" applyFont="1" applyBorder="1" applyAlignment="1" applyProtection="1">
      <alignment horizontal="left" vertical="center"/>
      <protection locked="0"/>
    </xf>
    <xf numFmtId="0" fontId="7" fillId="0" borderId="2" xfId="0" applyFont="1" applyBorder="1" applyAlignment="1" applyProtection="1">
      <alignment horizontal="left" vertical="center"/>
      <protection locked="0"/>
    </xf>
    <xf numFmtId="0" fontId="28" fillId="16" borderId="15" xfId="0" applyFont="1" applyFill="1" applyBorder="1" applyAlignment="1" applyProtection="1">
      <alignment horizontal="center" vertical="center" wrapText="1"/>
    </xf>
    <xf numFmtId="0" fontId="28" fillId="16" borderId="26" xfId="0" applyFont="1" applyFill="1" applyBorder="1" applyAlignment="1" applyProtection="1">
      <alignment horizontal="center" vertical="center" wrapText="1"/>
    </xf>
    <xf numFmtId="0" fontId="15" fillId="16" borderId="9" xfId="0" applyFont="1" applyFill="1" applyBorder="1" applyAlignment="1" applyProtection="1">
      <alignment horizontal="center" vertical="center"/>
    </xf>
    <xf numFmtId="0" fontId="15" fillId="16" borderId="54" xfId="0" applyFont="1" applyFill="1" applyBorder="1" applyAlignment="1" applyProtection="1">
      <alignment horizontal="center" vertical="center"/>
    </xf>
    <xf numFmtId="0" fontId="12" fillId="0" borderId="0" xfId="0" applyNumberFormat="1" applyFont="1" applyBorder="1" applyAlignment="1" applyProtection="1">
      <alignment horizontal="center" vertical="center"/>
    </xf>
    <xf numFmtId="0" fontId="10" fillId="0" borderId="0" xfId="0" applyFont="1" applyBorder="1" applyAlignment="1" applyProtection="1">
      <alignment horizontal="left" vertical="center"/>
    </xf>
    <xf numFmtId="0" fontId="33" fillId="11" borderId="1" xfId="0" applyFont="1" applyFill="1" applyBorder="1" applyAlignment="1" applyProtection="1">
      <alignment horizontal="center" vertical="center"/>
    </xf>
    <xf numFmtId="0" fontId="33" fillId="11" borderId="63" xfId="0" applyFont="1" applyFill="1" applyBorder="1" applyAlignment="1" applyProtection="1">
      <alignment horizontal="center" vertical="center"/>
    </xf>
    <xf numFmtId="0" fontId="34" fillId="11" borderId="1" xfId="0" applyFont="1" applyFill="1" applyBorder="1" applyAlignment="1" applyProtection="1">
      <alignment horizontal="left" vertical="center"/>
    </xf>
    <xf numFmtId="0" fontId="34" fillId="11" borderId="63" xfId="0" applyFont="1" applyFill="1" applyBorder="1" applyAlignment="1" applyProtection="1">
      <alignment horizontal="left" vertical="center"/>
    </xf>
    <xf numFmtId="0" fontId="9" fillId="11" borderId="2" xfId="0" applyNumberFormat="1" applyFont="1" applyFill="1" applyBorder="1" applyAlignment="1" applyProtection="1">
      <alignment horizontal="right" vertical="center"/>
    </xf>
    <xf numFmtId="0" fontId="9" fillId="11" borderId="63" xfId="0" applyNumberFormat="1" applyFont="1" applyFill="1" applyBorder="1" applyAlignment="1" applyProtection="1">
      <alignment horizontal="right" vertical="center"/>
    </xf>
    <xf numFmtId="0" fontId="1" fillId="14" borderId="1" xfId="0" applyNumberFormat="1" applyFont="1" applyFill="1" applyBorder="1" applyAlignment="1" applyProtection="1">
      <alignment horizontal="center" vertical="center"/>
    </xf>
    <xf numFmtId="0" fontId="1" fillId="14" borderId="2" xfId="0" applyNumberFormat="1" applyFont="1" applyFill="1" applyBorder="1" applyAlignment="1" applyProtection="1">
      <alignment horizontal="center" vertical="center"/>
    </xf>
    <xf numFmtId="0" fontId="36" fillId="11" borderId="67" xfId="0" applyFont="1" applyFill="1" applyBorder="1" applyAlignment="1" applyProtection="1">
      <alignment horizontal="center" vertical="center"/>
    </xf>
    <xf numFmtId="0" fontId="36" fillId="11" borderId="68" xfId="0" applyFont="1" applyFill="1" applyBorder="1" applyAlignment="1" applyProtection="1">
      <alignment horizontal="center" vertical="center"/>
    </xf>
    <xf numFmtId="0" fontId="34" fillId="11" borderId="67" xfId="0" applyFont="1" applyFill="1" applyBorder="1" applyAlignment="1" applyProtection="1">
      <alignment horizontal="left" vertical="center"/>
    </xf>
    <xf numFmtId="0" fontId="34" fillId="11" borderId="68" xfId="0" applyFont="1" applyFill="1" applyBorder="1" applyAlignment="1" applyProtection="1">
      <alignment horizontal="left" vertical="center"/>
    </xf>
    <xf numFmtId="0" fontId="9" fillId="11" borderId="14" xfId="0" applyNumberFormat="1" applyFont="1" applyFill="1" applyBorder="1" applyAlignment="1" applyProtection="1">
      <alignment horizontal="right" vertical="center"/>
    </xf>
    <xf numFmtId="0" fontId="9" fillId="11" borderId="68" xfId="0" applyNumberFormat="1" applyFont="1" applyFill="1" applyBorder="1" applyAlignment="1" applyProtection="1">
      <alignment horizontal="right" vertical="center"/>
    </xf>
    <xf numFmtId="0" fontId="1" fillId="14" borderId="67" xfId="0" applyNumberFormat="1" applyFont="1" applyFill="1" applyBorder="1" applyAlignment="1" applyProtection="1">
      <alignment horizontal="center" vertical="center"/>
    </xf>
    <xf numFmtId="0" fontId="1" fillId="14" borderId="14" xfId="0" applyNumberFormat="1" applyFont="1" applyFill="1" applyBorder="1" applyAlignment="1" applyProtection="1">
      <alignment horizontal="center" vertical="center"/>
    </xf>
    <xf numFmtId="0" fontId="9" fillId="16" borderId="9" xfId="0" applyFont="1" applyFill="1" applyBorder="1" applyAlignment="1" applyProtection="1">
      <alignment horizontal="center" vertical="center"/>
    </xf>
    <xf numFmtId="0" fontId="9" fillId="16" borderId="54" xfId="0" applyFont="1" applyFill="1" applyBorder="1" applyAlignment="1" applyProtection="1">
      <alignment horizontal="center" vertical="center"/>
    </xf>
    <xf numFmtId="0" fontId="9" fillId="16" borderId="13" xfId="0" applyFont="1" applyFill="1" applyBorder="1" applyAlignment="1" applyProtection="1">
      <alignment horizontal="center" vertical="center"/>
    </xf>
    <xf numFmtId="0" fontId="9" fillId="16" borderId="24" xfId="0" applyFont="1" applyFill="1" applyBorder="1" applyAlignment="1" applyProtection="1">
      <alignment horizontal="center" vertical="center"/>
    </xf>
    <xf numFmtId="0" fontId="9" fillId="16" borderId="10" xfId="0" applyFont="1" applyFill="1" applyBorder="1" applyAlignment="1" applyProtection="1">
      <alignment horizontal="center" vertical="center"/>
    </xf>
    <xf numFmtId="0" fontId="9" fillId="16" borderId="23" xfId="0" applyFont="1" applyFill="1" applyBorder="1" applyAlignment="1" applyProtection="1">
      <alignment horizontal="center" vertical="center"/>
    </xf>
    <xf numFmtId="0" fontId="13" fillId="16" borderId="53" xfId="0" applyFont="1" applyFill="1" applyBorder="1" applyAlignment="1" applyProtection="1">
      <alignment horizontal="center" vertical="center" wrapText="1"/>
    </xf>
    <xf numFmtId="0" fontId="13" fillId="16" borderId="46" xfId="0" applyFont="1" applyFill="1" applyBorder="1" applyAlignment="1" applyProtection="1">
      <alignment horizontal="center" vertical="center" wrapText="1"/>
    </xf>
    <xf numFmtId="0" fontId="25" fillId="16" borderId="16" xfId="0" applyFont="1" applyFill="1" applyBorder="1" applyAlignment="1" applyProtection="1">
      <alignment horizontal="center" vertical="center" wrapText="1"/>
    </xf>
    <xf numFmtId="0" fontId="25" fillId="16" borderId="25" xfId="0" applyFont="1" applyFill="1" applyBorder="1" applyAlignment="1" applyProtection="1">
      <alignment horizontal="center" vertical="center" wrapText="1"/>
    </xf>
    <xf numFmtId="0" fontId="9" fillId="16" borderId="10" xfId="0" applyFont="1" applyFill="1" applyBorder="1" applyAlignment="1" applyProtection="1">
      <alignment horizontal="center" vertical="center" wrapText="1"/>
    </xf>
    <xf numFmtId="0" fontId="9" fillId="16" borderId="23" xfId="0" applyFont="1" applyFill="1" applyBorder="1" applyAlignment="1" applyProtection="1">
      <alignment horizontal="center" vertical="center" wrapText="1"/>
    </xf>
    <xf numFmtId="0" fontId="9" fillId="16" borderId="55" xfId="0" applyFont="1" applyFill="1" applyBorder="1" applyAlignment="1" applyProtection="1">
      <alignment horizontal="center" vertical="center"/>
    </xf>
    <xf numFmtId="0" fontId="23" fillId="16" borderId="58" xfId="0" applyFont="1" applyFill="1" applyBorder="1" applyAlignment="1" applyProtection="1">
      <alignment horizontal="center" vertical="center" textRotation="45" wrapText="1"/>
    </xf>
    <xf numFmtId="0" fontId="23" fillId="16" borderId="59" xfId="0" applyFont="1" applyFill="1" applyBorder="1" applyAlignment="1" applyProtection="1">
      <alignment horizontal="center" vertical="center" textRotation="45" wrapText="1"/>
    </xf>
    <xf numFmtId="0" fontId="8" fillId="16" borderId="12" xfId="0" applyFont="1" applyFill="1" applyBorder="1" applyAlignment="1" applyProtection="1">
      <alignment horizontal="center" vertical="center"/>
    </xf>
    <xf numFmtId="0" fontId="8" fillId="16" borderId="11" xfId="0" applyFont="1" applyFill="1" applyBorder="1" applyAlignment="1" applyProtection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17" fillId="0" borderId="50" xfId="0" applyFont="1" applyBorder="1" applyAlignment="1">
      <alignment horizontal="center" vertical="center"/>
    </xf>
    <xf numFmtId="0" fontId="17" fillId="0" borderId="18" xfId="0" applyFont="1" applyBorder="1" applyAlignment="1">
      <alignment horizontal="center" vertical="center"/>
    </xf>
    <xf numFmtId="0" fontId="1" fillId="8" borderId="43" xfId="0" applyFont="1" applyFill="1" applyBorder="1" applyAlignment="1" applyProtection="1">
      <alignment horizontal="center" vertical="center"/>
    </xf>
    <xf numFmtId="0" fontId="1" fillId="8" borderId="30" xfId="0" applyFont="1" applyFill="1" applyBorder="1" applyAlignment="1" applyProtection="1">
      <alignment horizontal="center" vertical="center"/>
    </xf>
  </cellXfs>
  <cellStyles count="4">
    <cellStyle name="40 % - Accent5" xfId="3" builtinId="47"/>
    <cellStyle name="Lien hypertexte" xfId="1" builtinId="8"/>
    <cellStyle name="Neutre" xfId="2" builtinId="28"/>
    <cellStyle name="Normal" xfId="0" builtinId="0"/>
  </cellStyles>
  <dxfs count="6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/>
        <right/>
        <top style="medium">
          <color indexed="64"/>
        </top>
        <bottom/>
      </border>
      <protection locked="0" hidden="0"/>
    </dxf>
    <dxf>
      <numFmt numFmtId="0" formatCode="General"/>
      <fill>
        <patternFill patternType="solid">
          <fgColor indexed="64"/>
          <bgColor rgb="FFFFFF00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0#&quot; &quot;##&quot; &quot;##&quot; &quot;##&quot; &quot;##"/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0#&quot; &quot;##&quot; &quot;##&quot; &quot;##&quot; &quot;##"/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 outline="0">
        <top style="medium">
          <color rgb="FF000000"/>
        </top>
      </border>
    </dxf>
    <dxf>
      <protection locked="0" hidden="0"/>
    </dxf>
    <dxf>
      <protection locked="0" hidden="0"/>
    </dxf>
    <dxf>
      <border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color theme="4" tint="0.79998168889431442"/>
        <name val="Calibri"/>
        <scheme val="minor"/>
      </font>
      <fill>
        <patternFill>
          <fgColor indexed="64"/>
          <bgColor theme="4" tint="-0.499984740745262"/>
        </patternFill>
      </fill>
      <alignment horizontal="center" vertical="center" textRotation="0" indent="0" justifyLastLine="0" shrinkToFit="0" readingOrder="0"/>
      <border diagonalUp="0" diagonalDown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/>
        <right/>
        <top style="medium">
          <color indexed="64"/>
        </top>
        <bottom/>
      </border>
      <protection locked="0" hidden="0"/>
    </dxf>
    <dxf>
      <numFmt numFmtId="0" formatCode="General"/>
      <fill>
        <patternFill patternType="solid">
          <fgColor indexed="64"/>
          <bgColor rgb="FFFFFF00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0#&quot; &quot;##&quot; &quot;##&quot; &quot;##&quot; &quot;##"/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0#&quot; &quot;##&quot; &quot;##&quot; &quot;##&quot; &quot;##"/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 outline="0">
        <top style="medium">
          <color indexed="64"/>
        </top>
      </border>
    </dxf>
    <dxf>
      <protection locked="0" hidden="0"/>
    </dxf>
    <dxf>
      <protection locked="0" hidden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4" tint="0.79998168889431442"/>
        <name val="Calibri"/>
        <scheme val="minor"/>
      </font>
      <fill>
        <patternFill>
          <fgColor indexed="64"/>
          <bgColor theme="4" tint="-0.499984740745262"/>
        </patternFill>
      </fill>
      <alignment horizontal="center" vertical="center" textRotation="0" indent="0" justifyLastLine="0" shrinkToFit="0" readingOrder="0"/>
      <border diagonalUp="0" diagonalDown="0">
        <left/>
        <right/>
        <top/>
        <bottom/>
      </border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protection locked="0" hidden="0"/>
    </dxf>
    <dxf>
      <border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protection locked="0" hidden="0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protection locked="0" hidden="0"/>
    </dxf>
    <dxf>
      <border outline="0"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bgColor theme="5" tint="0.399914548173467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1" defaultTableStyle="TableStyleMedium2" defaultPivotStyle="PivotStyleLight16">
    <tableStyle name="Style de tableau 1" pivot="0" count="0" xr9:uid="{00000000-0011-0000-FFFF-FFFF00000000}"/>
  </tableStyles>
  <colors>
    <mruColors>
      <color rgb="FFB9B0FE"/>
      <color rgb="FFD4B7FF"/>
      <color rgb="FFFFFFFF"/>
      <color rgb="FFFF9933"/>
      <color rgb="FFFF0000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85725</xdr:colOff>
          <xdr:row>11</xdr:row>
          <xdr:rowOff>152400</xdr:rowOff>
        </xdr:from>
        <xdr:to>
          <xdr:col>3</xdr:col>
          <xdr:colOff>600075</xdr:colOff>
          <xdr:row>14</xdr:row>
          <xdr:rowOff>76200</xdr:rowOff>
        </xdr:to>
        <xdr:sp macro="" textlink="">
          <xdr:nvSpPr>
            <xdr:cNvPr id="76808" name="Button 8" hidden="1">
              <a:extLst>
                <a:ext uri="{63B3BB69-23CF-44E3-9099-C40C66FF867C}">
                  <a14:compatExt spid="_x0000_s76808"/>
                </a:ext>
                <a:ext uri="{FF2B5EF4-FFF2-40B4-BE49-F238E27FC236}">
                  <a16:creationId xmlns:a16="http://schemas.microsoft.com/office/drawing/2014/main" id="{00000000-0008-0000-0000-0000082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l'école à la liste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</xdr:colOff>
          <xdr:row>19</xdr:row>
          <xdr:rowOff>104775</xdr:rowOff>
        </xdr:from>
        <xdr:to>
          <xdr:col>4</xdr:col>
          <xdr:colOff>695325</xdr:colOff>
          <xdr:row>22</xdr:row>
          <xdr:rowOff>19050</xdr:rowOff>
        </xdr:to>
        <xdr:sp macro="" textlink="">
          <xdr:nvSpPr>
            <xdr:cNvPr id="76809" name="Button 9" hidden="1">
              <a:extLst>
                <a:ext uri="{63B3BB69-23CF-44E3-9099-C40C66FF867C}">
                  <a14:compatExt spid="_x0000_s76809"/>
                </a:ext>
                <a:ext uri="{FF2B5EF4-FFF2-40B4-BE49-F238E27FC236}">
                  <a16:creationId xmlns:a16="http://schemas.microsoft.com/office/drawing/2014/main" id="{00000000-0008-0000-0000-0000092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Créer toutes vos fiches 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enseignants.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15</xdr:row>
          <xdr:rowOff>85725</xdr:rowOff>
        </xdr:from>
        <xdr:to>
          <xdr:col>3</xdr:col>
          <xdr:colOff>571500</xdr:colOff>
          <xdr:row>18</xdr:row>
          <xdr:rowOff>104775</xdr:rowOff>
        </xdr:to>
        <xdr:sp macro="" textlink="">
          <xdr:nvSpPr>
            <xdr:cNvPr id="76810" name="Button 10" hidden="1">
              <a:extLst>
                <a:ext uri="{63B3BB69-23CF-44E3-9099-C40C66FF867C}">
                  <a14:compatExt spid="_x0000_s76810"/>
                </a:ext>
                <a:ext uri="{FF2B5EF4-FFF2-40B4-BE49-F238E27FC236}">
                  <a16:creationId xmlns:a16="http://schemas.microsoft.com/office/drawing/2014/main" id="{00000000-0008-0000-0000-00000A2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la liste 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des écoles.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</xdr:colOff>
          <xdr:row>12</xdr:row>
          <xdr:rowOff>0</xdr:rowOff>
        </xdr:from>
        <xdr:to>
          <xdr:col>5</xdr:col>
          <xdr:colOff>962025</xdr:colOff>
          <xdr:row>14</xdr:row>
          <xdr:rowOff>47625</xdr:rowOff>
        </xdr:to>
        <xdr:sp macro="" textlink="">
          <xdr:nvSpPr>
            <xdr:cNvPr id="76811" name="Button 11" hidden="1">
              <a:extLst>
                <a:ext uri="{63B3BB69-23CF-44E3-9099-C40C66FF867C}">
                  <a14:compatExt spid="_x0000_s76811"/>
                </a:ext>
                <a:ext uri="{FF2B5EF4-FFF2-40B4-BE49-F238E27FC236}">
                  <a16:creationId xmlns:a16="http://schemas.microsoft.com/office/drawing/2014/main" id="{00000000-0008-0000-0000-00000B2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l'enseignant à la liste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866775</xdr:colOff>
          <xdr:row>15</xdr:row>
          <xdr:rowOff>85725</xdr:rowOff>
        </xdr:from>
        <xdr:to>
          <xdr:col>5</xdr:col>
          <xdr:colOff>847725</xdr:colOff>
          <xdr:row>18</xdr:row>
          <xdr:rowOff>123825</xdr:rowOff>
        </xdr:to>
        <xdr:sp macro="" textlink="">
          <xdr:nvSpPr>
            <xdr:cNvPr id="76812" name="Button 12" hidden="1">
              <a:extLst>
                <a:ext uri="{63B3BB69-23CF-44E3-9099-C40C66FF867C}">
                  <a14:compatExt spid="_x0000_s76812"/>
                </a:ext>
                <a:ext uri="{FF2B5EF4-FFF2-40B4-BE49-F238E27FC236}">
                  <a16:creationId xmlns:a16="http://schemas.microsoft.com/office/drawing/2014/main" id="{00000000-0008-0000-0000-00000C2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la liste 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des enseignants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Ecoles_votre_circo" displayName="Ecoles_votre_circo" ref="H5:H7" totalsRowShown="0" headerRowDxfId="62" dataDxfId="60" headerRowBorderDxfId="61" tableBorderDxfId="59" headerRowCellStyle="40 % - Accent5" dataCellStyle="40 % - Accent5">
  <autoFilter ref="H5:H7" xr:uid="{00000000-0009-0000-0100-000002000000}"/>
  <tableColumns count="1">
    <tableColumn id="1" xr3:uid="{00000000-0010-0000-0000-000001000000}" name="Ecoles de votre circo" dataDxfId="58" dataCellStyle="40 % - Accent5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Enseignants" displayName="Enseignants" ref="K5:L50" totalsRowShown="0" headerRowDxfId="57" dataDxfId="55" headerRowBorderDxfId="56">
  <autoFilter ref="K5:L50" xr:uid="{00000000-0009-0000-0100-000004000000}"/>
  <tableColumns count="2">
    <tableColumn id="1" xr3:uid="{00000000-0010-0000-0100-000001000000}" name="Liste des enseignants" dataDxfId="54">
      <calculatedColumnFormula>fiche1!$C8&amp;" "&amp;fiche1!$D8</calculatedColumnFormula>
    </tableColumn>
    <tableColumn id="4" xr3:uid="{00000000-0010-0000-0100-000004000000}" name="Fiche saisie" dataDxfId="5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SyntheseCirco" displayName="SyntheseCirco" ref="A7:N110" headerRowDxfId="52" dataDxfId="50" totalsRowDxfId="49" headerRowBorderDxfId="51" totalsRowBorderDxfId="48">
  <autoFilter ref="A7:N110" xr:uid="{00000000-0009-0000-0100-000001000000}"/>
  <tableColumns count="14">
    <tableColumn id="1" xr3:uid="{00000000-0010-0000-0200-000001000000}" name="Fiches" totalsRowLabel="Total" dataDxfId="47">
      <calculatedColumnFormula>IF(Aremplir!A1&gt;Aremplir!$E$6,"","Fiche "&amp;Aremplir!$A1)</calculatedColumnFormula>
    </tableColumn>
    <tableColumn id="2" xr3:uid="{00000000-0010-0000-0200-000002000000}" name="Civilité" dataDxfId="46"/>
    <tableColumn id="3" xr3:uid="{00000000-0010-0000-0200-000003000000}" name="Nom" dataDxfId="45"/>
    <tableColumn id="4" xr3:uid="{00000000-0010-0000-0200-000004000000}" name="Prénom" dataDxfId="44"/>
    <tableColumn id="5" xr3:uid="{00000000-0010-0000-0200-000005000000}" name="Ecole" dataDxfId="43"/>
    <tableColumn id="6" xr3:uid="{00000000-0010-0000-0200-000006000000}" name="Statut" dataDxfId="42"/>
    <tableColumn id="7" xr3:uid="{00000000-0010-0000-0200-000007000000}" name="Fonction" dataDxfId="41"/>
    <tableColumn id="8" xr3:uid="{00000000-0010-0000-0200-000008000000}" name="Poste" dataDxfId="40"/>
    <tableColumn id="9" xr3:uid="{00000000-0010-0000-0200-000009000000}" name="Telephone 1" dataDxfId="39"/>
    <tableColumn id="10" xr3:uid="{00000000-0010-0000-0200-00000A000000}" name="Téléphone 2" dataDxfId="38"/>
    <tableColumn id="11" xr3:uid="{00000000-0010-0000-0200-00000B000000}" name="Email pro." dataDxfId="37"/>
    <tableColumn id="12" xr3:uid="{00000000-0010-0000-0200-00000C000000}" name="Candidat" dataDxfId="36"/>
    <tableColumn id="13" xr3:uid="{00000000-0010-0000-0200-00000D000000}" name="Examen" dataDxfId="35"/>
    <tableColumn id="14" xr3:uid="{444C5D04-47C8-428D-A74D-67AE70542445}" name="Colonne1" dataDxfId="34" totalsRowDxfId="33">
      <calculatedColumnFormula>IF(LEN(SyntheseCirco[[#This Row],[Nom]])&gt;0,1,0)</calculatedColumnFormula>
    </tableColumn>
  </tableColumns>
  <tableStyleInfo name="Style de tableau 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EA1AD34-EE8D-4ECF-8FA5-3B842208092B}" name="SyntheseCirco4" displayName="SyntheseCirco4" ref="A7:N110" headerRowDxfId="32" dataDxfId="30" totalsRowDxfId="29" headerRowBorderDxfId="31" totalsRowBorderDxfId="28">
  <autoFilter ref="A7:N110" xr:uid="{00000000-0009-0000-0100-000001000000}"/>
  <tableColumns count="14">
    <tableColumn id="1" xr3:uid="{21B2369F-03A3-4759-9770-FE44DDC85CE0}" name="Fiches" totalsRowLabel="Total" dataDxfId="27" totalsRowDxfId="26">
      <calculatedColumnFormula>IF(Aremplir!A1&gt;Aremplir!$E$6,"","Fiche "&amp;Aremplir!$A1)</calculatedColumnFormula>
    </tableColumn>
    <tableColumn id="2" xr3:uid="{50B57A3D-07A6-486D-BC9F-34D7FD0375D3}" name="Civilité" dataDxfId="25" totalsRowDxfId="24"/>
    <tableColumn id="3" xr3:uid="{961605F8-4F54-4C69-858A-D3D5287EB61F}" name="Nom" dataDxfId="23" totalsRowDxfId="22"/>
    <tableColumn id="4" xr3:uid="{69B0E210-BBB2-4D97-917B-9C294E8E7156}" name="Prénom" dataDxfId="21" totalsRowDxfId="20"/>
    <tableColumn id="5" xr3:uid="{C60D32F3-D9E8-47C5-A4F1-5136BA859A03}" name="Ecole" dataDxfId="19" totalsRowDxfId="18"/>
    <tableColumn id="6" xr3:uid="{328826B0-973A-41CC-9B34-3537445AF28D}" name="Statut" dataDxfId="17" totalsRowDxfId="16"/>
    <tableColumn id="7" xr3:uid="{4CEDEDB8-9934-468A-835A-7548BDB2AD87}" name="Fonction" dataDxfId="15" totalsRowDxfId="14"/>
    <tableColumn id="8" xr3:uid="{9E3BFF36-5ADF-4CB7-A9C2-0BB851C55C58}" name="Poste" dataDxfId="13" totalsRowDxfId="12"/>
    <tableColumn id="9" xr3:uid="{5565615D-8CE5-4C8A-99B5-F8D5A608F63A}" name="Telephone 1" dataDxfId="11" totalsRowDxfId="10"/>
    <tableColumn id="10" xr3:uid="{AC10441C-7255-4B06-95E6-662F018C0025}" name="Téléphone 2" dataDxfId="9" totalsRowDxfId="8"/>
    <tableColumn id="11" xr3:uid="{1D96D87D-E3D3-45D2-BC7C-BC2C3822C62C}" name="Email pro." dataDxfId="7" totalsRowDxfId="6"/>
    <tableColumn id="12" xr3:uid="{52157C08-3399-49D8-A83D-1A6D3B45E45D}" name="Candidat" dataDxfId="5" totalsRowDxfId="4"/>
    <tableColumn id="13" xr3:uid="{E20306B1-BED4-412C-B9EF-D85D58D1B6A2}" name="Examen" dataDxfId="3" totalsRowDxfId="2"/>
    <tableColumn id="14" xr3:uid="{898C2894-7F12-4FAC-8A07-F1DCFEB2468E}" name="Colonne1" dataDxfId="1" totalsRowDxfId="0">
      <calculatedColumnFormula>IF(LEN(SyntheseCirco4[[#This Row],[Nom]])&gt;0,1,0)</calculatedColumnFormula>
    </tableColumn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table" Target="../tables/table2.xml"/><Relationship Id="rId4" Type="http://schemas.openxmlformats.org/officeDocument/2006/relationships/ctrlProp" Target="../ctrlProps/ctrlProp1.xml"/><Relationship Id="rId9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emplir">
    <tabColor rgb="FF92D050"/>
  </sheetPr>
  <dimension ref="A1:M51"/>
  <sheetViews>
    <sheetView workbookViewId="0">
      <selection activeCell="C11" sqref="C11:D11"/>
    </sheetView>
  </sheetViews>
  <sheetFormatPr baseColWidth="10" defaultColWidth="11.5703125" defaultRowHeight="15" x14ac:dyDescent="0.25"/>
  <cols>
    <col min="1" max="1" width="1.140625" style="124" customWidth="1"/>
    <col min="2" max="2" width="4.7109375" style="1" customWidth="1"/>
    <col min="3" max="3" width="14.140625" style="1" customWidth="1"/>
    <col min="4" max="4" width="12.7109375" style="1" customWidth="1"/>
    <col min="5" max="5" width="15" style="1" customWidth="1"/>
    <col min="6" max="6" width="14.140625" style="1" customWidth="1"/>
    <col min="7" max="7" width="3.140625" style="1" customWidth="1"/>
    <col min="8" max="8" width="24.140625" style="1" customWidth="1"/>
    <col min="9" max="9" width="3.85546875" style="1" customWidth="1"/>
    <col min="10" max="10" width="11.5703125" style="6" customWidth="1"/>
    <col min="11" max="11" width="32.85546875" style="2" customWidth="1"/>
    <col min="12" max="12" width="16" style="1" customWidth="1"/>
    <col min="13" max="16384" width="11.5703125" style="1"/>
  </cols>
  <sheetData>
    <row r="1" spans="1:13" ht="48.6" customHeight="1" thickBot="1" x14ac:dyDescent="0.3">
      <c r="A1" s="135">
        <f>E6-E6+1</f>
        <v>1</v>
      </c>
      <c r="B1" s="4"/>
      <c r="C1" s="193"/>
      <c r="D1" s="194"/>
      <c r="E1" s="194"/>
      <c r="F1" s="194"/>
      <c r="G1" s="194"/>
      <c r="H1" s="195"/>
      <c r="I1" s="4"/>
      <c r="J1" s="92"/>
      <c r="K1" s="5"/>
      <c r="L1" s="4"/>
      <c r="M1" s="4"/>
    </row>
    <row r="2" spans="1:13" ht="8.4499999999999993" customHeight="1" thickBot="1" x14ac:dyDescent="0.3">
      <c r="A2" s="135">
        <f>A1+1</f>
        <v>2</v>
      </c>
      <c r="B2" s="4"/>
      <c r="C2" s="4"/>
      <c r="D2" s="4"/>
      <c r="E2" s="4"/>
      <c r="F2" s="4"/>
      <c r="G2" s="4"/>
      <c r="H2" s="4"/>
      <c r="I2" s="4"/>
      <c r="J2" s="92"/>
      <c r="K2" s="5"/>
      <c r="L2" s="4"/>
      <c r="M2" s="4"/>
    </row>
    <row r="3" spans="1:13" ht="19.350000000000001" customHeight="1" x14ac:dyDescent="0.25">
      <c r="A3" s="135">
        <f t="shared" ref="A3" si="0">A2+1</f>
        <v>3</v>
      </c>
      <c r="B3" s="4"/>
      <c r="C3" s="205"/>
      <c r="D3" s="206"/>
      <c r="E3" s="198"/>
      <c r="F3" s="199"/>
      <c r="G3" s="4"/>
      <c r="H3" s="4"/>
      <c r="I3" s="4"/>
      <c r="J3" s="92"/>
      <c r="K3" s="5"/>
      <c r="L3" s="4"/>
      <c r="M3" s="4"/>
    </row>
    <row r="4" spans="1:13" ht="15.6" customHeight="1" thickBot="1" x14ac:dyDescent="0.3">
      <c r="A4" s="135" t="str">
        <f>IF(A3&gt;=$E$6,"",A3+1)</f>
        <v/>
      </c>
      <c r="B4" s="4"/>
      <c r="C4" s="207"/>
      <c r="D4" s="208"/>
      <c r="E4" s="125">
        <v>2022</v>
      </c>
      <c r="F4" s="74" t="str">
        <f>"/" &amp;$E$4+1</f>
        <v>/2023</v>
      </c>
      <c r="G4" s="4"/>
      <c r="H4" s="4"/>
      <c r="I4" s="4"/>
      <c r="J4" s="92"/>
      <c r="K4" s="5"/>
      <c r="L4" s="4"/>
      <c r="M4" s="4"/>
    </row>
    <row r="5" spans="1:13" ht="18.600000000000001" customHeight="1" thickBot="1" x14ac:dyDescent="0.3">
      <c r="A5" s="135" t="str">
        <f t="shared" ref="A5:A48" si="1">IF(A4&gt;=$E$6,"",A4+1)</f>
        <v/>
      </c>
      <c r="B5" s="4"/>
      <c r="C5" s="203"/>
      <c r="D5" s="204"/>
      <c r="E5" s="200"/>
      <c r="F5" s="201"/>
      <c r="H5" s="126" t="s">
        <v>451</v>
      </c>
      <c r="J5" s="127" t="s">
        <v>468</v>
      </c>
      <c r="K5" s="128" t="s">
        <v>470</v>
      </c>
      <c r="L5" s="129" t="s">
        <v>474</v>
      </c>
      <c r="M5" s="4"/>
    </row>
    <row r="6" spans="1:13" ht="28.35" customHeight="1" thickBot="1" x14ac:dyDescent="0.3">
      <c r="A6" s="135" t="str">
        <f t="shared" si="1"/>
        <v/>
      </c>
      <c r="B6" s="4"/>
      <c r="C6" s="209"/>
      <c r="D6" s="210"/>
      <c r="E6" s="211"/>
      <c r="F6" s="212"/>
      <c r="G6" s="24">
        <f>E6-1</f>
        <v>-1</v>
      </c>
      <c r="H6" s="130"/>
      <c r="I6" s="4"/>
      <c r="J6" s="131" t="str">
        <f>IF(A1="","","Fiche "&amp;A1)</f>
        <v>Fiche 1</v>
      </c>
      <c r="K6" s="132" t="str">
        <f>fiche1!$C8&amp;" "&amp;fiche1!$D8</f>
        <v xml:space="preserve">1 </v>
      </c>
      <c r="L6" s="133"/>
      <c r="M6" s="4"/>
    </row>
    <row r="7" spans="1:13" ht="20.100000000000001" customHeight="1" x14ac:dyDescent="0.25">
      <c r="A7" s="135" t="str">
        <f t="shared" si="1"/>
        <v/>
      </c>
      <c r="B7" s="4"/>
      <c r="C7" s="4"/>
      <c r="D7" s="4"/>
      <c r="E7" s="4"/>
      <c r="F7" s="4"/>
      <c r="G7" s="4"/>
      <c r="H7" s="130"/>
      <c r="I7" s="4"/>
      <c r="J7" s="134" t="str">
        <f t="shared" ref="J7:J51" si="2">IF(A2="","","Fiche "&amp;A2)</f>
        <v>Fiche 2</v>
      </c>
      <c r="K7" s="132" t="str">
        <f>fiche1!$C9&amp;" "&amp;fiche1!$D9</f>
        <v xml:space="preserve">2 </v>
      </c>
      <c r="L7" s="133"/>
      <c r="M7" s="4"/>
    </row>
    <row r="8" spans="1:13" ht="20.100000000000001" customHeight="1" thickBot="1" x14ac:dyDescent="0.3">
      <c r="A8" s="135" t="str">
        <f t="shared" si="1"/>
        <v/>
      </c>
      <c r="B8" s="4"/>
      <c r="C8" s="4"/>
      <c r="D8" s="4"/>
      <c r="E8" s="4"/>
      <c r="F8" s="4"/>
      <c r="G8" s="4"/>
      <c r="H8" s="5"/>
      <c r="I8" s="4"/>
      <c r="J8" s="134" t="str">
        <f t="shared" si="2"/>
        <v>Fiche 3</v>
      </c>
      <c r="K8" s="132" t="str">
        <f>fiche1!$C10&amp;" "&amp;fiche1!$D10</f>
        <v xml:space="preserve">3 </v>
      </c>
      <c r="L8" s="138"/>
      <c r="M8" s="4"/>
    </row>
    <row r="9" spans="1:13" ht="20.100000000000001" customHeight="1" thickBot="1" x14ac:dyDescent="0.3">
      <c r="A9" s="135" t="str">
        <f t="shared" si="1"/>
        <v/>
      </c>
      <c r="B9" s="4"/>
      <c r="C9" s="196"/>
      <c r="D9" s="202"/>
      <c r="E9" s="213">
        <f>$E$5</f>
        <v>0</v>
      </c>
      <c r="F9" s="214"/>
      <c r="G9" s="4"/>
      <c r="H9" s="5"/>
      <c r="I9" s="4"/>
      <c r="J9" s="134" t="str">
        <f t="shared" si="2"/>
        <v/>
      </c>
      <c r="K9" s="132" t="str">
        <f>fiche1!$C11&amp;" "&amp;fiche1!$D11</f>
        <v xml:space="preserve">4 </v>
      </c>
      <c r="L9" s="138"/>
      <c r="M9" s="4"/>
    </row>
    <row r="10" spans="1:13" ht="19.7" customHeight="1" thickBot="1" x14ac:dyDescent="0.3">
      <c r="A10" s="135" t="str">
        <f t="shared" si="1"/>
        <v/>
      </c>
      <c r="B10" s="4"/>
      <c r="C10" s="136"/>
      <c r="D10" s="136"/>
      <c r="E10" s="137"/>
      <c r="F10" s="137"/>
      <c r="G10" s="4"/>
      <c r="H10" s="80"/>
      <c r="I10" s="4"/>
      <c r="J10" s="134" t="str">
        <f t="shared" si="2"/>
        <v/>
      </c>
      <c r="K10" s="132" t="str">
        <f>fiche1!$C12&amp;" "&amp;fiche1!$D12</f>
        <v xml:space="preserve">5 </v>
      </c>
      <c r="L10" s="138"/>
      <c r="M10" s="4"/>
    </row>
    <row r="11" spans="1:13" ht="20.100000000000001" customHeight="1" thickBot="1" x14ac:dyDescent="0.3">
      <c r="A11" s="135" t="str">
        <f t="shared" si="1"/>
        <v/>
      </c>
      <c r="B11" s="4"/>
      <c r="C11" s="196" t="s">
        <v>469</v>
      </c>
      <c r="D11" s="197"/>
      <c r="E11" s="215"/>
      <c r="F11" s="214"/>
      <c r="H11" s="5"/>
      <c r="I11" s="4"/>
      <c r="J11" s="134" t="str">
        <f t="shared" si="2"/>
        <v/>
      </c>
      <c r="K11" s="132" t="str">
        <f>fiche1!$C13&amp;" "&amp;fiche1!$D13</f>
        <v xml:space="preserve">6 </v>
      </c>
      <c r="L11" s="138"/>
      <c r="M11" s="4"/>
    </row>
    <row r="12" spans="1:13" ht="20.100000000000001" customHeight="1" x14ac:dyDescent="0.25">
      <c r="A12" s="135" t="str">
        <f t="shared" si="1"/>
        <v/>
      </c>
      <c r="B12" s="4"/>
      <c r="H12" s="5"/>
      <c r="I12" s="4"/>
      <c r="J12" s="134" t="str">
        <f t="shared" si="2"/>
        <v/>
      </c>
      <c r="K12" s="132" t="str">
        <f>fiche1!$C14&amp;" "&amp;fiche1!$D14</f>
        <v xml:space="preserve">7 </v>
      </c>
      <c r="L12" s="138"/>
      <c r="M12" s="4"/>
    </row>
    <row r="13" spans="1:13" ht="20.100000000000001" customHeight="1" x14ac:dyDescent="0.25">
      <c r="A13" s="135" t="str">
        <f t="shared" si="1"/>
        <v/>
      </c>
      <c r="B13" s="4"/>
      <c r="H13" s="5"/>
      <c r="I13" s="4"/>
      <c r="J13" s="134" t="str">
        <f t="shared" si="2"/>
        <v/>
      </c>
      <c r="K13" s="132" t="str">
        <f>fiche1!$C15&amp;" "&amp;fiche1!$D15</f>
        <v xml:space="preserve">8 </v>
      </c>
      <c r="L13" s="138"/>
      <c r="M13" s="4"/>
    </row>
    <row r="14" spans="1:13" ht="20.100000000000001" customHeight="1" x14ac:dyDescent="0.25">
      <c r="A14" s="135" t="str">
        <f t="shared" si="1"/>
        <v/>
      </c>
      <c r="B14" s="4"/>
      <c r="H14" s="5"/>
      <c r="I14" s="4"/>
      <c r="J14" s="134" t="str">
        <f t="shared" si="2"/>
        <v/>
      </c>
      <c r="K14" s="132" t="str">
        <f>fiche1!$C16&amp;" "&amp;fiche1!$D16</f>
        <v xml:space="preserve">9 </v>
      </c>
      <c r="L14" s="138"/>
      <c r="M14" s="4"/>
    </row>
    <row r="15" spans="1:13" ht="20.100000000000001" customHeight="1" x14ac:dyDescent="0.25">
      <c r="A15" s="135" t="str">
        <f t="shared" si="1"/>
        <v/>
      </c>
      <c r="B15" s="4"/>
      <c r="H15" s="5"/>
      <c r="I15" s="4"/>
      <c r="J15" s="134" t="str">
        <f t="shared" si="2"/>
        <v/>
      </c>
      <c r="K15" s="132" t="str">
        <f>fiche1!$C17&amp;" "&amp;fiche1!$D17</f>
        <v xml:space="preserve">10 </v>
      </c>
      <c r="L15" s="138"/>
      <c r="M15" s="4"/>
    </row>
    <row r="16" spans="1:13" ht="20.100000000000001" customHeight="1" x14ac:dyDescent="0.25">
      <c r="A16" s="135" t="str">
        <f t="shared" si="1"/>
        <v/>
      </c>
      <c r="B16" s="4"/>
      <c r="H16" s="5"/>
      <c r="I16" s="4"/>
      <c r="J16" s="134" t="str">
        <f t="shared" si="2"/>
        <v/>
      </c>
      <c r="K16" s="132" t="str">
        <f>fiche1!$C18&amp;" "&amp;fiche1!$D18</f>
        <v xml:space="preserve">11 </v>
      </c>
      <c r="L16" s="138"/>
      <c r="M16" s="4"/>
    </row>
    <row r="17" spans="1:13" ht="20.100000000000001" customHeight="1" x14ac:dyDescent="0.25">
      <c r="A17" s="135" t="str">
        <f t="shared" si="1"/>
        <v/>
      </c>
      <c r="B17" s="4"/>
      <c r="H17" s="5"/>
      <c r="I17" s="4"/>
      <c r="J17" s="134" t="str">
        <f t="shared" si="2"/>
        <v/>
      </c>
      <c r="K17" s="132" t="str">
        <f>fiche1!$C19&amp;" "&amp;fiche1!$D19</f>
        <v xml:space="preserve">12 </v>
      </c>
      <c r="L17" s="138"/>
      <c r="M17" s="4"/>
    </row>
    <row r="18" spans="1:13" ht="20.100000000000001" customHeight="1" x14ac:dyDescent="0.25">
      <c r="A18" s="135" t="str">
        <f t="shared" si="1"/>
        <v/>
      </c>
      <c r="B18" s="4"/>
      <c r="H18" s="5"/>
      <c r="I18" s="4"/>
      <c r="J18" s="134" t="str">
        <f t="shared" si="2"/>
        <v/>
      </c>
      <c r="K18" s="132" t="str">
        <f>fiche1!$C20&amp;" "&amp;fiche1!$D20</f>
        <v xml:space="preserve">13 </v>
      </c>
      <c r="L18" s="138"/>
      <c r="M18" s="4"/>
    </row>
    <row r="19" spans="1:13" ht="20.100000000000001" customHeight="1" x14ac:dyDescent="0.25">
      <c r="A19" s="135" t="str">
        <f t="shared" si="1"/>
        <v/>
      </c>
      <c r="B19" s="4"/>
      <c r="H19" s="5"/>
      <c r="I19" s="4"/>
      <c r="J19" s="134" t="str">
        <f t="shared" si="2"/>
        <v/>
      </c>
      <c r="K19" s="132" t="str">
        <f>fiche1!$C21&amp;" "&amp;fiche1!$D21</f>
        <v xml:space="preserve">14 </v>
      </c>
      <c r="L19" s="138"/>
      <c r="M19" s="4"/>
    </row>
    <row r="20" spans="1:13" ht="20.100000000000001" customHeight="1" x14ac:dyDescent="0.25">
      <c r="A20" s="135" t="str">
        <f t="shared" si="1"/>
        <v/>
      </c>
      <c r="B20" s="4"/>
      <c r="H20" s="5"/>
      <c r="I20" s="4"/>
      <c r="J20" s="134" t="str">
        <f t="shared" si="2"/>
        <v/>
      </c>
      <c r="K20" s="132" t="str">
        <f>fiche1!$C22&amp;" "&amp;fiche1!$D22</f>
        <v xml:space="preserve">15 </v>
      </c>
      <c r="L20" s="138"/>
      <c r="M20" s="4"/>
    </row>
    <row r="21" spans="1:13" ht="20.100000000000001" customHeight="1" x14ac:dyDescent="0.25">
      <c r="A21" s="135" t="str">
        <f t="shared" si="1"/>
        <v/>
      </c>
      <c r="B21" s="4"/>
      <c r="H21" s="5"/>
      <c r="I21" s="4"/>
      <c r="J21" s="134" t="str">
        <f t="shared" si="2"/>
        <v/>
      </c>
      <c r="K21" s="132" t="str">
        <f>fiche1!$C23&amp;" "&amp;fiche1!$D23</f>
        <v xml:space="preserve">16 </v>
      </c>
      <c r="L21" s="138"/>
      <c r="M21" s="4"/>
    </row>
    <row r="22" spans="1:13" ht="20.100000000000001" customHeight="1" x14ac:dyDescent="0.25">
      <c r="A22" s="135" t="str">
        <f t="shared" si="1"/>
        <v/>
      </c>
      <c r="B22" s="4"/>
      <c r="H22" s="5"/>
      <c r="I22" s="4"/>
      <c r="J22" s="134" t="str">
        <f t="shared" si="2"/>
        <v/>
      </c>
      <c r="K22" s="132" t="str">
        <f>fiche1!$C24&amp;" "&amp;fiche1!$D24</f>
        <v xml:space="preserve">17 </v>
      </c>
      <c r="L22" s="138"/>
      <c r="M22" s="4"/>
    </row>
    <row r="23" spans="1:13" ht="20.100000000000001" customHeight="1" x14ac:dyDescent="0.25">
      <c r="A23" s="135" t="str">
        <f t="shared" si="1"/>
        <v/>
      </c>
      <c r="B23" s="4"/>
      <c r="H23" s="5"/>
      <c r="I23" s="4"/>
      <c r="J23" s="134" t="str">
        <f t="shared" si="2"/>
        <v/>
      </c>
      <c r="K23" s="132" t="str">
        <f>fiche1!$C25&amp;" "&amp;fiche1!$D25</f>
        <v xml:space="preserve">18 </v>
      </c>
      <c r="L23" s="138"/>
      <c r="M23" s="4"/>
    </row>
    <row r="24" spans="1:13" ht="20.100000000000001" customHeight="1" x14ac:dyDescent="0.25">
      <c r="A24" s="135" t="str">
        <f t="shared" si="1"/>
        <v/>
      </c>
      <c r="B24" s="4"/>
      <c r="H24" s="5"/>
      <c r="I24" s="4"/>
      <c r="J24" s="134" t="str">
        <f t="shared" si="2"/>
        <v/>
      </c>
      <c r="K24" s="132" t="str">
        <f>fiche1!$C26&amp;" "&amp;fiche1!$D26</f>
        <v xml:space="preserve">19 </v>
      </c>
      <c r="L24" s="138"/>
      <c r="M24" s="4"/>
    </row>
    <row r="25" spans="1:13" ht="20.100000000000001" customHeight="1" x14ac:dyDescent="0.25">
      <c r="A25" s="135" t="str">
        <f t="shared" si="1"/>
        <v/>
      </c>
      <c r="B25" s="4"/>
      <c r="H25" s="5"/>
      <c r="I25" s="4"/>
      <c r="J25" s="134" t="str">
        <f t="shared" si="2"/>
        <v/>
      </c>
      <c r="K25" s="132" t="str">
        <f>fiche1!$C27&amp;" "&amp;fiche1!$D27</f>
        <v xml:space="preserve">20 </v>
      </c>
      <c r="L25" s="138"/>
    </row>
    <row r="26" spans="1:13" ht="20.100000000000001" customHeight="1" x14ac:dyDescent="0.25">
      <c r="A26" s="135" t="str">
        <f t="shared" si="1"/>
        <v/>
      </c>
      <c r="B26" s="4"/>
      <c r="H26" s="5"/>
      <c r="J26" s="134" t="str">
        <f t="shared" si="2"/>
        <v/>
      </c>
      <c r="K26" s="132" t="str">
        <f>fiche1!$C28&amp;" "&amp;fiche1!$D28</f>
        <v xml:space="preserve">21 </v>
      </c>
      <c r="L26" s="138"/>
    </row>
    <row r="27" spans="1:13" ht="20.100000000000001" customHeight="1" x14ac:dyDescent="0.25">
      <c r="A27" s="135" t="str">
        <f t="shared" si="1"/>
        <v/>
      </c>
      <c r="B27" s="4"/>
      <c r="H27" s="5"/>
      <c r="J27" s="134" t="str">
        <f t="shared" si="2"/>
        <v/>
      </c>
      <c r="K27" s="132" t="str">
        <f>fiche1!$C29&amp;" "&amp;fiche1!$D29</f>
        <v xml:space="preserve">22 </v>
      </c>
      <c r="L27" s="138"/>
    </row>
    <row r="28" spans="1:13" ht="20.100000000000001" customHeight="1" x14ac:dyDescent="0.25">
      <c r="A28" s="135" t="str">
        <f t="shared" si="1"/>
        <v/>
      </c>
      <c r="B28" s="4"/>
      <c r="H28" s="2"/>
      <c r="J28" s="134" t="str">
        <f t="shared" si="2"/>
        <v/>
      </c>
      <c r="K28" s="132" t="str">
        <f>fiche1!$C30&amp;" "&amp;fiche1!$D30</f>
        <v xml:space="preserve">23 </v>
      </c>
      <c r="L28" s="138"/>
    </row>
    <row r="29" spans="1:13" ht="20.100000000000001" customHeight="1" x14ac:dyDescent="0.25">
      <c r="A29" s="135" t="str">
        <f t="shared" si="1"/>
        <v/>
      </c>
      <c r="B29" s="4"/>
      <c r="H29" s="2"/>
      <c r="J29" s="134" t="str">
        <f t="shared" si="2"/>
        <v/>
      </c>
      <c r="K29" s="132" t="str">
        <f>fiche1!$C31&amp;" "&amp;fiche1!$D31</f>
        <v xml:space="preserve">24 </v>
      </c>
      <c r="L29" s="138"/>
    </row>
    <row r="30" spans="1:13" ht="20.100000000000001" customHeight="1" x14ac:dyDescent="0.25">
      <c r="A30" s="135" t="str">
        <f t="shared" si="1"/>
        <v/>
      </c>
      <c r="B30" s="4"/>
      <c r="H30" s="2"/>
      <c r="J30" s="134" t="str">
        <f t="shared" si="2"/>
        <v/>
      </c>
      <c r="K30" s="132" t="str">
        <f>fiche1!$C32&amp;" "&amp;fiche1!$D32</f>
        <v xml:space="preserve">25 </v>
      </c>
      <c r="L30" s="138"/>
    </row>
    <row r="31" spans="1:13" ht="20.100000000000001" customHeight="1" x14ac:dyDescent="0.25">
      <c r="A31" s="135" t="str">
        <f t="shared" si="1"/>
        <v/>
      </c>
      <c r="B31" s="4"/>
      <c r="J31" s="134" t="str">
        <f t="shared" si="2"/>
        <v/>
      </c>
      <c r="K31" s="132" t="str">
        <f>fiche1!$C33&amp;" "&amp;fiche1!$D33</f>
        <v xml:space="preserve">26 </v>
      </c>
      <c r="L31" s="138"/>
    </row>
    <row r="32" spans="1:13" ht="20.100000000000001" customHeight="1" x14ac:dyDescent="0.25">
      <c r="A32" s="135" t="str">
        <f t="shared" si="1"/>
        <v/>
      </c>
      <c r="B32" s="4"/>
      <c r="J32" s="134" t="str">
        <f t="shared" si="2"/>
        <v/>
      </c>
      <c r="K32" s="132" t="str">
        <f>fiche1!$C34&amp;" "&amp;fiche1!$D34</f>
        <v xml:space="preserve">27 </v>
      </c>
      <c r="L32" s="138"/>
    </row>
    <row r="33" spans="1:12" ht="20.100000000000001" customHeight="1" x14ac:dyDescent="0.25">
      <c r="A33" s="135" t="str">
        <f t="shared" si="1"/>
        <v/>
      </c>
      <c r="B33" s="4"/>
      <c r="J33" s="134" t="str">
        <f t="shared" si="2"/>
        <v/>
      </c>
      <c r="K33" s="132" t="str">
        <f>fiche1!$C35&amp;" "&amp;fiche1!$D35</f>
        <v xml:space="preserve">28 </v>
      </c>
      <c r="L33" s="138"/>
    </row>
    <row r="34" spans="1:12" ht="20.100000000000001" customHeight="1" x14ac:dyDescent="0.25">
      <c r="A34" s="135" t="str">
        <f t="shared" si="1"/>
        <v/>
      </c>
      <c r="B34" s="4"/>
      <c r="J34" s="134" t="str">
        <f t="shared" si="2"/>
        <v/>
      </c>
      <c r="K34" s="132" t="str">
        <f>fiche1!$C36&amp;" "&amp;fiche1!$D36</f>
        <v xml:space="preserve">29 </v>
      </c>
      <c r="L34" s="138"/>
    </row>
    <row r="35" spans="1:12" ht="20.100000000000001" customHeight="1" x14ac:dyDescent="0.25">
      <c r="A35" s="135" t="str">
        <f t="shared" si="1"/>
        <v/>
      </c>
      <c r="B35" s="4"/>
      <c r="J35" s="134" t="str">
        <f t="shared" si="2"/>
        <v/>
      </c>
      <c r="K35" s="132" t="str">
        <f>fiche1!$C37&amp;" "&amp;fiche1!$D37</f>
        <v xml:space="preserve">30 </v>
      </c>
      <c r="L35" s="138"/>
    </row>
    <row r="36" spans="1:12" ht="20.100000000000001" customHeight="1" x14ac:dyDescent="0.25">
      <c r="A36" s="135" t="str">
        <f t="shared" si="1"/>
        <v/>
      </c>
      <c r="B36" s="4"/>
      <c r="J36" s="134" t="str">
        <f t="shared" si="2"/>
        <v/>
      </c>
      <c r="K36" s="132" t="str">
        <f>fiche1!$C38&amp;" "&amp;fiche1!$D38</f>
        <v xml:space="preserve">31 </v>
      </c>
      <c r="L36" s="138"/>
    </row>
    <row r="37" spans="1:12" ht="20.100000000000001" customHeight="1" x14ac:dyDescent="0.25">
      <c r="A37" s="135" t="str">
        <f t="shared" si="1"/>
        <v/>
      </c>
      <c r="B37" s="4"/>
      <c r="J37" s="134" t="str">
        <f t="shared" si="2"/>
        <v/>
      </c>
      <c r="K37" s="132" t="str">
        <f>fiche1!$C39&amp;" "&amp;fiche1!$D39</f>
        <v xml:space="preserve">32 </v>
      </c>
      <c r="L37" s="138"/>
    </row>
    <row r="38" spans="1:12" ht="20.100000000000001" customHeight="1" x14ac:dyDescent="0.25">
      <c r="A38" s="135" t="str">
        <f t="shared" si="1"/>
        <v/>
      </c>
      <c r="B38" s="4"/>
      <c r="J38" s="134" t="str">
        <f t="shared" si="2"/>
        <v/>
      </c>
      <c r="K38" s="132" t="str">
        <f>fiche1!$C40&amp;" "&amp;fiche1!$D40</f>
        <v xml:space="preserve">33 </v>
      </c>
      <c r="L38" s="138"/>
    </row>
    <row r="39" spans="1:12" ht="20.100000000000001" customHeight="1" x14ac:dyDescent="0.25">
      <c r="A39" s="135" t="str">
        <f t="shared" si="1"/>
        <v/>
      </c>
      <c r="B39" s="4"/>
      <c r="J39" s="134" t="str">
        <f t="shared" si="2"/>
        <v/>
      </c>
      <c r="K39" s="132" t="str">
        <f>fiche1!$C41&amp;" "&amp;fiche1!$D41</f>
        <v xml:space="preserve">34 </v>
      </c>
      <c r="L39" s="138"/>
    </row>
    <row r="40" spans="1:12" ht="20.100000000000001" customHeight="1" x14ac:dyDescent="0.25">
      <c r="A40" s="135" t="str">
        <f t="shared" si="1"/>
        <v/>
      </c>
      <c r="B40" s="4"/>
      <c r="J40" s="134" t="str">
        <f t="shared" si="2"/>
        <v/>
      </c>
      <c r="K40" s="132" t="str">
        <f>fiche1!$C42&amp;" "&amp;fiche1!$D42</f>
        <v xml:space="preserve">35 </v>
      </c>
      <c r="L40" s="138"/>
    </row>
    <row r="41" spans="1:12" ht="20.100000000000001" customHeight="1" x14ac:dyDescent="0.25">
      <c r="A41" s="135" t="str">
        <f t="shared" si="1"/>
        <v/>
      </c>
      <c r="B41" s="4"/>
      <c r="J41" s="134" t="str">
        <f t="shared" si="2"/>
        <v/>
      </c>
      <c r="K41" s="132" t="str">
        <f>fiche1!$C43&amp;" "&amp;fiche1!$D43</f>
        <v xml:space="preserve">36 </v>
      </c>
      <c r="L41" s="138"/>
    </row>
    <row r="42" spans="1:12" ht="20.100000000000001" customHeight="1" x14ac:dyDescent="0.25">
      <c r="A42" s="135" t="str">
        <f t="shared" si="1"/>
        <v/>
      </c>
      <c r="B42" s="4"/>
      <c r="J42" s="134" t="str">
        <f t="shared" si="2"/>
        <v/>
      </c>
      <c r="K42" s="132" t="str">
        <f>fiche1!$C44&amp;" "&amp;fiche1!$D44</f>
        <v xml:space="preserve">37 </v>
      </c>
      <c r="L42" s="138"/>
    </row>
    <row r="43" spans="1:12" ht="20.100000000000001" customHeight="1" x14ac:dyDescent="0.25">
      <c r="A43" s="135" t="str">
        <f t="shared" si="1"/>
        <v/>
      </c>
      <c r="B43" s="4"/>
      <c r="J43" s="134" t="str">
        <f t="shared" si="2"/>
        <v/>
      </c>
      <c r="K43" s="132" t="str">
        <f>fiche1!$C45&amp;" "&amp;fiche1!$D45</f>
        <v xml:space="preserve">38 </v>
      </c>
      <c r="L43" s="138"/>
    </row>
    <row r="44" spans="1:12" ht="20.100000000000001" customHeight="1" x14ac:dyDescent="0.25">
      <c r="A44" s="135" t="str">
        <f t="shared" si="1"/>
        <v/>
      </c>
      <c r="B44" s="4"/>
      <c r="J44" s="134" t="str">
        <f t="shared" si="2"/>
        <v/>
      </c>
      <c r="K44" s="132" t="str">
        <f>fiche1!$C46&amp;" "&amp;fiche1!$D46</f>
        <v xml:space="preserve">39 </v>
      </c>
      <c r="L44" s="138"/>
    </row>
    <row r="45" spans="1:12" ht="20.100000000000001" customHeight="1" x14ac:dyDescent="0.25">
      <c r="A45" s="124" t="str">
        <f t="shared" si="1"/>
        <v/>
      </c>
      <c r="J45" s="134" t="str">
        <f t="shared" si="2"/>
        <v/>
      </c>
      <c r="K45" s="132" t="str">
        <f>fiche1!$C47&amp;" "&amp;fiche1!$D47</f>
        <v xml:space="preserve">40 </v>
      </c>
      <c r="L45" s="138"/>
    </row>
    <row r="46" spans="1:12" ht="20.100000000000001" customHeight="1" x14ac:dyDescent="0.25">
      <c r="A46" s="124" t="str">
        <f t="shared" si="1"/>
        <v/>
      </c>
      <c r="J46" s="134" t="str">
        <f t="shared" si="2"/>
        <v/>
      </c>
      <c r="K46" s="132" t="str">
        <f>fiche1!$C48&amp;" "&amp;fiche1!$D48</f>
        <v xml:space="preserve">41 </v>
      </c>
      <c r="L46" s="138"/>
    </row>
    <row r="47" spans="1:12" ht="20.100000000000001" customHeight="1" x14ac:dyDescent="0.25">
      <c r="A47" s="124" t="str">
        <f t="shared" si="1"/>
        <v/>
      </c>
      <c r="J47" s="134" t="str">
        <f t="shared" si="2"/>
        <v/>
      </c>
      <c r="K47" s="132" t="str">
        <f>fiche1!$C49&amp;" "&amp;fiche1!$D49</f>
        <v xml:space="preserve">42 </v>
      </c>
      <c r="L47" s="138"/>
    </row>
    <row r="48" spans="1:12" ht="20.100000000000001" customHeight="1" x14ac:dyDescent="0.25">
      <c r="A48" s="124" t="str">
        <f t="shared" si="1"/>
        <v/>
      </c>
      <c r="J48" s="134" t="str">
        <f t="shared" si="2"/>
        <v/>
      </c>
      <c r="K48" s="132" t="str">
        <f>fiche1!$C50&amp;" "&amp;fiche1!$D50</f>
        <v xml:space="preserve">43 </v>
      </c>
      <c r="L48" s="138"/>
    </row>
    <row r="49" spans="10:12" ht="20.100000000000001" customHeight="1" x14ac:dyDescent="0.25">
      <c r="J49" s="134" t="str">
        <f t="shared" si="2"/>
        <v/>
      </c>
      <c r="K49" s="132" t="str">
        <f>fiche1!$C51&amp;" "&amp;fiche1!$D51</f>
        <v xml:space="preserve">44 </v>
      </c>
      <c r="L49" s="138"/>
    </row>
    <row r="50" spans="10:12" ht="20.100000000000001" customHeight="1" x14ac:dyDescent="0.25">
      <c r="J50" s="134" t="str">
        <f t="shared" si="2"/>
        <v/>
      </c>
      <c r="K50" s="132" t="str">
        <f>fiche1!$C52&amp;" "&amp;fiche1!$D52</f>
        <v xml:space="preserve">45 </v>
      </c>
      <c r="L50" s="138"/>
    </row>
    <row r="51" spans="10:12" ht="20.100000000000001" customHeight="1" x14ac:dyDescent="0.25">
      <c r="J51" s="134" t="str">
        <f t="shared" si="2"/>
        <v/>
      </c>
    </row>
  </sheetData>
  <mergeCells count="12">
    <mergeCell ref="C1:H1"/>
    <mergeCell ref="C11:D11"/>
    <mergeCell ref="E3:F3"/>
    <mergeCell ref="E5:F5"/>
    <mergeCell ref="C9:D9"/>
    <mergeCell ref="C5:D5"/>
    <mergeCell ref="C3:D3"/>
    <mergeCell ref="C4:D4"/>
    <mergeCell ref="C6:D6"/>
    <mergeCell ref="E6:F6"/>
    <mergeCell ref="E9:F9"/>
    <mergeCell ref="E11:F11"/>
  </mergeCells>
  <conditionalFormatting sqref="J6:J50">
    <cfRule type="expression" dxfId="64" priority="1">
      <formula>IF($A1="","",(MOD(ROW(),2)))</formula>
    </cfRule>
    <cfRule type="expression" dxfId="63" priority="2">
      <formula>$A1&lt;&gt;""</formula>
    </cfRule>
  </conditionalFormatting>
  <dataValidations count="3">
    <dataValidation type="list" allowBlank="1" showInputMessage="1" showErrorMessage="1" errorTitle="Données non valide" error="Utiliser le menu déroulant" sqref="E3:F3" xr:uid="{00000000-0002-0000-0000-000000000000}">
      <formula1>Circos</formula1>
    </dataValidation>
    <dataValidation type="whole" allowBlank="1" showInputMessage="1" showErrorMessage="1" sqref="E4" xr:uid="{00000000-0002-0000-0000-000001000000}">
      <formula1>2020</formula1>
      <formula2>2080</formula2>
    </dataValidation>
    <dataValidation allowBlank="1" showInputMessage="1" showErrorMessage="1" promptTitle="pour information :" prompt="Merci de saisir le prénon en minuscule et le NOM en MAJUSCULE," sqref="E11:F11" xr:uid="{00000000-0002-0000-0000-000004000000}"/>
  </dataValidations>
  <pageMargins left="0.25" right="0.25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6808" r:id="rId4" name="Button 8">
              <controlPr defaultSize="0" print="0" autoFill="0" autoPict="0" macro="[0]!ajouter_ecole">
                <anchor moveWithCells="1" sizeWithCells="1">
                  <from>
                    <xdr:col>2</xdr:col>
                    <xdr:colOff>85725</xdr:colOff>
                    <xdr:row>11</xdr:row>
                    <xdr:rowOff>152400</xdr:rowOff>
                  </from>
                  <to>
                    <xdr:col>3</xdr:col>
                    <xdr:colOff>600075</xdr:colOff>
                    <xdr:row>14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809" r:id="rId5" name="Button 9">
              <controlPr defaultSize="0" print="0" autoFill="0" autoPict="0" macro="[0]!Creer_Fiche">
                <anchor moveWithCells="1" sizeWithCells="1">
                  <from>
                    <xdr:col>3</xdr:col>
                    <xdr:colOff>19050</xdr:colOff>
                    <xdr:row>19</xdr:row>
                    <xdr:rowOff>104775</xdr:rowOff>
                  </from>
                  <to>
                    <xdr:col>4</xdr:col>
                    <xdr:colOff>695325</xdr:colOff>
                    <xdr:row>22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810" r:id="rId6" name="Button 10">
              <controlPr defaultSize="0" print="0" autoFill="0" autoPict="0" macro="[0]!Effacer_Ecole">
                <anchor moveWithCells="1" sizeWithCells="1">
                  <from>
                    <xdr:col>2</xdr:col>
                    <xdr:colOff>57150</xdr:colOff>
                    <xdr:row>15</xdr:row>
                    <xdr:rowOff>85725</xdr:rowOff>
                  </from>
                  <to>
                    <xdr:col>3</xdr:col>
                    <xdr:colOff>571500</xdr:colOff>
                    <xdr:row>18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811" r:id="rId7" name="Button 11">
              <controlPr defaultSize="0" print="0" autoFill="0" autoPict="0" macro="[0]!ajouter_enseignant">
                <anchor moveWithCells="1" sizeWithCells="1">
                  <from>
                    <xdr:col>4</xdr:col>
                    <xdr:colOff>19050</xdr:colOff>
                    <xdr:row>12</xdr:row>
                    <xdr:rowOff>0</xdr:rowOff>
                  </from>
                  <to>
                    <xdr:col>5</xdr:col>
                    <xdr:colOff>962025</xdr:colOff>
                    <xdr:row>14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812" r:id="rId8" name="Button 12">
              <controlPr defaultSize="0" print="0" autoFill="0" autoPict="0" macro="[0]!Effacer_enseignants">
                <anchor moveWithCells="1" sizeWithCells="1">
                  <from>
                    <xdr:col>3</xdr:col>
                    <xdr:colOff>866775</xdr:colOff>
                    <xdr:row>15</xdr:row>
                    <xdr:rowOff>85725</xdr:rowOff>
                  </from>
                  <to>
                    <xdr:col>5</xdr:col>
                    <xdr:colOff>847725</xdr:colOff>
                    <xdr:row>18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tableParts count="2">
    <tablePart r:id="rId9"/>
    <tablePart r:id="rId10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>
    <tabColor rgb="FF7030A0"/>
    <pageSetUpPr fitToPage="1"/>
  </sheetPr>
  <dimension ref="A2:N127"/>
  <sheetViews>
    <sheetView showGridLines="0" tabSelected="1" topLeftCell="A82" zoomScale="70" zoomScaleNormal="70" zoomScalePageLayoutView="70" workbookViewId="0">
      <selection activeCell="M110" sqref="M110"/>
    </sheetView>
  </sheetViews>
  <sheetFormatPr baseColWidth="10" defaultColWidth="11.42578125" defaultRowHeight="15" x14ac:dyDescent="0.25"/>
  <cols>
    <col min="1" max="1" width="7" style="104" customWidth="1"/>
    <col min="2" max="2" width="6.28515625" style="1" customWidth="1"/>
    <col min="3" max="3" width="23.85546875" style="1" customWidth="1"/>
    <col min="4" max="4" width="20.85546875" style="1" customWidth="1"/>
    <col min="5" max="5" width="20.140625" style="1" customWidth="1"/>
    <col min="6" max="6" width="10.85546875" style="1" customWidth="1"/>
    <col min="7" max="7" width="13.85546875" style="1" customWidth="1"/>
    <col min="8" max="8" width="13.28515625" style="1" customWidth="1"/>
    <col min="9" max="9" width="12.85546875" style="1" customWidth="1"/>
    <col min="10" max="10" width="14.140625" style="1" customWidth="1"/>
    <col min="11" max="11" width="37.85546875" style="1" customWidth="1"/>
    <col min="12" max="12" width="10.85546875" style="1" customWidth="1"/>
    <col min="13" max="13" width="14.140625" style="1" customWidth="1"/>
    <col min="14" max="16384" width="11.42578125" style="1"/>
  </cols>
  <sheetData>
    <row r="2" spans="1:14" ht="50.1" customHeight="1" x14ac:dyDescent="0.25">
      <c r="A2" s="103"/>
      <c r="B2" s="4"/>
      <c r="C2" s="220" t="s">
        <v>512</v>
      </c>
      <c r="D2" s="220"/>
      <c r="E2" s="220"/>
      <c r="F2" s="220"/>
      <c r="G2" s="220"/>
      <c r="H2" s="220"/>
      <c r="I2" s="220"/>
      <c r="J2" s="220"/>
      <c r="K2" s="220"/>
      <c r="L2" s="220"/>
      <c r="M2" s="220"/>
    </row>
    <row r="3" spans="1:14" ht="33" customHeight="1" x14ac:dyDescent="0.25">
      <c r="A3" s="103"/>
      <c r="B3" s="221"/>
      <c r="C3" s="221"/>
      <c r="D3" s="221"/>
      <c r="E3" s="221"/>
      <c r="F3" s="221"/>
      <c r="G3" s="221"/>
      <c r="H3" s="88"/>
      <c r="I3" s="88"/>
      <c r="J3" s="88"/>
      <c r="M3" s="140" t="s">
        <v>118</v>
      </c>
    </row>
    <row r="4" spans="1:14" ht="10.35" customHeight="1" thickBot="1" x14ac:dyDescent="0.3">
      <c r="A4" s="103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4" ht="32.25" customHeight="1" x14ac:dyDescent="0.25">
      <c r="A5" s="246" t="s">
        <v>107</v>
      </c>
      <c r="B5" s="251" t="s">
        <v>360</v>
      </c>
      <c r="C5" s="253" t="s">
        <v>117</v>
      </c>
      <c r="D5" s="254"/>
      <c r="E5" s="248" t="s">
        <v>348</v>
      </c>
      <c r="F5" s="242" t="s">
        <v>114</v>
      </c>
      <c r="G5" s="242" t="s">
        <v>115</v>
      </c>
      <c r="H5" s="242" t="s">
        <v>359</v>
      </c>
      <c r="I5" s="238" t="s">
        <v>92</v>
      </c>
      <c r="J5" s="240" t="s">
        <v>93</v>
      </c>
      <c r="K5" s="218"/>
      <c r="L5" s="244"/>
      <c r="M5" s="216"/>
    </row>
    <row r="6" spans="1:14" ht="30" customHeight="1" thickBot="1" x14ac:dyDescent="0.3">
      <c r="A6" s="247"/>
      <c r="B6" s="252"/>
      <c r="C6" s="90" t="s">
        <v>94</v>
      </c>
      <c r="D6" s="89" t="s">
        <v>95</v>
      </c>
      <c r="E6" s="249"/>
      <c r="F6" s="243"/>
      <c r="G6" s="243"/>
      <c r="H6" s="250"/>
      <c r="I6" s="239"/>
      <c r="J6" s="241"/>
      <c r="K6" s="219"/>
      <c r="L6" s="245"/>
      <c r="M6" s="217"/>
    </row>
    <row r="7" spans="1:14" s="2" customFormat="1" ht="14.65" customHeight="1" thickBot="1" x14ac:dyDescent="0.3">
      <c r="A7" s="150" t="s">
        <v>375</v>
      </c>
      <c r="B7" s="151" t="s">
        <v>459</v>
      </c>
      <c r="C7" s="151" t="s">
        <v>94</v>
      </c>
      <c r="D7" s="152" t="s">
        <v>95</v>
      </c>
      <c r="E7" s="153" t="s">
        <v>460</v>
      </c>
      <c r="F7" s="154" t="s">
        <v>114</v>
      </c>
      <c r="G7" s="155" t="s">
        <v>115</v>
      </c>
      <c r="H7" s="151" t="s">
        <v>359</v>
      </c>
      <c r="I7" s="156" t="s">
        <v>461</v>
      </c>
      <c r="J7" s="157" t="s">
        <v>93</v>
      </c>
      <c r="K7" s="153" t="s">
        <v>361</v>
      </c>
      <c r="L7" s="158" t="s">
        <v>462</v>
      </c>
      <c r="M7" s="159" t="s">
        <v>116</v>
      </c>
      <c r="N7" s="146" t="s">
        <v>525</v>
      </c>
    </row>
    <row r="8" spans="1:14" s="2" customFormat="1" ht="22.15" customHeight="1" x14ac:dyDescent="0.25">
      <c r="A8" s="165" t="s">
        <v>96</v>
      </c>
      <c r="B8" s="166" t="s">
        <v>477</v>
      </c>
      <c r="C8" s="167">
        <v>1</v>
      </c>
      <c r="D8" s="191"/>
      <c r="E8" s="168" t="s">
        <v>504</v>
      </c>
      <c r="F8" s="169" t="s">
        <v>478</v>
      </c>
      <c r="G8" s="170" t="s">
        <v>479</v>
      </c>
      <c r="H8" s="166" t="s">
        <v>480</v>
      </c>
      <c r="I8" s="171">
        <v>202</v>
      </c>
      <c r="J8" s="184"/>
      <c r="K8" s="185"/>
      <c r="L8" s="172" t="s">
        <v>481</v>
      </c>
      <c r="M8" s="173" t="s">
        <v>481</v>
      </c>
      <c r="N8" s="148">
        <f>IF(LEN(SyntheseCirco[[#This Row],[Nom]])&gt;0,1,0)</f>
        <v>1</v>
      </c>
    </row>
    <row r="9" spans="1:14" s="2" customFormat="1" ht="22.15" customHeight="1" x14ac:dyDescent="0.25">
      <c r="A9" s="165" t="s">
        <v>97</v>
      </c>
      <c r="B9" s="166" t="s">
        <v>477</v>
      </c>
      <c r="C9" s="167">
        <v>2</v>
      </c>
      <c r="D9" s="191"/>
      <c r="E9" s="168" t="s">
        <v>505</v>
      </c>
      <c r="F9" s="169" t="s">
        <v>478</v>
      </c>
      <c r="G9" s="170" t="s">
        <v>479</v>
      </c>
      <c r="H9" s="166" t="s">
        <v>480</v>
      </c>
      <c r="I9" s="171">
        <v>20</v>
      </c>
      <c r="J9" s="184"/>
      <c r="K9" s="185"/>
      <c r="L9" s="172" t="s">
        <v>481</v>
      </c>
      <c r="M9" s="173" t="s">
        <v>481</v>
      </c>
      <c r="N9" s="148">
        <f>IF(LEN(SyntheseCirco[[#This Row],[Nom]])&gt;0,1,0)</f>
        <v>1</v>
      </c>
    </row>
    <row r="10" spans="1:14" s="2" customFormat="1" ht="22.15" customHeight="1" x14ac:dyDescent="0.25">
      <c r="A10" s="165" t="s">
        <v>98</v>
      </c>
      <c r="B10" s="166" t="s">
        <v>482</v>
      </c>
      <c r="C10" s="167">
        <v>3</v>
      </c>
      <c r="D10" s="191"/>
      <c r="E10" s="168" t="s">
        <v>506</v>
      </c>
      <c r="F10" s="169" t="s">
        <v>483</v>
      </c>
      <c r="G10" s="170" t="s">
        <v>484</v>
      </c>
      <c r="H10" s="166" t="s">
        <v>480</v>
      </c>
      <c r="I10" s="171">
        <v>202</v>
      </c>
      <c r="J10" s="184"/>
      <c r="K10" s="185"/>
      <c r="L10" s="172" t="s">
        <v>481</v>
      </c>
      <c r="M10" s="173" t="s">
        <v>481</v>
      </c>
      <c r="N10" s="148">
        <f>IF(LEN(SyntheseCirco[[#This Row],[Nom]])&gt;0,1,0)</f>
        <v>1</v>
      </c>
    </row>
    <row r="11" spans="1:14" s="2" customFormat="1" ht="22.15" customHeight="1" x14ac:dyDescent="0.25">
      <c r="A11" s="165" t="s">
        <v>99</v>
      </c>
      <c r="B11" s="166" t="s">
        <v>477</v>
      </c>
      <c r="C11" s="167">
        <v>4</v>
      </c>
      <c r="D11" s="191"/>
      <c r="E11" s="168" t="s">
        <v>507</v>
      </c>
      <c r="F11" s="169" t="s">
        <v>483</v>
      </c>
      <c r="G11" s="170" t="s">
        <v>479</v>
      </c>
      <c r="H11" s="166" t="s">
        <v>480</v>
      </c>
      <c r="I11" s="171">
        <v>302020</v>
      </c>
      <c r="J11" s="184"/>
      <c r="K11" s="185"/>
      <c r="L11" s="172" t="s">
        <v>481</v>
      </c>
      <c r="M11" s="173" t="s">
        <v>481</v>
      </c>
      <c r="N11" s="148">
        <f>IF(LEN(SyntheseCirco[[#This Row],[Nom]])&gt;0,1,0)</f>
        <v>1</v>
      </c>
    </row>
    <row r="12" spans="1:14" s="2" customFormat="1" ht="22.15" customHeight="1" x14ac:dyDescent="0.25">
      <c r="A12" s="165" t="s">
        <v>100</v>
      </c>
      <c r="B12" s="166" t="s">
        <v>477</v>
      </c>
      <c r="C12" s="167">
        <v>5</v>
      </c>
      <c r="D12" s="191"/>
      <c r="E12" s="168" t="s">
        <v>508</v>
      </c>
      <c r="F12" s="169" t="s">
        <v>483</v>
      </c>
      <c r="G12" s="170" t="s">
        <v>479</v>
      </c>
      <c r="H12" s="166" t="s">
        <v>480</v>
      </c>
      <c r="I12" s="184"/>
      <c r="J12" s="184"/>
      <c r="K12" s="185"/>
      <c r="L12" s="172" t="s">
        <v>481</v>
      </c>
      <c r="M12" s="173" t="s">
        <v>481</v>
      </c>
      <c r="N12" s="148">
        <f>IF(LEN(SyntheseCirco[[#This Row],[Nom]])&gt;0,1,0)</f>
        <v>1</v>
      </c>
    </row>
    <row r="13" spans="1:14" s="2" customFormat="1" ht="22.15" customHeight="1" x14ac:dyDescent="0.25">
      <c r="A13" s="165" t="s">
        <v>101</v>
      </c>
      <c r="B13" s="166" t="s">
        <v>477</v>
      </c>
      <c r="C13" s="167">
        <v>6</v>
      </c>
      <c r="D13" s="191"/>
      <c r="E13" s="168" t="s">
        <v>509</v>
      </c>
      <c r="F13" s="169" t="s">
        <v>483</v>
      </c>
      <c r="G13" s="170" t="s">
        <v>479</v>
      </c>
      <c r="H13" s="166" t="s">
        <v>480</v>
      </c>
      <c r="I13" s="184"/>
      <c r="J13" s="184"/>
      <c r="K13" s="185"/>
      <c r="L13" s="172" t="s">
        <v>481</v>
      </c>
      <c r="M13" s="173" t="s">
        <v>481</v>
      </c>
      <c r="N13" s="148">
        <f>IF(LEN(SyntheseCirco[[#This Row],[Nom]])&gt;0,1,0)</f>
        <v>1</v>
      </c>
    </row>
    <row r="14" spans="1:14" s="2" customFormat="1" ht="22.15" customHeight="1" x14ac:dyDescent="0.25">
      <c r="A14" s="165" t="s">
        <v>102</v>
      </c>
      <c r="B14" s="166" t="s">
        <v>482</v>
      </c>
      <c r="C14" s="167">
        <v>7</v>
      </c>
      <c r="D14" s="191"/>
      <c r="E14" s="168" t="s">
        <v>510</v>
      </c>
      <c r="F14" s="169" t="s">
        <v>483</v>
      </c>
      <c r="G14" s="170" t="s">
        <v>479</v>
      </c>
      <c r="H14" s="166" t="s">
        <v>480</v>
      </c>
      <c r="I14" s="184"/>
      <c r="J14" s="184"/>
      <c r="K14" s="185"/>
      <c r="L14" s="172" t="s">
        <v>481</v>
      </c>
      <c r="M14" s="173" t="s">
        <v>481</v>
      </c>
      <c r="N14" s="148">
        <f>IF(LEN(SyntheseCirco[[#This Row],[Nom]])&gt;0,1,0)</f>
        <v>1</v>
      </c>
    </row>
    <row r="15" spans="1:14" s="2" customFormat="1" ht="22.15" customHeight="1" x14ac:dyDescent="0.25">
      <c r="A15" s="165" t="s">
        <v>103</v>
      </c>
      <c r="B15" s="166" t="s">
        <v>477</v>
      </c>
      <c r="C15" s="167">
        <v>8</v>
      </c>
      <c r="D15" s="191"/>
      <c r="E15" s="168" t="s">
        <v>511</v>
      </c>
      <c r="F15" s="169" t="s">
        <v>486</v>
      </c>
      <c r="G15" s="170" t="s">
        <v>481</v>
      </c>
      <c r="H15" s="166" t="s">
        <v>481</v>
      </c>
      <c r="I15" s="171">
        <v>20202</v>
      </c>
      <c r="J15" s="184"/>
      <c r="K15" s="185"/>
      <c r="L15" s="172" t="s">
        <v>481</v>
      </c>
      <c r="M15" s="173" t="s">
        <v>481</v>
      </c>
      <c r="N15" s="148">
        <f>IF(LEN(SyntheseCirco[[#This Row],[Nom]])&gt;0,1,0)</f>
        <v>1</v>
      </c>
    </row>
    <row r="16" spans="1:14" s="2" customFormat="1" ht="22.15" customHeight="1" x14ac:dyDescent="0.25">
      <c r="A16" s="165" t="s">
        <v>104</v>
      </c>
      <c r="B16" s="166" t="s">
        <v>481</v>
      </c>
      <c r="C16" s="167">
        <v>9</v>
      </c>
      <c r="D16" s="191"/>
      <c r="E16" s="185"/>
      <c r="F16" s="169" t="s">
        <v>481</v>
      </c>
      <c r="G16" s="170" t="s">
        <v>481</v>
      </c>
      <c r="H16" s="166" t="s">
        <v>481</v>
      </c>
      <c r="I16" s="184"/>
      <c r="J16" s="184"/>
      <c r="K16" s="185"/>
      <c r="L16" s="172" t="s">
        <v>481</v>
      </c>
      <c r="M16" s="173" t="s">
        <v>481</v>
      </c>
      <c r="N16" s="148">
        <f>IF(LEN(SyntheseCirco[[#This Row],[Nom]])&gt;0,1,0)</f>
        <v>1</v>
      </c>
    </row>
    <row r="17" spans="1:14" s="2" customFormat="1" ht="22.15" customHeight="1" x14ac:dyDescent="0.25">
      <c r="A17" s="165" t="s">
        <v>96</v>
      </c>
      <c r="B17" s="166" t="s">
        <v>477</v>
      </c>
      <c r="C17" s="167">
        <v>10</v>
      </c>
      <c r="D17" s="191"/>
      <c r="E17" s="185"/>
      <c r="F17" s="169" t="s">
        <v>483</v>
      </c>
      <c r="G17" s="170" t="s">
        <v>481</v>
      </c>
      <c r="H17" s="166" t="s">
        <v>481</v>
      </c>
      <c r="I17" s="171">
        <v>10101</v>
      </c>
      <c r="J17" s="184"/>
      <c r="K17" s="185"/>
      <c r="L17" s="172" t="s">
        <v>481</v>
      </c>
      <c r="M17" s="173" t="s">
        <v>481</v>
      </c>
      <c r="N17" s="148">
        <f>IF(LEN(SyntheseCirco[[#This Row],[Nom]])&gt;0,1,0)</f>
        <v>1</v>
      </c>
    </row>
    <row r="18" spans="1:14" s="2" customFormat="1" ht="22.15" customHeight="1" x14ac:dyDescent="0.25">
      <c r="A18" s="165" t="s">
        <v>97</v>
      </c>
      <c r="B18" s="166" t="s">
        <v>477</v>
      </c>
      <c r="C18" s="167">
        <v>11</v>
      </c>
      <c r="D18" s="191"/>
      <c r="E18" s="168" t="s">
        <v>504</v>
      </c>
      <c r="F18" s="169" t="s">
        <v>478</v>
      </c>
      <c r="G18" s="170" t="s">
        <v>481</v>
      </c>
      <c r="H18" s="166" t="s">
        <v>481</v>
      </c>
      <c r="I18" s="171">
        <v>2030202</v>
      </c>
      <c r="J18" s="184"/>
      <c r="K18" s="185"/>
      <c r="L18" s="172" t="s">
        <v>481</v>
      </c>
      <c r="M18" s="173" t="s">
        <v>481</v>
      </c>
      <c r="N18" s="148">
        <f>IF(LEN(SyntheseCirco[[#This Row],[Nom]])&gt;0,1,0)</f>
        <v>1</v>
      </c>
    </row>
    <row r="19" spans="1:14" s="2" customFormat="1" ht="22.15" customHeight="1" x14ac:dyDescent="0.25">
      <c r="A19" s="165" t="s">
        <v>98</v>
      </c>
      <c r="B19" s="174" t="s">
        <v>477</v>
      </c>
      <c r="C19" s="167">
        <v>12</v>
      </c>
      <c r="D19" s="191"/>
      <c r="E19" s="168" t="s">
        <v>505</v>
      </c>
      <c r="F19" s="175" t="s">
        <v>483</v>
      </c>
      <c r="G19" s="176" t="s">
        <v>481</v>
      </c>
      <c r="H19" s="174" t="s">
        <v>480</v>
      </c>
      <c r="I19" s="186"/>
      <c r="J19" s="184"/>
      <c r="K19" s="185"/>
      <c r="L19" s="176" t="s">
        <v>481</v>
      </c>
      <c r="M19" s="174" t="s">
        <v>481</v>
      </c>
      <c r="N19" s="148">
        <f>IF(LEN(SyntheseCirco[[#This Row],[Nom]])&gt;0,1,0)</f>
        <v>1</v>
      </c>
    </row>
    <row r="20" spans="1:14" s="2" customFormat="1" ht="22.15" customHeight="1" x14ac:dyDescent="0.25">
      <c r="A20" s="165" t="s">
        <v>99</v>
      </c>
      <c r="B20" s="174" t="s">
        <v>482</v>
      </c>
      <c r="C20" s="167">
        <v>13</v>
      </c>
      <c r="D20" s="191"/>
      <c r="E20" s="168" t="s">
        <v>506</v>
      </c>
      <c r="F20" s="175" t="s">
        <v>483</v>
      </c>
      <c r="G20" s="176" t="s">
        <v>405</v>
      </c>
      <c r="H20" s="174" t="s">
        <v>481</v>
      </c>
      <c r="I20" s="177">
        <v>252513</v>
      </c>
      <c r="J20" s="184"/>
      <c r="K20" s="185"/>
      <c r="L20" s="176" t="s">
        <v>481</v>
      </c>
      <c r="M20" s="174" t="s">
        <v>481</v>
      </c>
      <c r="N20" s="148">
        <f>IF(LEN(SyntheseCirco[[#This Row],[Nom]])&gt;0,1,0)</f>
        <v>1</v>
      </c>
    </row>
    <row r="21" spans="1:14" s="2" customFormat="1" ht="22.15" customHeight="1" x14ac:dyDescent="0.25">
      <c r="A21" s="165" t="s">
        <v>100</v>
      </c>
      <c r="B21" s="174" t="s">
        <v>477</v>
      </c>
      <c r="C21" s="167">
        <v>14</v>
      </c>
      <c r="D21" s="191"/>
      <c r="E21" s="168" t="s">
        <v>507</v>
      </c>
      <c r="F21" s="175" t="s">
        <v>487</v>
      </c>
      <c r="G21" s="176" t="s">
        <v>481</v>
      </c>
      <c r="H21" s="174" t="s">
        <v>481</v>
      </c>
      <c r="I21" s="184"/>
      <c r="J21" s="184"/>
      <c r="K21" s="185"/>
      <c r="L21" s="176" t="s">
        <v>481</v>
      </c>
      <c r="M21" s="174" t="s">
        <v>481</v>
      </c>
      <c r="N21" s="148">
        <f>IF(LEN(SyntheseCirco[[#This Row],[Nom]])&gt;0,1,0)</f>
        <v>1</v>
      </c>
    </row>
    <row r="22" spans="1:14" s="2" customFormat="1" ht="22.15" customHeight="1" x14ac:dyDescent="0.25">
      <c r="A22" s="165" t="s">
        <v>101</v>
      </c>
      <c r="B22" s="174" t="s">
        <v>477</v>
      </c>
      <c r="C22" s="167">
        <v>15</v>
      </c>
      <c r="D22" s="191"/>
      <c r="E22" s="168" t="s">
        <v>508</v>
      </c>
      <c r="F22" s="175" t="s">
        <v>483</v>
      </c>
      <c r="G22" s="176" t="s">
        <v>405</v>
      </c>
      <c r="H22" s="174" t="s">
        <v>481</v>
      </c>
      <c r="I22" s="184"/>
      <c r="J22" s="184"/>
      <c r="K22" s="185"/>
      <c r="L22" s="176" t="s">
        <v>481</v>
      </c>
      <c r="M22" s="174" t="s">
        <v>481</v>
      </c>
      <c r="N22" s="148">
        <f>IF(LEN(SyntheseCirco[[#This Row],[Nom]])&gt;0,1,0)</f>
        <v>1</v>
      </c>
    </row>
    <row r="23" spans="1:14" ht="22.15" customHeight="1" x14ac:dyDescent="0.25">
      <c r="A23" s="165" t="s">
        <v>102</v>
      </c>
      <c r="B23" s="174" t="s">
        <v>482</v>
      </c>
      <c r="C23" s="167">
        <v>16</v>
      </c>
      <c r="D23" s="191"/>
      <c r="E23" s="168" t="s">
        <v>509</v>
      </c>
      <c r="F23" s="175" t="s">
        <v>488</v>
      </c>
      <c r="G23" s="176" t="s">
        <v>481</v>
      </c>
      <c r="H23" s="174" t="s">
        <v>480</v>
      </c>
      <c r="I23" s="177">
        <v>2023565</v>
      </c>
      <c r="J23" s="184"/>
      <c r="K23" s="185"/>
      <c r="L23" s="176" t="s">
        <v>481</v>
      </c>
      <c r="M23" s="174" t="s">
        <v>481</v>
      </c>
      <c r="N23" s="149">
        <f>IF(LEN(SyntheseCirco[[#This Row],[Nom]])&gt;0,1,0)</f>
        <v>1</v>
      </c>
    </row>
    <row r="24" spans="1:14" ht="22.15" customHeight="1" x14ac:dyDescent="0.25">
      <c r="A24" s="165" t="s">
        <v>103</v>
      </c>
      <c r="B24" s="174" t="s">
        <v>482</v>
      </c>
      <c r="C24" s="167">
        <v>17</v>
      </c>
      <c r="D24" s="191"/>
      <c r="E24" s="168" t="s">
        <v>510</v>
      </c>
      <c r="F24" s="175" t="s">
        <v>483</v>
      </c>
      <c r="G24" s="176" t="s">
        <v>481</v>
      </c>
      <c r="H24" s="174" t="s">
        <v>481</v>
      </c>
      <c r="I24" s="177">
        <v>64612</v>
      </c>
      <c r="J24" s="184"/>
      <c r="K24" s="185"/>
      <c r="L24" s="176" t="s">
        <v>481</v>
      </c>
      <c r="M24" s="174" t="s">
        <v>481</v>
      </c>
      <c r="N24" s="149">
        <f>IF(LEN(SyntheseCirco[[#This Row],[Nom]])&gt;0,1,0)</f>
        <v>1</v>
      </c>
    </row>
    <row r="25" spans="1:14" ht="22.15" customHeight="1" x14ac:dyDescent="0.25">
      <c r="A25" s="165" t="s">
        <v>104</v>
      </c>
      <c r="B25" s="174" t="s">
        <v>482</v>
      </c>
      <c r="C25" s="167">
        <v>18</v>
      </c>
      <c r="D25" s="191"/>
      <c r="E25" s="168" t="s">
        <v>511</v>
      </c>
      <c r="F25" s="175" t="s">
        <v>483</v>
      </c>
      <c r="G25" s="176" t="s">
        <v>481</v>
      </c>
      <c r="H25" s="174" t="s">
        <v>481</v>
      </c>
      <c r="I25" s="184"/>
      <c r="J25" s="184"/>
      <c r="K25" s="185"/>
      <c r="L25" s="176" t="s">
        <v>481</v>
      </c>
      <c r="M25" s="174" t="s">
        <v>481</v>
      </c>
      <c r="N25" s="149">
        <f>IF(LEN(SyntheseCirco[[#This Row],[Nom]])&gt;0,1,0)</f>
        <v>1</v>
      </c>
    </row>
    <row r="26" spans="1:14" ht="22.15" customHeight="1" x14ac:dyDescent="0.25">
      <c r="A26" s="165" t="s">
        <v>105</v>
      </c>
      <c r="B26" s="174" t="s">
        <v>477</v>
      </c>
      <c r="C26" s="167">
        <v>19</v>
      </c>
      <c r="D26" s="191"/>
      <c r="E26" s="185"/>
      <c r="F26" s="175" t="s">
        <v>483</v>
      </c>
      <c r="G26" s="187"/>
      <c r="H26" s="174" t="s">
        <v>481</v>
      </c>
      <c r="I26" s="184"/>
      <c r="J26" s="184"/>
      <c r="K26" s="185"/>
      <c r="L26" s="176" t="s">
        <v>481</v>
      </c>
      <c r="M26" s="174" t="s">
        <v>481</v>
      </c>
      <c r="N26" s="149">
        <f>IF(LEN(SyntheseCirco[[#This Row],[Nom]])&gt;0,1,0)</f>
        <v>1</v>
      </c>
    </row>
    <row r="27" spans="1:14" ht="22.15" customHeight="1" x14ac:dyDescent="0.25">
      <c r="A27" s="165" t="s">
        <v>106</v>
      </c>
      <c r="B27" s="174" t="s">
        <v>477</v>
      </c>
      <c r="C27" s="167">
        <v>20</v>
      </c>
      <c r="D27" s="191"/>
      <c r="E27" s="185"/>
      <c r="F27" s="175" t="s">
        <v>489</v>
      </c>
      <c r="G27" s="176" t="s">
        <v>481</v>
      </c>
      <c r="H27" s="174" t="s">
        <v>480</v>
      </c>
      <c r="I27" s="184"/>
      <c r="J27" s="184"/>
      <c r="K27" s="185"/>
      <c r="L27" s="176" t="s">
        <v>481</v>
      </c>
      <c r="M27" s="174" t="s">
        <v>481</v>
      </c>
      <c r="N27" s="149">
        <f>IF(LEN(SyntheseCirco[[#This Row],[Nom]])&gt;0,1,0)</f>
        <v>1</v>
      </c>
    </row>
    <row r="28" spans="1:14" ht="22.15" customHeight="1" x14ac:dyDescent="0.25">
      <c r="A28" s="165" t="s">
        <v>108</v>
      </c>
      <c r="B28" s="174" t="s">
        <v>482</v>
      </c>
      <c r="C28" s="167">
        <v>21</v>
      </c>
      <c r="D28" s="191"/>
      <c r="E28" s="168" t="s">
        <v>504</v>
      </c>
      <c r="F28" s="175" t="s">
        <v>483</v>
      </c>
      <c r="G28" s="176" t="s">
        <v>481</v>
      </c>
      <c r="H28" s="174" t="s">
        <v>481</v>
      </c>
      <c r="I28" s="184"/>
      <c r="J28" s="184"/>
      <c r="K28" s="185"/>
      <c r="L28" s="176" t="s">
        <v>481</v>
      </c>
      <c r="M28" s="174" t="s">
        <v>481</v>
      </c>
      <c r="N28" s="149">
        <f>IF(LEN(SyntheseCirco[[#This Row],[Nom]])&gt;0,1,0)</f>
        <v>1</v>
      </c>
    </row>
    <row r="29" spans="1:14" ht="22.15" customHeight="1" x14ac:dyDescent="0.25">
      <c r="A29" s="165" t="s">
        <v>332</v>
      </c>
      <c r="B29" s="174" t="s">
        <v>477</v>
      </c>
      <c r="C29" s="167">
        <v>22</v>
      </c>
      <c r="D29" s="191"/>
      <c r="E29" s="168" t="s">
        <v>505</v>
      </c>
      <c r="F29" s="175" t="s">
        <v>483</v>
      </c>
      <c r="G29" s="176" t="s">
        <v>481</v>
      </c>
      <c r="H29" s="174" t="s">
        <v>481</v>
      </c>
      <c r="I29" s="184"/>
      <c r="J29" s="184"/>
      <c r="K29" s="185"/>
      <c r="L29" s="176" t="s">
        <v>481</v>
      </c>
      <c r="M29" s="174" t="s">
        <v>481</v>
      </c>
      <c r="N29" s="149">
        <f>IF(LEN(SyntheseCirco[[#This Row],[Nom]])&gt;0,1,0)</f>
        <v>1</v>
      </c>
    </row>
    <row r="30" spans="1:14" ht="22.15" customHeight="1" x14ac:dyDescent="0.25">
      <c r="A30" s="165" t="s">
        <v>333</v>
      </c>
      <c r="B30" s="174" t="s">
        <v>482</v>
      </c>
      <c r="C30" s="167">
        <v>23</v>
      </c>
      <c r="D30" s="191"/>
      <c r="E30" s="168" t="s">
        <v>506</v>
      </c>
      <c r="F30" s="175" t="s">
        <v>489</v>
      </c>
      <c r="G30" s="176" t="s">
        <v>481</v>
      </c>
      <c r="H30" s="174" t="s">
        <v>480</v>
      </c>
      <c r="I30" s="184"/>
      <c r="J30" s="184"/>
      <c r="K30" s="185"/>
      <c r="L30" s="176" t="s">
        <v>481</v>
      </c>
      <c r="M30" s="174" t="s">
        <v>481</v>
      </c>
      <c r="N30" s="149">
        <f>IF(LEN(SyntheseCirco[[#This Row],[Nom]])&gt;0,1,0)</f>
        <v>1</v>
      </c>
    </row>
    <row r="31" spans="1:14" ht="22.15" customHeight="1" x14ac:dyDescent="0.25">
      <c r="A31" s="165" t="s">
        <v>334</v>
      </c>
      <c r="B31" s="174" t="s">
        <v>477</v>
      </c>
      <c r="C31" s="167">
        <v>24</v>
      </c>
      <c r="D31" s="191"/>
      <c r="E31" s="168" t="s">
        <v>507</v>
      </c>
      <c r="F31" s="175" t="s">
        <v>483</v>
      </c>
      <c r="G31" s="176" t="s">
        <v>481</v>
      </c>
      <c r="H31" s="174" t="s">
        <v>481</v>
      </c>
      <c r="I31" s="177">
        <v>1165</v>
      </c>
      <c r="J31" s="184"/>
      <c r="K31" s="185"/>
      <c r="L31" s="176" t="s">
        <v>481</v>
      </c>
      <c r="M31" s="174" t="s">
        <v>481</v>
      </c>
      <c r="N31" s="149">
        <f>IF(LEN(SyntheseCirco[[#This Row],[Nom]])&gt;0,1,0)</f>
        <v>1</v>
      </c>
    </row>
    <row r="32" spans="1:14" ht="22.15" customHeight="1" x14ac:dyDescent="0.25">
      <c r="A32" s="165" t="s">
        <v>335</v>
      </c>
      <c r="B32" s="174" t="s">
        <v>477</v>
      </c>
      <c r="C32" s="167">
        <v>25</v>
      </c>
      <c r="D32" s="191"/>
      <c r="E32" s="168" t="s">
        <v>508</v>
      </c>
      <c r="F32" s="175" t="s">
        <v>489</v>
      </c>
      <c r="G32" s="176" t="s">
        <v>481</v>
      </c>
      <c r="H32" s="174" t="s">
        <v>480</v>
      </c>
      <c r="I32" s="177">
        <v>1165</v>
      </c>
      <c r="J32" s="184"/>
      <c r="K32" s="185"/>
      <c r="L32" s="176" t="s">
        <v>481</v>
      </c>
      <c r="M32" s="174" t="s">
        <v>481</v>
      </c>
      <c r="N32" s="149">
        <f>IF(LEN(SyntheseCirco[[#This Row],[Nom]])&gt;0,1,0)</f>
        <v>1</v>
      </c>
    </row>
    <row r="33" spans="1:14" ht="22.15" customHeight="1" x14ac:dyDescent="0.25">
      <c r="A33" s="165" t="s">
        <v>420</v>
      </c>
      <c r="B33" s="174" t="s">
        <v>482</v>
      </c>
      <c r="C33" s="167">
        <v>26</v>
      </c>
      <c r="D33" s="191"/>
      <c r="E33" s="168" t="s">
        <v>509</v>
      </c>
      <c r="F33" s="175" t="s">
        <v>494</v>
      </c>
      <c r="G33" s="176" t="s">
        <v>481</v>
      </c>
      <c r="H33" s="174" t="s">
        <v>480</v>
      </c>
      <c r="I33" s="177">
        <v>1165</v>
      </c>
      <c r="J33" s="184"/>
      <c r="K33" s="185"/>
      <c r="L33" s="176" t="s">
        <v>481</v>
      </c>
      <c r="M33" s="174" t="s">
        <v>481</v>
      </c>
      <c r="N33" s="149">
        <f>IF(LEN(SyntheseCirco[[#This Row],[Nom]])&gt;0,1,0)</f>
        <v>1</v>
      </c>
    </row>
    <row r="34" spans="1:14" ht="22.15" customHeight="1" x14ac:dyDescent="0.25">
      <c r="A34" s="165" t="s">
        <v>421</v>
      </c>
      <c r="B34" s="174" t="s">
        <v>482</v>
      </c>
      <c r="C34" s="167">
        <v>27</v>
      </c>
      <c r="D34" s="191"/>
      <c r="E34" s="168" t="s">
        <v>510</v>
      </c>
      <c r="F34" s="175" t="s">
        <v>497</v>
      </c>
      <c r="G34" s="176" t="s">
        <v>481</v>
      </c>
      <c r="H34" s="174" t="s">
        <v>481</v>
      </c>
      <c r="I34" s="177">
        <v>1165</v>
      </c>
      <c r="J34" s="184"/>
      <c r="K34" s="185"/>
      <c r="L34" s="176" t="s">
        <v>481</v>
      </c>
      <c r="M34" s="174" t="s">
        <v>481</v>
      </c>
      <c r="N34" s="149">
        <f>IF(LEN(SyntheseCirco[[#This Row],[Nom]])&gt;0,1,0)</f>
        <v>1</v>
      </c>
    </row>
    <row r="35" spans="1:14" ht="22.15" customHeight="1" x14ac:dyDescent="0.25">
      <c r="A35" s="165" t="s">
        <v>422</v>
      </c>
      <c r="B35" s="174" t="s">
        <v>482</v>
      </c>
      <c r="C35" s="167">
        <v>28</v>
      </c>
      <c r="D35" s="191"/>
      <c r="E35" s="168" t="s">
        <v>511</v>
      </c>
      <c r="F35" s="175" t="s">
        <v>488</v>
      </c>
      <c r="G35" s="176" t="s">
        <v>481</v>
      </c>
      <c r="H35" s="174" t="s">
        <v>480</v>
      </c>
      <c r="I35" s="177">
        <v>1165</v>
      </c>
      <c r="J35" s="184"/>
      <c r="K35" s="185"/>
      <c r="L35" s="176" t="s">
        <v>481</v>
      </c>
      <c r="M35" s="174" t="s">
        <v>481</v>
      </c>
      <c r="N35" s="149">
        <f>IF(LEN(SyntheseCirco[[#This Row],[Nom]])&gt;0,1,0)</f>
        <v>1</v>
      </c>
    </row>
    <row r="36" spans="1:14" ht="22.15" customHeight="1" x14ac:dyDescent="0.25">
      <c r="A36" s="165" t="s">
        <v>423</v>
      </c>
      <c r="B36" s="174" t="s">
        <v>477</v>
      </c>
      <c r="C36" s="167">
        <v>29</v>
      </c>
      <c r="D36" s="191"/>
      <c r="E36" s="185"/>
      <c r="F36" s="175" t="s">
        <v>513</v>
      </c>
      <c r="G36" s="176" t="s">
        <v>481</v>
      </c>
      <c r="H36" s="174" t="s">
        <v>481</v>
      </c>
      <c r="I36" s="177">
        <v>1165</v>
      </c>
      <c r="J36" s="184"/>
      <c r="K36" s="185"/>
      <c r="L36" s="176" t="s">
        <v>481</v>
      </c>
      <c r="M36" s="174" t="s">
        <v>481</v>
      </c>
      <c r="N36" s="149">
        <f>IF(LEN(SyntheseCirco[[#This Row],[Nom]])&gt;0,1,0)</f>
        <v>1</v>
      </c>
    </row>
    <row r="37" spans="1:14" ht="22.15" customHeight="1" x14ac:dyDescent="0.25">
      <c r="A37" s="165" t="s">
        <v>424</v>
      </c>
      <c r="B37" s="174" t="s">
        <v>477</v>
      </c>
      <c r="C37" s="167">
        <v>30</v>
      </c>
      <c r="D37" s="191"/>
      <c r="E37" s="185"/>
      <c r="F37" s="175" t="s">
        <v>514</v>
      </c>
      <c r="G37" s="176" t="s">
        <v>481</v>
      </c>
      <c r="H37" s="174" t="s">
        <v>480</v>
      </c>
      <c r="I37" s="177">
        <v>221234</v>
      </c>
      <c r="J37" s="184"/>
      <c r="K37" s="185"/>
      <c r="L37" s="176" t="s">
        <v>481</v>
      </c>
      <c r="M37" s="174" t="s">
        <v>481</v>
      </c>
      <c r="N37" s="149">
        <f>IF(LEN(SyntheseCirco[[#This Row],[Nom]])&gt;0,1,0)</f>
        <v>1</v>
      </c>
    </row>
    <row r="38" spans="1:14" ht="22.15" customHeight="1" x14ac:dyDescent="0.25">
      <c r="A38" s="179" t="s">
        <v>425</v>
      </c>
      <c r="B38" s="174" t="s">
        <v>477</v>
      </c>
      <c r="C38" s="167">
        <v>31</v>
      </c>
      <c r="D38" s="191"/>
      <c r="E38" s="168" t="s">
        <v>504</v>
      </c>
      <c r="F38" s="175" t="s">
        <v>515</v>
      </c>
      <c r="G38" s="176" t="s">
        <v>481</v>
      </c>
      <c r="H38" s="174" t="s">
        <v>491</v>
      </c>
      <c r="I38" s="177">
        <v>2155</v>
      </c>
      <c r="J38" s="184"/>
      <c r="K38" s="185"/>
      <c r="L38" s="176" t="s">
        <v>481</v>
      </c>
      <c r="M38" s="174" t="s">
        <v>481</v>
      </c>
      <c r="N38" s="149">
        <f>IF(LEN(SyntheseCirco[[#This Row],[Nom]])&gt;0,1,0)</f>
        <v>1</v>
      </c>
    </row>
    <row r="39" spans="1:14" ht="22.15" customHeight="1" x14ac:dyDescent="0.25">
      <c r="A39" s="179" t="s">
        <v>426</v>
      </c>
      <c r="B39" s="174" t="s">
        <v>477</v>
      </c>
      <c r="C39" s="167">
        <v>32</v>
      </c>
      <c r="D39" s="191"/>
      <c r="E39" s="168" t="s">
        <v>505</v>
      </c>
      <c r="F39" s="175" t="s">
        <v>516</v>
      </c>
      <c r="G39" s="176" t="s">
        <v>481</v>
      </c>
      <c r="H39" s="174" t="s">
        <v>491</v>
      </c>
      <c r="I39" s="177">
        <v>-216924</v>
      </c>
      <c r="J39" s="184"/>
      <c r="K39" s="185"/>
      <c r="L39" s="176" t="s">
        <v>481</v>
      </c>
      <c r="M39" s="174" t="s">
        <v>481</v>
      </c>
      <c r="N39" s="149">
        <f>IF(LEN(SyntheseCirco[[#This Row],[Nom]])&gt;0,1,0)</f>
        <v>1</v>
      </c>
    </row>
    <row r="40" spans="1:14" ht="22.15" customHeight="1" x14ac:dyDescent="0.25">
      <c r="A40" s="179" t="s">
        <v>427</v>
      </c>
      <c r="B40" s="174" t="s">
        <v>477</v>
      </c>
      <c r="C40" s="167">
        <v>33</v>
      </c>
      <c r="D40" s="191"/>
      <c r="E40" s="168" t="s">
        <v>506</v>
      </c>
      <c r="F40" s="175" t="s">
        <v>517</v>
      </c>
      <c r="G40" s="176" t="s">
        <v>481</v>
      </c>
      <c r="H40" s="174" t="s">
        <v>491</v>
      </c>
      <c r="I40" s="177">
        <v>-436003</v>
      </c>
      <c r="J40" s="184"/>
      <c r="K40" s="185"/>
      <c r="L40" s="176" t="s">
        <v>481</v>
      </c>
      <c r="M40" s="174" t="s">
        <v>481</v>
      </c>
      <c r="N40" s="149">
        <f>IF(LEN(SyntheseCirco[[#This Row],[Nom]])&gt;0,1,0)</f>
        <v>1</v>
      </c>
    </row>
    <row r="41" spans="1:14" ht="22.15" customHeight="1" x14ac:dyDescent="0.25">
      <c r="A41" s="179" t="s">
        <v>428</v>
      </c>
      <c r="B41" s="174" t="s">
        <v>477</v>
      </c>
      <c r="C41" s="167">
        <v>34</v>
      </c>
      <c r="D41" s="191"/>
      <c r="E41" s="168" t="s">
        <v>507</v>
      </c>
      <c r="F41" s="175" t="s">
        <v>518</v>
      </c>
      <c r="G41" s="176" t="s">
        <v>481</v>
      </c>
      <c r="H41" s="174" t="s">
        <v>491</v>
      </c>
      <c r="I41" s="177">
        <v>-655082</v>
      </c>
      <c r="J41" s="184"/>
      <c r="K41" s="185"/>
      <c r="L41" s="176" t="s">
        <v>481</v>
      </c>
      <c r="M41" s="174" t="s">
        <v>481</v>
      </c>
      <c r="N41" s="149">
        <f>IF(LEN(SyntheseCirco[[#This Row],[Nom]])&gt;0,1,0)</f>
        <v>1</v>
      </c>
    </row>
    <row r="42" spans="1:14" ht="22.15" customHeight="1" x14ac:dyDescent="0.25">
      <c r="A42" s="179" t="s">
        <v>429</v>
      </c>
      <c r="B42" s="174" t="s">
        <v>482</v>
      </c>
      <c r="C42" s="167">
        <v>35</v>
      </c>
      <c r="D42" s="191"/>
      <c r="E42" s="168" t="s">
        <v>508</v>
      </c>
      <c r="F42" s="175" t="s">
        <v>519</v>
      </c>
      <c r="G42" s="176" t="s">
        <v>481</v>
      </c>
      <c r="H42" s="174" t="s">
        <v>480</v>
      </c>
      <c r="I42" s="177">
        <v>-874161</v>
      </c>
      <c r="J42" s="184"/>
      <c r="K42" s="185"/>
      <c r="L42" s="176" t="s">
        <v>481</v>
      </c>
      <c r="M42" s="174" t="s">
        <v>481</v>
      </c>
      <c r="N42" s="149">
        <f>IF(LEN(SyntheseCirco[[#This Row],[Nom]])&gt;0,1,0)</f>
        <v>1</v>
      </c>
    </row>
    <row r="43" spans="1:14" ht="22.15" customHeight="1" x14ac:dyDescent="0.25">
      <c r="A43" s="179" t="s">
        <v>430</v>
      </c>
      <c r="B43" s="174" t="s">
        <v>482</v>
      </c>
      <c r="C43" s="167">
        <v>36</v>
      </c>
      <c r="D43" s="191"/>
      <c r="E43" s="168" t="s">
        <v>509</v>
      </c>
      <c r="F43" s="175" t="s">
        <v>520</v>
      </c>
      <c r="G43" s="176" t="s">
        <v>481</v>
      </c>
      <c r="H43" s="174" t="s">
        <v>480</v>
      </c>
      <c r="I43" s="177">
        <v>-1093240</v>
      </c>
      <c r="J43" s="184"/>
      <c r="K43" s="185"/>
      <c r="L43" s="176" t="s">
        <v>481</v>
      </c>
      <c r="M43" s="174" t="s">
        <v>481</v>
      </c>
      <c r="N43" s="149">
        <f>IF(LEN(SyntheseCirco[[#This Row],[Nom]])&gt;0,1,0)</f>
        <v>1</v>
      </c>
    </row>
    <row r="44" spans="1:14" ht="22.15" customHeight="1" x14ac:dyDescent="0.25">
      <c r="A44" s="179" t="s">
        <v>431</v>
      </c>
      <c r="B44" s="174" t="s">
        <v>477</v>
      </c>
      <c r="C44" s="167">
        <v>37</v>
      </c>
      <c r="D44" s="191"/>
      <c r="E44" s="168" t="s">
        <v>510</v>
      </c>
      <c r="F44" s="175" t="s">
        <v>521</v>
      </c>
      <c r="G44" s="176" t="s">
        <v>481</v>
      </c>
      <c r="H44" s="174" t="s">
        <v>480</v>
      </c>
      <c r="I44" s="177">
        <v>-1312319</v>
      </c>
      <c r="J44" s="184"/>
      <c r="K44" s="185"/>
      <c r="L44" s="176" t="s">
        <v>481</v>
      </c>
      <c r="M44" s="174" t="s">
        <v>481</v>
      </c>
      <c r="N44" s="149">
        <f>IF(LEN(SyntheseCirco[[#This Row],[Nom]])&gt;0,1,0)</f>
        <v>1</v>
      </c>
    </row>
    <row r="45" spans="1:14" ht="22.15" customHeight="1" x14ac:dyDescent="0.25">
      <c r="A45" s="179" t="s">
        <v>432</v>
      </c>
      <c r="B45" s="174" t="s">
        <v>482</v>
      </c>
      <c r="C45" s="167">
        <v>38</v>
      </c>
      <c r="D45" s="191"/>
      <c r="E45" s="168" t="s">
        <v>511</v>
      </c>
      <c r="F45" s="175" t="s">
        <v>522</v>
      </c>
      <c r="G45" s="176" t="s">
        <v>405</v>
      </c>
      <c r="H45" s="174" t="s">
        <v>491</v>
      </c>
      <c r="I45" s="177">
        <v>-1531398</v>
      </c>
      <c r="J45" s="184"/>
      <c r="K45" s="185"/>
      <c r="L45" s="176" t="s">
        <v>481</v>
      </c>
      <c r="M45" s="174" t="s">
        <v>481</v>
      </c>
      <c r="N45" s="149">
        <f>IF(LEN(SyntheseCirco[[#This Row],[Nom]])&gt;0,1,0)</f>
        <v>1</v>
      </c>
    </row>
    <row r="46" spans="1:14" ht="22.15" customHeight="1" x14ac:dyDescent="0.25">
      <c r="A46" s="179" t="s">
        <v>434</v>
      </c>
      <c r="B46" s="174" t="s">
        <v>477</v>
      </c>
      <c r="C46" s="167">
        <v>39</v>
      </c>
      <c r="D46" s="191"/>
      <c r="E46" s="185"/>
      <c r="F46" s="175" t="s">
        <v>523</v>
      </c>
      <c r="G46" s="176" t="s">
        <v>405</v>
      </c>
      <c r="H46" s="174" t="s">
        <v>481</v>
      </c>
      <c r="I46" s="177">
        <v>-1750477</v>
      </c>
      <c r="J46" s="184"/>
      <c r="K46" s="185"/>
      <c r="L46" s="176" t="s">
        <v>481</v>
      </c>
      <c r="M46" s="174" t="s">
        <v>481</v>
      </c>
      <c r="N46" s="149">
        <f>IF(LEN(SyntheseCirco[[#This Row],[Nom]])&gt;0,1,0)</f>
        <v>1</v>
      </c>
    </row>
    <row r="47" spans="1:14" ht="22.15" customHeight="1" x14ac:dyDescent="0.25">
      <c r="A47" s="179" t="s">
        <v>435</v>
      </c>
      <c r="B47" s="174" t="s">
        <v>477</v>
      </c>
      <c r="C47" s="167">
        <v>40</v>
      </c>
      <c r="D47" s="191"/>
      <c r="E47" s="185"/>
      <c r="F47" s="189"/>
      <c r="G47" s="176" t="s">
        <v>405</v>
      </c>
      <c r="H47" s="174" t="s">
        <v>491</v>
      </c>
      <c r="I47" s="177">
        <v>-1969556</v>
      </c>
      <c r="J47" s="184"/>
      <c r="K47" s="185"/>
      <c r="L47" s="176" t="s">
        <v>481</v>
      </c>
      <c r="M47" s="174" t="s">
        <v>481</v>
      </c>
      <c r="N47" s="149">
        <f>IF(LEN(SyntheseCirco[[#This Row],[Nom]])&gt;0,1,0)</f>
        <v>1</v>
      </c>
    </row>
    <row r="48" spans="1:14" ht="22.15" customHeight="1" x14ac:dyDescent="0.25">
      <c r="A48" s="179" t="s">
        <v>436</v>
      </c>
      <c r="B48" s="174" t="s">
        <v>482</v>
      </c>
      <c r="C48" s="167">
        <v>41</v>
      </c>
      <c r="D48" s="191"/>
      <c r="E48" s="185"/>
      <c r="F48" s="189"/>
      <c r="G48" s="176" t="s">
        <v>405</v>
      </c>
      <c r="H48" s="174" t="s">
        <v>480</v>
      </c>
      <c r="I48" s="184"/>
      <c r="J48" s="184"/>
      <c r="K48" s="185"/>
      <c r="L48" s="176" t="s">
        <v>481</v>
      </c>
      <c r="M48" s="174" t="s">
        <v>481</v>
      </c>
      <c r="N48" s="149">
        <f>IF(LEN(SyntheseCirco[[#This Row],[Nom]])&gt;0,1,0)</f>
        <v>1</v>
      </c>
    </row>
    <row r="49" spans="1:14" ht="22.15" customHeight="1" x14ac:dyDescent="0.25">
      <c r="A49" s="179" t="s">
        <v>437</v>
      </c>
      <c r="B49" s="174" t="s">
        <v>482</v>
      </c>
      <c r="C49" s="167">
        <v>42</v>
      </c>
      <c r="D49" s="191"/>
      <c r="E49" s="168" t="s">
        <v>504</v>
      </c>
      <c r="F49" s="189"/>
      <c r="G49" s="176" t="s">
        <v>405</v>
      </c>
      <c r="H49" s="174" t="s">
        <v>480</v>
      </c>
      <c r="I49" s="184"/>
      <c r="J49" s="184"/>
      <c r="K49" s="185"/>
      <c r="L49" s="176" t="s">
        <v>481</v>
      </c>
      <c r="M49" s="174" t="s">
        <v>481</v>
      </c>
      <c r="N49" s="149">
        <f>IF(LEN(SyntheseCirco[[#This Row],[Nom]])&gt;0,1,0)</f>
        <v>1</v>
      </c>
    </row>
    <row r="50" spans="1:14" ht="22.15" customHeight="1" x14ac:dyDescent="0.25">
      <c r="A50" s="179" t="s">
        <v>438</v>
      </c>
      <c r="B50" s="174" t="s">
        <v>477</v>
      </c>
      <c r="C50" s="167">
        <v>43</v>
      </c>
      <c r="D50" s="191"/>
      <c r="E50" s="168" t="s">
        <v>505</v>
      </c>
      <c r="F50" s="189"/>
      <c r="G50" s="176" t="s">
        <v>405</v>
      </c>
      <c r="H50" s="174" t="s">
        <v>481</v>
      </c>
      <c r="I50" s="177">
        <v>20202</v>
      </c>
      <c r="J50" s="184"/>
      <c r="K50" s="185"/>
      <c r="L50" s="176" t="s">
        <v>485</v>
      </c>
      <c r="M50" s="174" t="s">
        <v>493</v>
      </c>
      <c r="N50" s="149">
        <f>IF(LEN(SyntheseCirco[[#This Row],[Nom]])&gt;0,1,0)</f>
        <v>1</v>
      </c>
    </row>
    <row r="51" spans="1:14" ht="22.15" customHeight="1" x14ac:dyDescent="0.25">
      <c r="A51" s="179" t="s">
        <v>439</v>
      </c>
      <c r="B51" s="174" t="s">
        <v>477</v>
      </c>
      <c r="C51" s="167">
        <v>44</v>
      </c>
      <c r="D51" s="191"/>
      <c r="E51" s="168" t="s">
        <v>506</v>
      </c>
      <c r="F51" s="189"/>
      <c r="G51" s="176" t="s">
        <v>405</v>
      </c>
      <c r="H51" s="174" t="s">
        <v>491</v>
      </c>
      <c r="I51" s="177">
        <v>20216494</v>
      </c>
      <c r="J51" s="184"/>
      <c r="K51" s="185"/>
      <c r="L51" s="176" t="s">
        <v>481</v>
      </c>
      <c r="M51" s="174" t="s">
        <v>481</v>
      </c>
      <c r="N51" s="149">
        <f>IF(LEN(SyntheseCirco[[#This Row],[Nom]])&gt;0,1,0)</f>
        <v>1</v>
      </c>
    </row>
    <row r="52" spans="1:14" ht="22.15" customHeight="1" x14ac:dyDescent="0.25">
      <c r="A52" s="179" t="s">
        <v>440</v>
      </c>
      <c r="B52" s="188"/>
      <c r="C52" s="167">
        <v>45</v>
      </c>
      <c r="D52" s="191"/>
      <c r="E52" s="168" t="s">
        <v>507</v>
      </c>
      <c r="F52" s="189"/>
      <c r="G52" s="187"/>
      <c r="H52" s="188"/>
      <c r="I52" s="184"/>
      <c r="J52" s="184"/>
      <c r="K52" s="185"/>
      <c r="L52" s="187"/>
      <c r="M52" s="188"/>
      <c r="N52" s="149">
        <f>IF(LEN(SyntheseCirco[[#This Row],[Nom]])&gt;0,1,0)</f>
        <v>1</v>
      </c>
    </row>
    <row r="53" spans="1:14" ht="22.15" customHeight="1" x14ac:dyDescent="0.25">
      <c r="A53" s="179" t="s">
        <v>96</v>
      </c>
      <c r="B53" s="180" t="s">
        <v>482</v>
      </c>
      <c r="C53" s="167">
        <v>46</v>
      </c>
      <c r="D53" s="185"/>
      <c r="E53" s="168" t="s">
        <v>508</v>
      </c>
      <c r="F53" s="189"/>
      <c r="G53" s="181" t="s">
        <v>484</v>
      </c>
      <c r="H53" s="180" t="s">
        <v>480</v>
      </c>
      <c r="I53" s="184"/>
      <c r="J53" s="184"/>
      <c r="K53" s="185"/>
      <c r="L53" s="182" t="s">
        <v>481</v>
      </c>
      <c r="M53" s="183" t="s">
        <v>481</v>
      </c>
      <c r="N53" s="149">
        <f>IF(LEN(SyntheseCirco[[#This Row],[Nom]])&gt;0,1,0)</f>
        <v>1</v>
      </c>
    </row>
    <row r="54" spans="1:14" ht="22.15" customHeight="1" x14ac:dyDescent="0.25">
      <c r="A54" s="179" t="s">
        <v>97</v>
      </c>
      <c r="B54" s="180" t="s">
        <v>482</v>
      </c>
      <c r="C54" s="167">
        <v>47</v>
      </c>
      <c r="D54" s="185"/>
      <c r="E54" s="168" t="s">
        <v>509</v>
      </c>
      <c r="F54" s="189"/>
      <c r="G54" s="181" t="s">
        <v>479</v>
      </c>
      <c r="H54" s="180" t="s">
        <v>480</v>
      </c>
      <c r="I54" s="184"/>
      <c r="J54" s="184"/>
      <c r="K54" s="185"/>
      <c r="L54" s="182" t="s">
        <v>481</v>
      </c>
      <c r="M54" s="183" t="s">
        <v>481</v>
      </c>
      <c r="N54" s="149">
        <f>IF(LEN(SyntheseCirco[[#This Row],[Nom]])&gt;0,1,0)</f>
        <v>1</v>
      </c>
    </row>
    <row r="55" spans="1:14" ht="22.15" customHeight="1" x14ac:dyDescent="0.25">
      <c r="A55" s="179" t="s">
        <v>98</v>
      </c>
      <c r="B55" s="180" t="s">
        <v>477</v>
      </c>
      <c r="C55" s="167">
        <v>48</v>
      </c>
      <c r="D55" s="185"/>
      <c r="E55" s="168" t="s">
        <v>510</v>
      </c>
      <c r="F55" s="189"/>
      <c r="G55" s="181" t="s">
        <v>479</v>
      </c>
      <c r="H55" s="180" t="s">
        <v>480</v>
      </c>
      <c r="I55" s="184"/>
      <c r="J55" s="184"/>
      <c r="K55" s="185"/>
      <c r="L55" s="182" t="s">
        <v>481</v>
      </c>
      <c r="M55" s="183" t="s">
        <v>481</v>
      </c>
      <c r="N55" s="149">
        <f>IF(LEN(SyntheseCirco[[#This Row],[Nom]])&gt;0,1,0)</f>
        <v>1</v>
      </c>
    </row>
    <row r="56" spans="1:14" ht="22.15" customHeight="1" x14ac:dyDescent="0.25">
      <c r="A56" s="179" t="s">
        <v>99</v>
      </c>
      <c r="B56" s="180" t="s">
        <v>477</v>
      </c>
      <c r="C56" s="167">
        <v>49</v>
      </c>
      <c r="D56" s="185"/>
      <c r="E56" s="168" t="s">
        <v>511</v>
      </c>
      <c r="F56" s="175" t="s">
        <v>495</v>
      </c>
      <c r="G56" s="181" t="s">
        <v>479</v>
      </c>
      <c r="H56" s="180" t="s">
        <v>480</v>
      </c>
      <c r="I56" s="184"/>
      <c r="J56" s="184"/>
      <c r="K56" s="185"/>
      <c r="L56" s="182" t="s">
        <v>481</v>
      </c>
      <c r="M56" s="183" t="s">
        <v>481</v>
      </c>
      <c r="N56" s="149">
        <f>IF(LEN(SyntheseCirco[[#This Row],[Nom]])&gt;0,1,0)</f>
        <v>1</v>
      </c>
    </row>
    <row r="57" spans="1:14" ht="22.15" customHeight="1" x14ac:dyDescent="0.25">
      <c r="A57" s="179" t="s">
        <v>100</v>
      </c>
      <c r="B57" s="180" t="s">
        <v>482</v>
      </c>
      <c r="C57" s="167">
        <v>50</v>
      </c>
      <c r="D57" s="185"/>
      <c r="E57" s="185"/>
      <c r="F57" s="175" t="s">
        <v>487</v>
      </c>
      <c r="G57" s="181" t="s">
        <v>479</v>
      </c>
      <c r="H57" s="180" t="s">
        <v>480</v>
      </c>
      <c r="I57" s="184"/>
      <c r="J57" s="184"/>
      <c r="K57" s="185"/>
      <c r="L57" s="182" t="s">
        <v>485</v>
      </c>
      <c r="M57" s="183" t="s">
        <v>481</v>
      </c>
      <c r="N57" s="149">
        <f>IF(LEN(SyntheseCirco[[#This Row],[Nom]])&gt;0,1,0)</f>
        <v>1</v>
      </c>
    </row>
    <row r="58" spans="1:14" ht="22.15" customHeight="1" x14ac:dyDescent="0.25">
      <c r="A58" s="179" t="s">
        <v>101</v>
      </c>
      <c r="B58" s="180" t="s">
        <v>477</v>
      </c>
      <c r="C58" s="167">
        <v>51</v>
      </c>
      <c r="D58" s="185"/>
      <c r="E58" s="185"/>
      <c r="F58" s="175" t="s">
        <v>524</v>
      </c>
      <c r="G58" s="181" t="s">
        <v>479</v>
      </c>
      <c r="H58" s="180" t="s">
        <v>480</v>
      </c>
      <c r="I58" s="184"/>
      <c r="J58" s="184"/>
      <c r="K58" s="185"/>
      <c r="L58" s="182" t="s">
        <v>481</v>
      </c>
      <c r="M58" s="183" t="s">
        <v>481</v>
      </c>
      <c r="N58" s="149">
        <f>IF(LEN(SyntheseCirco[[#This Row],[Nom]])&gt;0,1,0)</f>
        <v>1</v>
      </c>
    </row>
    <row r="59" spans="1:14" ht="22.15" customHeight="1" x14ac:dyDescent="0.25">
      <c r="A59" s="179" t="s">
        <v>102</v>
      </c>
      <c r="B59" s="180" t="s">
        <v>477</v>
      </c>
      <c r="C59" s="167">
        <v>52</v>
      </c>
      <c r="D59" s="185"/>
      <c r="E59" s="185"/>
      <c r="F59" s="175" t="s">
        <v>487</v>
      </c>
      <c r="G59" s="181" t="s">
        <v>479</v>
      </c>
      <c r="H59" s="180" t="s">
        <v>480</v>
      </c>
      <c r="I59" s="184"/>
      <c r="J59" s="184"/>
      <c r="K59" s="185"/>
      <c r="L59" s="182" t="s">
        <v>481</v>
      </c>
      <c r="M59" s="183" t="s">
        <v>481</v>
      </c>
      <c r="N59" s="149">
        <f>IF(LEN(SyntheseCirco[[#This Row],[Nom]])&gt;0,1,0)</f>
        <v>1</v>
      </c>
    </row>
    <row r="60" spans="1:14" ht="22.15" customHeight="1" x14ac:dyDescent="0.25">
      <c r="A60" s="179" t="s">
        <v>103</v>
      </c>
      <c r="B60" s="180" t="s">
        <v>477</v>
      </c>
      <c r="C60" s="167">
        <v>53</v>
      </c>
      <c r="D60" s="185"/>
      <c r="E60" s="185"/>
      <c r="F60" s="175" t="s">
        <v>492</v>
      </c>
      <c r="G60" s="181" t="s">
        <v>479</v>
      </c>
      <c r="H60" s="180" t="s">
        <v>480</v>
      </c>
      <c r="I60" s="184"/>
      <c r="J60" s="184"/>
      <c r="K60" s="185"/>
      <c r="L60" s="182" t="s">
        <v>481</v>
      </c>
      <c r="M60" s="183" t="s">
        <v>481</v>
      </c>
      <c r="N60" s="149">
        <f>IF(LEN(SyntheseCirco[[#This Row],[Nom]])&gt;0,1,0)</f>
        <v>1</v>
      </c>
    </row>
    <row r="61" spans="1:14" ht="22.15" customHeight="1" x14ac:dyDescent="0.25">
      <c r="A61" s="179" t="s">
        <v>104</v>
      </c>
      <c r="B61" s="180" t="s">
        <v>477</v>
      </c>
      <c r="C61" s="167">
        <v>54</v>
      </c>
      <c r="D61" s="185"/>
      <c r="E61" s="168" t="s">
        <v>504</v>
      </c>
      <c r="F61" s="175" t="s">
        <v>483</v>
      </c>
      <c r="G61" s="181" t="s">
        <v>479</v>
      </c>
      <c r="H61" s="180" t="s">
        <v>480</v>
      </c>
      <c r="I61" s="184"/>
      <c r="J61" s="184"/>
      <c r="K61" s="185"/>
      <c r="L61" s="182" t="s">
        <v>481</v>
      </c>
      <c r="M61" s="183" t="s">
        <v>481</v>
      </c>
      <c r="N61" s="149">
        <f>IF(LEN(SyntheseCirco[[#This Row],[Nom]])&gt;0,1,0)</f>
        <v>1</v>
      </c>
    </row>
    <row r="62" spans="1:14" ht="22.15" customHeight="1" x14ac:dyDescent="0.25">
      <c r="A62" s="179" t="s">
        <v>105</v>
      </c>
      <c r="B62" s="180" t="s">
        <v>477</v>
      </c>
      <c r="C62" s="167">
        <v>55</v>
      </c>
      <c r="D62" s="185"/>
      <c r="E62" s="168" t="s">
        <v>505</v>
      </c>
      <c r="F62" s="175" t="s">
        <v>487</v>
      </c>
      <c r="G62" s="181" t="s">
        <v>479</v>
      </c>
      <c r="H62" s="180" t="s">
        <v>480</v>
      </c>
      <c r="I62" s="184"/>
      <c r="J62" s="184"/>
      <c r="K62" s="185"/>
      <c r="L62" s="182" t="s">
        <v>481</v>
      </c>
      <c r="M62" s="183" t="s">
        <v>481</v>
      </c>
      <c r="N62" s="149">
        <f>IF(LEN(SyntheseCirco[[#This Row],[Nom]])&gt;0,1,0)</f>
        <v>1</v>
      </c>
    </row>
    <row r="63" spans="1:14" ht="22.15" customHeight="1" x14ac:dyDescent="0.25">
      <c r="A63" s="179" t="s">
        <v>106</v>
      </c>
      <c r="B63" s="180" t="s">
        <v>477</v>
      </c>
      <c r="C63" s="167">
        <v>56</v>
      </c>
      <c r="D63" s="185"/>
      <c r="E63" s="168" t="s">
        <v>506</v>
      </c>
      <c r="F63" s="175" t="s">
        <v>483</v>
      </c>
      <c r="G63" s="181" t="s">
        <v>479</v>
      </c>
      <c r="H63" s="180" t="s">
        <v>480</v>
      </c>
      <c r="I63" s="184"/>
      <c r="J63" s="184"/>
      <c r="K63" s="185"/>
      <c r="L63" s="182" t="s">
        <v>481</v>
      </c>
      <c r="M63" s="183" t="s">
        <v>481</v>
      </c>
      <c r="N63" s="149">
        <f>IF(LEN(SyntheseCirco[[#This Row],[Nom]])&gt;0,1,0)</f>
        <v>1</v>
      </c>
    </row>
    <row r="64" spans="1:14" ht="22.15" customHeight="1" x14ac:dyDescent="0.25">
      <c r="A64" s="179" t="s">
        <v>108</v>
      </c>
      <c r="B64" s="180" t="s">
        <v>477</v>
      </c>
      <c r="C64" s="167">
        <v>57</v>
      </c>
      <c r="D64" s="185"/>
      <c r="E64" s="168" t="s">
        <v>507</v>
      </c>
      <c r="F64" s="175" t="s">
        <v>483</v>
      </c>
      <c r="G64" s="181" t="s">
        <v>479</v>
      </c>
      <c r="H64" s="180" t="s">
        <v>480</v>
      </c>
      <c r="I64" s="184"/>
      <c r="J64" s="184"/>
      <c r="K64" s="185"/>
      <c r="L64" s="182" t="s">
        <v>481</v>
      </c>
      <c r="M64" s="183" t="s">
        <v>481</v>
      </c>
      <c r="N64" s="149">
        <f>IF(LEN(SyntheseCirco[[#This Row],[Nom]])&gt;0,1,0)</f>
        <v>1</v>
      </c>
    </row>
    <row r="65" spans="1:14" ht="22.15" customHeight="1" x14ac:dyDescent="0.25">
      <c r="A65" s="179" t="s">
        <v>332</v>
      </c>
      <c r="B65" s="180" t="s">
        <v>482</v>
      </c>
      <c r="C65" s="167">
        <v>58</v>
      </c>
      <c r="D65" s="185"/>
      <c r="E65" s="168" t="s">
        <v>508</v>
      </c>
      <c r="F65" s="175" t="s">
        <v>483</v>
      </c>
      <c r="G65" s="181" t="s">
        <v>405</v>
      </c>
      <c r="H65" s="180" t="s">
        <v>480</v>
      </c>
      <c r="I65" s="184"/>
      <c r="J65" s="184"/>
      <c r="K65" s="185"/>
      <c r="L65" s="182" t="s">
        <v>481</v>
      </c>
      <c r="M65" s="183" t="s">
        <v>481</v>
      </c>
      <c r="N65" s="149">
        <f>IF(LEN(SyntheseCirco[[#This Row],[Nom]])&gt;0,1,0)</f>
        <v>1</v>
      </c>
    </row>
    <row r="66" spans="1:14" ht="22.15" customHeight="1" x14ac:dyDescent="0.25">
      <c r="A66" s="179" t="s">
        <v>333</v>
      </c>
      <c r="B66" s="180" t="s">
        <v>482</v>
      </c>
      <c r="C66" s="167">
        <v>59</v>
      </c>
      <c r="D66" s="185"/>
      <c r="E66" s="168" t="s">
        <v>509</v>
      </c>
      <c r="F66" s="175" t="s">
        <v>487</v>
      </c>
      <c r="G66" s="181" t="s">
        <v>479</v>
      </c>
      <c r="H66" s="180" t="s">
        <v>491</v>
      </c>
      <c r="I66" s="184"/>
      <c r="J66" s="184"/>
      <c r="K66" s="185"/>
      <c r="L66" s="182" t="s">
        <v>481</v>
      </c>
      <c r="M66" s="183" t="s">
        <v>481</v>
      </c>
      <c r="N66" s="149">
        <f>IF(LEN(SyntheseCirco[[#This Row],[Nom]])&gt;0,1,0)</f>
        <v>1</v>
      </c>
    </row>
    <row r="67" spans="1:14" ht="22.15" customHeight="1" x14ac:dyDescent="0.25">
      <c r="A67" s="179" t="s">
        <v>334</v>
      </c>
      <c r="B67" s="180" t="s">
        <v>482</v>
      </c>
      <c r="C67" s="167">
        <v>60</v>
      </c>
      <c r="D67" s="185"/>
      <c r="E67" s="168" t="s">
        <v>510</v>
      </c>
      <c r="F67" s="175" t="s">
        <v>483</v>
      </c>
      <c r="G67" s="181" t="s">
        <v>479</v>
      </c>
      <c r="H67" s="180" t="s">
        <v>480</v>
      </c>
      <c r="I67" s="177">
        <v>20102</v>
      </c>
      <c r="J67" s="184"/>
      <c r="K67" s="185"/>
      <c r="L67" s="182" t="s">
        <v>481</v>
      </c>
      <c r="M67" s="183" t="s">
        <v>481</v>
      </c>
      <c r="N67" s="149">
        <f>IF(LEN(SyntheseCirco[[#This Row],[Nom]])&gt;0,1,0)</f>
        <v>1</v>
      </c>
    </row>
    <row r="68" spans="1:14" ht="22.15" customHeight="1" x14ac:dyDescent="0.25">
      <c r="A68" s="179" t="s">
        <v>335</v>
      </c>
      <c r="B68" s="180" t="s">
        <v>477</v>
      </c>
      <c r="C68" s="167">
        <v>61</v>
      </c>
      <c r="D68" s="185"/>
      <c r="E68" s="168" t="s">
        <v>511</v>
      </c>
      <c r="F68" s="175" t="s">
        <v>487</v>
      </c>
      <c r="G68" s="181" t="s">
        <v>481</v>
      </c>
      <c r="H68" s="180" t="s">
        <v>491</v>
      </c>
      <c r="I68" s="177">
        <v>212</v>
      </c>
      <c r="J68" s="184"/>
      <c r="K68" s="185"/>
      <c r="L68" s="182" t="s">
        <v>481</v>
      </c>
      <c r="M68" s="183" t="s">
        <v>481</v>
      </c>
      <c r="N68" s="149">
        <f>IF(LEN(SyntheseCirco[[#This Row],[Nom]])&gt;0,1,0)</f>
        <v>1</v>
      </c>
    </row>
    <row r="69" spans="1:14" ht="22.15" customHeight="1" x14ac:dyDescent="0.25">
      <c r="A69" s="179" t="s">
        <v>420</v>
      </c>
      <c r="B69" s="180" t="s">
        <v>481</v>
      </c>
      <c r="C69" s="167">
        <v>62</v>
      </c>
      <c r="D69" s="185"/>
      <c r="E69" s="185"/>
      <c r="F69" s="175" t="s">
        <v>481</v>
      </c>
      <c r="G69" s="181" t="s">
        <v>481</v>
      </c>
      <c r="H69" s="180" t="s">
        <v>481</v>
      </c>
      <c r="I69" s="184"/>
      <c r="J69" s="184"/>
      <c r="K69" s="185"/>
      <c r="L69" s="182" t="s">
        <v>481</v>
      </c>
      <c r="M69" s="183" t="s">
        <v>481</v>
      </c>
      <c r="N69" s="149">
        <f>IF(LEN(SyntheseCirco[[#This Row],[Nom]])&gt;0,1,0)</f>
        <v>1</v>
      </c>
    </row>
    <row r="70" spans="1:14" ht="22.15" customHeight="1" x14ac:dyDescent="0.25">
      <c r="A70" s="179" t="s">
        <v>96</v>
      </c>
      <c r="B70" s="180" t="s">
        <v>482</v>
      </c>
      <c r="C70" s="167">
        <v>63</v>
      </c>
      <c r="D70" s="185"/>
      <c r="E70" s="185"/>
      <c r="F70" s="175" t="s">
        <v>478</v>
      </c>
      <c r="G70" s="181" t="s">
        <v>484</v>
      </c>
      <c r="H70" s="180" t="s">
        <v>480</v>
      </c>
      <c r="I70" s="184"/>
      <c r="J70" s="184"/>
      <c r="K70" s="185"/>
      <c r="L70" s="182" t="s">
        <v>481</v>
      </c>
      <c r="M70" s="183" t="s">
        <v>481</v>
      </c>
      <c r="N70" s="149">
        <f>IF(LEN(SyntheseCirco[[#This Row],[Nom]])&gt;0,1,0)</f>
        <v>1</v>
      </c>
    </row>
    <row r="71" spans="1:14" ht="22.15" customHeight="1" x14ac:dyDescent="0.25">
      <c r="A71" s="179" t="s">
        <v>97</v>
      </c>
      <c r="B71" s="180" t="s">
        <v>477</v>
      </c>
      <c r="C71" s="167">
        <v>64</v>
      </c>
      <c r="D71" s="185"/>
      <c r="E71" s="185"/>
      <c r="F71" s="175" t="s">
        <v>495</v>
      </c>
      <c r="G71" s="181" t="s">
        <v>479</v>
      </c>
      <c r="H71" s="180" t="s">
        <v>480</v>
      </c>
      <c r="I71" s="184"/>
      <c r="J71" s="184"/>
      <c r="K71" s="185"/>
      <c r="L71" s="182" t="s">
        <v>481</v>
      </c>
      <c r="M71" s="183" t="s">
        <v>481</v>
      </c>
      <c r="N71" s="149">
        <f>IF(LEN(SyntheseCirco[[#This Row],[Nom]])&gt;0,1,0)</f>
        <v>1</v>
      </c>
    </row>
    <row r="72" spans="1:14" ht="22.15" customHeight="1" x14ac:dyDescent="0.25">
      <c r="A72" s="179" t="s">
        <v>98</v>
      </c>
      <c r="B72" s="180" t="s">
        <v>477</v>
      </c>
      <c r="C72" s="167">
        <v>65</v>
      </c>
      <c r="D72" s="185"/>
      <c r="E72" s="168" t="s">
        <v>504</v>
      </c>
      <c r="F72" s="175" t="s">
        <v>478</v>
      </c>
      <c r="G72" s="181" t="s">
        <v>479</v>
      </c>
      <c r="H72" s="180" t="s">
        <v>480</v>
      </c>
      <c r="I72" s="184"/>
      <c r="J72" s="184"/>
      <c r="K72" s="185"/>
      <c r="L72" s="182" t="s">
        <v>485</v>
      </c>
      <c r="M72" s="190"/>
      <c r="N72" s="149">
        <f>IF(LEN(SyntheseCirco[[#This Row],[Nom]])&gt;0,1,0)</f>
        <v>1</v>
      </c>
    </row>
    <row r="73" spans="1:14" ht="22.15" customHeight="1" x14ac:dyDescent="0.25">
      <c r="A73" s="179" t="s">
        <v>99</v>
      </c>
      <c r="B73" s="180" t="s">
        <v>477</v>
      </c>
      <c r="C73" s="167">
        <v>66</v>
      </c>
      <c r="D73" s="185"/>
      <c r="E73" s="168" t="s">
        <v>505</v>
      </c>
      <c r="F73" s="175" t="s">
        <v>478</v>
      </c>
      <c r="G73" s="181" t="s">
        <v>479</v>
      </c>
      <c r="H73" s="180" t="s">
        <v>480</v>
      </c>
      <c r="I73" s="184"/>
      <c r="J73" s="184"/>
      <c r="K73" s="185"/>
      <c r="L73" s="182" t="s">
        <v>481</v>
      </c>
      <c r="M73" s="183" t="s">
        <v>481</v>
      </c>
      <c r="N73" s="149">
        <f>IF(LEN(SyntheseCirco[[#This Row],[Nom]])&gt;0,1,0)</f>
        <v>1</v>
      </c>
    </row>
    <row r="74" spans="1:14" ht="22.15" customHeight="1" x14ac:dyDescent="0.25">
      <c r="A74" s="179" t="s">
        <v>100</v>
      </c>
      <c r="B74" s="180" t="s">
        <v>477</v>
      </c>
      <c r="C74" s="167">
        <v>67</v>
      </c>
      <c r="D74" s="185"/>
      <c r="E74" s="168" t="s">
        <v>506</v>
      </c>
      <c r="F74" s="175" t="s">
        <v>478</v>
      </c>
      <c r="G74" s="181" t="s">
        <v>479</v>
      </c>
      <c r="H74" s="180" t="s">
        <v>480</v>
      </c>
      <c r="I74" s="184"/>
      <c r="J74" s="184"/>
      <c r="K74" s="185"/>
      <c r="L74" s="182" t="s">
        <v>481</v>
      </c>
      <c r="M74" s="183" t="s">
        <v>481</v>
      </c>
      <c r="N74" s="149">
        <f>IF(LEN(SyntheseCirco[[#This Row],[Nom]])&gt;0,1,0)</f>
        <v>1</v>
      </c>
    </row>
    <row r="75" spans="1:14" ht="22.15" customHeight="1" x14ac:dyDescent="0.25">
      <c r="A75" s="179" t="s">
        <v>101</v>
      </c>
      <c r="B75" s="180" t="s">
        <v>477</v>
      </c>
      <c r="C75" s="167">
        <v>68</v>
      </c>
      <c r="D75" s="185"/>
      <c r="E75" s="168" t="s">
        <v>507</v>
      </c>
      <c r="F75" s="175" t="s">
        <v>478</v>
      </c>
      <c r="G75" s="181" t="s">
        <v>479</v>
      </c>
      <c r="H75" s="180" t="s">
        <v>480</v>
      </c>
      <c r="I75" s="184"/>
      <c r="J75" s="184"/>
      <c r="K75" s="185"/>
      <c r="L75" s="182" t="s">
        <v>481</v>
      </c>
      <c r="M75" s="183" t="s">
        <v>481</v>
      </c>
      <c r="N75" s="149">
        <f>IF(LEN(SyntheseCirco[[#This Row],[Nom]])&gt;0,1,0)</f>
        <v>1</v>
      </c>
    </row>
    <row r="76" spans="1:14" ht="22.15" customHeight="1" x14ac:dyDescent="0.25">
      <c r="A76" s="179" t="s">
        <v>102</v>
      </c>
      <c r="B76" s="180" t="s">
        <v>477</v>
      </c>
      <c r="C76" s="167">
        <v>69</v>
      </c>
      <c r="D76" s="185"/>
      <c r="E76" s="168" t="s">
        <v>508</v>
      </c>
      <c r="F76" s="175" t="s">
        <v>495</v>
      </c>
      <c r="G76" s="181" t="s">
        <v>479</v>
      </c>
      <c r="H76" s="180" t="s">
        <v>480</v>
      </c>
      <c r="I76" s="184"/>
      <c r="J76" s="184"/>
      <c r="K76" s="185"/>
      <c r="L76" s="182" t="s">
        <v>481</v>
      </c>
      <c r="M76" s="183" t="s">
        <v>481</v>
      </c>
      <c r="N76" s="149">
        <f>IF(LEN(SyntheseCirco[[#This Row],[Nom]])&gt;0,1,0)</f>
        <v>1</v>
      </c>
    </row>
    <row r="77" spans="1:14" ht="22.15" customHeight="1" x14ac:dyDescent="0.25">
      <c r="A77" s="179" t="s">
        <v>103</v>
      </c>
      <c r="B77" s="180" t="s">
        <v>477</v>
      </c>
      <c r="C77" s="167">
        <v>70</v>
      </c>
      <c r="D77" s="185"/>
      <c r="E77" s="168" t="s">
        <v>509</v>
      </c>
      <c r="F77" s="175" t="s">
        <v>478</v>
      </c>
      <c r="G77" s="181" t="s">
        <v>479</v>
      </c>
      <c r="H77" s="180" t="s">
        <v>480</v>
      </c>
      <c r="I77" s="184"/>
      <c r="J77" s="184"/>
      <c r="K77" s="185"/>
      <c r="L77" s="182" t="s">
        <v>481</v>
      </c>
      <c r="M77" s="183" t="s">
        <v>481</v>
      </c>
      <c r="N77" s="149">
        <f>IF(LEN(SyntheseCirco[[#This Row],[Nom]])&gt;0,1,0)</f>
        <v>1</v>
      </c>
    </row>
    <row r="78" spans="1:14" ht="22.15" customHeight="1" x14ac:dyDescent="0.25">
      <c r="A78" s="179" t="s">
        <v>104</v>
      </c>
      <c r="B78" s="180" t="s">
        <v>477</v>
      </c>
      <c r="C78" s="167">
        <v>71</v>
      </c>
      <c r="D78" s="185"/>
      <c r="E78" s="168" t="s">
        <v>510</v>
      </c>
      <c r="F78" s="175" t="s">
        <v>487</v>
      </c>
      <c r="G78" s="181" t="s">
        <v>479</v>
      </c>
      <c r="H78" s="180" t="s">
        <v>480</v>
      </c>
      <c r="I78" s="184"/>
      <c r="J78" s="184"/>
      <c r="K78" s="185"/>
      <c r="L78" s="182" t="s">
        <v>481</v>
      </c>
      <c r="M78" s="183" t="s">
        <v>481</v>
      </c>
      <c r="N78" s="149">
        <f>IF(LEN(SyntheseCirco[[#This Row],[Nom]])&gt;0,1,0)</f>
        <v>1</v>
      </c>
    </row>
    <row r="79" spans="1:14" ht="22.15" customHeight="1" x14ac:dyDescent="0.25">
      <c r="A79" s="179" t="s">
        <v>105</v>
      </c>
      <c r="B79" s="180" t="s">
        <v>482</v>
      </c>
      <c r="C79" s="167">
        <v>72</v>
      </c>
      <c r="D79" s="185"/>
      <c r="E79" s="168" t="s">
        <v>511</v>
      </c>
      <c r="F79" s="175" t="s">
        <v>478</v>
      </c>
      <c r="G79" s="181" t="s">
        <v>479</v>
      </c>
      <c r="H79" s="180" t="s">
        <v>480</v>
      </c>
      <c r="I79" s="184"/>
      <c r="J79" s="184"/>
      <c r="K79" s="185"/>
      <c r="L79" s="182" t="s">
        <v>481</v>
      </c>
      <c r="M79" s="183" t="s">
        <v>481</v>
      </c>
      <c r="N79" s="149">
        <f>IF(LEN(SyntheseCirco[[#This Row],[Nom]])&gt;0,1,0)</f>
        <v>1</v>
      </c>
    </row>
    <row r="80" spans="1:14" ht="22.15" customHeight="1" x14ac:dyDescent="0.25">
      <c r="A80" s="179" t="s">
        <v>106</v>
      </c>
      <c r="B80" s="180" t="s">
        <v>477</v>
      </c>
      <c r="C80" s="167">
        <v>73</v>
      </c>
      <c r="D80" s="185"/>
      <c r="E80" s="185"/>
      <c r="F80" s="175" t="s">
        <v>496</v>
      </c>
      <c r="G80" s="181" t="s">
        <v>479</v>
      </c>
      <c r="H80" s="180" t="s">
        <v>480</v>
      </c>
      <c r="I80" s="184"/>
      <c r="J80" s="184"/>
      <c r="K80" s="185"/>
      <c r="L80" s="182" t="s">
        <v>485</v>
      </c>
      <c r="M80" s="190"/>
      <c r="N80" s="149">
        <f>IF(LEN(SyntheseCirco[[#This Row],[Nom]])&gt;0,1,0)</f>
        <v>1</v>
      </c>
    </row>
    <row r="81" spans="1:14" ht="22.15" customHeight="1" x14ac:dyDescent="0.25">
      <c r="A81" s="179" t="s">
        <v>108</v>
      </c>
      <c r="B81" s="180" t="s">
        <v>482</v>
      </c>
      <c r="C81" s="167">
        <v>74</v>
      </c>
      <c r="D81" s="185"/>
      <c r="E81" s="185"/>
      <c r="F81" s="175" t="s">
        <v>478</v>
      </c>
      <c r="G81" s="181" t="s">
        <v>479</v>
      </c>
      <c r="H81" s="180" t="s">
        <v>480</v>
      </c>
      <c r="I81" s="184"/>
      <c r="J81" s="184"/>
      <c r="K81" s="185"/>
      <c r="L81" s="182" t="s">
        <v>481</v>
      </c>
      <c r="M81" s="183" t="s">
        <v>481</v>
      </c>
      <c r="N81" s="149">
        <f>IF(LEN(SyntheseCirco[[#This Row],[Nom]])&gt;0,1,0)</f>
        <v>1</v>
      </c>
    </row>
    <row r="82" spans="1:14" ht="22.15" customHeight="1" x14ac:dyDescent="0.25">
      <c r="A82" s="179" t="s">
        <v>106</v>
      </c>
      <c r="B82" s="180" t="s">
        <v>482</v>
      </c>
      <c r="C82" s="167">
        <v>75</v>
      </c>
      <c r="D82" s="185"/>
      <c r="E82" s="178" t="s">
        <v>6</v>
      </c>
      <c r="F82" s="175" t="s">
        <v>478</v>
      </c>
      <c r="G82" s="181" t="s">
        <v>479</v>
      </c>
      <c r="H82" s="180" t="s">
        <v>481</v>
      </c>
      <c r="I82" s="184"/>
      <c r="J82" s="184"/>
      <c r="K82" s="185"/>
      <c r="L82" s="182" t="s">
        <v>481</v>
      </c>
      <c r="M82" s="183" t="s">
        <v>481</v>
      </c>
      <c r="N82" s="149">
        <f>IF(LEN(SyntheseCirco[[#This Row],[Nom]])&gt;0,1,0)</f>
        <v>1</v>
      </c>
    </row>
    <row r="83" spans="1:14" ht="22.15" customHeight="1" x14ac:dyDescent="0.25">
      <c r="A83" s="179" t="s">
        <v>108</v>
      </c>
      <c r="B83" s="180" t="s">
        <v>481</v>
      </c>
      <c r="C83" s="167">
        <v>76</v>
      </c>
      <c r="D83" s="185"/>
      <c r="E83" s="178" t="s">
        <v>6</v>
      </c>
      <c r="F83" s="175" t="s">
        <v>483</v>
      </c>
      <c r="G83" s="181" t="s">
        <v>498</v>
      </c>
      <c r="H83" s="180" t="s">
        <v>480</v>
      </c>
      <c r="I83" s="184"/>
      <c r="J83" s="184"/>
      <c r="K83" s="185"/>
      <c r="L83" s="182" t="s">
        <v>481</v>
      </c>
      <c r="M83" s="183" t="s">
        <v>481</v>
      </c>
      <c r="N83" s="149">
        <f>IF(LEN(SyntheseCirco[[#This Row],[Nom]])&gt;0,1,0)</f>
        <v>1</v>
      </c>
    </row>
    <row r="84" spans="1:14" ht="22.15" customHeight="1" x14ac:dyDescent="0.25">
      <c r="A84" s="179" t="s">
        <v>332</v>
      </c>
      <c r="B84" s="180" t="s">
        <v>482</v>
      </c>
      <c r="C84" s="167">
        <v>77</v>
      </c>
      <c r="D84" s="185"/>
      <c r="E84" s="178" t="s">
        <v>6</v>
      </c>
      <c r="F84" s="175" t="s">
        <v>483</v>
      </c>
      <c r="G84" s="181" t="s">
        <v>479</v>
      </c>
      <c r="H84" s="180" t="s">
        <v>480</v>
      </c>
      <c r="I84" s="184"/>
      <c r="J84" s="184"/>
      <c r="K84" s="185"/>
      <c r="L84" s="182" t="s">
        <v>481</v>
      </c>
      <c r="M84" s="183" t="s">
        <v>481</v>
      </c>
      <c r="N84" s="149">
        <f>IF(LEN(SyntheseCirco[[#This Row],[Nom]])&gt;0,1,0)</f>
        <v>1</v>
      </c>
    </row>
    <row r="85" spans="1:14" ht="22.15" customHeight="1" x14ac:dyDescent="0.25">
      <c r="A85" s="179" t="s">
        <v>333</v>
      </c>
      <c r="B85" s="180" t="s">
        <v>482</v>
      </c>
      <c r="C85" s="167">
        <v>78</v>
      </c>
      <c r="D85" s="185"/>
      <c r="E85" s="178" t="s">
        <v>6</v>
      </c>
      <c r="F85" s="175" t="s">
        <v>490</v>
      </c>
      <c r="G85" s="181" t="s">
        <v>481</v>
      </c>
      <c r="H85" s="180" t="s">
        <v>481</v>
      </c>
      <c r="I85" s="184"/>
      <c r="J85" s="184"/>
      <c r="K85" s="185"/>
      <c r="L85" s="182" t="s">
        <v>481</v>
      </c>
      <c r="M85" s="183" t="s">
        <v>481</v>
      </c>
      <c r="N85" s="149">
        <f>IF(LEN(SyntheseCirco[[#This Row],[Nom]])&gt;0,1,0)</f>
        <v>1</v>
      </c>
    </row>
    <row r="86" spans="1:14" ht="22.15" customHeight="1" x14ac:dyDescent="0.25">
      <c r="A86" s="179" t="s">
        <v>334</v>
      </c>
      <c r="B86" s="180" t="s">
        <v>477</v>
      </c>
      <c r="C86" s="167">
        <v>79</v>
      </c>
      <c r="D86" s="185"/>
      <c r="E86" s="178" t="s">
        <v>6</v>
      </c>
      <c r="F86" s="175" t="s">
        <v>483</v>
      </c>
      <c r="G86" s="181" t="s">
        <v>479</v>
      </c>
      <c r="H86" s="180" t="s">
        <v>480</v>
      </c>
      <c r="I86" s="184"/>
      <c r="J86" s="184"/>
      <c r="K86" s="185"/>
      <c r="L86" s="182" t="s">
        <v>481</v>
      </c>
      <c r="M86" s="183" t="s">
        <v>481</v>
      </c>
      <c r="N86" s="149">
        <f>IF(LEN(SyntheseCirco[[#This Row],[Nom]])&gt;0,1,0)</f>
        <v>1</v>
      </c>
    </row>
    <row r="87" spans="1:14" ht="22.15" customHeight="1" x14ac:dyDescent="0.25">
      <c r="A87" s="179" t="s">
        <v>335</v>
      </c>
      <c r="B87" s="180" t="s">
        <v>482</v>
      </c>
      <c r="C87" s="167">
        <v>80</v>
      </c>
      <c r="D87" s="185"/>
      <c r="E87" s="178" t="s">
        <v>6</v>
      </c>
      <c r="F87" s="175" t="s">
        <v>483</v>
      </c>
      <c r="G87" s="181" t="s">
        <v>479</v>
      </c>
      <c r="H87" s="180" t="s">
        <v>480</v>
      </c>
      <c r="I87" s="177">
        <v>2010</v>
      </c>
      <c r="J87" s="184"/>
      <c r="K87" s="185"/>
      <c r="L87" s="182" t="s">
        <v>481</v>
      </c>
      <c r="M87" s="183" t="s">
        <v>481</v>
      </c>
      <c r="N87" s="149">
        <f>IF(LEN(SyntheseCirco[[#This Row],[Nom]])&gt;0,1,0)</f>
        <v>1</v>
      </c>
    </row>
    <row r="88" spans="1:14" ht="22.15" customHeight="1" x14ac:dyDescent="0.25">
      <c r="A88" s="179" t="s">
        <v>420</v>
      </c>
      <c r="B88" s="180" t="s">
        <v>482</v>
      </c>
      <c r="C88" s="167">
        <v>81</v>
      </c>
      <c r="D88" s="185"/>
      <c r="E88" s="178" t="s">
        <v>6</v>
      </c>
      <c r="F88" s="175" t="s">
        <v>483</v>
      </c>
      <c r="G88" s="181" t="s">
        <v>479</v>
      </c>
      <c r="H88" s="180" t="s">
        <v>481</v>
      </c>
      <c r="I88" s="177">
        <v>2022</v>
      </c>
      <c r="J88" s="184"/>
      <c r="K88" s="185"/>
      <c r="L88" s="182" t="s">
        <v>481</v>
      </c>
      <c r="M88" s="183" t="s">
        <v>481</v>
      </c>
      <c r="N88" s="149">
        <f>IF(LEN(SyntheseCirco[[#This Row],[Nom]])&gt;0,1,0)</f>
        <v>1</v>
      </c>
    </row>
    <row r="89" spans="1:14" ht="22.15" customHeight="1" x14ac:dyDescent="0.25">
      <c r="A89" s="179" t="s">
        <v>421</v>
      </c>
      <c r="B89" s="180" t="s">
        <v>477</v>
      </c>
      <c r="C89" s="167">
        <v>82</v>
      </c>
      <c r="D89" s="185"/>
      <c r="E89" s="178" t="s">
        <v>6</v>
      </c>
      <c r="F89" s="175" t="s">
        <v>483</v>
      </c>
      <c r="G89" s="181" t="s">
        <v>479</v>
      </c>
      <c r="H89" s="180" t="s">
        <v>481</v>
      </c>
      <c r="I89" s="177">
        <v>2002</v>
      </c>
      <c r="J89" s="184"/>
      <c r="K89" s="185"/>
      <c r="L89" s="182" t="s">
        <v>481</v>
      </c>
      <c r="M89" s="183" t="s">
        <v>481</v>
      </c>
      <c r="N89" s="149">
        <f>IF(LEN(SyntheseCirco[[#This Row],[Nom]])&gt;0,1,0)</f>
        <v>1</v>
      </c>
    </row>
    <row r="90" spans="1:14" ht="22.15" customHeight="1" x14ac:dyDescent="0.25">
      <c r="A90" s="179" t="s">
        <v>422</v>
      </c>
      <c r="B90" s="180" t="s">
        <v>477</v>
      </c>
      <c r="C90" s="167">
        <v>83</v>
      </c>
      <c r="D90" s="185"/>
      <c r="E90" s="168" t="s">
        <v>504</v>
      </c>
      <c r="F90" s="175" t="s">
        <v>495</v>
      </c>
      <c r="G90" s="181" t="s">
        <v>479</v>
      </c>
      <c r="H90" s="180" t="s">
        <v>481</v>
      </c>
      <c r="I90" s="177">
        <v>2003.3333333333301</v>
      </c>
      <c r="J90" s="184"/>
      <c r="K90" s="185"/>
      <c r="L90" s="182" t="s">
        <v>481</v>
      </c>
      <c r="M90" s="183" t="s">
        <v>481</v>
      </c>
      <c r="N90" s="149">
        <f>IF(LEN(SyntheseCirco[[#This Row],[Nom]])&gt;0,1,0)</f>
        <v>1</v>
      </c>
    </row>
    <row r="91" spans="1:14" ht="22.15" customHeight="1" x14ac:dyDescent="0.25">
      <c r="A91" s="179" t="s">
        <v>423</v>
      </c>
      <c r="B91" s="180" t="s">
        <v>477</v>
      </c>
      <c r="C91" s="167">
        <v>84</v>
      </c>
      <c r="D91" s="185"/>
      <c r="E91" s="168" t="s">
        <v>505</v>
      </c>
      <c r="F91" s="175" t="s">
        <v>483</v>
      </c>
      <c r="G91" s="181" t="s">
        <v>479</v>
      </c>
      <c r="H91" s="180" t="s">
        <v>481</v>
      </c>
      <c r="I91" s="177">
        <v>1999.3333333333301</v>
      </c>
      <c r="J91" s="184"/>
      <c r="K91" s="185"/>
      <c r="L91" s="182" t="s">
        <v>481</v>
      </c>
      <c r="M91" s="183" t="s">
        <v>481</v>
      </c>
      <c r="N91" s="149">
        <f>IF(LEN(SyntheseCirco[[#This Row],[Nom]])&gt;0,1,0)</f>
        <v>1</v>
      </c>
    </row>
    <row r="92" spans="1:14" ht="22.15" customHeight="1" x14ac:dyDescent="0.25">
      <c r="A92" s="179" t="s">
        <v>424</v>
      </c>
      <c r="B92" s="180" t="s">
        <v>482</v>
      </c>
      <c r="C92" s="167">
        <v>85</v>
      </c>
      <c r="D92" s="185"/>
      <c r="E92" s="168" t="s">
        <v>506</v>
      </c>
      <c r="F92" s="175" t="s">
        <v>483</v>
      </c>
      <c r="G92" s="181" t="s">
        <v>479</v>
      </c>
      <c r="H92" s="180" t="s">
        <v>481</v>
      </c>
      <c r="I92" s="177">
        <v>1995.3333333333301</v>
      </c>
      <c r="J92" s="184"/>
      <c r="K92" s="185"/>
      <c r="L92" s="182" t="s">
        <v>481</v>
      </c>
      <c r="M92" s="183" t="s">
        <v>481</v>
      </c>
      <c r="N92" s="149">
        <f>IF(LEN(SyntheseCirco[[#This Row],[Nom]])&gt;0,1,0)</f>
        <v>1</v>
      </c>
    </row>
    <row r="93" spans="1:14" ht="22.15" customHeight="1" x14ac:dyDescent="0.25">
      <c r="A93" s="179" t="s">
        <v>425</v>
      </c>
      <c r="B93" s="180" t="s">
        <v>482</v>
      </c>
      <c r="C93" s="167">
        <v>86</v>
      </c>
      <c r="D93" s="185"/>
      <c r="E93" s="168" t="s">
        <v>507</v>
      </c>
      <c r="F93" s="175" t="s">
        <v>483</v>
      </c>
      <c r="G93" s="181" t="s">
        <v>479</v>
      </c>
      <c r="H93" s="180" t="s">
        <v>480</v>
      </c>
      <c r="I93" s="177">
        <v>1991.3333333333301</v>
      </c>
      <c r="J93" s="184"/>
      <c r="K93" s="185"/>
      <c r="L93" s="182" t="s">
        <v>481</v>
      </c>
      <c r="M93" s="183" t="s">
        <v>481</v>
      </c>
      <c r="N93" s="149">
        <f>IF(LEN(SyntheseCirco[[#This Row],[Nom]])&gt;0,1,0)</f>
        <v>1</v>
      </c>
    </row>
    <row r="94" spans="1:14" ht="22.15" customHeight="1" x14ac:dyDescent="0.25">
      <c r="A94" s="179" t="s">
        <v>426</v>
      </c>
      <c r="B94" s="180" t="s">
        <v>482</v>
      </c>
      <c r="C94" s="167">
        <v>87</v>
      </c>
      <c r="D94" s="185"/>
      <c r="E94" s="168" t="s">
        <v>508</v>
      </c>
      <c r="F94" s="175" t="s">
        <v>483</v>
      </c>
      <c r="G94" s="181" t="s">
        <v>479</v>
      </c>
      <c r="H94" s="180" t="s">
        <v>481</v>
      </c>
      <c r="I94" s="177">
        <v>1987.3333333333301</v>
      </c>
      <c r="J94" s="184"/>
      <c r="K94" s="185"/>
      <c r="L94" s="182" t="s">
        <v>481</v>
      </c>
      <c r="M94" s="183" t="s">
        <v>481</v>
      </c>
      <c r="N94" s="149">
        <f>IF(LEN(SyntheseCirco[[#This Row],[Nom]])&gt;0,1,0)</f>
        <v>1</v>
      </c>
    </row>
    <row r="95" spans="1:14" ht="22.15" customHeight="1" x14ac:dyDescent="0.25">
      <c r="A95" s="179" t="s">
        <v>427</v>
      </c>
      <c r="B95" s="180" t="s">
        <v>482</v>
      </c>
      <c r="C95" s="167">
        <v>88</v>
      </c>
      <c r="D95" s="185"/>
      <c r="E95" s="168" t="s">
        <v>509</v>
      </c>
      <c r="F95" s="189"/>
      <c r="G95" s="181" t="s">
        <v>479</v>
      </c>
      <c r="H95" s="180" t="s">
        <v>481</v>
      </c>
      <c r="I95" s="177">
        <v>1983.3333333333301</v>
      </c>
      <c r="J95" s="184"/>
      <c r="K95" s="185"/>
      <c r="L95" s="182" t="s">
        <v>481</v>
      </c>
      <c r="M95" s="183" t="s">
        <v>481</v>
      </c>
      <c r="N95" s="149">
        <f>IF(LEN(SyntheseCirco[[#This Row],[Nom]])&gt;0,1,0)</f>
        <v>1</v>
      </c>
    </row>
    <row r="96" spans="1:14" ht="22.15" customHeight="1" x14ac:dyDescent="0.25">
      <c r="A96" s="179" t="s">
        <v>428</v>
      </c>
      <c r="B96" s="180" t="s">
        <v>482</v>
      </c>
      <c r="C96" s="167">
        <v>89</v>
      </c>
      <c r="D96" s="185"/>
      <c r="E96" s="168" t="s">
        <v>510</v>
      </c>
      <c r="F96" s="189"/>
      <c r="G96" s="181" t="s">
        <v>484</v>
      </c>
      <c r="H96" s="180" t="s">
        <v>480</v>
      </c>
      <c r="I96" s="177">
        <v>1979.3333333333301</v>
      </c>
      <c r="J96" s="184"/>
      <c r="K96" s="185"/>
      <c r="L96" s="182" t="s">
        <v>481</v>
      </c>
      <c r="M96" s="183" t="s">
        <v>481</v>
      </c>
      <c r="N96" s="149">
        <f>IF(LEN(SyntheseCirco[[#This Row],[Nom]])&gt;0,1,0)</f>
        <v>1</v>
      </c>
    </row>
    <row r="97" spans="1:14" ht="22.15" customHeight="1" x14ac:dyDescent="0.25">
      <c r="A97" s="179" t="s">
        <v>429</v>
      </c>
      <c r="B97" s="180" t="s">
        <v>482</v>
      </c>
      <c r="C97" s="167">
        <v>90</v>
      </c>
      <c r="D97" s="185"/>
      <c r="E97" s="168" t="s">
        <v>511</v>
      </c>
      <c r="F97" s="189"/>
      <c r="G97" s="181" t="s">
        <v>479</v>
      </c>
      <c r="H97" s="180" t="s">
        <v>481</v>
      </c>
      <c r="I97" s="177">
        <v>1975.3333333333301</v>
      </c>
      <c r="J97" s="184"/>
      <c r="K97" s="185"/>
      <c r="L97" s="182" t="s">
        <v>481</v>
      </c>
      <c r="M97" s="183" t="s">
        <v>481</v>
      </c>
      <c r="N97" s="149">
        <f>IF(LEN(SyntheseCirco[[#This Row],[Nom]])&gt;0,1,0)</f>
        <v>1</v>
      </c>
    </row>
    <row r="98" spans="1:14" ht="22.15" customHeight="1" x14ac:dyDescent="0.25">
      <c r="A98" s="179" t="s">
        <v>430</v>
      </c>
      <c r="B98" s="180" t="s">
        <v>477</v>
      </c>
      <c r="C98" s="167">
        <v>91</v>
      </c>
      <c r="D98" s="185"/>
      <c r="E98" s="185"/>
      <c r="F98" s="189"/>
      <c r="G98" s="181" t="s">
        <v>479</v>
      </c>
      <c r="H98" s="180" t="s">
        <v>481</v>
      </c>
      <c r="I98" s="177">
        <v>1971.3333333333301</v>
      </c>
      <c r="J98" s="184"/>
      <c r="K98" s="185"/>
      <c r="L98" s="182" t="s">
        <v>481</v>
      </c>
      <c r="M98" s="183" t="s">
        <v>481</v>
      </c>
      <c r="N98" s="149">
        <f>IF(LEN(SyntheseCirco[[#This Row],[Nom]])&gt;0,1,0)</f>
        <v>1</v>
      </c>
    </row>
    <row r="99" spans="1:14" ht="22.15" customHeight="1" x14ac:dyDescent="0.25">
      <c r="A99" s="179" t="s">
        <v>431</v>
      </c>
      <c r="B99" s="180" t="s">
        <v>482</v>
      </c>
      <c r="C99" s="167">
        <v>92</v>
      </c>
      <c r="D99" s="185"/>
      <c r="E99" s="185"/>
      <c r="F99" s="189"/>
      <c r="G99" s="181" t="s">
        <v>479</v>
      </c>
      <c r="H99" s="180" t="s">
        <v>481</v>
      </c>
      <c r="I99" s="177">
        <v>1967.3333333333301</v>
      </c>
      <c r="J99" s="184"/>
      <c r="K99" s="185"/>
      <c r="L99" s="182" t="s">
        <v>485</v>
      </c>
      <c r="M99" s="183" t="s">
        <v>481</v>
      </c>
      <c r="N99" s="149">
        <f>IF(LEN(SyntheseCirco[[#This Row],[Nom]])&gt;0,1,0)</f>
        <v>1</v>
      </c>
    </row>
    <row r="100" spans="1:14" ht="22.15" customHeight="1" x14ac:dyDescent="0.25">
      <c r="A100" s="179" t="s">
        <v>432</v>
      </c>
      <c r="B100" s="180" t="s">
        <v>477</v>
      </c>
      <c r="C100" s="167">
        <v>93</v>
      </c>
      <c r="D100" s="185"/>
      <c r="E100" s="168" t="s">
        <v>504</v>
      </c>
      <c r="F100" s="189"/>
      <c r="G100" s="181" t="s">
        <v>405</v>
      </c>
      <c r="H100" s="180" t="s">
        <v>491</v>
      </c>
      <c r="I100" s="177">
        <v>1963.3333333333301</v>
      </c>
      <c r="J100" s="184"/>
      <c r="K100" s="185"/>
      <c r="L100" s="182" t="s">
        <v>485</v>
      </c>
      <c r="M100" s="190"/>
      <c r="N100" s="149">
        <f>IF(LEN(SyntheseCirco[[#This Row],[Nom]])&gt;0,1,0)</f>
        <v>1</v>
      </c>
    </row>
    <row r="101" spans="1:14" ht="22.15" customHeight="1" x14ac:dyDescent="0.25">
      <c r="A101" s="179" t="s">
        <v>434</v>
      </c>
      <c r="B101" s="180" t="s">
        <v>481</v>
      </c>
      <c r="C101" s="167">
        <v>94</v>
      </c>
      <c r="D101" s="185"/>
      <c r="E101" s="168" t="s">
        <v>505</v>
      </c>
      <c r="F101" s="189"/>
      <c r="G101" s="181" t="s">
        <v>481</v>
      </c>
      <c r="H101" s="180" t="s">
        <v>481</v>
      </c>
      <c r="I101" s="177">
        <v>1959.3333333333301</v>
      </c>
      <c r="J101" s="184"/>
      <c r="K101" s="185"/>
      <c r="L101" s="182" t="s">
        <v>481</v>
      </c>
      <c r="M101" s="183" t="s">
        <v>481</v>
      </c>
      <c r="N101" s="149">
        <f>IF(LEN(SyntheseCirco[[#This Row],[Nom]])&gt;0,1,0)</f>
        <v>1</v>
      </c>
    </row>
    <row r="102" spans="1:14" ht="22.15" customHeight="1" x14ac:dyDescent="0.25">
      <c r="A102" s="179" t="s">
        <v>96</v>
      </c>
      <c r="B102" s="180" t="s">
        <v>477</v>
      </c>
      <c r="C102" s="167">
        <v>95</v>
      </c>
      <c r="D102" s="185"/>
      <c r="E102" s="168" t="s">
        <v>506</v>
      </c>
      <c r="F102" s="189"/>
      <c r="G102" s="181" t="s">
        <v>481</v>
      </c>
      <c r="H102" s="180" t="s">
        <v>480</v>
      </c>
      <c r="I102" s="184"/>
      <c r="J102" s="184"/>
      <c r="K102" s="185"/>
      <c r="L102" s="182" t="s">
        <v>481</v>
      </c>
      <c r="M102" s="183" t="s">
        <v>481</v>
      </c>
      <c r="N102" s="149">
        <f>IF(LEN(SyntheseCirco[[#This Row],[Nom]])&gt;0,1,0)</f>
        <v>1</v>
      </c>
    </row>
    <row r="103" spans="1:14" ht="22.15" customHeight="1" x14ac:dyDescent="0.25">
      <c r="A103" s="179" t="s">
        <v>97</v>
      </c>
      <c r="B103" s="180" t="s">
        <v>477</v>
      </c>
      <c r="C103" s="167">
        <v>96</v>
      </c>
      <c r="D103" s="185"/>
      <c r="E103" s="168" t="s">
        <v>507</v>
      </c>
      <c r="F103" s="189"/>
      <c r="G103" s="181" t="s">
        <v>484</v>
      </c>
      <c r="H103" s="180" t="s">
        <v>480</v>
      </c>
      <c r="I103" s="184"/>
      <c r="J103" s="184"/>
      <c r="K103" s="185"/>
      <c r="L103" s="182" t="s">
        <v>481</v>
      </c>
      <c r="M103" s="183" t="s">
        <v>481</v>
      </c>
      <c r="N103" s="149">
        <f>IF(LEN(SyntheseCirco[[#This Row],[Nom]])&gt;0,1,0)</f>
        <v>1</v>
      </c>
    </row>
    <row r="104" spans="1:14" ht="22.15" customHeight="1" x14ac:dyDescent="0.25">
      <c r="A104" s="179" t="s">
        <v>98</v>
      </c>
      <c r="B104" s="180" t="s">
        <v>477</v>
      </c>
      <c r="C104" s="167">
        <v>97</v>
      </c>
      <c r="D104" s="185"/>
      <c r="E104" s="168" t="s">
        <v>508</v>
      </c>
      <c r="F104" s="189"/>
      <c r="G104" s="181" t="s">
        <v>481</v>
      </c>
      <c r="H104" s="180" t="s">
        <v>481</v>
      </c>
      <c r="I104" s="184"/>
      <c r="J104" s="184"/>
      <c r="K104" s="185"/>
      <c r="L104" s="182" t="s">
        <v>481</v>
      </c>
      <c r="M104" s="183" t="s">
        <v>481</v>
      </c>
      <c r="N104" s="149">
        <f>IF(LEN(SyntheseCirco[[#This Row],[Nom]])&gt;0,1,0)</f>
        <v>1</v>
      </c>
    </row>
    <row r="105" spans="1:14" ht="22.15" customHeight="1" x14ac:dyDescent="0.25">
      <c r="A105" s="179" t="s">
        <v>99</v>
      </c>
      <c r="B105" s="180" t="s">
        <v>477</v>
      </c>
      <c r="C105" s="167">
        <v>98</v>
      </c>
      <c r="D105" s="185"/>
      <c r="E105" s="168" t="s">
        <v>509</v>
      </c>
      <c r="F105" s="189"/>
      <c r="G105" s="181" t="s">
        <v>481</v>
      </c>
      <c r="H105" s="180" t="s">
        <v>481</v>
      </c>
      <c r="I105" s="184"/>
      <c r="J105" s="184"/>
      <c r="K105" s="185"/>
      <c r="L105" s="182" t="s">
        <v>481</v>
      </c>
      <c r="M105" s="183" t="s">
        <v>481</v>
      </c>
      <c r="N105" s="149">
        <f>IF(LEN(SyntheseCirco[[#This Row],[Nom]])&gt;0,1,0)</f>
        <v>1</v>
      </c>
    </row>
    <row r="106" spans="1:14" ht="22.15" customHeight="1" x14ac:dyDescent="0.25">
      <c r="A106" s="179" t="s">
        <v>100</v>
      </c>
      <c r="B106" s="180" t="s">
        <v>477</v>
      </c>
      <c r="C106" s="185"/>
      <c r="D106" s="185"/>
      <c r="E106" s="168" t="s">
        <v>510</v>
      </c>
      <c r="F106" s="189"/>
      <c r="G106" s="181" t="s">
        <v>481</v>
      </c>
      <c r="H106" s="180" t="s">
        <v>491</v>
      </c>
      <c r="I106" s="184"/>
      <c r="J106" s="184"/>
      <c r="K106" s="185"/>
      <c r="L106" s="182" t="s">
        <v>481</v>
      </c>
      <c r="M106" s="183" t="s">
        <v>481</v>
      </c>
      <c r="N106" s="149">
        <f>IF(LEN(SyntheseCirco[[#This Row],[Nom]])&gt;0,1,0)</f>
        <v>0</v>
      </c>
    </row>
    <row r="107" spans="1:14" ht="22.15" customHeight="1" x14ac:dyDescent="0.25">
      <c r="A107" s="179" t="s">
        <v>101</v>
      </c>
      <c r="B107" s="180" t="s">
        <v>482</v>
      </c>
      <c r="C107" s="185"/>
      <c r="D107" s="185"/>
      <c r="E107" s="168" t="s">
        <v>511</v>
      </c>
      <c r="F107" s="175" t="s">
        <v>490</v>
      </c>
      <c r="G107" s="181" t="s">
        <v>481</v>
      </c>
      <c r="H107" s="180" t="s">
        <v>481</v>
      </c>
      <c r="I107" s="184"/>
      <c r="J107" s="184"/>
      <c r="K107" s="185"/>
      <c r="L107" s="182" t="s">
        <v>481</v>
      </c>
      <c r="M107" s="183" t="s">
        <v>481</v>
      </c>
      <c r="N107" s="149">
        <f>IF(LEN(SyntheseCirco[[#This Row],[Nom]])&gt;0,1,0)</f>
        <v>0</v>
      </c>
    </row>
    <row r="108" spans="1:14" ht="22.15" customHeight="1" x14ac:dyDescent="0.25">
      <c r="A108" s="179" t="s">
        <v>102</v>
      </c>
      <c r="B108" s="180" t="s">
        <v>477</v>
      </c>
      <c r="C108" s="185"/>
      <c r="D108" s="185"/>
      <c r="E108" s="178" t="s">
        <v>5</v>
      </c>
      <c r="F108" s="175" t="s">
        <v>478</v>
      </c>
      <c r="G108" s="181" t="s">
        <v>481</v>
      </c>
      <c r="H108" s="180" t="s">
        <v>480</v>
      </c>
      <c r="I108" s="184"/>
      <c r="J108" s="184"/>
      <c r="K108" s="185"/>
      <c r="L108" s="182" t="s">
        <v>481</v>
      </c>
      <c r="M108" s="183" t="s">
        <v>481</v>
      </c>
      <c r="N108" s="149">
        <f>IF(LEN(SyntheseCirco[[#This Row],[Nom]])&gt;0,1,0)</f>
        <v>0</v>
      </c>
    </row>
    <row r="109" spans="1:14" ht="21.6" customHeight="1" x14ac:dyDescent="0.25">
      <c r="A109" s="179" t="s">
        <v>103</v>
      </c>
      <c r="B109" s="180" t="s">
        <v>481</v>
      </c>
      <c r="C109" s="178" t="s">
        <v>481</v>
      </c>
      <c r="D109" s="178" t="s">
        <v>481</v>
      </c>
      <c r="E109" s="178" t="s">
        <v>5</v>
      </c>
      <c r="F109" s="175" t="s">
        <v>481</v>
      </c>
      <c r="G109" s="181" t="s">
        <v>481</v>
      </c>
      <c r="H109" s="180" t="s">
        <v>481</v>
      </c>
      <c r="I109" s="177" t="s">
        <v>481</v>
      </c>
      <c r="J109" s="177" t="s">
        <v>481</v>
      </c>
      <c r="K109" s="185"/>
      <c r="L109" s="182" t="s">
        <v>481</v>
      </c>
      <c r="M109" s="183" t="s">
        <v>481</v>
      </c>
      <c r="N109" s="149">
        <f>IF(LEN(SyntheseCirco[[#This Row],[Nom]])&gt;0,1,0)</f>
        <v>0</v>
      </c>
    </row>
    <row r="110" spans="1:14" ht="22.15" customHeight="1" x14ac:dyDescent="0.25">
      <c r="A110" s="179" t="s">
        <v>104</v>
      </c>
      <c r="B110" s="190"/>
      <c r="C110" s="185"/>
      <c r="D110" s="185"/>
      <c r="E110" s="185"/>
      <c r="F110" s="189"/>
      <c r="G110" s="192"/>
      <c r="H110" s="190"/>
      <c r="I110" s="184"/>
      <c r="J110" s="184"/>
      <c r="K110" s="185"/>
      <c r="L110" s="192"/>
      <c r="M110" s="190"/>
      <c r="N110" s="149">
        <f>IF(LEN(SyntheseCirco[[#This Row],[Nom]])&gt;0,1,0)</f>
        <v>0</v>
      </c>
    </row>
    <row r="111" spans="1:14" ht="29.25" thickBot="1" x14ac:dyDescent="0.3">
      <c r="A111" s="230" t="s">
        <v>502</v>
      </c>
      <c r="B111" s="231"/>
      <c r="C111" s="160">
        <f>_xlfn.AGGREGATE(3,7,C8:C110)</f>
        <v>99</v>
      </c>
      <c r="D111" s="232" t="s">
        <v>117</v>
      </c>
      <c r="E111" s="233"/>
      <c r="F111" s="161"/>
      <c r="G111" s="234" t="s">
        <v>503</v>
      </c>
      <c r="H111" s="235"/>
      <c r="I111" s="162">
        <f>_xlfn.AGGREGATE(3,7,I8:I110)</f>
        <v>47</v>
      </c>
      <c r="J111" s="163" t="s">
        <v>501</v>
      </c>
      <c r="K111" s="164">
        <f>_xlfn.AGGREGATE(3,1,K8:K110)</f>
        <v>0</v>
      </c>
      <c r="L111" s="236"/>
      <c r="M111" s="237"/>
    </row>
    <row r="112" spans="1:14" ht="29.25" thickBot="1" x14ac:dyDescent="0.3">
      <c r="A112" s="222" t="s">
        <v>499</v>
      </c>
      <c r="B112" s="223"/>
      <c r="C112" s="145">
        <f>SUMPRODUCT(N(C8:C110&lt;&gt;""))</f>
        <v>98</v>
      </c>
      <c r="D112" s="224" t="s">
        <v>117</v>
      </c>
      <c r="E112" s="225"/>
      <c r="F112" s="141"/>
      <c r="G112" s="226" t="s">
        <v>500</v>
      </c>
      <c r="H112" s="227"/>
      <c r="I112" s="144">
        <f>SUMPRODUCT(N(I8:I110&lt;&gt;""))</f>
        <v>46</v>
      </c>
      <c r="J112" s="142" t="s">
        <v>501</v>
      </c>
      <c r="K112" s="143">
        <f>SUMPRODUCT(N(K8:K110&lt;&gt;""))</f>
        <v>0</v>
      </c>
      <c r="L112" s="228"/>
      <c r="M112" s="229"/>
    </row>
    <row r="113" spans="1:13" x14ac:dyDescent="0.25">
      <c r="A113" s="91"/>
      <c r="B113" s="76"/>
      <c r="C113" s="82">
        <f>COUNTA(C8:C110)</f>
        <v>99</v>
      </c>
      <c r="D113" s="82"/>
      <c r="E113" s="83"/>
      <c r="F113" s="84"/>
      <c r="G113" s="75"/>
      <c r="H113" s="75"/>
      <c r="I113" s="85"/>
      <c r="J113" s="85"/>
      <c r="K113" s="83"/>
      <c r="L113" s="75"/>
      <c r="M113" s="81"/>
    </row>
    <row r="114" spans="1:13" x14ac:dyDescent="0.25">
      <c r="A114" s="27"/>
      <c r="B114" s="57"/>
      <c r="C114" s="147">
        <f>SUBTOTAL(9,SyntheseCirco[Colonne1])</f>
        <v>98</v>
      </c>
      <c r="D114" s="57"/>
      <c r="E114" s="57"/>
      <c r="F114" s="57"/>
      <c r="G114" s="57"/>
      <c r="H114" s="57"/>
      <c r="I114" s="57"/>
      <c r="J114" s="57"/>
      <c r="K114" s="57"/>
      <c r="L114" s="57"/>
      <c r="M114" s="57"/>
    </row>
    <row r="115" spans="1:13" x14ac:dyDescent="0.25">
      <c r="A115" s="27"/>
      <c r="B115" s="57"/>
      <c r="C115" s="57"/>
      <c r="D115" s="57"/>
      <c r="E115" s="57"/>
      <c r="F115" s="57"/>
      <c r="G115" s="57"/>
      <c r="H115" s="57"/>
      <c r="I115" s="57"/>
      <c r="J115" s="57"/>
      <c r="K115" s="57"/>
      <c r="L115" s="57"/>
      <c r="M115" s="57"/>
    </row>
    <row r="116" spans="1:13" x14ac:dyDescent="0.25">
      <c r="A116" s="27"/>
      <c r="B116" s="57"/>
      <c r="C116" s="57"/>
      <c r="D116" s="57"/>
      <c r="E116" s="57"/>
      <c r="F116" s="57"/>
      <c r="G116" s="57"/>
      <c r="H116" s="57"/>
      <c r="I116" s="57"/>
      <c r="J116" s="57"/>
      <c r="K116" s="57"/>
      <c r="L116" s="57"/>
      <c r="M116" s="57"/>
    </row>
    <row r="117" spans="1:13" x14ac:dyDescent="0.25">
      <c r="A117" s="27"/>
      <c r="B117" s="57"/>
      <c r="D117" s="86"/>
      <c r="E117" s="87"/>
      <c r="F117" s="86"/>
      <c r="G117" s="86"/>
      <c r="H117" s="86"/>
      <c r="I117" s="86"/>
      <c r="J117" s="86"/>
      <c r="K117" s="57"/>
      <c r="L117" s="57"/>
      <c r="M117" s="57"/>
    </row>
    <row r="118" spans="1:13" x14ac:dyDescent="0.25">
      <c r="A118" s="27"/>
      <c r="B118" s="57"/>
      <c r="C118" s="57"/>
      <c r="D118" s="86"/>
      <c r="E118" s="86"/>
      <c r="F118" s="86"/>
      <c r="G118" s="86"/>
      <c r="H118" s="86"/>
      <c r="I118" s="86"/>
      <c r="J118" s="86"/>
      <c r="K118" s="57"/>
      <c r="L118" s="57"/>
      <c r="M118" s="57"/>
    </row>
    <row r="119" spans="1:13" x14ac:dyDescent="0.25">
      <c r="A119" s="27"/>
      <c r="B119" s="57"/>
      <c r="C119" s="57"/>
      <c r="D119" s="86"/>
      <c r="E119" s="86"/>
      <c r="F119" s="86"/>
      <c r="G119" s="86"/>
      <c r="H119" s="86"/>
      <c r="I119" s="86"/>
      <c r="J119" s="86"/>
      <c r="K119" s="57"/>
      <c r="L119" s="57"/>
      <c r="M119" s="57"/>
    </row>
    <row r="120" spans="1:13" x14ac:dyDescent="0.25">
      <c r="A120" s="27"/>
      <c r="B120" s="3"/>
      <c r="C120" s="3"/>
      <c r="D120" s="93"/>
      <c r="E120" s="93"/>
      <c r="F120" s="93"/>
      <c r="G120" s="93"/>
      <c r="H120" s="93"/>
      <c r="I120" s="93"/>
      <c r="J120" s="93"/>
      <c r="K120" s="3"/>
      <c r="L120" s="3"/>
      <c r="M120" s="3"/>
    </row>
    <row r="121" spans="1:13" x14ac:dyDescent="0.25">
      <c r="A121" s="27"/>
      <c r="B121" s="3"/>
      <c r="C121" s="3"/>
      <c r="D121" s="93"/>
      <c r="E121" s="93"/>
      <c r="F121" s="93"/>
      <c r="G121" s="93"/>
      <c r="H121" s="93"/>
      <c r="I121" s="93"/>
      <c r="J121" s="93"/>
      <c r="K121" s="3"/>
      <c r="L121" s="3"/>
      <c r="M121" s="3"/>
    </row>
    <row r="122" spans="1:13" x14ac:dyDescent="0.25">
      <c r="A122" s="27"/>
      <c r="B122" s="3"/>
      <c r="C122" s="3"/>
      <c r="D122" s="93"/>
      <c r="E122" s="93"/>
      <c r="F122" s="93"/>
      <c r="G122" s="93"/>
      <c r="H122" s="93"/>
      <c r="I122" s="93"/>
      <c r="J122" s="93"/>
      <c r="K122" s="3"/>
      <c r="L122" s="3"/>
      <c r="M122" s="3"/>
    </row>
    <row r="123" spans="1:13" x14ac:dyDescent="0.25">
      <c r="A123" s="27"/>
      <c r="B123" s="3"/>
      <c r="C123" s="3"/>
      <c r="D123" s="93"/>
      <c r="E123" s="93"/>
      <c r="F123" s="93"/>
      <c r="G123" s="93"/>
      <c r="H123" s="93"/>
      <c r="I123" s="93"/>
      <c r="J123" s="93"/>
      <c r="K123" s="3"/>
      <c r="L123" s="3"/>
      <c r="M123" s="3"/>
    </row>
    <row r="124" spans="1:13" x14ac:dyDescent="0.25">
      <c r="D124" s="94"/>
      <c r="E124" s="94"/>
      <c r="F124" s="94"/>
      <c r="G124" s="94"/>
      <c r="H124" s="94"/>
      <c r="I124" s="94"/>
      <c r="J124" s="94"/>
    </row>
    <row r="125" spans="1:13" x14ac:dyDescent="0.25">
      <c r="D125" s="94"/>
      <c r="E125" s="94"/>
      <c r="F125" s="94"/>
      <c r="G125" s="94"/>
      <c r="H125" s="94"/>
      <c r="I125" s="94"/>
      <c r="J125" s="94"/>
    </row>
    <row r="126" spans="1:13" x14ac:dyDescent="0.25">
      <c r="D126" s="94"/>
      <c r="E126" s="94"/>
      <c r="F126" s="94"/>
      <c r="G126" s="94"/>
      <c r="H126" s="94"/>
      <c r="I126" s="94"/>
      <c r="J126" s="94"/>
    </row>
    <row r="127" spans="1:13" x14ac:dyDescent="0.25">
      <c r="D127" s="94"/>
      <c r="E127" s="94"/>
      <c r="F127" s="94"/>
      <c r="G127" s="94"/>
      <c r="H127" s="94"/>
      <c r="I127" s="94"/>
      <c r="J127" s="94"/>
    </row>
  </sheetData>
  <sheetProtection sort="0" autoFilter="0"/>
  <mergeCells count="22">
    <mergeCell ref="L5:L6"/>
    <mergeCell ref="A5:A6"/>
    <mergeCell ref="E5:E6"/>
    <mergeCell ref="H5:H6"/>
    <mergeCell ref="B5:B6"/>
    <mergeCell ref="C5:D5"/>
    <mergeCell ref="M5:M6"/>
    <mergeCell ref="K5:K6"/>
    <mergeCell ref="C2:M2"/>
    <mergeCell ref="B3:G3"/>
    <mergeCell ref="A112:B112"/>
    <mergeCell ref="D112:E112"/>
    <mergeCell ref="G112:H112"/>
    <mergeCell ref="L112:M112"/>
    <mergeCell ref="A111:B111"/>
    <mergeCell ref="D111:E111"/>
    <mergeCell ref="G111:H111"/>
    <mergeCell ref="L111:M111"/>
    <mergeCell ref="I5:I6"/>
    <mergeCell ref="J5:J6"/>
    <mergeCell ref="F5:F6"/>
    <mergeCell ref="G5:G6"/>
  </mergeCells>
  <hyperlinks>
    <hyperlink ref="A8" location="'Fiche 1'!A1" display="'Fiche 1'!A1" xr:uid="{00000000-0004-0000-0100-000000000000}"/>
    <hyperlink ref="A9" location="'Fiche 2'!A1" display="'Fiche 2'!A1" xr:uid="{00000000-0004-0000-0100-000001000000}"/>
    <hyperlink ref="A10" location="'Fiche 3'!A1" display="'Fiche 3'!A1" xr:uid="{00000000-0004-0000-0100-000002000000}"/>
  </hyperlinks>
  <pageMargins left="0" right="0" top="0.55118110236220474" bottom="0.74803149606299213" header="0.31496062992125984" footer="0.31496062992125984"/>
  <pageSetup paperSize="8" scale="47" orientation="landscape" r:id="rId1"/>
  <headerFooter>
    <oddHeader>&amp;LInspection de Tsingoni</oddHeader>
    <oddFooter>&amp;R&amp;"-,Italique"&amp;9BESSEAU Bruno I.A.I de Tsingoni</oddFoot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CF212D-B8CC-40A9-A1BE-FB3C3C58B08C}">
  <sheetPr>
    <tabColor rgb="FF7030A0"/>
    <pageSetUpPr fitToPage="1"/>
  </sheetPr>
  <dimension ref="A2:N127"/>
  <sheetViews>
    <sheetView showGridLines="0" zoomScale="70" zoomScaleNormal="70" zoomScalePageLayoutView="70" workbookViewId="0">
      <selection activeCell="B10" sqref="B10"/>
    </sheetView>
  </sheetViews>
  <sheetFormatPr baseColWidth="10" defaultColWidth="11.42578125" defaultRowHeight="15" x14ac:dyDescent="0.25"/>
  <cols>
    <col min="1" max="1" width="7" style="104" customWidth="1"/>
    <col min="2" max="2" width="6.28515625" style="1" customWidth="1"/>
    <col min="3" max="3" width="23.85546875" style="1" customWidth="1"/>
    <col min="4" max="4" width="20.85546875" style="1" customWidth="1"/>
    <col min="5" max="5" width="20.140625" style="1" customWidth="1"/>
    <col min="6" max="6" width="10.85546875" style="1" customWidth="1"/>
    <col min="7" max="7" width="13.85546875" style="1" customWidth="1"/>
    <col min="8" max="8" width="13.28515625" style="1" customWidth="1"/>
    <col min="9" max="9" width="12.85546875" style="1" customWidth="1"/>
    <col min="10" max="10" width="14.140625" style="1" customWidth="1"/>
    <col min="11" max="11" width="37.85546875" style="1" customWidth="1"/>
    <col min="12" max="12" width="10.85546875" style="1" customWidth="1"/>
    <col min="13" max="13" width="14.140625" style="1" customWidth="1"/>
    <col min="14" max="16384" width="11.42578125" style="1"/>
  </cols>
  <sheetData>
    <row r="2" spans="1:14" ht="50.1" customHeight="1" x14ac:dyDescent="0.25">
      <c r="A2" s="103"/>
      <c r="B2" s="4"/>
      <c r="C2" s="220" t="s">
        <v>512</v>
      </c>
      <c r="D2" s="220"/>
      <c r="E2" s="220"/>
      <c r="F2" s="220"/>
      <c r="G2" s="220"/>
      <c r="H2" s="220"/>
      <c r="I2" s="220"/>
      <c r="J2" s="220"/>
      <c r="K2" s="220"/>
      <c r="L2" s="220"/>
      <c r="M2" s="220"/>
    </row>
    <row r="3" spans="1:14" ht="33" customHeight="1" x14ac:dyDescent="0.25">
      <c r="A3" s="103"/>
      <c r="B3" s="221"/>
      <c r="C3" s="221"/>
      <c r="D3" s="221"/>
      <c r="E3" s="221"/>
      <c r="F3" s="221"/>
      <c r="G3" s="221"/>
      <c r="H3" s="88"/>
      <c r="I3" s="88"/>
      <c r="J3" s="88"/>
      <c r="M3" s="140" t="s">
        <v>118</v>
      </c>
    </row>
    <row r="4" spans="1:14" ht="10.35" customHeight="1" thickBot="1" x14ac:dyDescent="0.3">
      <c r="A4" s="103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4" ht="32.25" customHeight="1" x14ac:dyDescent="0.25">
      <c r="A5" s="246" t="s">
        <v>107</v>
      </c>
      <c r="B5" s="251" t="s">
        <v>360</v>
      </c>
      <c r="C5" s="253" t="s">
        <v>117</v>
      </c>
      <c r="D5" s="254"/>
      <c r="E5" s="248" t="s">
        <v>348</v>
      </c>
      <c r="F5" s="242" t="s">
        <v>114</v>
      </c>
      <c r="G5" s="242" t="s">
        <v>115</v>
      </c>
      <c r="H5" s="242" t="s">
        <v>359</v>
      </c>
      <c r="I5" s="238" t="s">
        <v>92</v>
      </c>
      <c r="J5" s="240" t="s">
        <v>93</v>
      </c>
      <c r="K5" s="218"/>
      <c r="L5" s="244"/>
      <c r="M5" s="216"/>
    </row>
    <row r="6" spans="1:14" ht="30" customHeight="1" thickBot="1" x14ac:dyDescent="0.3">
      <c r="A6" s="247"/>
      <c r="B6" s="252"/>
      <c r="C6" s="90" t="s">
        <v>94</v>
      </c>
      <c r="D6" s="89" t="s">
        <v>95</v>
      </c>
      <c r="E6" s="249"/>
      <c r="F6" s="243"/>
      <c r="G6" s="243"/>
      <c r="H6" s="250"/>
      <c r="I6" s="239"/>
      <c r="J6" s="241"/>
      <c r="K6" s="219"/>
      <c r="L6" s="245"/>
      <c r="M6" s="217"/>
    </row>
    <row r="7" spans="1:14" s="2" customFormat="1" ht="14.65" customHeight="1" thickBot="1" x14ac:dyDescent="0.3">
      <c r="A7" s="150" t="s">
        <v>375</v>
      </c>
      <c r="B7" s="151" t="s">
        <v>459</v>
      </c>
      <c r="C7" s="151" t="s">
        <v>94</v>
      </c>
      <c r="D7" s="152" t="s">
        <v>95</v>
      </c>
      <c r="E7" s="153" t="s">
        <v>460</v>
      </c>
      <c r="F7" s="154" t="s">
        <v>114</v>
      </c>
      <c r="G7" s="155" t="s">
        <v>115</v>
      </c>
      <c r="H7" s="151" t="s">
        <v>359</v>
      </c>
      <c r="I7" s="156" t="s">
        <v>461</v>
      </c>
      <c r="J7" s="157" t="s">
        <v>93</v>
      </c>
      <c r="K7" s="153" t="s">
        <v>361</v>
      </c>
      <c r="L7" s="158" t="s">
        <v>462</v>
      </c>
      <c r="M7" s="159" t="s">
        <v>116</v>
      </c>
      <c r="N7" s="146" t="s">
        <v>525</v>
      </c>
    </row>
    <row r="8" spans="1:14" s="2" customFormat="1" ht="22.15" customHeight="1" x14ac:dyDescent="0.25">
      <c r="A8" s="165" t="s">
        <v>96</v>
      </c>
      <c r="B8" s="166" t="s">
        <v>477</v>
      </c>
      <c r="C8" s="167">
        <v>1</v>
      </c>
      <c r="D8" s="191"/>
      <c r="E8" s="168" t="s">
        <v>504</v>
      </c>
      <c r="F8" s="169" t="s">
        <v>478</v>
      </c>
      <c r="G8" s="170" t="s">
        <v>479</v>
      </c>
      <c r="H8" s="166" t="s">
        <v>480</v>
      </c>
      <c r="I8" s="171">
        <v>202</v>
      </c>
      <c r="J8" s="184"/>
      <c r="K8" s="185"/>
      <c r="L8" s="187"/>
      <c r="M8" s="188"/>
      <c r="N8" s="148">
        <f>IF(LEN(SyntheseCirco4[[#This Row],[Nom]])&gt;0,1,0)</f>
        <v>1</v>
      </c>
    </row>
    <row r="9" spans="1:14" s="2" customFormat="1" ht="22.15" customHeight="1" x14ac:dyDescent="0.25">
      <c r="A9" s="165" t="s">
        <v>97</v>
      </c>
      <c r="B9" s="166" t="s">
        <v>477</v>
      </c>
      <c r="C9" s="167">
        <v>2</v>
      </c>
      <c r="D9" s="191"/>
      <c r="E9" s="168" t="s">
        <v>505</v>
      </c>
      <c r="F9" s="169" t="s">
        <v>478</v>
      </c>
      <c r="G9" s="170" t="s">
        <v>479</v>
      </c>
      <c r="H9" s="166" t="s">
        <v>480</v>
      </c>
      <c r="I9" s="171">
        <v>20</v>
      </c>
      <c r="J9" s="184"/>
      <c r="K9" s="185"/>
      <c r="L9" s="187"/>
      <c r="M9" s="188"/>
      <c r="N9" s="148">
        <f>IF(LEN(SyntheseCirco4[[#This Row],[Nom]])&gt;0,1,0)</f>
        <v>1</v>
      </c>
    </row>
    <row r="10" spans="1:14" s="2" customFormat="1" ht="22.15" customHeight="1" x14ac:dyDescent="0.25">
      <c r="A10" s="165" t="s">
        <v>98</v>
      </c>
      <c r="B10" s="166" t="s">
        <v>482</v>
      </c>
      <c r="C10" s="167">
        <v>3</v>
      </c>
      <c r="D10" s="191"/>
      <c r="E10" s="168" t="s">
        <v>506</v>
      </c>
      <c r="F10" s="169" t="s">
        <v>483</v>
      </c>
      <c r="G10" s="170" t="s">
        <v>484</v>
      </c>
      <c r="H10" s="166" t="s">
        <v>480</v>
      </c>
      <c r="I10" s="171">
        <v>202</v>
      </c>
      <c r="J10" s="184"/>
      <c r="K10" s="185"/>
      <c r="L10" s="187"/>
      <c r="M10" s="188"/>
      <c r="N10" s="148">
        <f>IF(LEN(SyntheseCirco4[[#This Row],[Nom]])&gt;0,1,0)</f>
        <v>1</v>
      </c>
    </row>
    <row r="11" spans="1:14" s="2" customFormat="1" ht="22.15" customHeight="1" x14ac:dyDescent="0.25">
      <c r="A11" s="165" t="s">
        <v>99</v>
      </c>
      <c r="B11" s="166" t="s">
        <v>477</v>
      </c>
      <c r="C11" s="167">
        <v>4</v>
      </c>
      <c r="D11" s="191"/>
      <c r="E11" s="168" t="s">
        <v>507</v>
      </c>
      <c r="F11" s="169" t="s">
        <v>483</v>
      </c>
      <c r="G11" s="170" t="s">
        <v>479</v>
      </c>
      <c r="H11" s="166" t="s">
        <v>480</v>
      </c>
      <c r="I11" s="171">
        <v>302020</v>
      </c>
      <c r="J11" s="184"/>
      <c r="K11" s="185"/>
      <c r="L11" s="187"/>
      <c r="M11" s="188"/>
      <c r="N11" s="148">
        <f>IF(LEN(SyntheseCirco4[[#This Row],[Nom]])&gt;0,1,0)</f>
        <v>1</v>
      </c>
    </row>
    <row r="12" spans="1:14" s="2" customFormat="1" ht="22.15" customHeight="1" x14ac:dyDescent="0.25">
      <c r="A12" s="165" t="s">
        <v>100</v>
      </c>
      <c r="B12" s="166" t="s">
        <v>477</v>
      </c>
      <c r="C12" s="167">
        <v>5</v>
      </c>
      <c r="D12" s="191"/>
      <c r="E12" s="168" t="s">
        <v>508</v>
      </c>
      <c r="F12" s="169" t="s">
        <v>483</v>
      </c>
      <c r="G12" s="170" t="s">
        <v>479</v>
      </c>
      <c r="H12" s="166" t="s">
        <v>480</v>
      </c>
      <c r="I12" s="184"/>
      <c r="J12" s="184"/>
      <c r="K12" s="185"/>
      <c r="L12" s="187"/>
      <c r="M12" s="188"/>
      <c r="N12" s="148">
        <f>IF(LEN(SyntheseCirco4[[#This Row],[Nom]])&gt;0,1,0)</f>
        <v>1</v>
      </c>
    </row>
    <row r="13" spans="1:14" s="2" customFormat="1" ht="22.15" customHeight="1" x14ac:dyDescent="0.25">
      <c r="A13" s="165" t="s">
        <v>101</v>
      </c>
      <c r="B13" s="166" t="s">
        <v>477</v>
      </c>
      <c r="C13" s="167">
        <v>6</v>
      </c>
      <c r="D13" s="191"/>
      <c r="E13" s="168" t="s">
        <v>509</v>
      </c>
      <c r="F13" s="169" t="s">
        <v>483</v>
      </c>
      <c r="G13" s="170" t="s">
        <v>479</v>
      </c>
      <c r="H13" s="166" t="s">
        <v>480</v>
      </c>
      <c r="I13" s="184"/>
      <c r="J13" s="184"/>
      <c r="K13" s="185"/>
      <c r="L13" s="187"/>
      <c r="M13" s="188"/>
      <c r="N13" s="148">
        <f>IF(LEN(SyntheseCirco4[[#This Row],[Nom]])&gt;0,1,0)</f>
        <v>1</v>
      </c>
    </row>
    <row r="14" spans="1:14" s="2" customFormat="1" ht="22.15" customHeight="1" x14ac:dyDescent="0.25">
      <c r="A14" s="165" t="s">
        <v>102</v>
      </c>
      <c r="B14" s="166" t="s">
        <v>482</v>
      </c>
      <c r="C14" s="167">
        <v>7</v>
      </c>
      <c r="D14" s="191"/>
      <c r="E14" s="168" t="s">
        <v>510</v>
      </c>
      <c r="F14" s="169" t="s">
        <v>483</v>
      </c>
      <c r="G14" s="170" t="s">
        <v>479</v>
      </c>
      <c r="H14" s="166" t="s">
        <v>480</v>
      </c>
      <c r="I14" s="184"/>
      <c r="J14" s="184"/>
      <c r="K14" s="185"/>
      <c r="L14" s="187"/>
      <c r="M14" s="188"/>
      <c r="N14" s="148">
        <f>IF(LEN(SyntheseCirco4[[#This Row],[Nom]])&gt;0,1,0)</f>
        <v>1</v>
      </c>
    </row>
    <row r="15" spans="1:14" s="2" customFormat="1" ht="22.15" customHeight="1" x14ac:dyDescent="0.25">
      <c r="A15" s="165" t="s">
        <v>103</v>
      </c>
      <c r="B15" s="166" t="s">
        <v>477</v>
      </c>
      <c r="C15" s="167">
        <v>8</v>
      </c>
      <c r="D15" s="191"/>
      <c r="E15" s="168" t="s">
        <v>511</v>
      </c>
      <c r="F15" s="169" t="s">
        <v>486</v>
      </c>
      <c r="G15" s="187"/>
      <c r="H15" s="188"/>
      <c r="I15" s="171">
        <v>20202</v>
      </c>
      <c r="J15" s="184"/>
      <c r="K15" s="185"/>
      <c r="L15" s="187"/>
      <c r="M15" s="188"/>
      <c r="N15" s="148">
        <f>IF(LEN(SyntheseCirco4[[#This Row],[Nom]])&gt;0,1,0)</f>
        <v>1</v>
      </c>
    </row>
    <row r="16" spans="1:14" s="2" customFormat="1" ht="22.15" customHeight="1" x14ac:dyDescent="0.25">
      <c r="A16" s="165" t="s">
        <v>104</v>
      </c>
      <c r="B16" s="188"/>
      <c r="C16" s="167">
        <v>9</v>
      </c>
      <c r="D16" s="191"/>
      <c r="E16" s="185"/>
      <c r="F16" s="189"/>
      <c r="G16" s="187"/>
      <c r="H16" s="188"/>
      <c r="I16" s="184"/>
      <c r="J16" s="184"/>
      <c r="K16" s="185"/>
      <c r="L16" s="187"/>
      <c r="M16" s="188"/>
      <c r="N16" s="148">
        <f>IF(LEN(SyntheseCirco4[[#This Row],[Nom]])&gt;0,1,0)</f>
        <v>1</v>
      </c>
    </row>
    <row r="17" spans="1:14" s="2" customFormat="1" ht="22.15" customHeight="1" x14ac:dyDescent="0.25">
      <c r="A17" s="165" t="s">
        <v>96</v>
      </c>
      <c r="B17" s="166" t="s">
        <v>477</v>
      </c>
      <c r="C17" s="167">
        <v>10</v>
      </c>
      <c r="D17" s="191"/>
      <c r="E17" s="185"/>
      <c r="F17" s="169" t="s">
        <v>483</v>
      </c>
      <c r="G17" s="187"/>
      <c r="H17" s="188"/>
      <c r="I17" s="171">
        <v>10101</v>
      </c>
      <c r="J17" s="184"/>
      <c r="K17" s="185"/>
      <c r="L17" s="187"/>
      <c r="M17" s="188"/>
      <c r="N17" s="148">
        <f>IF(LEN(SyntheseCirco4[[#This Row],[Nom]])&gt;0,1,0)</f>
        <v>1</v>
      </c>
    </row>
    <row r="18" spans="1:14" s="2" customFormat="1" ht="22.15" customHeight="1" x14ac:dyDescent="0.25">
      <c r="A18" s="165" t="s">
        <v>97</v>
      </c>
      <c r="B18" s="166" t="s">
        <v>477</v>
      </c>
      <c r="C18" s="167">
        <v>11</v>
      </c>
      <c r="D18" s="191"/>
      <c r="E18" s="168" t="s">
        <v>504</v>
      </c>
      <c r="F18" s="169" t="s">
        <v>478</v>
      </c>
      <c r="G18" s="187"/>
      <c r="H18" s="188"/>
      <c r="I18" s="171">
        <v>2030202</v>
      </c>
      <c r="J18" s="184"/>
      <c r="K18" s="185"/>
      <c r="L18" s="187"/>
      <c r="M18" s="188"/>
      <c r="N18" s="148">
        <f>IF(LEN(SyntheseCirco4[[#This Row],[Nom]])&gt;0,1,0)</f>
        <v>1</v>
      </c>
    </row>
    <row r="19" spans="1:14" s="2" customFormat="1" ht="22.15" customHeight="1" x14ac:dyDescent="0.25">
      <c r="A19" s="165" t="s">
        <v>98</v>
      </c>
      <c r="B19" s="174" t="s">
        <v>477</v>
      </c>
      <c r="C19" s="167">
        <v>12</v>
      </c>
      <c r="D19" s="191"/>
      <c r="E19" s="168" t="s">
        <v>505</v>
      </c>
      <c r="F19" s="175" t="s">
        <v>483</v>
      </c>
      <c r="G19" s="187"/>
      <c r="H19" s="174" t="s">
        <v>480</v>
      </c>
      <c r="I19" s="186"/>
      <c r="J19" s="184"/>
      <c r="K19" s="185"/>
      <c r="L19" s="187"/>
      <c r="M19" s="188"/>
      <c r="N19" s="148">
        <f>IF(LEN(SyntheseCirco4[[#This Row],[Nom]])&gt;0,1,0)</f>
        <v>1</v>
      </c>
    </row>
    <row r="20" spans="1:14" s="2" customFormat="1" ht="22.15" customHeight="1" x14ac:dyDescent="0.25">
      <c r="A20" s="165" t="s">
        <v>99</v>
      </c>
      <c r="B20" s="174" t="s">
        <v>482</v>
      </c>
      <c r="C20" s="167">
        <v>13</v>
      </c>
      <c r="D20" s="191"/>
      <c r="E20" s="168" t="s">
        <v>506</v>
      </c>
      <c r="F20" s="175" t="s">
        <v>483</v>
      </c>
      <c r="G20" s="176" t="s">
        <v>405</v>
      </c>
      <c r="H20" s="188"/>
      <c r="I20" s="177">
        <v>252513</v>
      </c>
      <c r="J20" s="184"/>
      <c r="K20" s="185"/>
      <c r="L20" s="187"/>
      <c r="M20" s="188"/>
      <c r="N20" s="148">
        <f>IF(LEN(SyntheseCirco4[[#This Row],[Nom]])&gt;0,1,0)</f>
        <v>1</v>
      </c>
    </row>
    <row r="21" spans="1:14" s="2" customFormat="1" ht="22.15" customHeight="1" x14ac:dyDescent="0.25">
      <c r="A21" s="165" t="s">
        <v>100</v>
      </c>
      <c r="B21" s="174" t="s">
        <v>477</v>
      </c>
      <c r="C21" s="167">
        <v>14</v>
      </c>
      <c r="D21" s="191"/>
      <c r="E21" s="168" t="s">
        <v>507</v>
      </c>
      <c r="F21" s="175" t="s">
        <v>487</v>
      </c>
      <c r="G21" s="187"/>
      <c r="H21" s="188"/>
      <c r="I21" s="184"/>
      <c r="J21" s="184"/>
      <c r="K21" s="185"/>
      <c r="L21" s="187"/>
      <c r="M21" s="188"/>
      <c r="N21" s="148">
        <f>IF(LEN(SyntheseCirco4[[#This Row],[Nom]])&gt;0,1,0)</f>
        <v>1</v>
      </c>
    </row>
    <row r="22" spans="1:14" s="2" customFormat="1" ht="22.15" customHeight="1" x14ac:dyDescent="0.25">
      <c r="A22" s="165" t="s">
        <v>101</v>
      </c>
      <c r="B22" s="174" t="s">
        <v>477</v>
      </c>
      <c r="C22" s="167">
        <v>15</v>
      </c>
      <c r="D22" s="191"/>
      <c r="E22" s="168" t="s">
        <v>508</v>
      </c>
      <c r="F22" s="175" t="s">
        <v>483</v>
      </c>
      <c r="G22" s="176" t="s">
        <v>405</v>
      </c>
      <c r="H22" s="188"/>
      <c r="I22" s="184"/>
      <c r="J22" s="184"/>
      <c r="K22" s="185"/>
      <c r="L22" s="187"/>
      <c r="M22" s="188"/>
      <c r="N22" s="148">
        <f>IF(LEN(SyntheseCirco4[[#This Row],[Nom]])&gt;0,1,0)</f>
        <v>1</v>
      </c>
    </row>
    <row r="23" spans="1:14" ht="22.15" customHeight="1" x14ac:dyDescent="0.25">
      <c r="A23" s="165" t="s">
        <v>102</v>
      </c>
      <c r="B23" s="174" t="s">
        <v>482</v>
      </c>
      <c r="C23" s="167">
        <v>16</v>
      </c>
      <c r="D23" s="191"/>
      <c r="E23" s="168" t="s">
        <v>509</v>
      </c>
      <c r="F23" s="175" t="s">
        <v>488</v>
      </c>
      <c r="G23" s="187"/>
      <c r="H23" s="174" t="s">
        <v>480</v>
      </c>
      <c r="I23" s="177">
        <v>2023565</v>
      </c>
      <c r="J23" s="184"/>
      <c r="K23" s="185"/>
      <c r="L23" s="187"/>
      <c r="M23" s="188"/>
      <c r="N23" s="149">
        <f>IF(LEN(SyntheseCirco4[[#This Row],[Nom]])&gt;0,1,0)</f>
        <v>1</v>
      </c>
    </row>
    <row r="24" spans="1:14" ht="22.15" customHeight="1" x14ac:dyDescent="0.25">
      <c r="A24" s="165" t="s">
        <v>103</v>
      </c>
      <c r="B24" s="174" t="s">
        <v>482</v>
      </c>
      <c r="C24" s="167">
        <v>17</v>
      </c>
      <c r="D24" s="191"/>
      <c r="E24" s="168" t="s">
        <v>510</v>
      </c>
      <c r="F24" s="175" t="s">
        <v>483</v>
      </c>
      <c r="G24" s="187"/>
      <c r="H24" s="188"/>
      <c r="I24" s="177">
        <v>64612</v>
      </c>
      <c r="J24" s="184"/>
      <c r="K24" s="185"/>
      <c r="L24" s="187"/>
      <c r="M24" s="188"/>
      <c r="N24" s="149">
        <f>IF(LEN(SyntheseCirco4[[#This Row],[Nom]])&gt;0,1,0)</f>
        <v>1</v>
      </c>
    </row>
    <row r="25" spans="1:14" ht="22.15" customHeight="1" x14ac:dyDescent="0.25">
      <c r="A25" s="165" t="s">
        <v>104</v>
      </c>
      <c r="B25" s="174" t="s">
        <v>482</v>
      </c>
      <c r="C25" s="167">
        <v>18</v>
      </c>
      <c r="D25" s="191"/>
      <c r="E25" s="168" t="s">
        <v>511</v>
      </c>
      <c r="F25" s="175" t="s">
        <v>483</v>
      </c>
      <c r="G25" s="187"/>
      <c r="H25" s="188"/>
      <c r="I25" s="184"/>
      <c r="J25" s="184"/>
      <c r="K25" s="185"/>
      <c r="L25" s="187"/>
      <c r="M25" s="188"/>
      <c r="N25" s="149">
        <f>IF(LEN(SyntheseCirco4[[#This Row],[Nom]])&gt;0,1,0)</f>
        <v>1</v>
      </c>
    </row>
    <row r="26" spans="1:14" ht="22.15" customHeight="1" x14ac:dyDescent="0.25">
      <c r="A26" s="165" t="s">
        <v>105</v>
      </c>
      <c r="B26" s="174" t="s">
        <v>477</v>
      </c>
      <c r="C26" s="167">
        <v>19</v>
      </c>
      <c r="D26" s="191"/>
      <c r="E26" s="185"/>
      <c r="F26" s="175" t="s">
        <v>483</v>
      </c>
      <c r="G26" s="187"/>
      <c r="H26" s="188"/>
      <c r="I26" s="184"/>
      <c r="J26" s="184"/>
      <c r="K26" s="185"/>
      <c r="L26" s="187"/>
      <c r="M26" s="188"/>
      <c r="N26" s="149">
        <f>IF(LEN(SyntheseCirco4[[#This Row],[Nom]])&gt;0,1,0)</f>
        <v>1</v>
      </c>
    </row>
    <row r="27" spans="1:14" ht="22.15" customHeight="1" x14ac:dyDescent="0.25">
      <c r="A27" s="165" t="s">
        <v>106</v>
      </c>
      <c r="B27" s="174" t="s">
        <v>477</v>
      </c>
      <c r="C27" s="167">
        <v>20</v>
      </c>
      <c r="D27" s="191"/>
      <c r="E27" s="185"/>
      <c r="F27" s="175" t="s">
        <v>489</v>
      </c>
      <c r="G27" s="187"/>
      <c r="H27" s="174" t="s">
        <v>480</v>
      </c>
      <c r="I27" s="184"/>
      <c r="J27" s="184"/>
      <c r="K27" s="185"/>
      <c r="L27" s="187"/>
      <c r="M27" s="188"/>
      <c r="N27" s="149">
        <f>IF(LEN(SyntheseCirco4[[#This Row],[Nom]])&gt;0,1,0)</f>
        <v>1</v>
      </c>
    </row>
    <row r="28" spans="1:14" ht="22.15" customHeight="1" x14ac:dyDescent="0.25">
      <c r="A28" s="165" t="s">
        <v>108</v>
      </c>
      <c r="B28" s="174" t="s">
        <v>482</v>
      </c>
      <c r="C28" s="167">
        <v>21</v>
      </c>
      <c r="D28" s="191"/>
      <c r="E28" s="168" t="s">
        <v>504</v>
      </c>
      <c r="F28" s="175" t="s">
        <v>483</v>
      </c>
      <c r="G28" s="187"/>
      <c r="H28" s="188"/>
      <c r="I28" s="184"/>
      <c r="J28" s="184"/>
      <c r="K28" s="185"/>
      <c r="L28" s="187"/>
      <c r="M28" s="188"/>
      <c r="N28" s="149">
        <f>IF(LEN(SyntheseCirco4[[#This Row],[Nom]])&gt;0,1,0)</f>
        <v>1</v>
      </c>
    </row>
    <row r="29" spans="1:14" ht="22.15" customHeight="1" x14ac:dyDescent="0.25">
      <c r="A29" s="165" t="s">
        <v>332</v>
      </c>
      <c r="B29" s="174" t="s">
        <v>477</v>
      </c>
      <c r="C29" s="167">
        <v>22</v>
      </c>
      <c r="D29" s="191"/>
      <c r="E29" s="168" t="s">
        <v>505</v>
      </c>
      <c r="F29" s="175" t="s">
        <v>483</v>
      </c>
      <c r="G29" s="187"/>
      <c r="H29" s="188"/>
      <c r="I29" s="184"/>
      <c r="J29" s="184"/>
      <c r="K29" s="185"/>
      <c r="L29" s="187"/>
      <c r="M29" s="188"/>
      <c r="N29" s="149">
        <f>IF(LEN(SyntheseCirco4[[#This Row],[Nom]])&gt;0,1,0)</f>
        <v>1</v>
      </c>
    </row>
    <row r="30" spans="1:14" ht="22.15" customHeight="1" x14ac:dyDescent="0.25">
      <c r="A30" s="165" t="s">
        <v>333</v>
      </c>
      <c r="B30" s="174" t="s">
        <v>482</v>
      </c>
      <c r="C30" s="167">
        <v>23</v>
      </c>
      <c r="D30" s="191"/>
      <c r="E30" s="168" t="s">
        <v>506</v>
      </c>
      <c r="F30" s="175" t="s">
        <v>489</v>
      </c>
      <c r="G30" s="187"/>
      <c r="H30" s="174" t="s">
        <v>480</v>
      </c>
      <c r="I30" s="184"/>
      <c r="J30" s="184"/>
      <c r="K30" s="185"/>
      <c r="L30" s="187"/>
      <c r="M30" s="188"/>
      <c r="N30" s="149">
        <f>IF(LEN(SyntheseCirco4[[#This Row],[Nom]])&gt;0,1,0)</f>
        <v>1</v>
      </c>
    </row>
    <row r="31" spans="1:14" ht="22.15" customHeight="1" x14ac:dyDescent="0.25">
      <c r="A31" s="165" t="s">
        <v>334</v>
      </c>
      <c r="B31" s="174" t="s">
        <v>477</v>
      </c>
      <c r="C31" s="167">
        <v>24</v>
      </c>
      <c r="D31" s="191"/>
      <c r="E31" s="168" t="s">
        <v>507</v>
      </c>
      <c r="F31" s="175" t="s">
        <v>483</v>
      </c>
      <c r="G31" s="187"/>
      <c r="H31" s="188"/>
      <c r="I31" s="177">
        <v>1165</v>
      </c>
      <c r="J31" s="184"/>
      <c r="K31" s="185"/>
      <c r="L31" s="187"/>
      <c r="M31" s="188"/>
      <c r="N31" s="149">
        <f>IF(LEN(SyntheseCirco4[[#This Row],[Nom]])&gt;0,1,0)</f>
        <v>1</v>
      </c>
    </row>
    <row r="32" spans="1:14" ht="22.15" customHeight="1" x14ac:dyDescent="0.25">
      <c r="A32" s="165" t="s">
        <v>335</v>
      </c>
      <c r="B32" s="174" t="s">
        <v>477</v>
      </c>
      <c r="C32" s="167">
        <v>25</v>
      </c>
      <c r="D32" s="191"/>
      <c r="E32" s="168" t="s">
        <v>508</v>
      </c>
      <c r="F32" s="175" t="s">
        <v>489</v>
      </c>
      <c r="G32" s="187"/>
      <c r="H32" s="174" t="s">
        <v>480</v>
      </c>
      <c r="I32" s="177">
        <v>1165</v>
      </c>
      <c r="J32" s="184"/>
      <c r="K32" s="185"/>
      <c r="L32" s="187"/>
      <c r="M32" s="188"/>
      <c r="N32" s="149">
        <f>IF(LEN(SyntheseCirco4[[#This Row],[Nom]])&gt;0,1,0)</f>
        <v>1</v>
      </c>
    </row>
    <row r="33" spans="1:14" ht="22.15" customHeight="1" x14ac:dyDescent="0.25">
      <c r="A33" s="165" t="s">
        <v>420</v>
      </c>
      <c r="B33" s="174" t="s">
        <v>482</v>
      </c>
      <c r="C33" s="167">
        <v>26</v>
      </c>
      <c r="D33" s="191"/>
      <c r="E33" s="168" t="s">
        <v>509</v>
      </c>
      <c r="F33" s="175" t="s">
        <v>494</v>
      </c>
      <c r="G33" s="187"/>
      <c r="H33" s="174" t="s">
        <v>480</v>
      </c>
      <c r="I33" s="177">
        <v>1165</v>
      </c>
      <c r="J33" s="184"/>
      <c r="K33" s="185"/>
      <c r="L33" s="187"/>
      <c r="M33" s="188"/>
      <c r="N33" s="149">
        <f>IF(LEN(SyntheseCirco4[[#This Row],[Nom]])&gt;0,1,0)</f>
        <v>1</v>
      </c>
    </row>
    <row r="34" spans="1:14" ht="22.15" customHeight="1" x14ac:dyDescent="0.25">
      <c r="A34" s="165" t="s">
        <v>421</v>
      </c>
      <c r="B34" s="174" t="s">
        <v>482</v>
      </c>
      <c r="C34" s="167">
        <v>27</v>
      </c>
      <c r="D34" s="191"/>
      <c r="E34" s="168" t="s">
        <v>510</v>
      </c>
      <c r="F34" s="175" t="s">
        <v>497</v>
      </c>
      <c r="G34" s="187"/>
      <c r="H34" s="188"/>
      <c r="I34" s="177">
        <v>1165</v>
      </c>
      <c r="J34" s="184"/>
      <c r="K34" s="185"/>
      <c r="L34" s="187"/>
      <c r="M34" s="188"/>
      <c r="N34" s="149">
        <f>IF(LEN(SyntheseCirco4[[#This Row],[Nom]])&gt;0,1,0)</f>
        <v>1</v>
      </c>
    </row>
    <row r="35" spans="1:14" ht="22.15" customHeight="1" x14ac:dyDescent="0.25">
      <c r="A35" s="165" t="s">
        <v>422</v>
      </c>
      <c r="B35" s="174" t="s">
        <v>482</v>
      </c>
      <c r="C35" s="167">
        <v>28</v>
      </c>
      <c r="D35" s="191"/>
      <c r="E35" s="168" t="s">
        <v>511</v>
      </c>
      <c r="F35" s="175" t="s">
        <v>488</v>
      </c>
      <c r="G35" s="187"/>
      <c r="H35" s="174" t="s">
        <v>480</v>
      </c>
      <c r="I35" s="177">
        <v>1165</v>
      </c>
      <c r="J35" s="184"/>
      <c r="K35" s="185"/>
      <c r="L35" s="187"/>
      <c r="M35" s="188"/>
      <c r="N35" s="149">
        <f>IF(LEN(SyntheseCirco4[[#This Row],[Nom]])&gt;0,1,0)</f>
        <v>1</v>
      </c>
    </row>
    <row r="36" spans="1:14" ht="22.15" customHeight="1" x14ac:dyDescent="0.25">
      <c r="A36" s="165" t="s">
        <v>423</v>
      </c>
      <c r="B36" s="174" t="s">
        <v>477</v>
      </c>
      <c r="C36" s="167">
        <v>29</v>
      </c>
      <c r="D36" s="191"/>
      <c r="E36" s="185"/>
      <c r="F36" s="175" t="s">
        <v>513</v>
      </c>
      <c r="G36" s="187"/>
      <c r="H36" s="188"/>
      <c r="I36" s="177">
        <v>1165</v>
      </c>
      <c r="J36" s="184"/>
      <c r="K36" s="185"/>
      <c r="L36" s="187"/>
      <c r="M36" s="188"/>
      <c r="N36" s="149">
        <f>IF(LEN(SyntheseCirco4[[#This Row],[Nom]])&gt;0,1,0)</f>
        <v>1</v>
      </c>
    </row>
    <row r="37" spans="1:14" ht="22.15" customHeight="1" x14ac:dyDescent="0.25">
      <c r="A37" s="165" t="s">
        <v>424</v>
      </c>
      <c r="B37" s="174" t="s">
        <v>477</v>
      </c>
      <c r="C37" s="167">
        <v>30</v>
      </c>
      <c r="D37" s="191"/>
      <c r="E37" s="185"/>
      <c r="F37" s="175" t="s">
        <v>514</v>
      </c>
      <c r="G37" s="187"/>
      <c r="H37" s="174" t="s">
        <v>480</v>
      </c>
      <c r="I37" s="177">
        <v>221234</v>
      </c>
      <c r="J37" s="184"/>
      <c r="K37" s="185"/>
      <c r="L37" s="187"/>
      <c r="M37" s="188"/>
      <c r="N37" s="149">
        <f>IF(LEN(SyntheseCirco4[[#This Row],[Nom]])&gt;0,1,0)</f>
        <v>1</v>
      </c>
    </row>
    <row r="38" spans="1:14" ht="22.15" customHeight="1" x14ac:dyDescent="0.25">
      <c r="A38" s="179" t="s">
        <v>425</v>
      </c>
      <c r="B38" s="174" t="s">
        <v>477</v>
      </c>
      <c r="C38" s="167">
        <v>31</v>
      </c>
      <c r="D38" s="191"/>
      <c r="E38" s="168" t="s">
        <v>504</v>
      </c>
      <c r="F38" s="175" t="s">
        <v>515</v>
      </c>
      <c r="G38" s="187"/>
      <c r="H38" s="174" t="s">
        <v>491</v>
      </c>
      <c r="I38" s="177">
        <v>2155</v>
      </c>
      <c r="J38" s="184"/>
      <c r="K38" s="185"/>
      <c r="L38" s="187"/>
      <c r="M38" s="188"/>
      <c r="N38" s="149">
        <f>IF(LEN(SyntheseCirco4[[#This Row],[Nom]])&gt;0,1,0)</f>
        <v>1</v>
      </c>
    </row>
    <row r="39" spans="1:14" ht="22.15" customHeight="1" x14ac:dyDescent="0.25">
      <c r="A39" s="179" t="s">
        <v>426</v>
      </c>
      <c r="B39" s="174" t="s">
        <v>477</v>
      </c>
      <c r="C39" s="167">
        <v>32</v>
      </c>
      <c r="D39" s="191"/>
      <c r="E39" s="168" t="s">
        <v>505</v>
      </c>
      <c r="F39" s="175" t="s">
        <v>516</v>
      </c>
      <c r="G39" s="187"/>
      <c r="H39" s="174" t="s">
        <v>491</v>
      </c>
      <c r="I39" s="177">
        <v>-216924</v>
      </c>
      <c r="J39" s="184"/>
      <c r="K39" s="185"/>
      <c r="L39" s="187"/>
      <c r="M39" s="188"/>
      <c r="N39" s="149">
        <f>IF(LEN(SyntheseCirco4[[#This Row],[Nom]])&gt;0,1,0)</f>
        <v>1</v>
      </c>
    </row>
    <row r="40" spans="1:14" ht="22.15" customHeight="1" x14ac:dyDescent="0.25">
      <c r="A40" s="179" t="s">
        <v>427</v>
      </c>
      <c r="B40" s="174" t="s">
        <v>477</v>
      </c>
      <c r="C40" s="167">
        <v>33</v>
      </c>
      <c r="D40" s="191"/>
      <c r="E40" s="168" t="s">
        <v>506</v>
      </c>
      <c r="F40" s="175" t="s">
        <v>517</v>
      </c>
      <c r="G40" s="187"/>
      <c r="H40" s="174" t="s">
        <v>491</v>
      </c>
      <c r="I40" s="177">
        <v>-436003</v>
      </c>
      <c r="J40" s="184"/>
      <c r="K40" s="185"/>
      <c r="L40" s="187"/>
      <c r="M40" s="188"/>
      <c r="N40" s="149">
        <f>IF(LEN(SyntheseCirco4[[#This Row],[Nom]])&gt;0,1,0)</f>
        <v>1</v>
      </c>
    </row>
    <row r="41" spans="1:14" ht="22.15" customHeight="1" x14ac:dyDescent="0.25">
      <c r="A41" s="179" t="s">
        <v>428</v>
      </c>
      <c r="B41" s="174" t="s">
        <v>477</v>
      </c>
      <c r="C41" s="167">
        <v>34</v>
      </c>
      <c r="D41" s="191"/>
      <c r="E41" s="168" t="s">
        <v>507</v>
      </c>
      <c r="F41" s="175" t="s">
        <v>518</v>
      </c>
      <c r="G41" s="187"/>
      <c r="H41" s="174" t="s">
        <v>491</v>
      </c>
      <c r="I41" s="177">
        <v>-655082</v>
      </c>
      <c r="J41" s="184"/>
      <c r="K41" s="185"/>
      <c r="L41" s="187"/>
      <c r="M41" s="188"/>
      <c r="N41" s="149">
        <f>IF(LEN(SyntheseCirco4[[#This Row],[Nom]])&gt;0,1,0)</f>
        <v>1</v>
      </c>
    </row>
    <row r="42" spans="1:14" ht="22.15" customHeight="1" x14ac:dyDescent="0.25">
      <c r="A42" s="179" t="s">
        <v>429</v>
      </c>
      <c r="B42" s="174" t="s">
        <v>482</v>
      </c>
      <c r="C42" s="167">
        <v>35</v>
      </c>
      <c r="D42" s="191"/>
      <c r="E42" s="168" t="s">
        <v>508</v>
      </c>
      <c r="F42" s="175" t="s">
        <v>519</v>
      </c>
      <c r="G42" s="187"/>
      <c r="H42" s="174" t="s">
        <v>480</v>
      </c>
      <c r="I42" s="177">
        <v>-874161</v>
      </c>
      <c r="J42" s="184"/>
      <c r="K42" s="185"/>
      <c r="L42" s="187"/>
      <c r="M42" s="188"/>
      <c r="N42" s="149">
        <f>IF(LEN(SyntheseCirco4[[#This Row],[Nom]])&gt;0,1,0)</f>
        <v>1</v>
      </c>
    </row>
    <row r="43" spans="1:14" ht="22.15" customHeight="1" x14ac:dyDescent="0.25">
      <c r="A43" s="179" t="s">
        <v>430</v>
      </c>
      <c r="B43" s="174" t="s">
        <v>482</v>
      </c>
      <c r="C43" s="167">
        <v>36</v>
      </c>
      <c r="D43" s="191"/>
      <c r="E43" s="168" t="s">
        <v>509</v>
      </c>
      <c r="F43" s="175" t="s">
        <v>520</v>
      </c>
      <c r="G43" s="187"/>
      <c r="H43" s="174" t="s">
        <v>480</v>
      </c>
      <c r="I43" s="177">
        <v>-1093240</v>
      </c>
      <c r="J43" s="184"/>
      <c r="K43" s="185"/>
      <c r="L43" s="187"/>
      <c r="M43" s="188"/>
      <c r="N43" s="149">
        <f>IF(LEN(SyntheseCirco4[[#This Row],[Nom]])&gt;0,1,0)</f>
        <v>1</v>
      </c>
    </row>
    <row r="44" spans="1:14" ht="22.15" customHeight="1" x14ac:dyDescent="0.25">
      <c r="A44" s="179" t="s">
        <v>431</v>
      </c>
      <c r="B44" s="174" t="s">
        <v>477</v>
      </c>
      <c r="C44" s="167">
        <v>37</v>
      </c>
      <c r="D44" s="191"/>
      <c r="E44" s="168" t="s">
        <v>510</v>
      </c>
      <c r="F44" s="175" t="s">
        <v>521</v>
      </c>
      <c r="G44" s="187"/>
      <c r="H44" s="174" t="s">
        <v>480</v>
      </c>
      <c r="I44" s="177">
        <v>-1312319</v>
      </c>
      <c r="J44" s="184"/>
      <c r="K44" s="185"/>
      <c r="L44" s="187"/>
      <c r="M44" s="188"/>
      <c r="N44" s="149">
        <f>IF(LEN(SyntheseCirco4[[#This Row],[Nom]])&gt;0,1,0)</f>
        <v>1</v>
      </c>
    </row>
    <row r="45" spans="1:14" ht="22.15" customHeight="1" x14ac:dyDescent="0.25">
      <c r="A45" s="179" t="s">
        <v>432</v>
      </c>
      <c r="B45" s="174" t="s">
        <v>482</v>
      </c>
      <c r="C45" s="167">
        <v>38</v>
      </c>
      <c r="D45" s="191"/>
      <c r="E45" s="168" t="s">
        <v>511</v>
      </c>
      <c r="F45" s="175" t="s">
        <v>522</v>
      </c>
      <c r="G45" s="176" t="s">
        <v>405</v>
      </c>
      <c r="H45" s="174" t="s">
        <v>491</v>
      </c>
      <c r="I45" s="177">
        <v>-1531398</v>
      </c>
      <c r="J45" s="184"/>
      <c r="K45" s="185"/>
      <c r="L45" s="187"/>
      <c r="M45" s="188"/>
      <c r="N45" s="149">
        <f>IF(LEN(SyntheseCirco4[[#This Row],[Nom]])&gt;0,1,0)</f>
        <v>1</v>
      </c>
    </row>
    <row r="46" spans="1:14" ht="22.15" customHeight="1" x14ac:dyDescent="0.25">
      <c r="A46" s="179" t="s">
        <v>434</v>
      </c>
      <c r="B46" s="174" t="s">
        <v>477</v>
      </c>
      <c r="C46" s="167">
        <v>39</v>
      </c>
      <c r="D46" s="191"/>
      <c r="E46" s="185"/>
      <c r="F46" s="175" t="s">
        <v>523</v>
      </c>
      <c r="G46" s="176" t="s">
        <v>405</v>
      </c>
      <c r="H46" s="188"/>
      <c r="I46" s="177">
        <v>-1750477</v>
      </c>
      <c r="J46" s="184"/>
      <c r="K46" s="185"/>
      <c r="L46" s="187"/>
      <c r="M46" s="188"/>
      <c r="N46" s="149">
        <f>IF(LEN(SyntheseCirco4[[#This Row],[Nom]])&gt;0,1,0)</f>
        <v>1</v>
      </c>
    </row>
    <row r="47" spans="1:14" ht="22.15" customHeight="1" x14ac:dyDescent="0.25">
      <c r="A47" s="179" t="s">
        <v>435</v>
      </c>
      <c r="B47" s="174" t="s">
        <v>477</v>
      </c>
      <c r="C47" s="167">
        <v>40</v>
      </c>
      <c r="D47" s="191"/>
      <c r="E47" s="185"/>
      <c r="F47" s="189"/>
      <c r="G47" s="176" t="s">
        <v>405</v>
      </c>
      <c r="H47" s="174" t="s">
        <v>491</v>
      </c>
      <c r="I47" s="177">
        <v>-1969556</v>
      </c>
      <c r="J47" s="184"/>
      <c r="K47" s="185"/>
      <c r="L47" s="187"/>
      <c r="M47" s="188"/>
      <c r="N47" s="149">
        <f>IF(LEN(SyntheseCirco4[[#This Row],[Nom]])&gt;0,1,0)</f>
        <v>1</v>
      </c>
    </row>
    <row r="48" spans="1:14" ht="22.15" customHeight="1" x14ac:dyDescent="0.25">
      <c r="A48" s="179" t="s">
        <v>436</v>
      </c>
      <c r="B48" s="174" t="s">
        <v>482</v>
      </c>
      <c r="C48" s="167">
        <v>41</v>
      </c>
      <c r="D48" s="191"/>
      <c r="E48" s="185"/>
      <c r="F48" s="189"/>
      <c r="G48" s="176" t="s">
        <v>405</v>
      </c>
      <c r="H48" s="174" t="s">
        <v>480</v>
      </c>
      <c r="I48" s="184"/>
      <c r="J48" s="184"/>
      <c r="K48" s="185"/>
      <c r="L48" s="187"/>
      <c r="M48" s="188"/>
      <c r="N48" s="149">
        <f>IF(LEN(SyntheseCirco4[[#This Row],[Nom]])&gt;0,1,0)</f>
        <v>1</v>
      </c>
    </row>
    <row r="49" spans="1:14" ht="22.15" customHeight="1" x14ac:dyDescent="0.25">
      <c r="A49" s="179" t="s">
        <v>437</v>
      </c>
      <c r="B49" s="174" t="s">
        <v>482</v>
      </c>
      <c r="C49" s="167">
        <v>42</v>
      </c>
      <c r="D49" s="191"/>
      <c r="E49" s="168" t="s">
        <v>504</v>
      </c>
      <c r="F49" s="189"/>
      <c r="G49" s="176" t="s">
        <v>405</v>
      </c>
      <c r="H49" s="174" t="s">
        <v>480</v>
      </c>
      <c r="I49" s="184"/>
      <c r="J49" s="184"/>
      <c r="K49" s="185"/>
      <c r="L49" s="187"/>
      <c r="M49" s="188"/>
      <c r="N49" s="149">
        <f>IF(LEN(SyntheseCirco4[[#This Row],[Nom]])&gt;0,1,0)</f>
        <v>1</v>
      </c>
    </row>
    <row r="50" spans="1:14" ht="22.15" customHeight="1" x14ac:dyDescent="0.25">
      <c r="A50" s="179" t="s">
        <v>438</v>
      </c>
      <c r="B50" s="174" t="s">
        <v>477</v>
      </c>
      <c r="C50" s="167">
        <v>43</v>
      </c>
      <c r="D50" s="191"/>
      <c r="E50" s="168" t="s">
        <v>505</v>
      </c>
      <c r="F50" s="189"/>
      <c r="G50" s="176" t="s">
        <v>405</v>
      </c>
      <c r="H50" s="188"/>
      <c r="I50" s="177">
        <v>20202</v>
      </c>
      <c r="J50" s="184"/>
      <c r="K50" s="185"/>
      <c r="L50" s="176" t="s">
        <v>485</v>
      </c>
      <c r="M50" s="174" t="s">
        <v>493</v>
      </c>
      <c r="N50" s="149">
        <f>IF(LEN(SyntheseCirco4[[#This Row],[Nom]])&gt;0,1,0)</f>
        <v>1</v>
      </c>
    </row>
    <row r="51" spans="1:14" ht="22.15" customHeight="1" x14ac:dyDescent="0.25">
      <c r="A51" s="179" t="s">
        <v>439</v>
      </c>
      <c r="B51" s="174" t="s">
        <v>477</v>
      </c>
      <c r="C51" s="167">
        <v>44</v>
      </c>
      <c r="D51" s="191"/>
      <c r="E51" s="168" t="s">
        <v>506</v>
      </c>
      <c r="F51" s="189"/>
      <c r="G51" s="176" t="s">
        <v>405</v>
      </c>
      <c r="H51" s="174" t="s">
        <v>491</v>
      </c>
      <c r="I51" s="177">
        <v>20216494</v>
      </c>
      <c r="J51" s="184"/>
      <c r="K51" s="185"/>
      <c r="L51" s="187"/>
      <c r="M51" s="188"/>
      <c r="N51" s="149">
        <f>IF(LEN(SyntheseCirco4[[#This Row],[Nom]])&gt;0,1,0)</f>
        <v>1</v>
      </c>
    </row>
    <row r="52" spans="1:14" ht="22.15" customHeight="1" x14ac:dyDescent="0.25">
      <c r="A52" s="179" t="s">
        <v>440</v>
      </c>
      <c r="B52" s="188"/>
      <c r="C52" s="167">
        <v>45</v>
      </c>
      <c r="D52" s="191"/>
      <c r="E52" s="168" t="s">
        <v>507</v>
      </c>
      <c r="F52" s="189"/>
      <c r="G52" s="187"/>
      <c r="H52" s="188"/>
      <c r="I52" s="184"/>
      <c r="J52" s="184"/>
      <c r="K52" s="185"/>
      <c r="L52" s="187"/>
      <c r="M52" s="188"/>
      <c r="N52" s="149">
        <f>IF(LEN(SyntheseCirco4[[#This Row],[Nom]])&gt;0,1,0)</f>
        <v>1</v>
      </c>
    </row>
    <row r="53" spans="1:14" ht="22.15" customHeight="1" x14ac:dyDescent="0.25">
      <c r="A53" s="179" t="s">
        <v>96</v>
      </c>
      <c r="B53" s="180" t="s">
        <v>482</v>
      </c>
      <c r="C53" s="167">
        <v>46</v>
      </c>
      <c r="D53" s="185"/>
      <c r="E53" s="168" t="s">
        <v>508</v>
      </c>
      <c r="F53" s="189"/>
      <c r="G53" s="181" t="s">
        <v>484</v>
      </c>
      <c r="H53" s="180" t="s">
        <v>480</v>
      </c>
      <c r="I53" s="184"/>
      <c r="J53" s="184"/>
      <c r="K53" s="185"/>
      <c r="L53" s="192"/>
      <c r="M53" s="190"/>
      <c r="N53" s="149">
        <f>IF(LEN(SyntheseCirco4[[#This Row],[Nom]])&gt;0,1,0)</f>
        <v>1</v>
      </c>
    </row>
    <row r="54" spans="1:14" ht="22.15" customHeight="1" x14ac:dyDescent="0.25">
      <c r="A54" s="179" t="s">
        <v>97</v>
      </c>
      <c r="B54" s="180" t="s">
        <v>482</v>
      </c>
      <c r="C54" s="167">
        <v>47</v>
      </c>
      <c r="D54" s="185"/>
      <c r="E54" s="168" t="s">
        <v>509</v>
      </c>
      <c r="F54" s="189"/>
      <c r="G54" s="181" t="s">
        <v>479</v>
      </c>
      <c r="H54" s="180" t="s">
        <v>480</v>
      </c>
      <c r="I54" s="184"/>
      <c r="J54" s="184"/>
      <c r="K54" s="185"/>
      <c r="L54" s="192"/>
      <c r="M54" s="190"/>
      <c r="N54" s="149">
        <f>IF(LEN(SyntheseCirco4[[#This Row],[Nom]])&gt;0,1,0)</f>
        <v>1</v>
      </c>
    </row>
    <row r="55" spans="1:14" ht="22.15" customHeight="1" x14ac:dyDescent="0.25">
      <c r="A55" s="179" t="s">
        <v>98</v>
      </c>
      <c r="B55" s="180" t="s">
        <v>477</v>
      </c>
      <c r="C55" s="167">
        <v>48</v>
      </c>
      <c r="D55" s="185"/>
      <c r="E55" s="168" t="s">
        <v>510</v>
      </c>
      <c r="F55" s="189"/>
      <c r="G55" s="181" t="s">
        <v>479</v>
      </c>
      <c r="H55" s="180" t="s">
        <v>480</v>
      </c>
      <c r="I55" s="184"/>
      <c r="J55" s="184"/>
      <c r="K55" s="185"/>
      <c r="L55" s="192"/>
      <c r="M55" s="190"/>
      <c r="N55" s="149">
        <f>IF(LEN(SyntheseCirco4[[#This Row],[Nom]])&gt;0,1,0)</f>
        <v>1</v>
      </c>
    </row>
    <row r="56" spans="1:14" ht="22.15" customHeight="1" x14ac:dyDescent="0.25">
      <c r="A56" s="179" t="s">
        <v>99</v>
      </c>
      <c r="B56" s="180" t="s">
        <v>477</v>
      </c>
      <c r="C56" s="167">
        <v>49</v>
      </c>
      <c r="D56" s="185"/>
      <c r="E56" s="168" t="s">
        <v>511</v>
      </c>
      <c r="F56" s="175" t="s">
        <v>495</v>
      </c>
      <c r="G56" s="181" t="s">
        <v>479</v>
      </c>
      <c r="H56" s="180" t="s">
        <v>480</v>
      </c>
      <c r="I56" s="184"/>
      <c r="J56" s="184"/>
      <c r="K56" s="185"/>
      <c r="L56" s="192"/>
      <c r="M56" s="190"/>
      <c r="N56" s="149">
        <f>IF(LEN(SyntheseCirco4[[#This Row],[Nom]])&gt;0,1,0)</f>
        <v>1</v>
      </c>
    </row>
    <row r="57" spans="1:14" ht="22.15" customHeight="1" x14ac:dyDescent="0.25">
      <c r="A57" s="179" t="s">
        <v>100</v>
      </c>
      <c r="B57" s="180" t="s">
        <v>482</v>
      </c>
      <c r="C57" s="167">
        <v>50</v>
      </c>
      <c r="D57" s="185"/>
      <c r="E57" s="185"/>
      <c r="F57" s="175" t="s">
        <v>487</v>
      </c>
      <c r="G57" s="181" t="s">
        <v>479</v>
      </c>
      <c r="H57" s="180" t="s">
        <v>480</v>
      </c>
      <c r="I57" s="184"/>
      <c r="J57" s="184"/>
      <c r="K57" s="185"/>
      <c r="L57" s="182" t="s">
        <v>485</v>
      </c>
      <c r="M57" s="190"/>
      <c r="N57" s="149">
        <f>IF(LEN(SyntheseCirco4[[#This Row],[Nom]])&gt;0,1,0)</f>
        <v>1</v>
      </c>
    </row>
    <row r="58" spans="1:14" ht="22.15" customHeight="1" x14ac:dyDescent="0.25">
      <c r="A58" s="179" t="s">
        <v>101</v>
      </c>
      <c r="B58" s="180" t="s">
        <v>477</v>
      </c>
      <c r="C58" s="167">
        <v>51</v>
      </c>
      <c r="D58" s="185"/>
      <c r="E58" s="185"/>
      <c r="F58" s="175" t="s">
        <v>524</v>
      </c>
      <c r="G58" s="181" t="s">
        <v>479</v>
      </c>
      <c r="H58" s="180" t="s">
        <v>480</v>
      </c>
      <c r="I58" s="184"/>
      <c r="J58" s="184"/>
      <c r="K58" s="185"/>
      <c r="L58" s="192"/>
      <c r="M58" s="190"/>
      <c r="N58" s="149">
        <f>IF(LEN(SyntheseCirco4[[#This Row],[Nom]])&gt;0,1,0)</f>
        <v>1</v>
      </c>
    </row>
    <row r="59" spans="1:14" ht="22.15" customHeight="1" x14ac:dyDescent="0.25">
      <c r="A59" s="179" t="s">
        <v>102</v>
      </c>
      <c r="B59" s="180" t="s">
        <v>477</v>
      </c>
      <c r="C59" s="167">
        <v>52</v>
      </c>
      <c r="D59" s="185"/>
      <c r="E59" s="185"/>
      <c r="F59" s="175" t="s">
        <v>487</v>
      </c>
      <c r="G59" s="181" t="s">
        <v>479</v>
      </c>
      <c r="H59" s="180" t="s">
        <v>480</v>
      </c>
      <c r="I59" s="184"/>
      <c r="J59" s="184"/>
      <c r="K59" s="185"/>
      <c r="L59" s="192"/>
      <c r="M59" s="190"/>
      <c r="N59" s="149">
        <f>IF(LEN(SyntheseCirco4[[#This Row],[Nom]])&gt;0,1,0)</f>
        <v>1</v>
      </c>
    </row>
    <row r="60" spans="1:14" ht="22.15" customHeight="1" x14ac:dyDescent="0.25">
      <c r="A60" s="179" t="s">
        <v>103</v>
      </c>
      <c r="B60" s="180" t="s">
        <v>477</v>
      </c>
      <c r="C60" s="167">
        <v>53</v>
      </c>
      <c r="D60" s="185"/>
      <c r="E60" s="185"/>
      <c r="F60" s="175" t="s">
        <v>492</v>
      </c>
      <c r="G60" s="181" t="s">
        <v>479</v>
      </c>
      <c r="H60" s="180" t="s">
        <v>480</v>
      </c>
      <c r="I60" s="184"/>
      <c r="J60" s="184"/>
      <c r="K60" s="185"/>
      <c r="L60" s="192"/>
      <c r="M60" s="190"/>
      <c r="N60" s="149">
        <f>IF(LEN(SyntheseCirco4[[#This Row],[Nom]])&gt;0,1,0)</f>
        <v>1</v>
      </c>
    </row>
    <row r="61" spans="1:14" ht="22.15" customHeight="1" x14ac:dyDescent="0.25">
      <c r="A61" s="179" t="s">
        <v>104</v>
      </c>
      <c r="B61" s="180" t="s">
        <v>477</v>
      </c>
      <c r="C61" s="167">
        <v>54</v>
      </c>
      <c r="D61" s="185"/>
      <c r="E61" s="168" t="s">
        <v>504</v>
      </c>
      <c r="F61" s="175" t="s">
        <v>483</v>
      </c>
      <c r="G61" s="181" t="s">
        <v>479</v>
      </c>
      <c r="H61" s="180" t="s">
        <v>480</v>
      </c>
      <c r="I61" s="184"/>
      <c r="J61" s="184"/>
      <c r="K61" s="185"/>
      <c r="L61" s="192"/>
      <c r="M61" s="190"/>
      <c r="N61" s="149">
        <f>IF(LEN(SyntheseCirco4[[#This Row],[Nom]])&gt;0,1,0)</f>
        <v>1</v>
      </c>
    </row>
    <row r="62" spans="1:14" ht="22.15" customHeight="1" x14ac:dyDescent="0.25">
      <c r="A62" s="179" t="s">
        <v>105</v>
      </c>
      <c r="B62" s="180" t="s">
        <v>477</v>
      </c>
      <c r="C62" s="167">
        <v>55</v>
      </c>
      <c r="D62" s="185"/>
      <c r="E62" s="168" t="s">
        <v>505</v>
      </c>
      <c r="F62" s="175" t="s">
        <v>487</v>
      </c>
      <c r="G62" s="181" t="s">
        <v>479</v>
      </c>
      <c r="H62" s="180" t="s">
        <v>480</v>
      </c>
      <c r="I62" s="184"/>
      <c r="J62" s="184"/>
      <c r="K62" s="185"/>
      <c r="L62" s="192"/>
      <c r="M62" s="190"/>
      <c r="N62" s="149">
        <f>IF(LEN(SyntheseCirco4[[#This Row],[Nom]])&gt;0,1,0)</f>
        <v>1</v>
      </c>
    </row>
    <row r="63" spans="1:14" ht="22.15" customHeight="1" x14ac:dyDescent="0.25">
      <c r="A63" s="179" t="s">
        <v>106</v>
      </c>
      <c r="B63" s="180" t="s">
        <v>477</v>
      </c>
      <c r="C63" s="167">
        <v>56</v>
      </c>
      <c r="D63" s="185"/>
      <c r="E63" s="168" t="s">
        <v>506</v>
      </c>
      <c r="F63" s="175" t="s">
        <v>483</v>
      </c>
      <c r="G63" s="181" t="s">
        <v>479</v>
      </c>
      <c r="H63" s="180" t="s">
        <v>480</v>
      </c>
      <c r="I63" s="184"/>
      <c r="J63" s="184"/>
      <c r="K63" s="185"/>
      <c r="L63" s="192"/>
      <c r="M63" s="190"/>
      <c r="N63" s="149">
        <f>IF(LEN(SyntheseCirco4[[#This Row],[Nom]])&gt;0,1,0)</f>
        <v>1</v>
      </c>
    </row>
    <row r="64" spans="1:14" ht="22.15" customHeight="1" x14ac:dyDescent="0.25">
      <c r="A64" s="179" t="s">
        <v>108</v>
      </c>
      <c r="B64" s="180" t="s">
        <v>477</v>
      </c>
      <c r="C64" s="167">
        <v>57</v>
      </c>
      <c r="D64" s="185"/>
      <c r="E64" s="168" t="s">
        <v>507</v>
      </c>
      <c r="F64" s="175" t="s">
        <v>483</v>
      </c>
      <c r="G64" s="181" t="s">
        <v>479</v>
      </c>
      <c r="H64" s="180" t="s">
        <v>480</v>
      </c>
      <c r="I64" s="184"/>
      <c r="J64" s="184"/>
      <c r="K64" s="185"/>
      <c r="L64" s="192"/>
      <c r="M64" s="190"/>
      <c r="N64" s="149">
        <f>IF(LEN(SyntheseCirco4[[#This Row],[Nom]])&gt;0,1,0)</f>
        <v>1</v>
      </c>
    </row>
    <row r="65" spans="1:14" ht="22.15" customHeight="1" x14ac:dyDescent="0.25">
      <c r="A65" s="179" t="s">
        <v>332</v>
      </c>
      <c r="B65" s="180" t="s">
        <v>482</v>
      </c>
      <c r="C65" s="167">
        <v>58</v>
      </c>
      <c r="D65" s="185"/>
      <c r="E65" s="168" t="s">
        <v>508</v>
      </c>
      <c r="F65" s="175" t="s">
        <v>483</v>
      </c>
      <c r="G65" s="181" t="s">
        <v>405</v>
      </c>
      <c r="H65" s="180" t="s">
        <v>480</v>
      </c>
      <c r="I65" s="184"/>
      <c r="J65" s="184"/>
      <c r="K65" s="185"/>
      <c r="L65" s="192"/>
      <c r="M65" s="190"/>
      <c r="N65" s="149">
        <f>IF(LEN(SyntheseCirco4[[#This Row],[Nom]])&gt;0,1,0)</f>
        <v>1</v>
      </c>
    </row>
    <row r="66" spans="1:14" ht="22.15" customHeight="1" x14ac:dyDescent="0.25">
      <c r="A66" s="179" t="s">
        <v>333</v>
      </c>
      <c r="B66" s="180" t="s">
        <v>482</v>
      </c>
      <c r="C66" s="167">
        <v>59</v>
      </c>
      <c r="D66" s="185"/>
      <c r="E66" s="168" t="s">
        <v>509</v>
      </c>
      <c r="F66" s="175" t="s">
        <v>487</v>
      </c>
      <c r="G66" s="181" t="s">
        <v>479</v>
      </c>
      <c r="H66" s="180" t="s">
        <v>491</v>
      </c>
      <c r="I66" s="184"/>
      <c r="J66" s="184"/>
      <c r="K66" s="185"/>
      <c r="L66" s="192"/>
      <c r="M66" s="190"/>
      <c r="N66" s="149">
        <f>IF(LEN(SyntheseCirco4[[#This Row],[Nom]])&gt;0,1,0)</f>
        <v>1</v>
      </c>
    </row>
    <row r="67" spans="1:14" ht="22.15" customHeight="1" x14ac:dyDescent="0.25">
      <c r="A67" s="179" t="s">
        <v>334</v>
      </c>
      <c r="B67" s="180" t="s">
        <v>482</v>
      </c>
      <c r="C67" s="167">
        <v>60</v>
      </c>
      <c r="D67" s="185"/>
      <c r="E67" s="168" t="s">
        <v>510</v>
      </c>
      <c r="F67" s="175" t="s">
        <v>483</v>
      </c>
      <c r="G67" s="181" t="s">
        <v>479</v>
      </c>
      <c r="H67" s="180" t="s">
        <v>480</v>
      </c>
      <c r="I67" s="177">
        <v>20102</v>
      </c>
      <c r="J67" s="184"/>
      <c r="K67" s="185"/>
      <c r="L67" s="192"/>
      <c r="M67" s="190"/>
      <c r="N67" s="149">
        <f>IF(LEN(SyntheseCirco4[[#This Row],[Nom]])&gt;0,1,0)</f>
        <v>1</v>
      </c>
    </row>
    <row r="68" spans="1:14" ht="22.15" customHeight="1" x14ac:dyDescent="0.25">
      <c r="A68" s="179" t="s">
        <v>335</v>
      </c>
      <c r="B68" s="180" t="s">
        <v>477</v>
      </c>
      <c r="C68" s="167">
        <v>61</v>
      </c>
      <c r="D68" s="185"/>
      <c r="E68" s="168" t="s">
        <v>511</v>
      </c>
      <c r="F68" s="175" t="s">
        <v>487</v>
      </c>
      <c r="G68" s="192"/>
      <c r="H68" s="180" t="s">
        <v>491</v>
      </c>
      <c r="I68" s="177">
        <v>212</v>
      </c>
      <c r="J68" s="184"/>
      <c r="K68" s="185"/>
      <c r="L68" s="192"/>
      <c r="M68" s="190"/>
      <c r="N68" s="149">
        <f>IF(LEN(SyntheseCirco4[[#This Row],[Nom]])&gt;0,1,0)</f>
        <v>1</v>
      </c>
    </row>
    <row r="69" spans="1:14" ht="22.15" customHeight="1" x14ac:dyDescent="0.25">
      <c r="A69" s="179" t="s">
        <v>420</v>
      </c>
      <c r="B69" s="190"/>
      <c r="C69" s="167">
        <v>62</v>
      </c>
      <c r="D69" s="185"/>
      <c r="E69" s="185"/>
      <c r="F69" s="189"/>
      <c r="G69" s="192"/>
      <c r="H69" s="190"/>
      <c r="I69" s="184"/>
      <c r="J69" s="184"/>
      <c r="K69" s="185"/>
      <c r="L69" s="192"/>
      <c r="M69" s="190"/>
      <c r="N69" s="149">
        <f>IF(LEN(SyntheseCirco4[[#This Row],[Nom]])&gt;0,1,0)</f>
        <v>1</v>
      </c>
    </row>
    <row r="70" spans="1:14" ht="22.15" customHeight="1" x14ac:dyDescent="0.25">
      <c r="A70" s="179" t="s">
        <v>96</v>
      </c>
      <c r="B70" s="180" t="s">
        <v>482</v>
      </c>
      <c r="C70" s="167">
        <v>63</v>
      </c>
      <c r="D70" s="185"/>
      <c r="E70" s="185"/>
      <c r="F70" s="175" t="s">
        <v>478</v>
      </c>
      <c r="G70" s="181" t="s">
        <v>484</v>
      </c>
      <c r="H70" s="180" t="s">
        <v>480</v>
      </c>
      <c r="I70" s="184"/>
      <c r="J70" s="184"/>
      <c r="K70" s="185"/>
      <c r="L70" s="192"/>
      <c r="M70" s="190"/>
      <c r="N70" s="149">
        <f>IF(LEN(SyntheseCirco4[[#This Row],[Nom]])&gt;0,1,0)</f>
        <v>1</v>
      </c>
    </row>
    <row r="71" spans="1:14" ht="22.15" customHeight="1" x14ac:dyDescent="0.25">
      <c r="A71" s="179" t="s">
        <v>97</v>
      </c>
      <c r="B71" s="180" t="s">
        <v>477</v>
      </c>
      <c r="C71" s="167">
        <v>64</v>
      </c>
      <c r="D71" s="185"/>
      <c r="E71" s="185"/>
      <c r="F71" s="175" t="s">
        <v>495</v>
      </c>
      <c r="G71" s="181" t="s">
        <v>479</v>
      </c>
      <c r="H71" s="180" t="s">
        <v>480</v>
      </c>
      <c r="I71" s="184"/>
      <c r="J71" s="184"/>
      <c r="K71" s="185"/>
      <c r="L71" s="192"/>
      <c r="M71" s="190"/>
      <c r="N71" s="149">
        <f>IF(LEN(SyntheseCirco4[[#This Row],[Nom]])&gt;0,1,0)</f>
        <v>1</v>
      </c>
    </row>
    <row r="72" spans="1:14" ht="22.15" customHeight="1" x14ac:dyDescent="0.25">
      <c r="A72" s="179" t="s">
        <v>98</v>
      </c>
      <c r="B72" s="180" t="s">
        <v>477</v>
      </c>
      <c r="C72" s="167">
        <v>65</v>
      </c>
      <c r="D72" s="185"/>
      <c r="E72" s="168" t="s">
        <v>504</v>
      </c>
      <c r="F72" s="175" t="s">
        <v>478</v>
      </c>
      <c r="G72" s="181" t="s">
        <v>479</v>
      </c>
      <c r="H72" s="180" t="s">
        <v>480</v>
      </c>
      <c r="I72" s="184"/>
      <c r="J72" s="184"/>
      <c r="K72" s="185"/>
      <c r="L72" s="182" t="s">
        <v>485</v>
      </c>
      <c r="M72" s="190"/>
      <c r="N72" s="149">
        <f>IF(LEN(SyntheseCirco4[[#This Row],[Nom]])&gt;0,1,0)</f>
        <v>1</v>
      </c>
    </row>
    <row r="73" spans="1:14" ht="22.15" customHeight="1" x14ac:dyDescent="0.25">
      <c r="A73" s="179" t="s">
        <v>99</v>
      </c>
      <c r="B73" s="180" t="s">
        <v>477</v>
      </c>
      <c r="C73" s="167">
        <v>66</v>
      </c>
      <c r="D73" s="185"/>
      <c r="E73" s="168" t="s">
        <v>505</v>
      </c>
      <c r="F73" s="175" t="s">
        <v>478</v>
      </c>
      <c r="G73" s="181" t="s">
        <v>479</v>
      </c>
      <c r="H73" s="180" t="s">
        <v>480</v>
      </c>
      <c r="I73" s="184"/>
      <c r="J73" s="184"/>
      <c r="K73" s="185"/>
      <c r="L73" s="192"/>
      <c r="M73" s="190"/>
      <c r="N73" s="149">
        <f>IF(LEN(SyntheseCirco4[[#This Row],[Nom]])&gt;0,1,0)</f>
        <v>1</v>
      </c>
    </row>
    <row r="74" spans="1:14" ht="22.15" customHeight="1" x14ac:dyDescent="0.25">
      <c r="A74" s="179" t="s">
        <v>100</v>
      </c>
      <c r="B74" s="180" t="s">
        <v>477</v>
      </c>
      <c r="C74" s="167">
        <v>67</v>
      </c>
      <c r="D74" s="185"/>
      <c r="E74" s="168" t="s">
        <v>506</v>
      </c>
      <c r="F74" s="175" t="s">
        <v>478</v>
      </c>
      <c r="G74" s="181" t="s">
        <v>479</v>
      </c>
      <c r="H74" s="180" t="s">
        <v>480</v>
      </c>
      <c r="I74" s="184"/>
      <c r="J74" s="184"/>
      <c r="K74" s="185"/>
      <c r="L74" s="192"/>
      <c r="M74" s="190"/>
      <c r="N74" s="149">
        <f>IF(LEN(SyntheseCirco4[[#This Row],[Nom]])&gt;0,1,0)</f>
        <v>1</v>
      </c>
    </row>
    <row r="75" spans="1:14" ht="22.15" customHeight="1" x14ac:dyDescent="0.25">
      <c r="A75" s="179" t="s">
        <v>101</v>
      </c>
      <c r="B75" s="180" t="s">
        <v>477</v>
      </c>
      <c r="C75" s="167">
        <v>68</v>
      </c>
      <c r="D75" s="185"/>
      <c r="E75" s="168" t="s">
        <v>507</v>
      </c>
      <c r="F75" s="175" t="s">
        <v>478</v>
      </c>
      <c r="G75" s="181" t="s">
        <v>479</v>
      </c>
      <c r="H75" s="180" t="s">
        <v>480</v>
      </c>
      <c r="I75" s="184"/>
      <c r="J75" s="184"/>
      <c r="K75" s="185"/>
      <c r="L75" s="192"/>
      <c r="M75" s="190"/>
      <c r="N75" s="149">
        <f>IF(LEN(SyntheseCirco4[[#This Row],[Nom]])&gt;0,1,0)</f>
        <v>1</v>
      </c>
    </row>
    <row r="76" spans="1:14" ht="22.15" customHeight="1" x14ac:dyDescent="0.25">
      <c r="A76" s="179" t="s">
        <v>102</v>
      </c>
      <c r="B76" s="180" t="s">
        <v>477</v>
      </c>
      <c r="C76" s="167">
        <v>69</v>
      </c>
      <c r="D76" s="185"/>
      <c r="E76" s="168" t="s">
        <v>508</v>
      </c>
      <c r="F76" s="175" t="s">
        <v>495</v>
      </c>
      <c r="G76" s="181" t="s">
        <v>479</v>
      </c>
      <c r="H76" s="180" t="s">
        <v>480</v>
      </c>
      <c r="I76" s="184"/>
      <c r="J76" s="184"/>
      <c r="K76" s="185"/>
      <c r="L76" s="192"/>
      <c r="M76" s="190"/>
      <c r="N76" s="149">
        <f>IF(LEN(SyntheseCirco4[[#This Row],[Nom]])&gt;0,1,0)</f>
        <v>1</v>
      </c>
    </row>
    <row r="77" spans="1:14" ht="22.15" customHeight="1" x14ac:dyDescent="0.25">
      <c r="A77" s="179" t="s">
        <v>103</v>
      </c>
      <c r="B77" s="180" t="s">
        <v>477</v>
      </c>
      <c r="C77" s="167">
        <v>70</v>
      </c>
      <c r="D77" s="185"/>
      <c r="E77" s="168" t="s">
        <v>509</v>
      </c>
      <c r="F77" s="175" t="s">
        <v>478</v>
      </c>
      <c r="G77" s="181" t="s">
        <v>479</v>
      </c>
      <c r="H77" s="180" t="s">
        <v>480</v>
      </c>
      <c r="I77" s="184"/>
      <c r="J77" s="184"/>
      <c r="K77" s="185"/>
      <c r="L77" s="192"/>
      <c r="M77" s="190"/>
      <c r="N77" s="149">
        <f>IF(LEN(SyntheseCirco4[[#This Row],[Nom]])&gt;0,1,0)</f>
        <v>1</v>
      </c>
    </row>
    <row r="78" spans="1:14" ht="22.15" customHeight="1" x14ac:dyDescent="0.25">
      <c r="A78" s="179" t="s">
        <v>104</v>
      </c>
      <c r="B78" s="180" t="s">
        <v>477</v>
      </c>
      <c r="C78" s="167">
        <v>71</v>
      </c>
      <c r="D78" s="185"/>
      <c r="E78" s="168" t="s">
        <v>510</v>
      </c>
      <c r="F78" s="175" t="s">
        <v>487</v>
      </c>
      <c r="G78" s="181" t="s">
        <v>479</v>
      </c>
      <c r="H78" s="180" t="s">
        <v>480</v>
      </c>
      <c r="I78" s="184"/>
      <c r="J78" s="184"/>
      <c r="K78" s="185"/>
      <c r="L78" s="192"/>
      <c r="M78" s="190"/>
      <c r="N78" s="149">
        <f>IF(LEN(SyntheseCirco4[[#This Row],[Nom]])&gt;0,1,0)</f>
        <v>1</v>
      </c>
    </row>
    <row r="79" spans="1:14" ht="22.15" customHeight="1" x14ac:dyDescent="0.25">
      <c r="A79" s="179" t="s">
        <v>105</v>
      </c>
      <c r="B79" s="180" t="s">
        <v>482</v>
      </c>
      <c r="C79" s="167">
        <v>72</v>
      </c>
      <c r="D79" s="185"/>
      <c r="E79" s="168" t="s">
        <v>511</v>
      </c>
      <c r="F79" s="175" t="s">
        <v>478</v>
      </c>
      <c r="G79" s="181" t="s">
        <v>479</v>
      </c>
      <c r="H79" s="180" t="s">
        <v>480</v>
      </c>
      <c r="I79" s="184"/>
      <c r="J79" s="184"/>
      <c r="K79" s="185"/>
      <c r="L79" s="192"/>
      <c r="M79" s="190"/>
      <c r="N79" s="149">
        <f>IF(LEN(SyntheseCirco4[[#This Row],[Nom]])&gt;0,1,0)</f>
        <v>1</v>
      </c>
    </row>
    <row r="80" spans="1:14" ht="22.15" customHeight="1" x14ac:dyDescent="0.25">
      <c r="A80" s="179" t="s">
        <v>106</v>
      </c>
      <c r="B80" s="180" t="s">
        <v>477</v>
      </c>
      <c r="C80" s="167">
        <v>73</v>
      </c>
      <c r="D80" s="185"/>
      <c r="E80" s="185"/>
      <c r="F80" s="175" t="s">
        <v>496</v>
      </c>
      <c r="G80" s="181" t="s">
        <v>479</v>
      </c>
      <c r="H80" s="180" t="s">
        <v>480</v>
      </c>
      <c r="I80" s="184"/>
      <c r="J80" s="184"/>
      <c r="K80" s="185"/>
      <c r="L80" s="182" t="s">
        <v>485</v>
      </c>
      <c r="M80" s="190"/>
      <c r="N80" s="149">
        <f>IF(LEN(SyntheseCirco4[[#This Row],[Nom]])&gt;0,1,0)</f>
        <v>1</v>
      </c>
    </row>
    <row r="81" spans="1:14" ht="22.15" customHeight="1" x14ac:dyDescent="0.25">
      <c r="A81" s="179" t="s">
        <v>108</v>
      </c>
      <c r="B81" s="180" t="s">
        <v>482</v>
      </c>
      <c r="C81" s="167">
        <v>74</v>
      </c>
      <c r="D81" s="185"/>
      <c r="E81" s="185"/>
      <c r="F81" s="175" t="s">
        <v>478</v>
      </c>
      <c r="G81" s="181" t="s">
        <v>479</v>
      </c>
      <c r="H81" s="180" t="s">
        <v>480</v>
      </c>
      <c r="I81" s="184"/>
      <c r="J81" s="184"/>
      <c r="K81" s="185"/>
      <c r="L81" s="192"/>
      <c r="M81" s="190"/>
      <c r="N81" s="149">
        <f>IF(LEN(SyntheseCirco4[[#This Row],[Nom]])&gt;0,1,0)</f>
        <v>1</v>
      </c>
    </row>
    <row r="82" spans="1:14" ht="22.15" customHeight="1" x14ac:dyDescent="0.25">
      <c r="A82" s="179" t="s">
        <v>106</v>
      </c>
      <c r="B82" s="180" t="s">
        <v>482</v>
      </c>
      <c r="C82" s="167">
        <v>75</v>
      </c>
      <c r="D82" s="185"/>
      <c r="E82" s="178" t="s">
        <v>6</v>
      </c>
      <c r="F82" s="175" t="s">
        <v>478</v>
      </c>
      <c r="G82" s="181" t="s">
        <v>479</v>
      </c>
      <c r="H82" s="190"/>
      <c r="I82" s="184"/>
      <c r="J82" s="184"/>
      <c r="K82" s="185"/>
      <c r="L82" s="192"/>
      <c r="M82" s="190"/>
      <c r="N82" s="149">
        <f>IF(LEN(SyntheseCirco4[[#This Row],[Nom]])&gt;0,1,0)</f>
        <v>1</v>
      </c>
    </row>
    <row r="83" spans="1:14" ht="22.15" customHeight="1" x14ac:dyDescent="0.25">
      <c r="A83" s="179" t="s">
        <v>108</v>
      </c>
      <c r="B83" s="190"/>
      <c r="C83" s="167">
        <v>76</v>
      </c>
      <c r="D83" s="185"/>
      <c r="E83" s="178" t="s">
        <v>6</v>
      </c>
      <c r="F83" s="175" t="s">
        <v>483</v>
      </c>
      <c r="G83" s="181" t="s">
        <v>498</v>
      </c>
      <c r="H83" s="180" t="s">
        <v>480</v>
      </c>
      <c r="I83" s="184"/>
      <c r="J83" s="184"/>
      <c r="K83" s="185"/>
      <c r="L83" s="192"/>
      <c r="M83" s="190"/>
      <c r="N83" s="149">
        <f>IF(LEN(SyntheseCirco4[[#This Row],[Nom]])&gt;0,1,0)</f>
        <v>1</v>
      </c>
    </row>
    <row r="84" spans="1:14" ht="22.15" customHeight="1" x14ac:dyDescent="0.25">
      <c r="A84" s="179" t="s">
        <v>332</v>
      </c>
      <c r="B84" s="180" t="s">
        <v>482</v>
      </c>
      <c r="C84" s="167">
        <v>77</v>
      </c>
      <c r="D84" s="185"/>
      <c r="E84" s="178" t="s">
        <v>6</v>
      </c>
      <c r="F84" s="175" t="s">
        <v>483</v>
      </c>
      <c r="G84" s="181" t="s">
        <v>479</v>
      </c>
      <c r="H84" s="180" t="s">
        <v>480</v>
      </c>
      <c r="I84" s="184"/>
      <c r="J84" s="184"/>
      <c r="K84" s="185"/>
      <c r="L84" s="192"/>
      <c r="M84" s="190"/>
      <c r="N84" s="149">
        <f>IF(LEN(SyntheseCirco4[[#This Row],[Nom]])&gt;0,1,0)</f>
        <v>1</v>
      </c>
    </row>
    <row r="85" spans="1:14" ht="22.15" customHeight="1" x14ac:dyDescent="0.25">
      <c r="A85" s="179" t="s">
        <v>333</v>
      </c>
      <c r="B85" s="180" t="s">
        <v>482</v>
      </c>
      <c r="C85" s="167">
        <v>78</v>
      </c>
      <c r="D85" s="185"/>
      <c r="E85" s="178" t="s">
        <v>6</v>
      </c>
      <c r="F85" s="175" t="s">
        <v>490</v>
      </c>
      <c r="G85" s="192"/>
      <c r="H85" s="190"/>
      <c r="I85" s="184"/>
      <c r="J85" s="184"/>
      <c r="K85" s="185"/>
      <c r="L85" s="192"/>
      <c r="M85" s="190"/>
      <c r="N85" s="149">
        <f>IF(LEN(SyntheseCirco4[[#This Row],[Nom]])&gt;0,1,0)</f>
        <v>1</v>
      </c>
    </row>
    <row r="86" spans="1:14" ht="22.15" customHeight="1" x14ac:dyDescent="0.25">
      <c r="A86" s="179" t="s">
        <v>334</v>
      </c>
      <c r="B86" s="180" t="s">
        <v>477</v>
      </c>
      <c r="C86" s="167">
        <v>79</v>
      </c>
      <c r="D86" s="185"/>
      <c r="E86" s="178" t="s">
        <v>6</v>
      </c>
      <c r="F86" s="175" t="s">
        <v>483</v>
      </c>
      <c r="G86" s="181" t="s">
        <v>479</v>
      </c>
      <c r="H86" s="180" t="s">
        <v>480</v>
      </c>
      <c r="I86" s="184"/>
      <c r="J86" s="184"/>
      <c r="K86" s="185"/>
      <c r="L86" s="192"/>
      <c r="M86" s="190"/>
      <c r="N86" s="149">
        <f>IF(LEN(SyntheseCirco4[[#This Row],[Nom]])&gt;0,1,0)</f>
        <v>1</v>
      </c>
    </row>
    <row r="87" spans="1:14" ht="22.15" customHeight="1" x14ac:dyDescent="0.25">
      <c r="A87" s="179" t="s">
        <v>335</v>
      </c>
      <c r="B87" s="180" t="s">
        <v>482</v>
      </c>
      <c r="C87" s="167">
        <v>80</v>
      </c>
      <c r="D87" s="185"/>
      <c r="E87" s="178" t="s">
        <v>6</v>
      </c>
      <c r="F87" s="175" t="s">
        <v>483</v>
      </c>
      <c r="G87" s="181" t="s">
        <v>479</v>
      </c>
      <c r="H87" s="180" t="s">
        <v>480</v>
      </c>
      <c r="I87" s="177">
        <v>2010</v>
      </c>
      <c r="J87" s="184"/>
      <c r="K87" s="185"/>
      <c r="L87" s="192"/>
      <c r="M87" s="190"/>
      <c r="N87" s="149">
        <f>IF(LEN(SyntheseCirco4[[#This Row],[Nom]])&gt;0,1,0)</f>
        <v>1</v>
      </c>
    </row>
    <row r="88" spans="1:14" ht="22.15" customHeight="1" x14ac:dyDescent="0.25">
      <c r="A88" s="179" t="s">
        <v>420</v>
      </c>
      <c r="B88" s="180" t="s">
        <v>482</v>
      </c>
      <c r="C88" s="167">
        <v>81</v>
      </c>
      <c r="D88" s="185"/>
      <c r="E88" s="178" t="s">
        <v>6</v>
      </c>
      <c r="F88" s="175" t="s">
        <v>483</v>
      </c>
      <c r="G88" s="181" t="s">
        <v>479</v>
      </c>
      <c r="H88" s="190"/>
      <c r="I88" s="177">
        <v>2022</v>
      </c>
      <c r="J88" s="184"/>
      <c r="K88" s="185"/>
      <c r="L88" s="192"/>
      <c r="M88" s="190"/>
      <c r="N88" s="149">
        <f>IF(LEN(SyntheseCirco4[[#This Row],[Nom]])&gt;0,1,0)</f>
        <v>1</v>
      </c>
    </row>
    <row r="89" spans="1:14" ht="22.15" customHeight="1" x14ac:dyDescent="0.25">
      <c r="A89" s="179" t="s">
        <v>421</v>
      </c>
      <c r="B89" s="180" t="s">
        <v>477</v>
      </c>
      <c r="C89" s="167">
        <v>82</v>
      </c>
      <c r="D89" s="185"/>
      <c r="E89" s="178" t="s">
        <v>6</v>
      </c>
      <c r="F89" s="175" t="s">
        <v>483</v>
      </c>
      <c r="G89" s="181" t="s">
        <v>479</v>
      </c>
      <c r="H89" s="190"/>
      <c r="I89" s="177">
        <v>2002</v>
      </c>
      <c r="J89" s="184"/>
      <c r="K89" s="185"/>
      <c r="L89" s="192"/>
      <c r="M89" s="190"/>
      <c r="N89" s="149">
        <f>IF(LEN(SyntheseCirco4[[#This Row],[Nom]])&gt;0,1,0)</f>
        <v>1</v>
      </c>
    </row>
    <row r="90" spans="1:14" ht="22.15" customHeight="1" x14ac:dyDescent="0.25">
      <c r="A90" s="179" t="s">
        <v>422</v>
      </c>
      <c r="B90" s="180" t="s">
        <v>477</v>
      </c>
      <c r="C90" s="167">
        <v>83</v>
      </c>
      <c r="D90" s="185"/>
      <c r="E90" s="168" t="s">
        <v>504</v>
      </c>
      <c r="F90" s="175" t="s">
        <v>495</v>
      </c>
      <c r="G90" s="181" t="s">
        <v>479</v>
      </c>
      <c r="H90" s="190"/>
      <c r="I90" s="177">
        <v>2003.3333333333301</v>
      </c>
      <c r="J90" s="184"/>
      <c r="K90" s="185"/>
      <c r="L90" s="192"/>
      <c r="M90" s="190"/>
      <c r="N90" s="149">
        <f>IF(LEN(SyntheseCirco4[[#This Row],[Nom]])&gt;0,1,0)</f>
        <v>1</v>
      </c>
    </row>
    <row r="91" spans="1:14" ht="22.15" customHeight="1" x14ac:dyDescent="0.25">
      <c r="A91" s="179" t="s">
        <v>423</v>
      </c>
      <c r="B91" s="180" t="s">
        <v>477</v>
      </c>
      <c r="C91" s="167">
        <v>84</v>
      </c>
      <c r="D91" s="185"/>
      <c r="E91" s="168" t="s">
        <v>505</v>
      </c>
      <c r="F91" s="175" t="s">
        <v>483</v>
      </c>
      <c r="G91" s="181" t="s">
        <v>479</v>
      </c>
      <c r="H91" s="190"/>
      <c r="I91" s="177">
        <v>1999.3333333333301</v>
      </c>
      <c r="J91" s="184"/>
      <c r="K91" s="185"/>
      <c r="L91" s="192"/>
      <c r="M91" s="190"/>
      <c r="N91" s="149">
        <f>IF(LEN(SyntheseCirco4[[#This Row],[Nom]])&gt;0,1,0)</f>
        <v>1</v>
      </c>
    </row>
    <row r="92" spans="1:14" ht="22.15" customHeight="1" x14ac:dyDescent="0.25">
      <c r="A92" s="179" t="s">
        <v>424</v>
      </c>
      <c r="B92" s="180" t="s">
        <v>482</v>
      </c>
      <c r="C92" s="167">
        <v>85</v>
      </c>
      <c r="D92" s="185"/>
      <c r="E92" s="168" t="s">
        <v>506</v>
      </c>
      <c r="F92" s="175" t="s">
        <v>483</v>
      </c>
      <c r="G92" s="181" t="s">
        <v>479</v>
      </c>
      <c r="H92" s="190"/>
      <c r="I92" s="177">
        <v>1995.3333333333301</v>
      </c>
      <c r="J92" s="184"/>
      <c r="K92" s="185"/>
      <c r="L92" s="192"/>
      <c r="M92" s="190"/>
      <c r="N92" s="149">
        <f>IF(LEN(SyntheseCirco4[[#This Row],[Nom]])&gt;0,1,0)</f>
        <v>1</v>
      </c>
    </row>
    <row r="93" spans="1:14" ht="22.15" customHeight="1" x14ac:dyDescent="0.25">
      <c r="A93" s="179" t="s">
        <v>425</v>
      </c>
      <c r="B93" s="180" t="s">
        <v>482</v>
      </c>
      <c r="C93" s="167">
        <v>86</v>
      </c>
      <c r="D93" s="185"/>
      <c r="E93" s="168" t="s">
        <v>507</v>
      </c>
      <c r="F93" s="175" t="s">
        <v>483</v>
      </c>
      <c r="G93" s="181" t="s">
        <v>479</v>
      </c>
      <c r="H93" s="180" t="s">
        <v>480</v>
      </c>
      <c r="I93" s="177">
        <v>1991.3333333333301</v>
      </c>
      <c r="J93" s="184"/>
      <c r="K93" s="185"/>
      <c r="L93" s="192"/>
      <c r="M93" s="190"/>
      <c r="N93" s="149">
        <f>IF(LEN(SyntheseCirco4[[#This Row],[Nom]])&gt;0,1,0)</f>
        <v>1</v>
      </c>
    </row>
    <row r="94" spans="1:14" ht="22.15" customHeight="1" x14ac:dyDescent="0.25">
      <c r="A94" s="179" t="s">
        <v>426</v>
      </c>
      <c r="B94" s="180" t="s">
        <v>482</v>
      </c>
      <c r="C94" s="167">
        <v>87</v>
      </c>
      <c r="D94" s="185"/>
      <c r="E94" s="168" t="s">
        <v>508</v>
      </c>
      <c r="F94" s="175" t="s">
        <v>483</v>
      </c>
      <c r="G94" s="181" t="s">
        <v>479</v>
      </c>
      <c r="H94" s="190"/>
      <c r="I94" s="177">
        <v>1987.3333333333301</v>
      </c>
      <c r="J94" s="184"/>
      <c r="K94" s="185"/>
      <c r="L94" s="192"/>
      <c r="M94" s="190"/>
      <c r="N94" s="149">
        <f>IF(LEN(SyntheseCirco4[[#This Row],[Nom]])&gt;0,1,0)</f>
        <v>1</v>
      </c>
    </row>
    <row r="95" spans="1:14" ht="22.15" customHeight="1" x14ac:dyDescent="0.25">
      <c r="A95" s="179" t="s">
        <v>427</v>
      </c>
      <c r="B95" s="180" t="s">
        <v>482</v>
      </c>
      <c r="C95" s="167">
        <v>88</v>
      </c>
      <c r="D95" s="185"/>
      <c r="E95" s="168" t="s">
        <v>509</v>
      </c>
      <c r="F95" s="189"/>
      <c r="G95" s="181" t="s">
        <v>479</v>
      </c>
      <c r="H95" s="190"/>
      <c r="I95" s="177">
        <v>1983.3333333333301</v>
      </c>
      <c r="J95" s="184"/>
      <c r="K95" s="185"/>
      <c r="L95" s="192"/>
      <c r="M95" s="190"/>
      <c r="N95" s="149">
        <f>IF(LEN(SyntheseCirco4[[#This Row],[Nom]])&gt;0,1,0)</f>
        <v>1</v>
      </c>
    </row>
    <row r="96" spans="1:14" ht="22.15" customHeight="1" x14ac:dyDescent="0.25">
      <c r="A96" s="179" t="s">
        <v>428</v>
      </c>
      <c r="B96" s="180" t="s">
        <v>482</v>
      </c>
      <c r="C96" s="167">
        <v>89</v>
      </c>
      <c r="D96" s="185"/>
      <c r="E96" s="168" t="s">
        <v>510</v>
      </c>
      <c r="F96" s="189"/>
      <c r="G96" s="181" t="s">
        <v>484</v>
      </c>
      <c r="H96" s="180" t="s">
        <v>480</v>
      </c>
      <c r="I96" s="177">
        <v>1979.3333333333301</v>
      </c>
      <c r="J96" s="184"/>
      <c r="K96" s="185"/>
      <c r="L96" s="192"/>
      <c r="M96" s="190"/>
      <c r="N96" s="149">
        <f>IF(LEN(SyntheseCirco4[[#This Row],[Nom]])&gt;0,1,0)</f>
        <v>1</v>
      </c>
    </row>
    <row r="97" spans="1:14" ht="22.15" customHeight="1" x14ac:dyDescent="0.25">
      <c r="A97" s="179" t="s">
        <v>429</v>
      </c>
      <c r="B97" s="180" t="s">
        <v>482</v>
      </c>
      <c r="C97" s="167">
        <v>90</v>
      </c>
      <c r="D97" s="185"/>
      <c r="E97" s="168" t="s">
        <v>511</v>
      </c>
      <c r="F97" s="189"/>
      <c r="G97" s="181" t="s">
        <v>479</v>
      </c>
      <c r="H97" s="190"/>
      <c r="I97" s="177">
        <v>1975.3333333333301</v>
      </c>
      <c r="J97" s="184"/>
      <c r="K97" s="185"/>
      <c r="L97" s="192"/>
      <c r="M97" s="190"/>
      <c r="N97" s="149">
        <f>IF(LEN(SyntheseCirco4[[#This Row],[Nom]])&gt;0,1,0)</f>
        <v>1</v>
      </c>
    </row>
    <row r="98" spans="1:14" ht="22.15" customHeight="1" x14ac:dyDescent="0.25">
      <c r="A98" s="179" t="s">
        <v>430</v>
      </c>
      <c r="B98" s="180" t="s">
        <v>477</v>
      </c>
      <c r="C98" s="167">
        <v>91</v>
      </c>
      <c r="D98" s="185"/>
      <c r="E98" s="185"/>
      <c r="F98" s="189"/>
      <c r="G98" s="181" t="s">
        <v>479</v>
      </c>
      <c r="H98" s="190"/>
      <c r="I98" s="177">
        <v>1971.3333333333301</v>
      </c>
      <c r="J98" s="184"/>
      <c r="K98" s="185"/>
      <c r="L98" s="192"/>
      <c r="M98" s="190"/>
      <c r="N98" s="149">
        <f>IF(LEN(SyntheseCirco4[[#This Row],[Nom]])&gt;0,1,0)</f>
        <v>1</v>
      </c>
    </row>
    <row r="99" spans="1:14" ht="22.15" customHeight="1" x14ac:dyDescent="0.25">
      <c r="A99" s="179" t="s">
        <v>431</v>
      </c>
      <c r="B99" s="180" t="s">
        <v>482</v>
      </c>
      <c r="C99" s="167">
        <v>92</v>
      </c>
      <c r="D99" s="185"/>
      <c r="E99" s="185"/>
      <c r="F99" s="189"/>
      <c r="G99" s="181" t="s">
        <v>479</v>
      </c>
      <c r="H99" s="190"/>
      <c r="I99" s="177">
        <v>1967.3333333333301</v>
      </c>
      <c r="J99" s="184"/>
      <c r="K99" s="185"/>
      <c r="L99" s="182" t="s">
        <v>485</v>
      </c>
      <c r="M99" s="190"/>
      <c r="N99" s="149">
        <f>IF(LEN(SyntheseCirco4[[#This Row],[Nom]])&gt;0,1,0)</f>
        <v>1</v>
      </c>
    </row>
    <row r="100" spans="1:14" ht="22.15" customHeight="1" x14ac:dyDescent="0.25">
      <c r="A100" s="179" t="s">
        <v>432</v>
      </c>
      <c r="B100" s="180" t="s">
        <v>477</v>
      </c>
      <c r="C100" s="167">
        <v>93</v>
      </c>
      <c r="D100" s="185"/>
      <c r="E100" s="168" t="s">
        <v>504</v>
      </c>
      <c r="F100" s="189"/>
      <c r="G100" s="181" t="s">
        <v>405</v>
      </c>
      <c r="H100" s="180" t="s">
        <v>491</v>
      </c>
      <c r="I100" s="177">
        <v>1963.3333333333301</v>
      </c>
      <c r="J100" s="184"/>
      <c r="K100" s="185"/>
      <c r="L100" s="182" t="s">
        <v>485</v>
      </c>
      <c r="M100" s="190"/>
      <c r="N100" s="149">
        <f>IF(LEN(SyntheseCirco4[[#This Row],[Nom]])&gt;0,1,0)</f>
        <v>1</v>
      </c>
    </row>
    <row r="101" spans="1:14" ht="22.15" customHeight="1" x14ac:dyDescent="0.25">
      <c r="A101" s="179" t="s">
        <v>434</v>
      </c>
      <c r="B101" s="190"/>
      <c r="C101" s="167">
        <v>94</v>
      </c>
      <c r="D101" s="185"/>
      <c r="E101" s="168" t="s">
        <v>505</v>
      </c>
      <c r="F101" s="189"/>
      <c r="G101" s="192"/>
      <c r="H101" s="190"/>
      <c r="I101" s="177">
        <v>1959.3333333333301</v>
      </c>
      <c r="J101" s="184"/>
      <c r="K101" s="185"/>
      <c r="L101" s="192"/>
      <c r="M101" s="190"/>
      <c r="N101" s="149">
        <f>IF(LEN(SyntheseCirco4[[#This Row],[Nom]])&gt;0,1,0)</f>
        <v>1</v>
      </c>
    </row>
    <row r="102" spans="1:14" ht="22.15" customHeight="1" x14ac:dyDescent="0.25">
      <c r="A102" s="179" t="s">
        <v>96</v>
      </c>
      <c r="B102" s="180" t="s">
        <v>477</v>
      </c>
      <c r="C102" s="167">
        <v>95</v>
      </c>
      <c r="D102" s="185"/>
      <c r="E102" s="168" t="s">
        <v>506</v>
      </c>
      <c r="F102" s="189"/>
      <c r="G102" s="192"/>
      <c r="H102" s="180" t="s">
        <v>480</v>
      </c>
      <c r="I102" s="184"/>
      <c r="J102" s="184"/>
      <c r="K102" s="185"/>
      <c r="L102" s="192"/>
      <c r="M102" s="190"/>
      <c r="N102" s="149">
        <f>IF(LEN(SyntheseCirco4[[#This Row],[Nom]])&gt;0,1,0)</f>
        <v>1</v>
      </c>
    </row>
    <row r="103" spans="1:14" ht="22.15" customHeight="1" x14ac:dyDescent="0.25">
      <c r="A103" s="179" t="s">
        <v>97</v>
      </c>
      <c r="B103" s="180" t="s">
        <v>477</v>
      </c>
      <c r="C103" s="167">
        <v>96</v>
      </c>
      <c r="D103" s="185"/>
      <c r="E103" s="168" t="s">
        <v>507</v>
      </c>
      <c r="F103" s="189"/>
      <c r="G103" s="181" t="s">
        <v>484</v>
      </c>
      <c r="H103" s="180" t="s">
        <v>480</v>
      </c>
      <c r="I103" s="184"/>
      <c r="J103" s="184"/>
      <c r="K103" s="185"/>
      <c r="L103" s="192"/>
      <c r="M103" s="190"/>
      <c r="N103" s="149">
        <f>IF(LEN(SyntheseCirco4[[#This Row],[Nom]])&gt;0,1,0)</f>
        <v>1</v>
      </c>
    </row>
    <row r="104" spans="1:14" ht="22.15" customHeight="1" x14ac:dyDescent="0.25">
      <c r="A104" s="179" t="s">
        <v>98</v>
      </c>
      <c r="B104" s="180" t="s">
        <v>477</v>
      </c>
      <c r="C104" s="167">
        <v>97</v>
      </c>
      <c r="D104" s="185"/>
      <c r="E104" s="168" t="s">
        <v>508</v>
      </c>
      <c r="F104" s="189"/>
      <c r="G104" s="192"/>
      <c r="H104" s="190"/>
      <c r="I104" s="184"/>
      <c r="J104" s="184"/>
      <c r="K104" s="185"/>
      <c r="L104" s="192"/>
      <c r="M104" s="190"/>
      <c r="N104" s="149">
        <f>IF(LEN(SyntheseCirco4[[#This Row],[Nom]])&gt;0,1,0)</f>
        <v>1</v>
      </c>
    </row>
    <row r="105" spans="1:14" ht="22.15" customHeight="1" x14ac:dyDescent="0.25">
      <c r="A105" s="179" t="s">
        <v>99</v>
      </c>
      <c r="B105" s="180" t="s">
        <v>477</v>
      </c>
      <c r="C105" s="167">
        <v>98</v>
      </c>
      <c r="D105" s="185"/>
      <c r="E105" s="168" t="s">
        <v>509</v>
      </c>
      <c r="F105" s="189"/>
      <c r="G105" s="192"/>
      <c r="H105" s="190"/>
      <c r="I105" s="184"/>
      <c r="J105" s="184"/>
      <c r="K105" s="185"/>
      <c r="L105" s="192"/>
      <c r="M105" s="190"/>
      <c r="N105" s="149">
        <f>IF(LEN(SyntheseCirco4[[#This Row],[Nom]])&gt;0,1,0)</f>
        <v>1</v>
      </c>
    </row>
    <row r="106" spans="1:14" ht="22.15" customHeight="1" x14ac:dyDescent="0.25">
      <c r="A106" s="179" t="s">
        <v>100</v>
      </c>
      <c r="B106" s="180" t="s">
        <v>477</v>
      </c>
      <c r="C106" s="185"/>
      <c r="D106" s="185"/>
      <c r="E106" s="168" t="s">
        <v>510</v>
      </c>
      <c r="F106" s="189"/>
      <c r="G106" s="192"/>
      <c r="H106" s="180" t="s">
        <v>491</v>
      </c>
      <c r="I106" s="184"/>
      <c r="J106" s="184"/>
      <c r="K106" s="185"/>
      <c r="L106" s="192"/>
      <c r="M106" s="190"/>
      <c r="N106" s="149">
        <f>IF(LEN(SyntheseCirco4[[#This Row],[Nom]])&gt;0,1,0)</f>
        <v>0</v>
      </c>
    </row>
    <row r="107" spans="1:14" ht="22.15" customHeight="1" x14ac:dyDescent="0.25">
      <c r="A107" s="179" t="s">
        <v>101</v>
      </c>
      <c r="B107" s="180" t="s">
        <v>482</v>
      </c>
      <c r="C107" s="185"/>
      <c r="D107" s="185"/>
      <c r="E107" s="168" t="s">
        <v>511</v>
      </c>
      <c r="F107" s="175" t="s">
        <v>490</v>
      </c>
      <c r="G107" s="192"/>
      <c r="H107" s="190"/>
      <c r="I107" s="184"/>
      <c r="J107" s="184"/>
      <c r="K107" s="185"/>
      <c r="L107" s="192"/>
      <c r="M107" s="190"/>
      <c r="N107" s="149">
        <f>IF(LEN(SyntheseCirco4[[#This Row],[Nom]])&gt;0,1,0)</f>
        <v>0</v>
      </c>
    </row>
    <row r="108" spans="1:14" ht="22.15" customHeight="1" x14ac:dyDescent="0.25">
      <c r="A108" s="179" t="s">
        <v>102</v>
      </c>
      <c r="B108" s="180" t="s">
        <v>477</v>
      </c>
      <c r="C108" s="185"/>
      <c r="D108" s="185"/>
      <c r="E108" s="178" t="s">
        <v>5</v>
      </c>
      <c r="F108" s="175" t="s">
        <v>478</v>
      </c>
      <c r="G108" s="192"/>
      <c r="H108" s="180" t="s">
        <v>480</v>
      </c>
      <c r="I108" s="184"/>
      <c r="J108" s="184"/>
      <c r="K108" s="185"/>
      <c r="L108" s="192"/>
      <c r="M108" s="190"/>
      <c r="N108" s="149">
        <f>IF(LEN(SyntheseCirco4[[#This Row],[Nom]])&gt;0,1,0)</f>
        <v>0</v>
      </c>
    </row>
    <row r="109" spans="1:14" ht="21.6" customHeight="1" x14ac:dyDescent="0.25">
      <c r="A109" s="179" t="s">
        <v>103</v>
      </c>
      <c r="B109" s="190"/>
      <c r="C109" s="185"/>
      <c r="D109" s="185"/>
      <c r="E109" s="178" t="s">
        <v>5</v>
      </c>
      <c r="F109" s="189"/>
      <c r="G109" s="192"/>
      <c r="H109" s="190"/>
      <c r="I109" s="184"/>
      <c r="J109" s="184"/>
      <c r="K109" s="185"/>
      <c r="L109" s="192"/>
      <c r="M109" s="190"/>
      <c r="N109" s="149">
        <f>IF(LEN(SyntheseCirco4[[#This Row],[Nom]])&gt;0,1,0)</f>
        <v>0</v>
      </c>
    </row>
    <row r="110" spans="1:14" ht="22.15" customHeight="1" x14ac:dyDescent="0.25">
      <c r="A110" s="179" t="s">
        <v>104</v>
      </c>
      <c r="B110" s="190"/>
      <c r="C110" s="185"/>
      <c r="D110" s="185"/>
      <c r="E110" s="185"/>
      <c r="F110" s="189"/>
      <c r="G110" s="192"/>
      <c r="H110" s="190"/>
      <c r="I110" s="184"/>
      <c r="J110" s="184"/>
      <c r="K110" s="185"/>
      <c r="L110" s="192"/>
      <c r="M110" s="190"/>
      <c r="N110" s="149">
        <f>IF(LEN(SyntheseCirco4[[#This Row],[Nom]])&gt;0,1,0)</f>
        <v>0</v>
      </c>
    </row>
    <row r="111" spans="1:14" ht="29.25" thickBot="1" x14ac:dyDescent="0.3">
      <c r="A111" s="230" t="s">
        <v>502</v>
      </c>
      <c r="B111" s="231"/>
      <c r="C111" s="160">
        <f>_xlfn.AGGREGATE(3,7,C8:C110)</f>
        <v>98</v>
      </c>
      <c r="D111" s="232" t="s">
        <v>117</v>
      </c>
      <c r="E111" s="233"/>
      <c r="F111" s="161"/>
      <c r="G111" s="234" t="s">
        <v>503</v>
      </c>
      <c r="H111" s="235"/>
      <c r="I111" s="162">
        <f>_xlfn.AGGREGATE(3,7,I8:I110)</f>
        <v>46</v>
      </c>
      <c r="J111" s="163" t="s">
        <v>501</v>
      </c>
      <c r="K111" s="164">
        <f>_xlfn.AGGREGATE(3,1,K8:K110)</f>
        <v>0</v>
      </c>
      <c r="L111" s="236"/>
      <c r="M111" s="237"/>
    </row>
    <row r="112" spans="1:14" ht="29.25" thickBot="1" x14ac:dyDescent="0.3">
      <c r="A112" s="222" t="s">
        <v>499</v>
      </c>
      <c r="B112" s="223"/>
      <c r="C112" s="145">
        <f>SUMPRODUCT(N(C8:C110&lt;&gt;""))</f>
        <v>98</v>
      </c>
      <c r="D112" s="224" t="s">
        <v>117</v>
      </c>
      <c r="E112" s="225"/>
      <c r="F112" s="141"/>
      <c r="G112" s="226" t="s">
        <v>500</v>
      </c>
      <c r="H112" s="227"/>
      <c r="I112" s="144">
        <f>SUMPRODUCT(N(I8:I110&lt;&gt;""))</f>
        <v>46</v>
      </c>
      <c r="J112" s="142" t="s">
        <v>501</v>
      </c>
      <c r="K112" s="143">
        <f>SUMPRODUCT(N(K8:K110&lt;&gt;""))</f>
        <v>0</v>
      </c>
      <c r="L112" s="228"/>
      <c r="M112" s="229"/>
    </row>
    <row r="113" spans="1:13" x14ac:dyDescent="0.25">
      <c r="A113" s="91"/>
      <c r="B113" s="76"/>
      <c r="C113" s="82">
        <f>COUNTA(C8:C110)</f>
        <v>98</v>
      </c>
      <c r="D113" s="82"/>
      <c r="E113" s="83"/>
      <c r="F113" s="84"/>
      <c r="G113" s="75"/>
      <c r="H113" s="75"/>
      <c r="I113" s="85"/>
      <c r="J113" s="85"/>
      <c r="K113" s="83"/>
      <c r="L113" s="75"/>
      <c r="M113" s="81"/>
    </row>
    <row r="114" spans="1:13" x14ac:dyDescent="0.25">
      <c r="A114" s="27"/>
      <c r="B114" s="57"/>
      <c r="C114" s="147">
        <f>SUBTOTAL(9,SyntheseCirco4[Colonne1])</f>
        <v>98</v>
      </c>
      <c r="D114" s="57"/>
      <c r="E114" s="57"/>
      <c r="F114" s="57"/>
      <c r="G114" s="57"/>
      <c r="H114" s="57"/>
      <c r="I114" s="57"/>
      <c r="J114" s="57"/>
      <c r="K114" s="57"/>
      <c r="L114" s="57"/>
      <c r="M114" s="57"/>
    </row>
    <row r="115" spans="1:13" x14ac:dyDescent="0.25">
      <c r="A115" s="27"/>
      <c r="B115" s="57"/>
      <c r="C115" s="57"/>
      <c r="D115" s="57"/>
      <c r="E115" s="57"/>
      <c r="F115" s="57"/>
      <c r="G115" s="57"/>
      <c r="H115" s="57"/>
      <c r="I115" s="57"/>
      <c r="J115" s="57"/>
      <c r="K115" s="57"/>
      <c r="L115" s="57"/>
      <c r="M115" s="57"/>
    </row>
    <row r="116" spans="1:13" x14ac:dyDescent="0.25">
      <c r="A116" s="27"/>
      <c r="B116" s="57"/>
      <c r="C116" s="57"/>
      <c r="D116" s="57"/>
      <c r="E116" s="57"/>
      <c r="F116" s="57"/>
      <c r="G116" s="57"/>
      <c r="H116" s="57"/>
      <c r="I116" s="57"/>
      <c r="J116" s="57"/>
      <c r="K116" s="57"/>
      <c r="L116" s="57"/>
      <c r="M116" s="57"/>
    </row>
    <row r="117" spans="1:13" x14ac:dyDescent="0.25">
      <c r="A117" s="27"/>
      <c r="B117" s="57"/>
      <c r="D117" s="86"/>
      <c r="E117" s="87"/>
      <c r="F117" s="86"/>
      <c r="G117" s="86"/>
      <c r="H117" s="86"/>
      <c r="I117" s="86"/>
      <c r="J117" s="86"/>
      <c r="K117" s="57"/>
      <c r="L117" s="57"/>
      <c r="M117" s="57"/>
    </row>
    <row r="118" spans="1:13" x14ac:dyDescent="0.25">
      <c r="A118" s="27"/>
      <c r="B118" s="57"/>
      <c r="C118" s="57"/>
      <c r="D118" s="86"/>
      <c r="E118" s="86"/>
      <c r="F118" s="86"/>
      <c r="G118" s="86"/>
      <c r="H118" s="86"/>
      <c r="I118" s="86"/>
      <c r="J118" s="86"/>
      <c r="K118" s="57"/>
      <c r="L118" s="57"/>
      <c r="M118" s="57"/>
    </row>
    <row r="119" spans="1:13" x14ac:dyDescent="0.25">
      <c r="A119" s="27"/>
      <c r="B119" s="57"/>
      <c r="C119" s="57"/>
      <c r="D119" s="86"/>
      <c r="E119" s="86"/>
      <c r="F119" s="86"/>
      <c r="G119" s="86"/>
      <c r="H119" s="86"/>
      <c r="I119" s="86"/>
      <c r="J119" s="86"/>
      <c r="K119" s="57"/>
      <c r="L119" s="57"/>
      <c r="M119" s="57"/>
    </row>
    <row r="120" spans="1:13" x14ac:dyDescent="0.25">
      <c r="A120" s="27"/>
      <c r="B120" s="3"/>
      <c r="C120" s="3"/>
      <c r="D120" s="93"/>
      <c r="E120" s="93"/>
      <c r="F120" s="93"/>
      <c r="G120" s="93"/>
      <c r="H120" s="93"/>
      <c r="I120" s="93"/>
      <c r="J120" s="93"/>
      <c r="K120" s="3"/>
      <c r="L120" s="3"/>
      <c r="M120" s="3"/>
    </row>
    <row r="121" spans="1:13" x14ac:dyDescent="0.25">
      <c r="A121" s="27"/>
      <c r="B121" s="3"/>
      <c r="C121" s="3"/>
      <c r="D121" s="93"/>
      <c r="E121" s="93"/>
      <c r="F121" s="93"/>
      <c r="G121" s="93"/>
      <c r="H121" s="93"/>
      <c r="I121" s="93"/>
      <c r="J121" s="93"/>
      <c r="K121" s="3"/>
      <c r="L121" s="3"/>
      <c r="M121" s="3"/>
    </row>
    <row r="122" spans="1:13" x14ac:dyDescent="0.25">
      <c r="A122" s="27"/>
      <c r="B122" s="3"/>
      <c r="C122" s="3"/>
      <c r="D122" s="93"/>
      <c r="E122" s="93"/>
      <c r="F122" s="93"/>
      <c r="G122" s="93"/>
      <c r="H122" s="93"/>
      <c r="I122" s="93"/>
      <c r="J122" s="93"/>
      <c r="K122" s="3"/>
      <c r="L122" s="3"/>
      <c r="M122" s="3"/>
    </row>
    <row r="123" spans="1:13" x14ac:dyDescent="0.25">
      <c r="A123" s="27"/>
      <c r="B123" s="3"/>
      <c r="C123" s="3"/>
      <c r="D123" s="93"/>
      <c r="E123" s="93"/>
      <c r="F123" s="93"/>
      <c r="G123" s="93"/>
      <c r="H123" s="93"/>
      <c r="I123" s="93"/>
      <c r="J123" s="93"/>
      <c r="K123" s="3"/>
      <c r="L123" s="3"/>
      <c r="M123" s="3"/>
    </row>
    <row r="124" spans="1:13" x14ac:dyDescent="0.25">
      <c r="D124" s="94"/>
      <c r="E124" s="94"/>
      <c r="F124" s="94"/>
      <c r="G124" s="94"/>
      <c r="H124" s="94"/>
      <c r="I124" s="94"/>
      <c r="J124" s="94"/>
    </row>
    <row r="125" spans="1:13" x14ac:dyDescent="0.25">
      <c r="D125" s="94"/>
      <c r="E125" s="94"/>
      <c r="F125" s="94"/>
      <c r="G125" s="94"/>
      <c r="H125" s="94"/>
      <c r="I125" s="94"/>
      <c r="J125" s="94"/>
    </row>
    <row r="126" spans="1:13" x14ac:dyDescent="0.25">
      <c r="D126" s="94"/>
      <c r="E126" s="94"/>
      <c r="F126" s="94"/>
      <c r="G126" s="94"/>
      <c r="H126" s="94"/>
      <c r="I126" s="94"/>
      <c r="J126" s="94"/>
    </row>
    <row r="127" spans="1:13" x14ac:dyDescent="0.25">
      <c r="D127" s="94"/>
      <c r="E127" s="94"/>
      <c r="F127" s="94"/>
      <c r="G127" s="94"/>
      <c r="H127" s="94"/>
      <c r="I127" s="94"/>
      <c r="J127" s="94"/>
    </row>
  </sheetData>
  <sheetProtection sort="0" autoFilter="0"/>
  <mergeCells count="22">
    <mergeCell ref="C2:M2"/>
    <mergeCell ref="B3:G3"/>
    <mergeCell ref="A5:A6"/>
    <mergeCell ref="B5:B6"/>
    <mergeCell ref="C5:D5"/>
    <mergeCell ref="E5:E6"/>
    <mergeCell ref="F5:F6"/>
    <mergeCell ref="G5:G6"/>
    <mergeCell ref="H5:H6"/>
    <mergeCell ref="I5:I6"/>
    <mergeCell ref="A112:B112"/>
    <mergeCell ref="D112:E112"/>
    <mergeCell ref="G112:H112"/>
    <mergeCell ref="L112:M112"/>
    <mergeCell ref="J5:J6"/>
    <mergeCell ref="K5:K6"/>
    <mergeCell ref="L5:L6"/>
    <mergeCell ref="M5:M6"/>
    <mergeCell ref="A111:B111"/>
    <mergeCell ref="D111:E111"/>
    <mergeCell ref="G111:H111"/>
    <mergeCell ref="L111:M111"/>
  </mergeCells>
  <hyperlinks>
    <hyperlink ref="A8" location="'Fiche 1'!A1" display="'Fiche 1'!A1" xr:uid="{47BD9942-64B6-4814-A48B-532BAA05799D}"/>
    <hyperlink ref="A9" location="'Fiche 2'!A1" display="'Fiche 2'!A1" xr:uid="{EE73E25D-034D-4C41-9164-D0152AD018D5}"/>
    <hyperlink ref="A10" location="'Fiche 3'!A1" display="'Fiche 3'!A1" xr:uid="{8FE9352C-1A7D-4F55-B826-712BCFF9FDC1}"/>
  </hyperlinks>
  <pageMargins left="0" right="0" top="0.55118110236220474" bottom="0.74803149606299213" header="0.31496062992125984" footer="0.31496062992125984"/>
  <pageSetup paperSize="8" scale="47" orientation="landscape" r:id="rId1"/>
  <headerFooter>
    <oddHeader>&amp;LInspection de Tsingoni</oddHeader>
    <oddFooter>&amp;R&amp;"-,Italique"&amp;9BESSEAU Bruno I.A.I de Tsingoni</oddFooter>
  </headerFooter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Feuil2"/>
  <dimension ref="B1:O112"/>
  <sheetViews>
    <sheetView topLeftCell="B1" workbookViewId="0">
      <selection activeCell="C38" sqref="C38"/>
    </sheetView>
  </sheetViews>
  <sheetFormatPr baseColWidth="10" defaultColWidth="11.42578125" defaultRowHeight="15" x14ac:dyDescent="0.25"/>
  <cols>
    <col min="1" max="1" width="1.42578125" style="4" customWidth="1"/>
    <col min="2" max="2" width="21.42578125" style="4" customWidth="1"/>
    <col min="3" max="3" width="15.28515625" style="4" customWidth="1"/>
    <col min="4" max="4" width="19.85546875" style="4" customWidth="1"/>
    <col min="5" max="5" width="9.85546875" style="4" customWidth="1"/>
    <col min="6" max="6" width="20.28515625" style="4" customWidth="1"/>
    <col min="7" max="7" width="11.5703125" style="4" customWidth="1"/>
    <col min="8" max="8" width="3.5703125" style="4" customWidth="1"/>
    <col min="9" max="9" width="19.28515625" style="4" customWidth="1"/>
    <col min="10" max="10" width="14.5703125" style="4" customWidth="1"/>
    <col min="11" max="11" width="22.7109375" style="4" customWidth="1"/>
    <col min="12" max="12" width="5.85546875" style="4" customWidth="1"/>
    <col min="13" max="13" width="4.28515625" style="4" customWidth="1"/>
    <col min="14" max="14" width="6.42578125" style="5" customWidth="1"/>
    <col min="15" max="15" width="26" style="5" customWidth="1"/>
    <col min="16" max="16384" width="11.42578125" style="4"/>
  </cols>
  <sheetData>
    <row r="1" spans="2:15" x14ac:dyDescent="0.25">
      <c r="J1" s="4" t="s">
        <v>471</v>
      </c>
    </row>
    <row r="3" spans="2:15" x14ac:dyDescent="0.25">
      <c r="B3" s="51" t="s">
        <v>9</v>
      </c>
      <c r="C3" s="51" t="s">
        <v>400</v>
      </c>
      <c r="I3" s="7"/>
      <c r="J3" s="7"/>
      <c r="K3" s="7"/>
      <c r="L3" s="7"/>
    </row>
    <row r="4" spans="2:15" ht="18.600000000000001" customHeight="1" thickBot="1" x14ac:dyDescent="0.3">
      <c r="B4" s="8" t="s">
        <v>0</v>
      </c>
      <c r="C4" s="8" t="s">
        <v>1</v>
      </c>
      <c r="G4" s="7"/>
      <c r="H4" s="7"/>
      <c r="I4" s="7"/>
      <c r="J4" s="7"/>
      <c r="K4" s="7"/>
      <c r="L4" s="7"/>
      <c r="M4" s="7"/>
      <c r="N4" s="9" t="s">
        <v>119</v>
      </c>
      <c r="O4" s="9" t="s">
        <v>120</v>
      </c>
    </row>
    <row r="5" spans="2:15" x14ac:dyDescent="0.25">
      <c r="B5" s="13" t="s">
        <v>3</v>
      </c>
      <c r="C5" s="13" t="s">
        <v>373</v>
      </c>
      <c r="F5" s="50" t="s">
        <v>84</v>
      </c>
      <c r="G5" s="29" t="s">
        <v>109</v>
      </c>
      <c r="H5" s="7"/>
      <c r="I5" s="23" t="s">
        <v>337</v>
      </c>
      <c r="J5" s="10"/>
      <c r="K5" s="10"/>
      <c r="L5" s="7"/>
      <c r="M5" s="7"/>
      <c r="N5" s="11" t="s">
        <v>121</v>
      </c>
      <c r="O5" s="11" t="s">
        <v>122</v>
      </c>
    </row>
    <row r="6" spans="2:15" x14ac:dyDescent="0.25">
      <c r="B6" s="13" t="s">
        <v>4</v>
      </c>
      <c r="C6" s="13" t="s">
        <v>363</v>
      </c>
      <c r="F6" s="45" t="s">
        <v>10</v>
      </c>
      <c r="G6" s="30" t="s">
        <v>110</v>
      </c>
      <c r="H6" s="7"/>
      <c r="I6" s="23" t="s">
        <v>336</v>
      </c>
      <c r="J6" s="7"/>
      <c r="K6" s="7"/>
      <c r="L6" s="7"/>
      <c r="M6" s="7"/>
      <c r="N6" s="11" t="s">
        <v>123</v>
      </c>
      <c r="O6" s="11" t="s">
        <v>124</v>
      </c>
    </row>
    <row r="7" spans="2:15" x14ac:dyDescent="0.25">
      <c r="B7" s="13" t="s">
        <v>2</v>
      </c>
      <c r="C7" s="13" t="s">
        <v>374</v>
      </c>
      <c r="F7" s="46" t="s">
        <v>11</v>
      </c>
      <c r="G7" s="30" t="s">
        <v>111</v>
      </c>
      <c r="H7" s="7"/>
      <c r="I7" s="23" t="s">
        <v>338</v>
      </c>
      <c r="J7" s="7"/>
      <c r="K7" s="7"/>
      <c r="L7" s="7"/>
      <c r="M7" s="7"/>
      <c r="N7" s="11" t="s">
        <v>125</v>
      </c>
      <c r="O7" s="11" t="s">
        <v>126</v>
      </c>
    </row>
    <row r="8" spans="2:15" x14ac:dyDescent="0.25">
      <c r="B8" s="13" t="s">
        <v>411</v>
      </c>
      <c r="C8" s="13" t="s">
        <v>362</v>
      </c>
      <c r="F8" s="46" t="s">
        <v>12</v>
      </c>
      <c r="G8" s="30" t="s">
        <v>112</v>
      </c>
      <c r="H8" s="7"/>
      <c r="I8" s="23" t="s">
        <v>367</v>
      </c>
      <c r="J8" s="7"/>
      <c r="K8" s="7"/>
      <c r="L8" s="7"/>
      <c r="M8" s="7"/>
      <c r="N8" s="11" t="s">
        <v>127</v>
      </c>
      <c r="O8" s="11" t="s">
        <v>128</v>
      </c>
    </row>
    <row r="9" spans="2:15" x14ac:dyDescent="0.25">
      <c r="B9" s="13" t="s">
        <v>412</v>
      </c>
      <c r="C9" s="18" t="s">
        <v>399</v>
      </c>
      <c r="F9" s="46" t="s">
        <v>13</v>
      </c>
      <c r="G9" s="30" t="s">
        <v>113</v>
      </c>
      <c r="H9" s="7"/>
      <c r="I9" s="23"/>
      <c r="J9" s="7"/>
      <c r="K9" s="7"/>
      <c r="L9" s="7"/>
      <c r="M9" s="7"/>
      <c r="N9" s="11" t="s">
        <v>129</v>
      </c>
      <c r="O9" s="11" t="s">
        <v>130</v>
      </c>
    </row>
    <row r="10" spans="2:15" x14ac:dyDescent="0.25">
      <c r="B10" s="13" t="s">
        <v>5</v>
      </c>
      <c r="C10" s="13" t="s">
        <v>391</v>
      </c>
      <c r="F10" s="49" t="s">
        <v>14</v>
      </c>
      <c r="G10" s="44" t="s">
        <v>416</v>
      </c>
      <c r="H10" s="7"/>
      <c r="I10" s="23"/>
      <c r="J10" s="7"/>
      <c r="K10" s="105" t="s">
        <v>352</v>
      </c>
      <c r="L10" s="7"/>
      <c r="M10" s="7"/>
      <c r="N10" s="11" t="s">
        <v>131</v>
      </c>
      <c r="O10" s="11" t="s">
        <v>132</v>
      </c>
    </row>
    <row r="11" spans="2:15" ht="15.75" thickBot="1" x14ac:dyDescent="0.3">
      <c r="B11" s="13" t="s">
        <v>6</v>
      </c>
      <c r="C11" s="13" t="s">
        <v>392</v>
      </c>
      <c r="F11" s="47" t="s">
        <v>351</v>
      </c>
      <c r="G11" s="48" t="s">
        <v>417</v>
      </c>
      <c r="H11" s="7"/>
      <c r="J11" s="7"/>
      <c r="K11" s="15" t="s">
        <v>353</v>
      </c>
      <c r="L11" s="7"/>
      <c r="M11" s="7"/>
      <c r="N11" s="11" t="s">
        <v>133</v>
      </c>
      <c r="O11" s="11" t="s">
        <v>134</v>
      </c>
    </row>
    <row r="12" spans="2:15" ht="15.75" thickBot="1" x14ac:dyDescent="0.3">
      <c r="B12" s="13" t="s">
        <v>389</v>
      </c>
      <c r="C12" s="13" t="s">
        <v>393</v>
      </c>
      <c r="G12" s="7"/>
      <c r="H12" s="7"/>
      <c r="J12" s="7"/>
      <c r="K12" s="18" t="s">
        <v>354</v>
      </c>
      <c r="L12" s="7"/>
      <c r="M12" s="7"/>
      <c r="N12" s="11" t="s">
        <v>135</v>
      </c>
      <c r="O12" s="11" t="s">
        <v>136</v>
      </c>
    </row>
    <row r="13" spans="2:15" x14ac:dyDescent="0.25">
      <c r="B13" s="13" t="s">
        <v>390</v>
      </c>
      <c r="C13" s="18" t="s">
        <v>394</v>
      </c>
      <c r="F13" s="60" t="s">
        <v>31</v>
      </c>
      <c r="G13" s="61" t="s">
        <v>32</v>
      </c>
      <c r="H13" s="16"/>
      <c r="J13" s="7"/>
      <c r="K13" s="18" t="s">
        <v>358</v>
      </c>
      <c r="L13" s="7"/>
      <c r="M13" s="7"/>
      <c r="N13" s="11" t="s">
        <v>137</v>
      </c>
      <c r="O13" s="11" t="s">
        <v>138</v>
      </c>
    </row>
    <row r="14" spans="2:15" x14ac:dyDescent="0.25">
      <c r="B14" s="13" t="s">
        <v>7</v>
      </c>
      <c r="C14" s="13" t="s">
        <v>395</v>
      </c>
      <c r="F14" s="62" t="s">
        <v>16</v>
      </c>
      <c r="G14" s="63">
        <v>97630</v>
      </c>
      <c r="H14" s="16"/>
      <c r="J14" s="7"/>
      <c r="K14" s="18" t="s">
        <v>355</v>
      </c>
      <c r="L14" s="7"/>
      <c r="M14" s="7"/>
      <c r="N14" s="11" t="s">
        <v>139</v>
      </c>
      <c r="O14" s="11" t="s">
        <v>140</v>
      </c>
    </row>
    <row r="15" spans="2:15" x14ac:dyDescent="0.25">
      <c r="B15" s="13" t="s">
        <v>409</v>
      </c>
      <c r="C15" s="18" t="s">
        <v>396</v>
      </c>
      <c r="F15" s="64" t="s">
        <v>17</v>
      </c>
      <c r="G15" s="65">
        <v>97650</v>
      </c>
      <c r="H15" s="16"/>
      <c r="J15" s="7"/>
      <c r="K15" s="18" t="s">
        <v>344</v>
      </c>
      <c r="L15" s="7"/>
      <c r="M15" s="7"/>
      <c r="N15" s="11" t="s">
        <v>141</v>
      </c>
      <c r="O15" s="11" t="s">
        <v>142</v>
      </c>
    </row>
    <row r="16" spans="2:15" x14ac:dyDescent="0.25">
      <c r="B16" s="13" t="s">
        <v>410</v>
      </c>
      <c r="C16" s="17" t="s">
        <v>397</v>
      </c>
      <c r="F16" s="64" t="s">
        <v>18</v>
      </c>
      <c r="G16" s="65">
        <v>97660</v>
      </c>
      <c r="H16" s="16"/>
      <c r="I16" s="51" t="s">
        <v>337</v>
      </c>
      <c r="J16" s="7"/>
      <c r="K16" s="18" t="s">
        <v>356</v>
      </c>
      <c r="L16" s="7"/>
      <c r="M16" s="7"/>
      <c r="N16" s="11" t="s">
        <v>143</v>
      </c>
      <c r="O16" s="11" t="s">
        <v>144</v>
      </c>
    </row>
    <row r="17" spans="2:15" x14ac:dyDescent="0.25">
      <c r="B17" s="13" t="s">
        <v>8</v>
      </c>
      <c r="C17" s="13" t="s">
        <v>405</v>
      </c>
      <c r="F17" s="64" t="s">
        <v>19</v>
      </c>
      <c r="G17" s="65">
        <v>97620</v>
      </c>
      <c r="H17" s="16"/>
      <c r="I17" s="13" t="s">
        <v>339</v>
      </c>
      <c r="J17" s="7"/>
      <c r="K17" s="18" t="s">
        <v>357</v>
      </c>
      <c r="L17" s="7"/>
      <c r="M17" s="7"/>
      <c r="N17" s="11" t="s">
        <v>145</v>
      </c>
      <c r="O17" s="11" t="s">
        <v>146</v>
      </c>
    </row>
    <row r="18" spans="2:15" x14ac:dyDescent="0.25">
      <c r="B18" s="13" t="s">
        <v>407</v>
      </c>
      <c r="C18" s="17" t="s">
        <v>398</v>
      </c>
      <c r="F18" s="64" t="s">
        <v>20</v>
      </c>
      <c r="G18" s="66">
        <v>97670</v>
      </c>
      <c r="H18" s="16"/>
      <c r="I18" s="13" t="s">
        <v>340</v>
      </c>
      <c r="J18" s="7"/>
      <c r="K18" s="18" t="s">
        <v>372</v>
      </c>
      <c r="L18" s="7"/>
      <c r="M18" s="7"/>
      <c r="N18" s="11" t="s">
        <v>147</v>
      </c>
      <c r="O18" s="11" t="s">
        <v>148</v>
      </c>
    </row>
    <row r="19" spans="2:15" x14ac:dyDescent="0.25">
      <c r="B19" s="14" t="s">
        <v>408</v>
      </c>
      <c r="F19" s="64" t="s">
        <v>21</v>
      </c>
      <c r="G19" s="65">
        <v>97620</v>
      </c>
      <c r="H19" s="16"/>
      <c r="I19" s="18" t="s">
        <v>350</v>
      </c>
      <c r="J19" s="7"/>
      <c r="K19" s="18" t="s">
        <v>371</v>
      </c>
      <c r="L19" s="7"/>
      <c r="M19" s="7"/>
      <c r="N19" s="11" t="s">
        <v>149</v>
      </c>
      <c r="O19" s="11" t="s">
        <v>150</v>
      </c>
    </row>
    <row r="20" spans="2:15" x14ac:dyDescent="0.25">
      <c r="F20" s="64" t="s">
        <v>22</v>
      </c>
      <c r="G20" s="65">
        <v>97660</v>
      </c>
      <c r="H20" s="16"/>
      <c r="I20" s="13" t="s">
        <v>341</v>
      </c>
      <c r="J20" s="7"/>
      <c r="K20" s="17" t="s">
        <v>346</v>
      </c>
      <c r="L20" s="7"/>
      <c r="M20" s="7"/>
      <c r="N20" s="11" t="s">
        <v>151</v>
      </c>
      <c r="O20" s="11" t="s">
        <v>152</v>
      </c>
    </row>
    <row r="21" spans="2:15" x14ac:dyDescent="0.25">
      <c r="D21" s="7"/>
      <c r="F21" s="64" t="s">
        <v>30</v>
      </c>
      <c r="G21" s="65">
        <v>97615</v>
      </c>
      <c r="H21" s="16"/>
      <c r="I21" s="18" t="s">
        <v>342</v>
      </c>
      <c r="J21" s="7"/>
      <c r="K21" s="7"/>
      <c r="L21" s="7"/>
      <c r="M21" s="7"/>
      <c r="N21" s="11" t="s">
        <v>153</v>
      </c>
      <c r="O21" s="11" t="s">
        <v>154</v>
      </c>
    </row>
    <row r="22" spans="2:15" x14ac:dyDescent="0.25">
      <c r="C22" s="7"/>
      <c r="D22" s="7"/>
      <c r="F22" s="64" t="s">
        <v>72</v>
      </c>
      <c r="G22" s="65">
        <v>97625</v>
      </c>
      <c r="H22" s="16"/>
      <c r="I22" s="18" t="s">
        <v>343</v>
      </c>
      <c r="J22" s="7"/>
      <c r="K22" s="7"/>
      <c r="L22" s="7"/>
      <c r="M22" s="7"/>
      <c r="N22" s="11" t="s">
        <v>155</v>
      </c>
      <c r="O22" s="11" t="s">
        <v>156</v>
      </c>
    </row>
    <row r="23" spans="2:15" x14ac:dyDescent="0.25">
      <c r="C23" s="7"/>
      <c r="D23" s="37"/>
      <c r="F23" s="64" t="s">
        <v>23</v>
      </c>
      <c r="G23" s="65">
        <v>97600</v>
      </c>
      <c r="H23" s="16"/>
      <c r="I23" s="17" t="s">
        <v>344</v>
      </c>
      <c r="J23" s="7"/>
      <c r="K23" s="34"/>
      <c r="L23" s="7"/>
      <c r="M23" s="7"/>
      <c r="N23" s="11" t="s">
        <v>157</v>
      </c>
      <c r="O23" s="11" t="s">
        <v>158</v>
      </c>
    </row>
    <row r="24" spans="2:15" ht="21.6" customHeight="1" x14ac:dyDescent="0.25">
      <c r="B24" s="42" t="s">
        <v>375</v>
      </c>
      <c r="C24" s="43" t="s">
        <v>419</v>
      </c>
      <c r="D24" s="42" t="s">
        <v>418</v>
      </c>
      <c r="F24" s="64" t="s">
        <v>25</v>
      </c>
      <c r="G24" s="65">
        <v>97600</v>
      </c>
      <c r="H24" s="16"/>
      <c r="I24" s="7"/>
      <c r="J24" s="7"/>
      <c r="K24" s="7"/>
      <c r="L24" s="7"/>
      <c r="M24" s="7"/>
      <c r="N24" s="11" t="s">
        <v>159</v>
      </c>
      <c r="O24" s="11" t="s">
        <v>160</v>
      </c>
    </row>
    <row r="25" spans="2:15" x14ac:dyDescent="0.25">
      <c r="B25" s="38" t="s">
        <v>96</v>
      </c>
      <c r="C25" s="26" t="e">
        <f t="shared" ref="C25:C69" ca="1" si="0">INDIRECT("'"&amp;B25&amp;"'!C11")</f>
        <v>#REF!</v>
      </c>
      <c r="D25" s="20" t="e">
        <f t="shared" ref="D25:D69" ca="1" si="1">IF($C25="M'tsamboro","Mtsamboro",IF($C25="M'tsangamouji","Mtsangamouji",IF($C25="Kani-Kéli","KaniKéli",IF($C25="Dzaoudzi/ Labattoir","DzaoudziLab", $C25))))</f>
        <v>#REF!</v>
      </c>
      <c r="F25" s="64" t="s">
        <v>26</v>
      </c>
      <c r="G25" s="65">
        <v>97630</v>
      </c>
      <c r="H25" s="16"/>
      <c r="I25" s="7"/>
      <c r="J25" s="7"/>
      <c r="K25" s="7"/>
      <c r="L25" s="7"/>
      <c r="M25" s="7"/>
      <c r="N25" s="11" t="s">
        <v>161</v>
      </c>
      <c r="O25" s="11" t="s">
        <v>162</v>
      </c>
    </row>
    <row r="26" spans="2:15" x14ac:dyDescent="0.25">
      <c r="B26" s="38" t="s">
        <v>97</v>
      </c>
      <c r="C26" s="26" t="e">
        <f t="shared" ca="1" si="0"/>
        <v>#REF!</v>
      </c>
      <c r="D26" s="20" t="e">
        <f t="shared" ca="1" si="1"/>
        <v>#REF!</v>
      </c>
      <c r="F26" s="64" t="s">
        <v>89</v>
      </c>
      <c r="G26" s="65">
        <v>97650</v>
      </c>
      <c r="H26" s="16"/>
      <c r="I26" s="7"/>
      <c r="J26" s="7"/>
      <c r="K26" s="10"/>
      <c r="L26" s="7"/>
      <c r="M26" s="7"/>
      <c r="N26" s="11" t="s">
        <v>163</v>
      </c>
      <c r="O26" s="11" t="s">
        <v>164</v>
      </c>
    </row>
    <row r="27" spans="2:15" ht="17.45" customHeight="1" x14ac:dyDescent="0.25">
      <c r="B27" s="38" t="s">
        <v>98</v>
      </c>
      <c r="C27" s="26" t="e">
        <f t="shared" ca="1" si="0"/>
        <v>#REF!</v>
      </c>
      <c r="D27" s="20" t="e">
        <f t="shared" ca="1" si="1"/>
        <v>#REF!</v>
      </c>
      <c r="F27" s="64" t="s">
        <v>15</v>
      </c>
      <c r="G27" s="65">
        <v>97670</v>
      </c>
      <c r="H27" s="21"/>
      <c r="I27" s="7"/>
      <c r="J27" s="7"/>
      <c r="K27" s="7"/>
      <c r="L27" s="7"/>
      <c r="M27" s="7"/>
      <c r="N27" s="11" t="s">
        <v>165</v>
      </c>
      <c r="O27" s="11" t="s">
        <v>166</v>
      </c>
    </row>
    <row r="28" spans="2:15" ht="16.350000000000001" customHeight="1" x14ac:dyDescent="0.25">
      <c r="B28" s="38" t="s">
        <v>99</v>
      </c>
      <c r="C28" s="26" t="e">
        <f t="shared" ca="1" si="0"/>
        <v>#REF!</v>
      </c>
      <c r="D28" s="20" t="e">
        <f t="shared" ca="1" si="1"/>
        <v>#REF!</v>
      </c>
      <c r="F28" s="64" t="s">
        <v>27</v>
      </c>
      <c r="G28" s="66">
        <v>97615</v>
      </c>
      <c r="H28" s="16"/>
      <c r="I28" s="51" t="s">
        <v>376</v>
      </c>
      <c r="J28" s="7"/>
      <c r="K28" s="7"/>
      <c r="L28" s="7"/>
      <c r="M28" s="7"/>
      <c r="N28" s="11" t="s">
        <v>167</v>
      </c>
      <c r="O28" s="11" t="s">
        <v>168</v>
      </c>
    </row>
    <row r="29" spans="2:15" ht="17.45" customHeight="1" x14ac:dyDescent="0.25">
      <c r="B29" s="38" t="s">
        <v>100</v>
      </c>
      <c r="C29" s="26" t="e">
        <f t="shared" ca="1" si="0"/>
        <v>#REF!</v>
      </c>
      <c r="D29" s="20" t="e">
        <f t="shared" ca="1" si="1"/>
        <v>#REF!</v>
      </c>
      <c r="F29" s="64" t="s">
        <v>28</v>
      </c>
      <c r="G29" s="65">
        <v>97640</v>
      </c>
      <c r="H29" s="16"/>
      <c r="I29" s="23" t="s">
        <v>382</v>
      </c>
      <c r="J29" s="28" t="s">
        <v>377</v>
      </c>
      <c r="K29" s="7"/>
      <c r="L29" s="7"/>
      <c r="M29" s="7"/>
      <c r="N29" s="11" t="s">
        <v>169</v>
      </c>
      <c r="O29" s="11" t="s">
        <v>170</v>
      </c>
    </row>
    <row r="30" spans="2:15" x14ac:dyDescent="0.25">
      <c r="B30" s="38" t="s">
        <v>101</v>
      </c>
      <c r="C30" s="26" t="e">
        <f t="shared" ca="1" si="0"/>
        <v>#REF!</v>
      </c>
      <c r="D30" s="20" t="e">
        <f t="shared" ca="1" si="1"/>
        <v>#REF!</v>
      </c>
      <c r="F30" s="67" t="s">
        <v>29</v>
      </c>
      <c r="G30" s="68">
        <v>97680</v>
      </c>
      <c r="H30" s="16"/>
      <c r="I30" s="23" t="s">
        <v>383</v>
      </c>
      <c r="J30" s="28" t="s">
        <v>458</v>
      </c>
      <c r="K30" s="7"/>
      <c r="L30" s="7"/>
      <c r="M30" s="7"/>
      <c r="N30" s="11" t="s">
        <v>171</v>
      </c>
      <c r="O30" s="11" t="s">
        <v>172</v>
      </c>
    </row>
    <row r="31" spans="2:15" x14ac:dyDescent="0.25">
      <c r="B31" s="38" t="s">
        <v>102</v>
      </c>
      <c r="C31" s="26" t="e">
        <f t="shared" ca="1" si="0"/>
        <v>#REF!</v>
      </c>
      <c r="D31" s="20" t="e">
        <f t="shared" ca="1" si="1"/>
        <v>#REF!</v>
      </c>
      <c r="H31" s="21"/>
      <c r="I31" s="23" t="s">
        <v>404</v>
      </c>
      <c r="J31" s="7"/>
      <c r="K31" s="19"/>
      <c r="L31" s="7"/>
      <c r="M31" s="7"/>
      <c r="N31" s="11" t="s">
        <v>173</v>
      </c>
      <c r="O31" s="11" t="s">
        <v>174</v>
      </c>
    </row>
    <row r="32" spans="2:15" x14ac:dyDescent="0.25">
      <c r="B32" s="38" t="s">
        <v>103</v>
      </c>
      <c r="C32" s="26" t="e">
        <f t="shared" ca="1" si="0"/>
        <v>#REF!</v>
      </c>
      <c r="D32" s="20" t="e">
        <f t="shared" ca="1" si="1"/>
        <v>#REF!</v>
      </c>
      <c r="G32" s="7"/>
      <c r="H32" s="7"/>
      <c r="I32" s="23" t="s">
        <v>384</v>
      </c>
      <c r="J32" s="12" t="s">
        <v>378</v>
      </c>
      <c r="K32" s="10"/>
      <c r="L32" s="7"/>
      <c r="M32" s="7"/>
      <c r="N32" s="11" t="s">
        <v>175</v>
      </c>
      <c r="O32" s="11" t="s">
        <v>176</v>
      </c>
    </row>
    <row r="33" spans="2:15" x14ac:dyDescent="0.25">
      <c r="B33" s="38" t="s">
        <v>104</v>
      </c>
      <c r="C33" s="26" t="e">
        <f t="shared" ca="1" si="0"/>
        <v>#REF!</v>
      </c>
      <c r="D33" s="20" t="e">
        <f t="shared" ca="1" si="1"/>
        <v>#REF!</v>
      </c>
      <c r="F33" s="8" t="s">
        <v>345</v>
      </c>
      <c r="G33" s="7"/>
      <c r="H33" s="7"/>
      <c r="I33" s="12" t="s">
        <v>385</v>
      </c>
      <c r="J33" s="23" t="s">
        <v>379</v>
      </c>
      <c r="K33" s="7"/>
      <c r="L33" s="7"/>
      <c r="M33" s="7"/>
      <c r="N33" s="11" t="s">
        <v>177</v>
      </c>
      <c r="O33" s="11" t="s">
        <v>178</v>
      </c>
    </row>
    <row r="34" spans="2:15" x14ac:dyDescent="0.25">
      <c r="B34" s="38" t="s">
        <v>105</v>
      </c>
      <c r="C34" s="26" t="e">
        <f t="shared" ca="1" si="0"/>
        <v>#REF!</v>
      </c>
      <c r="D34" s="20" t="e">
        <f t="shared" ca="1" si="1"/>
        <v>#REF!</v>
      </c>
      <c r="F34" s="13" t="s">
        <v>368</v>
      </c>
      <c r="G34" s="7"/>
      <c r="H34" s="7"/>
      <c r="I34" s="23" t="s">
        <v>386</v>
      </c>
      <c r="J34" s="23" t="s">
        <v>380</v>
      </c>
      <c r="K34" s="7"/>
      <c r="L34" s="7"/>
      <c r="M34" s="7"/>
      <c r="N34" s="11" t="s">
        <v>179</v>
      </c>
      <c r="O34" s="11" t="s">
        <v>180</v>
      </c>
    </row>
    <row r="35" spans="2:15" x14ac:dyDescent="0.25">
      <c r="B35" s="38" t="s">
        <v>106</v>
      </c>
      <c r="C35" s="26" t="e">
        <f t="shared" ca="1" si="0"/>
        <v>#REF!</v>
      </c>
      <c r="D35" s="20" t="e">
        <f t="shared" ca="1" si="1"/>
        <v>#REF!</v>
      </c>
      <c r="F35" s="13" t="s">
        <v>369</v>
      </c>
      <c r="G35" s="7"/>
      <c r="H35" s="7"/>
      <c r="I35" s="23" t="s">
        <v>387</v>
      </c>
      <c r="J35" s="23" t="s">
        <v>381</v>
      </c>
      <c r="K35" s="7"/>
      <c r="L35" s="7"/>
      <c r="M35" s="7"/>
      <c r="N35" s="11" t="s">
        <v>181</v>
      </c>
      <c r="O35" s="11" t="s">
        <v>182</v>
      </c>
    </row>
    <row r="36" spans="2:15" x14ac:dyDescent="0.25">
      <c r="B36" s="38" t="s">
        <v>108</v>
      </c>
      <c r="C36" s="26" t="e">
        <f t="shared" ca="1" si="0"/>
        <v>#REF!</v>
      </c>
      <c r="D36" s="20" t="e">
        <f t="shared" ca="1" si="1"/>
        <v>#REF!</v>
      </c>
      <c r="F36" s="18" t="s">
        <v>370</v>
      </c>
      <c r="G36" s="7"/>
      <c r="H36" s="7"/>
      <c r="I36" s="23" t="s">
        <v>388</v>
      </c>
      <c r="J36" s="7"/>
      <c r="K36" s="7"/>
      <c r="L36" s="7"/>
      <c r="M36" s="7"/>
      <c r="N36" s="11" t="s">
        <v>183</v>
      </c>
      <c r="O36" s="11" t="s">
        <v>365</v>
      </c>
    </row>
    <row r="37" spans="2:15" x14ac:dyDescent="0.25">
      <c r="B37" s="38" t="s">
        <v>332</v>
      </c>
      <c r="C37" s="26" t="e">
        <f t="shared" ca="1" si="0"/>
        <v>#REF!</v>
      </c>
      <c r="D37" s="20" t="e">
        <f t="shared" ca="1" si="1"/>
        <v>#REF!</v>
      </c>
      <c r="F37" s="25" t="s">
        <v>347</v>
      </c>
      <c r="G37" s="7"/>
      <c r="H37" s="7"/>
      <c r="I37" s="7"/>
      <c r="J37" s="7"/>
      <c r="K37" s="7"/>
      <c r="L37" s="7"/>
      <c r="M37" s="7"/>
      <c r="N37" s="11" t="s">
        <v>364</v>
      </c>
      <c r="O37" s="11" t="s">
        <v>366</v>
      </c>
    </row>
    <row r="38" spans="2:15" x14ac:dyDescent="0.25">
      <c r="B38" s="38" t="s">
        <v>333</v>
      </c>
      <c r="C38" s="26" t="e">
        <f t="shared" ca="1" si="0"/>
        <v>#REF!</v>
      </c>
      <c r="D38" s="20" t="e">
        <f t="shared" ca="1" si="1"/>
        <v>#REF!</v>
      </c>
      <c r="F38" s="14" t="s">
        <v>346</v>
      </c>
      <c r="G38" s="7"/>
      <c r="H38" s="7"/>
      <c r="I38" s="7"/>
      <c r="J38" s="7"/>
      <c r="K38" s="7"/>
      <c r="L38" s="7"/>
      <c r="M38" s="7"/>
      <c r="N38" s="11" t="s">
        <v>184</v>
      </c>
      <c r="O38" s="11" t="s">
        <v>185</v>
      </c>
    </row>
    <row r="39" spans="2:15" x14ac:dyDescent="0.25">
      <c r="B39" s="38" t="s">
        <v>334</v>
      </c>
      <c r="C39" s="26" t="e">
        <f t="shared" ca="1" si="0"/>
        <v>#REF!</v>
      </c>
      <c r="D39" s="20" t="e">
        <f t="shared" ca="1" si="1"/>
        <v>#REF!</v>
      </c>
      <c r="G39" s="7"/>
      <c r="H39" s="7"/>
      <c r="I39" s="7"/>
      <c r="J39" s="7"/>
      <c r="K39" s="7"/>
      <c r="L39" s="7"/>
      <c r="M39" s="7"/>
      <c r="N39" s="11" t="s">
        <v>186</v>
      </c>
      <c r="O39" s="11" t="s">
        <v>187</v>
      </c>
    </row>
    <row r="40" spans="2:15" x14ac:dyDescent="0.25">
      <c r="B40" s="38" t="s">
        <v>335</v>
      </c>
      <c r="C40" s="26" t="e">
        <f t="shared" ca="1" si="0"/>
        <v>#REF!</v>
      </c>
      <c r="D40" s="20" t="e">
        <f t="shared" ca="1" si="1"/>
        <v>#REF!</v>
      </c>
      <c r="G40" s="7"/>
      <c r="H40" s="7"/>
      <c r="I40" s="7"/>
      <c r="J40" s="7"/>
      <c r="K40" s="7"/>
      <c r="L40" s="7"/>
      <c r="M40" s="7"/>
      <c r="N40" s="11" t="s">
        <v>188</v>
      </c>
      <c r="O40" s="11" t="s">
        <v>189</v>
      </c>
    </row>
    <row r="41" spans="2:15" ht="15.75" thickBot="1" x14ac:dyDescent="0.3">
      <c r="B41" s="38" t="s">
        <v>420</v>
      </c>
      <c r="C41" s="26" t="e">
        <f t="shared" ca="1" si="0"/>
        <v>#REF!</v>
      </c>
      <c r="D41" s="20" t="e">
        <f t="shared" ca="1" si="1"/>
        <v>#REF!</v>
      </c>
      <c r="G41" s="7"/>
      <c r="H41" s="7"/>
      <c r="I41" s="7"/>
      <c r="J41" s="7"/>
      <c r="K41" s="7"/>
      <c r="L41" s="7"/>
      <c r="M41" s="7"/>
      <c r="N41" s="11" t="s">
        <v>190</v>
      </c>
      <c r="O41" s="11" t="s">
        <v>191</v>
      </c>
    </row>
    <row r="42" spans="2:15" x14ac:dyDescent="0.25">
      <c r="B42" s="38" t="s">
        <v>421</v>
      </c>
      <c r="C42" s="26" t="e">
        <f t="shared" ca="1" si="0"/>
        <v>#REF!</v>
      </c>
      <c r="D42" s="20" t="e">
        <f t="shared" ca="1" si="1"/>
        <v>#REF!</v>
      </c>
      <c r="F42" s="60" t="s">
        <v>450</v>
      </c>
      <c r="G42" s="7"/>
      <c r="H42" s="7"/>
      <c r="L42" s="7"/>
      <c r="M42" s="7"/>
      <c r="N42" s="11" t="s">
        <v>192</v>
      </c>
      <c r="O42" s="11" t="s">
        <v>193</v>
      </c>
    </row>
    <row r="43" spans="2:15" x14ac:dyDescent="0.25">
      <c r="B43" s="38" t="s">
        <v>422</v>
      </c>
      <c r="C43" s="26" t="e">
        <f t="shared" ca="1" si="0"/>
        <v>#REF!</v>
      </c>
      <c r="D43" s="20" t="e">
        <f t="shared" ca="1" si="1"/>
        <v>#REF!</v>
      </c>
      <c r="F43" s="77" t="s">
        <v>16</v>
      </c>
      <c r="G43" s="7"/>
      <c r="H43" s="7"/>
      <c r="I43" s="31" t="s">
        <v>401</v>
      </c>
      <c r="J43" s="32" t="s">
        <v>403</v>
      </c>
      <c r="K43" s="33" t="s">
        <v>406</v>
      </c>
      <c r="L43" s="7"/>
      <c r="M43" s="7"/>
      <c r="N43" s="11" t="s">
        <v>194</v>
      </c>
      <c r="O43" s="11" t="s">
        <v>195</v>
      </c>
    </row>
    <row r="44" spans="2:15" x14ac:dyDescent="0.25">
      <c r="B44" s="38" t="s">
        <v>423</v>
      </c>
      <c r="C44" s="26" t="e">
        <f t="shared" ca="1" si="0"/>
        <v>#REF!</v>
      </c>
      <c r="D44" s="20" t="e">
        <f t="shared" ca="1" si="1"/>
        <v>#REF!</v>
      </c>
      <c r="F44" s="78" t="s">
        <v>17</v>
      </c>
      <c r="G44" s="7"/>
      <c r="H44" s="7"/>
      <c r="I44" s="52" t="s">
        <v>402</v>
      </c>
      <c r="J44" s="53" t="s">
        <v>391</v>
      </c>
      <c r="K44" s="54" t="s">
        <v>402</v>
      </c>
      <c r="L44" s="7"/>
      <c r="M44" s="7"/>
      <c r="N44" s="11" t="s">
        <v>196</v>
      </c>
      <c r="O44" s="11" t="s">
        <v>197</v>
      </c>
    </row>
    <row r="45" spans="2:15" x14ac:dyDescent="0.25">
      <c r="B45" s="38" t="s">
        <v>424</v>
      </c>
      <c r="C45" s="26" t="e">
        <f t="shared" ca="1" si="0"/>
        <v>#REF!</v>
      </c>
      <c r="D45" s="20" t="e">
        <f t="shared" ca="1" si="1"/>
        <v>#REF!</v>
      </c>
      <c r="F45" s="78" t="s">
        <v>452</v>
      </c>
      <c r="G45" s="7"/>
      <c r="H45" s="7"/>
      <c r="I45" s="52" t="s">
        <v>373</v>
      </c>
      <c r="J45" s="55" t="s">
        <v>413</v>
      </c>
      <c r="K45" s="54" t="s">
        <v>373</v>
      </c>
      <c r="L45" s="7"/>
      <c r="M45" s="7"/>
      <c r="N45" s="11" t="s">
        <v>198</v>
      </c>
      <c r="O45" s="11" t="s">
        <v>199</v>
      </c>
    </row>
    <row r="46" spans="2:15" x14ac:dyDescent="0.25">
      <c r="B46" s="38" t="s">
        <v>425</v>
      </c>
      <c r="C46" s="26" t="e">
        <f t="shared" ca="1" si="0"/>
        <v>#REF!</v>
      </c>
      <c r="D46" s="20" t="e">
        <f t="shared" ca="1" si="1"/>
        <v>#REF!</v>
      </c>
      <c r="F46" s="78" t="s">
        <v>453</v>
      </c>
      <c r="G46" s="7"/>
      <c r="H46" s="7"/>
      <c r="I46" s="52" t="s">
        <v>363</v>
      </c>
      <c r="J46" s="53" t="s">
        <v>392</v>
      </c>
      <c r="K46" s="54" t="s">
        <v>363</v>
      </c>
      <c r="L46" s="7"/>
      <c r="M46" s="7"/>
      <c r="N46" s="11" t="s">
        <v>200</v>
      </c>
      <c r="O46" s="11" t="s">
        <v>201</v>
      </c>
    </row>
    <row r="47" spans="2:15" x14ac:dyDescent="0.25">
      <c r="B47" s="38" t="s">
        <v>426</v>
      </c>
      <c r="C47" s="26" t="e">
        <f t="shared" ca="1" si="0"/>
        <v>#REF!</v>
      </c>
      <c r="D47" s="20" t="e">
        <f t="shared" ca="1" si="1"/>
        <v>#REF!</v>
      </c>
      <c r="F47" s="78" t="s">
        <v>454</v>
      </c>
      <c r="H47" s="7"/>
      <c r="I47" s="52" t="s">
        <v>374</v>
      </c>
      <c r="J47" s="53" t="s">
        <v>414</v>
      </c>
      <c r="K47" s="54" t="s">
        <v>374</v>
      </c>
      <c r="L47" s="7"/>
      <c r="M47" s="7"/>
      <c r="N47" s="11" t="s">
        <v>202</v>
      </c>
      <c r="O47" s="11" t="s">
        <v>203</v>
      </c>
    </row>
    <row r="48" spans="2:15" x14ac:dyDescent="0.25">
      <c r="B48" s="38" t="s">
        <v>427</v>
      </c>
      <c r="C48" s="26" t="e">
        <f t="shared" ca="1" si="0"/>
        <v>#REF!</v>
      </c>
      <c r="D48" s="20" t="e">
        <f t="shared" ca="1" si="1"/>
        <v>#REF!</v>
      </c>
      <c r="F48" s="78" t="s">
        <v>24</v>
      </c>
      <c r="H48" s="7"/>
      <c r="I48" s="52" t="s">
        <v>362</v>
      </c>
      <c r="J48" s="53" t="s">
        <v>393</v>
      </c>
      <c r="K48" s="54" t="s">
        <v>362</v>
      </c>
      <c r="L48" s="7"/>
      <c r="M48" s="7"/>
      <c r="N48" s="11" t="s">
        <v>204</v>
      </c>
      <c r="O48" s="11" t="s">
        <v>205</v>
      </c>
    </row>
    <row r="49" spans="2:15" x14ac:dyDescent="0.25">
      <c r="B49" s="38" t="s">
        <v>428</v>
      </c>
      <c r="C49" s="26" t="e">
        <f t="shared" ca="1" si="0"/>
        <v>#REF!</v>
      </c>
      <c r="D49" s="20" t="e">
        <f t="shared" ca="1" si="1"/>
        <v>#REF!</v>
      </c>
      <c r="F49" s="78" t="s">
        <v>23</v>
      </c>
      <c r="H49" s="7"/>
      <c r="I49" s="56"/>
      <c r="J49" s="139" t="s">
        <v>395</v>
      </c>
      <c r="K49" s="53" t="s">
        <v>391</v>
      </c>
      <c r="L49" s="7"/>
      <c r="M49" s="7"/>
      <c r="N49" s="11" t="s">
        <v>206</v>
      </c>
      <c r="O49" s="11" t="s">
        <v>207</v>
      </c>
    </row>
    <row r="50" spans="2:15" x14ac:dyDescent="0.25">
      <c r="B50" s="38" t="s">
        <v>429</v>
      </c>
      <c r="C50" s="26" t="e">
        <f t="shared" ca="1" si="0"/>
        <v>#REF!</v>
      </c>
      <c r="D50" s="20" t="e">
        <f t="shared" ca="1" si="1"/>
        <v>#REF!</v>
      </c>
      <c r="F50" s="78" t="s">
        <v>447</v>
      </c>
      <c r="H50" s="7"/>
      <c r="I50" s="56"/>
      <c r="J50" s="53" t="s">
        <v>396</v>
      </c>
      <c r="K50" s="58" t="s">
        <v>413</v>
      </c>
      <c r="L50" s="7"/>
      <c r="M50" s="7"/>
      <c r="N50" s="11" t="s">
        <v>208</v>
      </c>
      <c r="O50" s="11" t="s">
        <v>209</v>
      </c>
    </row>
    <row r="51" spans="2:15" x14ac:dyDescent="0.25">
      <c r="B51" s="38" t="s">
        <v>430</v>
      </c>
      <c r="C51" s="26" t="e">
        <f t="shared" ca="1" si="0"/>
        <v>#REF!</v>
      </c>
      <c r="D51" s="20" t="e">
        <f t="shared" ca="1" si="1"/>
        <v>#REF!</v>
      </c>
      <c r="F51" s="78" t="s">
        <v>448</v>
      </c>
      <c r="H51" s="7"/>
      <c r="I51" s="56"/>
      <c r="J51" s="53" t="s">
        <v>397</v>
      </c>
      <c r="K51" s="53" t="s">
        <v>392</v>
      </c>
      <c r="L51" s="7"/>
      <c r="M51" s="7"/>
      <c r="N51" s="11" t="s">
        <v>210</v>
      </c>
      <c r="O51" s="11" t="s">
        <v>211</v>
      </c>
    </row>
    <row r="52" spans="2:15" x14ac:dyDescent="0.25">
      <c r="B52" s="38" t="s">
        <v>431</v>
      </c>
      <c r="C52" s="26" t="e">
        <f t="shared" ca="1" si="0"/>
        <v>#REF!</v>
      </c>
      <c r="D52" s="20" t="e">
        <f t="shared" ca="1" si="1"/>
        <v>#REF!</v>
      </c>
      <c r="F52" s="78" t="s">
        <v>449</v>
      </c>
      <c r="H52" s="7"/>
      <c r="I52" s="56"/>
      <c r="J52" s="53" t="s">
        <v>405</v>
      </c>
      <c r="K52" s="53" t="s">
        <v>414</v>
      </c>
      <c r="L52" s="34"/>
      <c r="M52" s="7"/>
      <c r="N52" s="11" t="s">
        <v>212</v>
      </c>
      <c r="O52" s="11" t="s">
        <v>213</v>
      </c>
    </row>
    <row r="53" spans="2:15" x14ac:dyDescent="0.25">
      <c r="B53" s="38" t="s">
        <v>432</v>
      </c>
      <c r="C53" s="26" t="e">
        <f t="shared" ca="1" si="0"/>
        <v>#REF!</v>
      </c>
      <c r="D53" s="20" t="e">
        <f t="shared" ca="1" si="1"/>
        <v>#REF!</v>
      </c>
      <c r="F53" s="78" t="s">
        <v>455</v>
      </c>
      <c r="H53" s="7"/>
      <c r="I53" s="56"/>
      <c r="J53" s="53" t="s">
        <v>398</v>
      </c>
      <c r="K53" s="53" t="s">
        <v>393</v>
      </c>
      <c r="L53" s="34"/>
      <c r="M53" s="7"/>
      <c r="N53" s="11" t="s">
        <v>214</v>
      </c>
      <c r="O53" s="11" t="s">
        <v>215</v>
      </c>
    </row>
    <row r="54" spans="2:15" x14ac:dyDescent="0.25">
      <c r="B54" s="38" t="s">
        <v>434</v>
      </c>
      <c r="C54" s="26" t="e">
        <f t="shared" ca="1" si="0"/>
        <v>#REF!</v>
      </c>
      <c r="D54" s="20" t="e">
        <f t="shared" ca="1" si="1"/>
        <v>#REF!</v>
      </c>
      <c r="F54" s="79" t="s">
        <v>472</v>
      </c>
      <c r="H54" s="7"/>
      <c r="I54" s="56"/>
      <c r="J54" s="56"/>
      <c r="K54" s="139" t="s">
        <v>395</v>
      </c>
      <c r="L54" s="34"/>
      <c r="M54" s="7"/>
      <c r="N54" s="11" t="s">
        <v>216</v>
      </c>
      <c r="O54" s="11" t="s">
        <v>217</v>
      </c>
    </row>
    <row r="55" spans="2:15" x14ac:dyDescent="0.25">
      <c r="B55" s="38" t="s">
        <v>435</v>
      </c>
      <c r="C55" s="26" t="e">
        <f t="shared" ca="1" si="0"/>
        <v>#REF!</v>
      </c>
      <c r="D55" s="20" t="e">
        <f t="shared" ca="1" si="1"/>
        <v>#REF!</v>
      </c>
      <c r="H55" s="7"/>
      <c r="I55" s="57"/>
      <c r="J55" s="57"/>
      <c r="K55" s="53" t="s">
        <v>396</v>
      </c>
      <c r="L55" s="34"/>
      <c r="M55" s="7"/>
      <c r="N55" s="11" t="s">
        <v>218</v>
      </c>
      <c r="O55" s="11" t="s">
        <v>219</v>
      </c>
    </row>
    <row r="56" spans="2:15" x14ac:dyDescent="0.25">
      <c r="B56" s="38" t="s">
        <v>436</v>
      </c>
      <c r="C56" s="26" t="e">
        <f t="shared" ca="1" si="0"/>
        <v>#REF!</v>
      </c>
      <c r="D56" s="20" t="e">
        <f t="shared" ca="1" si="1"/>
        <v>#REF!</v>
      </c>
      <c r="G56" s="7"/>
      <c r="H56" s="7"/>
      <c r="I56" s="57"/>
      <c r="J56" s="57"/>
      <c r="K56" s="53" t="s">
        <v>397</v>
      </c>
      <c r="L56" s="34"/>
      <c r="M56" s="7"/>
      <c r="N56" s="11" t="s">
        <v>220</v>
      </c>
      <c r="O56" s="11" t="s">
        <v>221</v>
      </c>
    </row>
    <row r="57" spans="2:15" x14ac:dyDescent="0.25">
      <c r="B57" s="38" t="s">
        <v>437</v>
      </c>
      <c r="C57" s="26" t="e">
        <f t="shared" ca="1" si="0"/>
        <v>#REF!</v>
      </c>
      <c r="D57" s="20" t="e">
        <f t="shared" ca="1" si="1"/>
        <v>#REF!</v>
      </c>
      <c r="G57" s="7"/>
      <c r="H57" s="7"/>
      <c r="I57" s="57"/>
      <c r="J57" s="57"/>
      <c r="K57" s="59" t="s">
        <v>405</v>
      </c>
      <c r="L57" s="34"/>
      <c r="M57" s="7"/>
      <c r="N57" s="11" t="s">
        <v>222</v>
      </c>
      <c r="O57" s="11" t="s">
        <v>223</v>
      </c>
    </row>
    <row r="58" spans="2:15" x14ac:dyDescent="0.25">
      <c r="B58" s="38" t="s">
        <v>438</v>
      </c>
      <c r="C58" s="26" t="e">
        <f t="shared" ca="1" si="0"/>
        <v>#REF!</v>
      </c>
      <c r="D58" s="20" t="e">
        <f t="shared" ca="1" si="1"/>
        <v>#REF!</v>
      </c>
      <c r="G58" s="7"/>
      <c r="H58" s="7"/>
      <c r="I58" s="57"/>
      <c r="J58" s="57"/>
      <c r="K58" s="59" t="s">
        <v>346</v>
      </c>
      <c r="L58" s="34"/>
      <c r="M58" s="7"/>
      <c r="N58" s="11" t="s">
        <v>224</v>
      </c>
      <c r="O58" s="11" t="s">
        <v>225</v>
      </c>
    </row>
    <row r="59" spans="2:15" x14ac:dyDescent="0.25">
      <c r="B59" s="38" t="s">
        <v>439</v>
      </c>
      <c r="C59" s="26" t="e">
        <f t="shared" ca="1" si="0"/>
        <v>#REF!</v>
      </c>
      <c r="D59" s="20" t="e">
        <f t="shared" ca="1" si="1"/>
        <v>#REF!</v>
      </c>
      <c r="G59" s="7"/>
      <c r="H59" s="7"/>
      <c r="K59" s="59" t="s">
        <v>398</v>
      </c>
      <c r="L59" s="34"/>
      <c r="M59" s="7"/>
      <c r="N59" s="11" t="s">
        <v>226</v>
      </c>
      <c r="O59" s="11" t="s">
        <v>227</v>
      </c>
    </row>
    <row r="60" spans="2:15" x14ac:dyDescent="0.25">
      <c r="B60" s="38" t="s">
        <v>440</v>
      </c>
      <c r="C60" s="26" t="e">
        <f t="shared" ca="1" si="0"/>
        <v>#REF!</v>
      </c>
      <c r="D60" s="20" t="e">
        <f t="shared" ca="1" si="1"/>
        <v>#REF!</v>
      </c>
      <c r="G60" s="7"/>
      <c r="H60" s="7"/>
      <c r="I60" s="7"/>
      <c r="J60" s="7"/>
      <c r="K60" s="35"/>
      <c r="L60" s="34"/>
      <c r="M60" s="7"/>
      <c r="N60" s="11" t="s">
        <v>228</v>
      </c>
      <c r="O60" s="11" t="s">
        <v>229</v>
      </c>
    </row>
    <row r="61" spans="2:15" x14ac:dyDescent="0.25">
      <c r="B61" s="38" t="s">
        <v>441</v>
      </c>
      <c r="C61" s="26" t="e">
        <f t="shared" ca="1" si="0"/>
        <v>#REF!</v>
      </c>
      <c r="D61" s="20" t="e">
        <f t="shared" ca="1" si="1"/>
        <v>#REF!</v>
      </c>
      <c r="G61" s="7"/>
      <c r="H61" s="7"/>
      <c r="I61" s="7"/>
      <c r="J61" s="7"/>
      <c r="K61" s="35"/>
      <c r="L61" s="34"/>
      <c r="M61" s="7"/>
      <c r="N61" s="11" t="s">
        <v>230</v>
      </c>
      <c r="O61" s="11" t="s">
        <v>231</v>
      </c>
    </row>
    <row r="62" spans="2:15" x14ac:dyDescent="0.25">
      <c r="B62" s="38" t="s">
        <v>442</v>
      </c>
      <c r="C62" s="26" t="e">
        <f t="shared" ca="1" si="0"/>
        <v>#REF!</v>
      </c>
      <c r="D62" s="20" t="e">
        <f t="shared" ca="1" si="1"/>
        <v>#REF!</v>
      </c>
      <c r="G62" s="7"/>
      <c r="H62" s="7"/>
      <c r="I62" s="7"/>
      <c r="J62" s="7"/>
      <c r="K62" s="35"/>
      <c r="L62" s="34"/>
      <c r="M62" s="7"/>
      <c r="N62" s="11" t="s">
        <v>232</v>
      </c>
      <c r="O62" s="11" t="s">
        <v>233</v>
      </c>
    </row>
    <row r="63" spans="2:15" x14ac:dyDescent="0.25">
      <c r="B63" s="38" t="s">
        <v>443</v>
      </c>
      <c r="C63" s="26" t="e">
        <f t="shared" ca="1" si="0"/>
        <v>#REF!</v>
      </c>
      <c r="D63" s="20" t="e">
        <f t="shared" ca="1" si="1"/>
        <v>#REF!</v>
      </c>
      <c r="F63" s="39"/>
      <c r="G63" s="7"/>
      <c r="H63" s="7"/>
      <c r="I63" s="7"/>
      <c r="J63" s="7"/>
      <c r="K63" s="7"/>
      <c r="L63" s="34"/>
      <c r="M63" s="7"/>
      <c r="N63" s="11" t="s">
        <v>234</v>
      </c>
      <c r="O63" s="11" t="s">
        <v>235</v>
      </c>
    </row>
    <row r="64" spans="2:15" x14ac:dyDescent="0.25">
      <c r="B64" s="38" t="s">
        <v>444</v>
      </c>
      <c r="C64" s="26" t="e">
        <f t="shared" ca="1" si="0"/>
        <v>#REF!</v>
      </c>
      <c r="D64" s="20" t="e">
        <f t="shared" ca="1" si="1"/>
        <v>#REF!</v>
      </c>
      <c r="F64" s="39"/>
      <c r="G64" s="7"/>
      <c r="H64" s="7"/>
      <c r="I64" s="7"/>
      <c r="J64" s="7"/>
      <c r="K64" s="7"/>
      <c r="L64" s="34"/>
      <c r="M64" s="7"/>
      <c r="N64" s="11" t="s">
        <v>236</v>
      </c>
      <c r="O64" s="11" t="s">
        <v>237</v>
      </c>
    </row>
    <row r="65" spans="2:15" x14ac:dyDescent="0.25">
      <c r="B65" s="38" t="s">
        <v>463</v>
      </c>
      <c r="C65" s="26" t="e">
        <f t="shared" ca="1" si="0"/>
        <v>#REF!</v>
      </c>
      <c r="D65" s="20" t="e">
        <f t="shared" ca="1" si="1"/>
        <v>#REF!</v>
      </c>
      <c r="F65" s="39"/>
      <c r="G65" s="7"/>
      <c r="H65" s="7"/>
      <c r="I65" s="7"/>
      <c r="J65" s="7"/>
      <c r="K65" s="7"/>
      <c r="L65" s="34"/>
      <c r="M65" s="7"/>
      <c r="N65" s="11" t="s">
        <v>238</v>
      </c>
      <c r="O65" s="11" t="s">
        <v>239</v>
      </c>
    </row>
    <row r="66" spans="2:15" x14ac:dyDescent="0.25">
      <c r="B66" s="38" t="s">
        <v>464</v>
      </c>
      <c r="C66" s="26" t="e">
        <f t="shared" ca="1" si="0"/>
        <v>#REF!</v>
      </c>
      <c r="D66" s="20" t="e">
        <f t="shared" ca="1" si="1"/>
        <v>#REF!</v>
      </c>
      <c r="G66" s="7"/>
      <c r="H66" s="7"/>
      <c r="I66" s="7"/>
      <c r="J66" s="7"/>
      <c r="K66" s="7"/>
      <c r="L66" s="34"/>
      <c r="M66" s="7"/>
      <c r="N66" s="11" t="s">
        <v>240</v>
      </c>
      <c r="O66" s="11" t="s">
        <v>241</v>
      </c>
    </row>
    <row r="67" spans="2:15" x14ac:dyDescent="0.25">
      <c r="B67" s="38" t="s">
        <v>465</v>
      </c>
      <c r="C67" s="26" t="e">
        <f t="shared" ca="1" si="0"/>
        <v>#REF!</v>
      </c>
      <c r="D67" s="20" t="e">
        <f t="shared" ca="1" si="1"/>
        <v>#REF!</v>
      </c>
      <c r="F67" s="7"/>
      <c r="G67" s="7"/>
      <c r="H67" s="7"/>
      <c r="I67" s="7"/>
      <c r="J67" s="7"/>
      <c r="K67" s="7"/>
      <c r="L67" s="36"/>
      <c r="M67" s="7"/>
      <c r="N67" s="11" t="s">
        <v>242</v>
      </c>
      <c r="O67" s="11" t="s">
        <v>243</v>
      </c>
    </row>
    <row r="68" spans="2:15" x14ac:dyDescent="0.25">
      <c r="B68" s="38" t="s">
        <v>466</v>
      </c>
      <c r="C68" s="26" t="e">
        <f t="shared" ca="1" si="0"/>
        <v>#REF!</v>
      </c>
      <c r="D68" s="20" t="e">
        <f t="shared" ca="1" si="1"/>
        <v>#REF!</v>
      </c>
      <c r="F68" s="7"/>
      <c r="G68" s="7"/>
      <c r="H68" s="7"/>
      <c r="I68" s="7"/>
      <c r="J68" s="7"/>
      <c r="K68" s="7"/>
      <c r="L68" s="36"/>
      <c r="M68" s="7"/>
      <c r="N68" s="11" t="s">
        <v>244</v>
      </c>
      <c r="O68" s="11" t="s">
        <v>245</v>
      </c>
    </row>
    <row r="69" spans="2:15" x14ac:dyDescent="0.25">
      <c r="B69" s="38" t="s">
        <v>467</v>
      </c>
      <c r="C69" s="26" t="e">
        <f t="shared" ca="1" si="0"/>
        <v>#REF!</v>
      </c>
      <c r="D69" s="20" t="e">
        <f t="shared" ca="1" si="1"/>
        <v>#REF!</v>
      </c>
      <c r="F69" s="7"/>
      <c r="G69" s="7"/>
      <c r="H69" s="7"/>
      <c r="I69" s="7"/>
      <c r="J69" s="7"/>
      <c r="K69" s="7"/>
      <c r="L69" s="36"/>
      <c r="M69" s="7"/>
      <c r="N69" s="11" t="s">
        <v>246</v>
      </c>
      <c r="O69" s="11" t="s">
        <v>247</v>
      </c>
    </row>
    <row r="70" spans="2:15" x14ac:dyDescent="0.25">
      <c r="F70" s="7"/>
      <c r="G70" s="7"/>
      <c r="H70" s="7"/>
      <c r="I70" s="19"/>
      <c r="J70" s="7"/>
      <c r="K70" s="7"/>
      <c r="L70" s="36"/>
      <c r="M70" s="7"/>
      <c r="N70" s="11" t="s">
        <v>248</v>
      </c>
      <c r="O70" s="11" t="s">
        <v>249</v>
      </c>
    </row>
    <row r="71" spans="2:15" x14ac:dyDescent="0.25">
      <c r="F71" s="7"/>
      <c r="G71" s="7"/>
      <c r="H71" s="7"/>
      <c r="I71" s="19"/>
      <c r="K71" s="7"/>
      <c r="L71" s="36"/>
      <c r="N71" s="11" t="s">
        <v>250</v>
      </c>
      <c r="O71" s="11" t="s">
        <v>251</v>
      </c>
    </row>
    <row r="72" spans="2:15" x14ac:dyDescent="0.25">
      <c r="F72" s="7"/>
      <c r="G72" s="7"/>
      <c r="H72" s="7"/>
      <c r="I72" s="7"/>
      <c r="K72" s="7"/>
      <c r="L72" s="36"/>
      <c r="N72" s="11" t="s">
        <v>252</v>
      </c>
      <c r="O72" s="11" t="s">
        <v>253</v>
      </c>
    </row>
    <row r="73" spans="2:15" x14ac:dyDescent="0.25">
      <c r="F73" s="7"/>
      <c r="G73" s="7"/>
      <c r="H73" s="7"/>
      <c r="I73" s="7"/>
      <c r="K73" s="7"/>
      <c r="L73" s="36"/>
      <c r="N73" s="11" t="s">
        <v>254</v>
      </c>
      <c r="O73" s="11" t="s">
        <v>255</v>
      </c>
    </row>
    <row r="74" spans="2:15" x14ac:dyDescent="0.25">
      <c r="F74" s="7"/>
      <c r="G74" s="7"/>
      <c r="H74" s="7"/>
      <c r="I74" s="7"/>
      <c r="K74" s="7"/>
      <c r="L74" s="36"/>
      <c r="N74" s="11" t="s">
        <v>256</v>
      </c>
      <c r="O74" s="11" t="s">
        <v>257</v>
      </c>
    </row>
    <row r="75" spans="2:15" x14ac:dyDescent="0.25">
      <c r="F75" s="7"/>
      <c r="G75" s="7"/>
      <c r="H75" s="7"/>
      <c r="I75" s="7"/>
      <c r="K75" s="7"/>
      <c r="L75" s="36"/>
      <c r="N75" s="11" t="s">
        <v>258</v>
      </c>
      <c r="O75" s="11" t="s">
        <v>259</v>
      </c>
    </row>
    <row r="76" spans="2:15" x14ac:dyDescent="0.25">
      <c r="F76" s="7"/>
      <c r="G76" s="7"/>
      <c r="H76" s="7"/>
      <c r="I76" s="7"/>
      <c r="K76" s="7"/>
      <c r="L76" s="36"/>
      <c r="N76" s="11" t="s">
        <v>260</v>
      </c>
      <c r="O76" s="11" t="s">
        <v>261</v>
      </c>
    </row>
    <row r="77" spans="2:15" x14ac:dyDescent="0.25">
      <c r="F77" s="7"/>
      <c r="G77" s="7"/>
      <c r="H77" s="7"/>
      <c r="I77" s="19"/>
      <c r="K77" s="7"/>
      <c r="L77" s="36"/>
      <c r="N77" s="11" t="s">
        <v>262</v>
      </c>
      <c r="O77" s="11" t="s">
        <v>263</v>
      </c>
    </row>
    <row r="78" spans="2:15" x14ac:dyDescent="0.25">
      <c r="F78" s="7"/>
      <c r="G78" s="7"/>
      <c r="H78" s="7"/>
      <c r="I78" s="19"/>
      <c r="K78" s="7"/>
      <c r="L78" s="36"/>
      <c r="N78" s="11" t="s">
        <v>264</v>
      </c>
      <c r="O78" s="11" t="s">
        <v>265</v>
      </c>
    </row>
    <row r="79" spans="2:15" x14ac:dyDescent="0.25">
      <c r="F79" s="7"/>
      <c r="G79" s="7"/>
      <c r="H79" s="7"/>
      <c r="I79" s="19"/>
      <c r="K79" s="7"/>
      <c r="L79" s="36"/>
      <c r="N79" s="11" t="s">
        <v>266</v>
      </c>
      <c r="O79" s="11" t="s">
        <v>267</v>
      </c>
    </row>
    <row r="80" spans="2:15" x14ac:dyDescent="0.25">
      <c r="F80" s="7"/>
      <c r="G80" s="7"/>
      <c r="H80" s="7"/>
      <c r="I80" s="7"/>
      <c r="K80" s="7"/>
      <c r="L80" s="36"/>
      <c r="N80" s="11" t="s">
        <v>268</v>
      </c>
      <c r="O80" s="11" t="s">
        <v>269</v>
      </c>
    </row>
    <row r="81" spans="6:15" x14ac:dyDescent="0.25">
      <c r="F81" s="7"/>
      <c r="G81" s="7"/>
      <c r="H81" s="7"/>
      <c r="I81" s="7"/>
      <c r="K81" s="7"/>
      <c r="L81" s="7"/>
      <c r="N81" s="11" t="s">
        <v>270</v>
      </c>
      <c r="O81" s="11" t="s">
        <v>271</v>
      </c>
    </row>
    <row r="82" spans="6:15" x14ac:dyDescent="0.25">
      <c r="F82" s="7"/>
      <c r="G82" s="7"/>
      <c r="H82" s="7"/>
      <c r="I82" s="7"/>
      <c r="K82" s="7"/>
      <c r="L82" s="7"/>
      <c r="N82" s="11" t="s">
        <v>272</v>
      </c>
      <c r="O82" s="11" t="s">
        <v>273</v>
      </c>
    </row>
    <row r="83" spans="6:15" x14ac:dyDescent="0.25">
      <c r="F83" s="7"/>
      <c r="G83" s="7"/>
      <c r="H83" s="7"/>
      <c r="I83" s="7"/>
      <c r="N83" s="11" t="s">
        <v>274</v>
      </c>
      <c r="O83" s="11" t="s">
        <v>275</v>
      </c>
    </row>
    <row r="84" spans="6:15" x14ac:dyDescent="0.25">
      <c r="F84" s="7"/>
      <c r="G84" s="7"/>
      <c r="H84" s="7"/>
      <c r="I84" s="7"/>
      <c r="N84" s="11" t="s">
        <v>276</v>
      </c>
      <c r="O84" s="11" t="s">
        <v>277</v>
      </c>
    </row>
    <row r="85" spans="6:15" x14ac:dyDescent="0.25">
      <c r="F85" s="7"/>
      <c r="G85" s="7"/>
      <c r="H85" s="7"/>
      <c r="I85" s="7"/>
      <c r="N85" s="11" t="s">
        <v>278</v>
      </c>
      <c r="O85" s="11" t="s">
        <v>279</v>
      </c>
    </row>
    <row r="86" spans="6:15" x14ac:dyDescent="0.25">
      <c r="F86" s="7"/>
      <c r="G86" s="7"/>
      <c r="H86" s="7"/>
      <c r="I86" s="7"/>
      <c r="N86" s="11" t="s">
        <v>280</v>
      </c>
      <c r="O86" s="11" t="s">
        <v>281</v>
      </c>
    </row>
    <row r="87" spans="6:15" x14ac:dyDescent="0.25">
      <c r="F87" s="7"/>
      <c r="G87" s="7"/>
      <c r="H87" s="7"/>
      <c r="I87" s="7"/>
      <c r="N87" s="11" t="s">
        <v>282</v>
      </c>
      <c r="O87" s="11" t="s">
        <v>283</v>
      </c>
    </row>
    <row r="88" spans="6:15" x14ac:dyDescent="0.25">
      <c r="F88" s="7"/>
      <c r="G88" s="7"/>
      <c r="H88" s="7"/>
      <c r="I88" s="7"/>
      <c r="N88" s="11" t="s">
        <v>284</v>
      </c>
      <c r="O88" s="11" t="s">
        <v>285</v>
      </c>
    </row>
    <row r="89" spans="6:15" x14ac:dyDescent="0.25">
      <c r="F89" s="7"/>
      <c r="G89" s="7"/>
      <c r="H89" s="7"/>
      <c r="I89" s="7"/>
      <c r="N89" s="11" t="s">
        <v>286</v>
      </c>
      <c r="O89" s="11" t="s">
        <v>287</v>
      </c>
    </row>
    <row r="90" spans="6:15" x14ac:dyDescent="0.25">
      <c r="F90" s="7"/>
      <c r="G90" s="7"/>
      <c r="H90" s="7"/>
      <c r="I90" s="7"/>
      <c r="N90" s="11" t="s">
        <v>288</v>
      </c>
      <c r="O90" s="11" t="s">
        <v>289</v>
      </c>
    </row>
    <row r="91" spans="6:15" x14ac:dyDescent="0.25">
      <c r="F91" s="7"/>
      <c r="G91" s="7"/>
      <c r="H91" s="7"/>
      <c r="I91" s="7"/>
      <c r="N91" s="11" t="s">
        <v>290</v>
      </c>
      <c r="O91" s="11" t="s">
        <v>291</v>
      </c>
    </row>
    <row r="92" spans="6:15" x14ac:dyDescent="0.25">
      <c r="F92" s="7"/>
      <c r="G92" s="7"/>
      <c r="H92" s="7"/>
      <c r="I92" s="7"/>
      <c r="N92" s="11" t="s">
        <v>292</v>
      </c>
      <c r="O92" s="11" t="s">
        <v>293</v>
      </c>
    </row>
    <row r="93" spans="6:15" x14ac:dyDescent="0.25">
      <c r="F93" s="7"/>
      <c r="G93" s="7"/>
      <c r="H93" s="7"/>
      <c r="I93" s="7"/>
      <c r="N93" s="11" t="s">
        <v>294</v>
      </c>
      <c r="O93" s="11" t="s">
        <v>295</v>
      </c>
    </row>
    <row r="94" spans="6:15" x14ac:dyDescent="0.25">
      <c r="F94" s="7"/>
      <c r="G94" s="7"/>
      <c r="H94" s="7"/>
      <c r="I94" s="7"/>
      <c r="N94" s="11" t="s">
        <v>296</v>
      </c>
      <c r="O94" s="11" t="s">
        <v>297</v>
      </c>
    </row>
    <row r="95" spans="6:15" x14ac:dyDescent="0.25">
      <c r="N95" s="11" t="s">
        <v>298</v>
      </c>
      <c r="O95" s="11" t="s">
        <v>299</v>
      </c>
    </row>
    <row r="96" spans="6:15" x14ac:dyDescent="0.25">
      <c r="N96" s="11" t="s">
        <v>300</v>
      </c>
      <c r="O96" s="11" t="s">
        <v>301</v>
      </c>
    </row>
    <row r="97" spans="14:15" x14ac:dyDescent="0.25">
      <c r="N97" s="11" t="s">
        <v>302</v>
      </c>
      <c r="O97" s="11" t="s">
        <v>303</v>
      </c>
    </row>
    <row r="98" spans="14:15" x14ac:dyDescent="0.25">
      <c r="N98" s="11" t="s">
        <v>304</v>
      </c>
      <c r="O98" s="11" t="s">
        <v>305</v>
      </c>
    </row>
    <row r="99" spans="14:15" x14ac:dyDescent="0.25">
      <c r="N99" s="11" t="s">
        <v>306</v>
      </c>
      <c r="O99" s="11" t="s">
        <v>307</v>
      </c>
    </row>
    <row r="100" spans="14:15" x14ac:dyDescent="0.25">
      <c r="N100" s="11" t="s">
        <v>308</v>
      </c>
      <c r="O100" s="11" t="s">
        <v>309</v>
      </c>
    </row>
    <row r="101" spans="14:15" x14ac:dyDescent="0.25">
      <c r="N101" s="22" t="s">
        <v>325</v>
      </c>
      <c r="O101" s="11" t="s">
        <v>312</v>
      </c>
    </row>
    <row r="102" spans="14:15" x14ac:dyDescent="0.25">
      <c r="N102" s="22" t="s">
        <v>326</v>
      </c>
      <c r="O102" s="11" t="s">
        <v>313</v>
      </c>
    </row>
    <row r="103" spans="14:15" x14ac:dyDescent="0.25">
      <c r="N103" s="22" t="s">
        <v>327</v>
      </c>
      <c r="O103" s="11" t="s">
        <v>314</v>
      </c>
    </row>
    <row r="104" spans="14:15" x14ac:dyDescent="0.25">
      <c r="N104" s="22" t="s">
        <v>323</v>
      </c>
      <c r="O104" s="11" t="s">
        <v>311</v>
      </c>
    </row>
    <row r="105" spans="14:15" x14ac:dyDescent="0.25">
      <c r="N105" s="22" t="s">
        <v>324</v>
      </c>
      <c r="O105" s="11" t="s">
        <v>315</v>
      </c>
    </row>
    <row r="106" spans="14:15" x14ac:dyDescent="0.25">
      <c r="N106" s="22" t="s">
        <v>321</v>
      </c>
      <c r="O106" s="11" t="s">
        <v>310</v>
      </c>
    </row>
    <row r="107" spans="14:15" x14ac:dyDescent="0.25">
      <c r="N107" s="22" t="s">
        <v>328</v>
      </c>
      <c r="O107" s="11" t="s">
        <v>316</v>
      </c>
    </row>
    <row r="108" spans="14:15" x14ac:dyDescent="0.25">
      <c r="N108" s="22" t="s">
        <v>322</v>
      </c>
      <c r="O108" s="11" t="s">
        <v>317</v>
      </c>
    </row>
    <row r="109" spans="14:15" x14ac:dyDescent="0.25">
      <c r="N109" s="22" t="s">
        <v>329</v>
      </c>
      <c r="O109" s="11" t="s">
        <v>318</v>
      </c>
    </row>
    <row r="110" spans="14:15" x14ac:dyDescent="0.25">
      <c r="N110" s="22" t="s">
        <v>330</v>
      </c>
      <c r="O110" s="11" t="s">
        <v>319</v>
      </c>
    </row>
    <row r="111" spans="14:15" x14ac:dyDescent="0.25">
      <c r="N111" s="22" t="s">
        <v>331</v>
      </c>
      <c r="O111" s="11" t="s">
        <v>320</v>
      </c>
    </row>
    <row r="112" spans="14:15" x14ac:dyDescent="0.25">
      <c r="N112" s="22" t="s">
        <v>349</v>
      </c>
      <c r="O112" s="11" t="s">
        <v>346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Feuil7"/>
  <dimension ref="B2:R43"/>
  <sheetViews>
    <sheetView workbookViewId="0">
      <selection activeCell="D4" sqref="D4"/>
    </sheetView>
  </sheetViews>
  <sheetFormatPr baseColWidth="10" defaultRowHeight="15" x14ac:dyDescent="0.25"/>
  <cols>
    <col min="1" max="1" width="6.140625" customWidth="1"/>
    <col min="2" max="2" width="13.42578125" customWidth="1"/>
    <col min="4" max="4" width="17" customWidth="1"/>
    <col min="5" max="5" width="13.85546875" customWidth="1"/>
    <col min="6" max="6" width="11.5703125" customWidth="1"/>
    <col min="7" max="8" width="13.85546875" customWidth="1"/>
    <col min="9" max="9" width="16.7109375" customWidth="1"/>
    <col min="10" max="10" width="17.5703125" customWidth="1"/>
    <col min="11" max="11" width="16.85546875" customWidth="1"/>
    <col min="12" max="12" width="15.85546875" customWidth="1"/>
    <col min="14" max="14" width="15.85546875" customWidth="1"/>
  </cols>
  <sheetData>
    <row r="2" spans="2:18" x14ac:dyDescent="0.25">
      <c r="Q2" t="s">
        <v>415</v>
      </c>
    </row>
    <row r="3" spans="2:18" ht="18.75" x14ac:dyDescent="0.25">
      <c r="E3" s="255" t="s">
        <v>446</v>
      </c>
      <c r="F3" s="256"/>
      <c r="G3" s="256"/>
      <c r="H3" s="257"/>
    </row>
    <row r="4" spans="2:18" x14ac:dyDescent="0.25">
      <c r="B4" s="4"/>
      <c r="C4" s="4"/>
      <c r="D4" s="4"/>
      <c r="E4" s="4"/>
      <c r="F4" s="4"/>
      <c r="G4" s="4"/>
      <c r="H4" s="4"/>
      <c r="I4" s="4"/>
      <c r="J4" s="39"/>
      <c r="K4" s="39"/>
      <c r="L4" s="35"/>
      <c r="M4" s="35"/>
    </row>
    <row r="5" spans="2:18" x14ac:dyDescent="0.25">
      <c r="B5" s="7"/>
      <c r="C5" s="7"/>
      <c r="E5" s="7"/>
      <c r="G5" s="7"/>
      <c r="I5" s="7"/>
      <c r="J5" s="40"/>
      <c r="K5" s="40"/>
      <c r="L5" s="35"/>
      <c r="M5" s="35"/>
    </row>
    <row r="6" spans="2:18" ht="15.75" thickBot="1" x14ac:dyDescent="0.3">
      <c r="B6" s="96">
        <v>97630</v>
      </c>
      <c r="C6" s="95">
        <v>97650</v>
      </c>
      <c r="D6" s="95">
        <v>97660</v>
      </c>
      <c r="E6" s="96">
        <v>97620</v>
      </c>
      <c r="F6" s="95">
        <v>97670</v>
      </c>
      <c r="G6" s="96">
        <v>97620</v>
      </c>
      <c r="H6" s="96">
        <v>97660</v>
      </c>
      <c r="I6" s="96">
        <v>97615</v>
      </c>
      <c r="J6" s="96">
        <v>97625</v>
      </c>
      <c r="K6" s="96">
        <v>97600</v>
      </c>
      <c r="L6" s="96">
        <v>97600</v>
      </c>
      <c r="M6" s="96">
        <v>97630</v>
      </c>
      <c r="N6" s="95">
        <v>97650</v>
      </c>
      <c r="O6" s="96">
        <v>97670</v>
      </c>
      <c r="P6" s="96">
        <v>97615</v>
      </c>
      <c r="Q6" s="96">
        <v>97640</v>
      </c>
      <c r="R6" s="96">
        <v>97680</v>
      </c>
    </row>
    <row r="7" spans="2:18" ht="15.75" thickBot="1" x14ac:dyDescent="0.3">
      <c r="B7" s="99" t="s">
        <v>16</v>
      </c>
      <c r="C7" s="100" t="s">
        <v>17</v>
      </c>
      <c r="D7" s="100" t="s">
        <v>18</v>
      </c>
      <c r="E7" s="100" t="s">
        <v>19</v>
      </c>
      <c r="F7" s="100" t="s">
        <v>20</v>
      </c>
      <c r="G7" s="100" t="s">
        <v>21</v>
      </c>
      <c r="H7" s="100" t="s">
        <v>22</v>
      </c>
      <c r="I7" s="100" t="s">
        <v>90</v>
      </c>
      <c r="J7" s="100" t="s">
        <v>88</v>
      </c>
      <c r="K7" s="100" t="s">
        <v>23</v>
      </c>
      <c r="L7" s="100" t="s">
        <v>25</v>
      </c>
      <c r="M7" s="100" t="s">
        <v>87</v>
      </c>
      <c r="N7" s="100" t="s">
        <v>433</v>
      </c>
      <c r="O7" s="100" t="s">
        <v>15</v>
      </c>
      <c r="P7" s="100" t="s">
        <v>27</v>
      </c>
      <c r="Q7" s="100" t="s">
        <v>28</v>
      </c>
      <c r="R7" s="101" t="s">
        <v>29</v>
      </c>
    </row>
    <row r="8" spans="2:18" x14ac:dyDescent="0.25">
      <c r="B8" s="102" t="s">
        <v>16</v>
      </c>
      <c r="C8" s="69" t="s">
        <v>17</v>
      </c>
      <c r="D8" s="69" t="s">
        <v>18</v>
      </c>
      <c r="E8" s="13" t="s">
        <v>19</v>
      </c>
      <c r="F8" s="7" t="s">
        <v>20</v>
      </c>
      <c r="G8" s="97" t="s">
        <v>21</v>
      </c>
      <c r="H8" s="13" t="s">
        <v>22</v>
      </c>
      <c r="I8" s="7" t="s">
        <v>24</v>
      </c>
      <c r="J8" s="13" t="s">
        <v>73</v>
      </c>
      <c r="K8" s="7" t="s">
        <v>39</v>
      </c>
      <c r="L8" s="19" t="s">
        <v>456</v>
      </c>
      <c r="M8" s="13" t="s">
        <v>64</v>
      </c>
      <c r="N8" s="7" t="s">
        <v>66</v>
      </c>
      <c r="O8" s="13" t="s">
        <v>57</v>
      </c>
      <c r="P8" s="98" t="s">
        <v>27</v>
      </c>
      <c r="Q8" s="13" t="s">
        <v>52</v>
      </c>
      <c r="R8" s="13" t="s">
        <v>50</v>
      </c>
    </row>
    <row r="9" spans="2:18" x14ac:dyDescent="0.25">
      <c r="B9" s="14" t="s">
        <v>80</v>
      </c>
      <c r="C9" s="69" t="s">
        <v>49</v>
      </c>
      <c r="D9" s="69" t="s">
        <v>56</v>
      </c>
      <c r="E9" s="13" t="s">
        <v>71</v>
      </c>
      <c r="F9" s="72" t="s">
        <v>63</v>
      </c>
      <c r="G9" s="69" t="s">
        <v>62</v>
      </c>
      <c r="H9" s="13" t="s">
        <v>46</v>
      </c>
      <c r="I9" s="72" t="s">
        <v>44</v>
      </c>
      <c r="J9" s="13" t="s">
        <v>72</v>
      </c>
      <c r="K9" s="7" t="s">
        <v>42</v>
      </c>
      <c r="L9" s="73" t="s">
        <v>34</v>
      </c>
      <c r="M9" s="13" t="s">
        <v>26</v>
      </c>
      <c r="N9" s="7" t="s">
        <v>65</v>
      </c>
      <c r="O9" s="13" t="s">
        <v>59</v>
      </c>
      <c r="Q9" s="14" t="s">
        <v>28</v>
      </c>
      <c r="R9" s="13" t="s">
        <v>51</v>
      </c>
    </row>
    <row r="10" spans="2:18" x14ac:dyDescent="0.25">
      <c r="C10" s="69" t="s">
        <v>47</v>
      </c>
      <c r="D10" s="69" t="s">
        <v>54</v>
      </c>
      <c r="E10" s="13" t="s">
        <v>70</v>
      </c>
      <c r="G10" s="69" t="s">
        <v>51</v>
      </c>
      <c r="H10" s="13" t="s">
        <v>76</v>
      </c>
      <c r="I10" s="7"/>
      <c r="J10" s="13" t="s">
        <v>445</v>
      </c>
      <c r="K10" s="7" t="s">
        <v>23</v>
      </c>
      <c r="L10" s="69" t="s">
        <v>33</v>
      </c>
      <c r="M10" s="14" t="s">
        <v>82</v>
      </c>
      <c r="N10" s="72" t="s">
        <v>67</v>
      </c>
      <c r="O10" s="15" t="s">
        <v>457</v>
      </c>
      <c r="R10" s="13" t="s">
        <v>77</v>
      </c>
    </row>
    <row r="11" spans="2:18" x14ac:dyDescent="0.25">
      <c r="C11" s="69" t="s">
        <v>48</v>
      </c>
      <c r="D11" s="69" t="s">
        <v>55</v>
      </c>
      <c r="E11" s="13" t="s">
        <v>78</v>
      </c>
      <c r="G11" s="69" t="s">
        <v>86</v>
      </c>
      <c r="H11" s="13" t="s">
        <v>45</v>
      </c>
      <c r="I11" s="7"/>
      <c r="J11" s="13" t="s">
        <v>74</v>
      </c>
      <c r="K11" s="7" t="s">
        <v>41</v>
      </c>
      <c r="L11" s="69" t="s">
        <v>25</v>
      </c>
      <c r="M11" s="35"/>
      <c r="O11" s="13" t="s">
        <v>58</v>
      </c>
      <c r="R11" s="14" t="s">
        <v>29</v>
      </c>
    </row>
    <row r="12" spans="2:18" x14ac:dyDescent="0.25">
      <c r="C12" s="70" t="s">
        <v>91</v>
      </c>
      <c r="D12" s="69" t="s">
        <v>81</v>
      </c>
      <c r="E12" s="13" t="s">
        <v>69</v>
      </c>
      <c r="G12" s="71" t="s">
        <v>60</v>
      </c>
      <c r="H12" s="14" t="s">
        <v>75</v>
      </c>
      <c r="I12" s="7"/>
      <c r="J12" s="13" t="s">
        <v>85</v>
      </c>
      <c r="K12" s="7" t="s">
        <v>40</v>
      </c>
      <c r="L12" s="13" t="s">
        <v>79</v>
      </c>
      <c r="M12" s="35"/>
      <c r="O12" s="14" t="s">
        <v>15</v>
      </c>
    </row>
    <row r="13" spans="2:18" x14ac:dyDescent="0.25">
      <c r="C13" s="7"/>
      <c r="D13" s="70" t="s">
        <v>53</v>
      </c>
      <c r="E13" s="14" t="s">
        <v>68</v>
      </c>
      <c r="G13" s="14" t="s">
        <v>61</v>
      </c>
      <c r="I13" s="7"/>
      <c r="J13" s="14" t="s">
        <v>83</v>
      </c>
      <c r="K13" s="72" t="s">
        <v>43</v>
      </c>
      <c r="L13" s="13" t="s">
        <v>35</v>
      </c>
      <c r="M13" s="35"/>
    </row>
    <row r="14" spans="2:18" x14ac:dyDescent="0.25">
      <c r="C14" s="7"/>
      <c r="E14" s="7"/>
      <c r="I14" s="7"/>
      <c r="J14" s="41"/>
      <c r="L14" s="13" t="s">
        <v>37</v>
      </c>
      <c r="M14" s="35"/>
    </row>
    <row r="15" spans="2:18" x14ac:dyDescent="0.25">
      <c r="C15" s="7"/>
      <c r="D15" s="7"/>
      <c r="E15" s="7"/>
      <c r="G15" s="7"/>
      <c r="I15" s="7"/>
      <c r="J15" s="41"/>
      <c r="K15" s="41"/>
      <c r="L15" s="13" t="s">
        <v>38</v>
      </c>
      <c r="M15" s="35"/>
    </row>
    <row r="16" spans="2:18" x14ac:dyDescent="0.25">
      <c r="C16" s="4"/>
      <c r="E16" s="7"/>
      <c r="G16" s="7"/>
      <c r="I16" s="7"/>
      <c r="J16" s="41"/>
      <c r="K16" s="41"/>
      <c r="L16" s="14" t="s">
        <v>36</v>
      </c>
    </row>
    <row r="17" spans="2:14" ht="15.75" thickBot="1" x14ac:dyDescent="0.3">
      <c r="B17" s="7"/>
      <c r="C17" s="4"/>
      <c r="D17" s="7"/>
      <c r="E17" s="7"/>
      <c r="G17" s="7"/>
      <c r="I17" s="7"/>
      <c r="J17" s="41"/>
      <c r="K17" s="41"/>
      <c r="L17" s="35"/>
    </row>
    <row r="18" spans="2:14" ht="15.75" thickBot="1" x14ac:dyDescent="0.3">
      <c r="B18" s="258" t="s">
        <v>450</v>
      </c>
      <c r="C18" s="259"/>
      <c r="D18" s="7"/>
      <c r="F18" s="7"/>
      <c r="H18" s="7"/>
      <c r="I18" s="41"/>
      <c r="J18" s="41"/>
      <c r="K18" s="35"/>
    </row>
    <row r="19" spans="2:14" ht="15.75" thickBot="1" x14ac:dyDescent="0.3">
      <c r="B19" s="110" t="s">
        <v>16</v>
      </c>
      <c r="C19" s="119" t="s">
        <v>17</v>
      </c>
      <c r="D19" s="119" t="s">
        <v>452</v>
      </c>
      <c r="E19" s="111" t="s">
        <v>453</v>
      </c>
      <c r="F19" s="119" t="s">
        <v>454</v>
      </c>
      <c r="G19" s="111" t="s">
        <v>24</v>
      </c>
      <c r="H19" s="111" t="s">
        <v>23</v>
      </c>
      <c r="I19" s="111" t="s">
        <v>447</v>
      </c>
      <c r="J19" s="119" t="s">
        <v>448</v>
      </c>
      <c r="K19" s="119" t="s">
        <v>449</v>
      </c>
      <c r="L19" s="111" t="s">
        <v>455</v>
      </c>
      <c r="M19" s="112" t="s">
        <v>472</v>
      </c>
      <c r="N19" s="106"/>
    </row>
    <row r="20" spans="2:14" x14ac:dyDescent="0.25">
      <c r="B20" s="115" t="s">
        <v>16</v>
      </c>
      <c r="C20" s="107" t="s">
        <v>17</v>
      </c>
      <c r="D20" s="12" t="s">
        <v>452</v>
      </c>
      <c r="E20" s="120" t="s">
        <v>453</v>
      </c>
      <c r="F20" s="12" t="s">
        <v>454</v>
      </c>
      <c r="G20" s="122" t="s">
        <v>24</v>
      </c>
      <c r="H20" s="17" t="s">
        <v>23</v>
      </c>
      <c r="I20" s="109" t="s">
        <v>33</v>
      </c>
      <c r="J20" s="23" t="s">
        <v>25</v>
      </c>
      <c r="K20" s="107" t="s">
        <v>456</v>
      </c>
      <c r="L20" s="117" t="s">
        <v>455</v>
      </c>
      <c r="M20" s="108"/>
    </row>
    <row r="21" spans="2:14" x14ac:dyDescent="0.25">
      <c r="B21" s="116" t="s">
        <v>89</v>
      </c>
      <c r="C21" s="12" t="s">
        <v>473</v>
      </c>
      <c r="D21" s="12" t="s">
        <v>18</v>
      </c>
      <c r="E21" s="121" t="s">
        <v>72</v>
      </c>
      <c r="F21" s="12" t="s">
        <v>20</v>
      </c>
      <c r="G21" s="123" t="s">
        <v>44</v>
      </c>
      <c r="H21" s="7" t="s">
        <v>39</v>
      </c>
      <c r="I21" s="11"/>
      <c r="J21" s="107" t="s">
        <v>34</v>
      </c>
      <c r="K21" s="107" t="s">
        <v>35</v>
      </c>
      <c r="L21" s="118" t="s">
        <v>15</v>
      </c>
      <c r="M21" s="107"/>
    </row>
    <row r="22" spans="2:14" x14ac:dyDescent="0.25">
      <c r="B22" s="114" t="s">
        <v>87</v>
      </c>
      <c r="C22" s="23" t="s">
        <v>40</v>
      </c>
      <c r="D22" s="12" t="s">
        <v>81</v>
      </c>
      <c r="F22" s="23" t="s">
        <v>60</v>
      </c>
      <c r="H22" s="7" t="s">
        <v>42</v>
      </c>
      <c r="I22" s="41"/>
      <c r="J22" s="107" t="s">
        <v>79</v>
      </c>
      <c r="K22" s="113" t="s">
        <v>475</v>
      </c>
    </row>
    <row r="23" spans="2:14" x14ac:dyDescent="0.25">
      <c r="C23" s="23" t="s">
        <v>43</v>
      </c>
      <c r="D23" s="12" t="s">
        <v>54</v>
      </c>
      <c r="F23" s="23" t="s">
        <v>51</v>
      </c>
      <c r="H23" s="7" t="s">
        <v>41</v>
      </c>
      <c r="I23" s="41"/>
      <c r="K23" s="114" t="s">
        <v>476</v>
      </c>
    </row>
    <row r="24" spans="2:14" x14ac:dyDescent="0.25">
      <c r="C24" s="19"/>
      <c r="D24" s="7"/>
      <c r="E24" s="7"/>
      <c r="F24" s="23" t="s">
        <v>62</v>
      </c>
      <c r="G24" s="7"/>
      <c r="I24" s="7"/>
      <c r="J24" s="41"/>
      <c r="K24" s="114" t="s">
        <v>36</v>
      </c>
      <c r="L24" s="35"/>
    </row>
    <row r="25" spans="2:14" x14ac:dyDescent="0.25">
      <c r="D25" s="7"/>
      <c r="E25" s="7"/>
      <c r="G25" s="7"/>
      <c r="I25" s="7"/>
      <c r="J25" s="41"/>
      <c r="K25" s="41"/>
      <c r="L25" s="35"/>
      <c r="M25" s="35"/>
    </row>
    <row r="26" spans="2:14" x14ac:dyDescent="0.25">
      <c r="E26" s="7"/>
      <c r="G26" s="7"/>
      <c r="I26" s="7"/>
      <c r="J26" s="41"/>
      <c r="K26" s="41"/>
      <c r="L26" s="35"/>
      <c r="M26" s="35"/>
    </row>
    <row r="27" spans="2:14" x14ac:dyDescent="0.25">
      <c r="B27" s="7"/>
      <c r="E27" s="7"/>
      <c r="G27" s="7"/>
      <c r="I27" s="7"/>
      <c r="J27" s="41"/>
      <c r="K27" s="41"/>
      <c r="L27" s="35"/>
      <c r="M27" s="35"/>
    </row>
    <row r="28" spans="2:14" x14ac:dyDescent="0.25">
      <c r="B28" s="7"/>
      <c r="E28" s="7"/>
      <c r="G28" s="7"/>
      <c r="H28" s="7"/>
      <c r="I28" s="7"/>
      <c r="J28" s="41"/>
      <c r="K28" s="41"/>
      <c r="L28" s="35"/>
      <c r="M28" s="35"/>
    </row>
    <row r="29" spans="2:14" x14ac:dyDescent="0.25">
      <c r="B29" s="7"/>
      <c r="E29" s="7"/>
      <c r="G29" s="7"/>
      <c r="H29" s="7"/>
      <c r="I29" s="7"/>
      <c r="J29" s="41"/>
      <c r="K29" s="41"/>
      <c r="L29" s="35"/>
      <c r="M29" s="35"/>
    </row>
    <row r="30" spans="2:14" x14ac:dyDescent="0.25">
      <c r="D30" s="7"/>
      <c r="E30" s="7"/>
      <c r="G30" s="7"/>
      <c r="I30" s="7"/>
      <c r="J30" s="41"/>
      <c r="K30" s="41"/>
      <c r="L30" s="35"/>
      <c r="M30" s="35"/>
    </row>
    <row r="31" spans="2:14" x14ac:dyDescent="0.25">
      <c r="C31" s="7"/>
      <c r="D31" s="7"/>
      <c r="E31" s="7"/>
      <c r="G31" s="7"/>
      <c r="I31" s="7"/>
      <c r="J31" s="41"/>
      <c r="K31" s="41"/>
      <c r="L31" s="35"/>
      <c r="M31" s="35"/>
    </row>
    <row r="32" spans="2:14" x14ac:dyDescent="0.25">
      <c r="C32" s="7"/>
      <c r="E32" s="7"/>
      <c r="F32" s="7"/>
      <c r="G32" s="7"/>
      <c r="I32" s="7"/>
      <c r="J32" s="41"/>
      <c r="K32" s="41"/>
      <c r="L32" s="35"/>
      <c r="M32" s="35"/>
    </row>
    <row r="33" spans="2:13" x14ac:dyDescent="0.25">
      <c r="B33" t="s">
        <v>415</v>
      </c>
      <c r="C33" s="7"/>
      <c r="E33" s="7"/>
      <c r="F33" s="7"/>
      <c r="G33" s="7"/>
      <c r="I33" s="7"/>
      <c r="J33" s="41"/>
      <c r="K33" s="41"/>
      <c r="L33" s="35"/>
      <c r="M33" s="35"/>
    </row>
    <row r="34" spans="2:13" x14ac:dyDescent="0.25">
      <c r="C34" s="7"/>
      <c r="E34" s="7"/>
      <c r="G34" s="7"/>
      <c r="I34" s="7"/>
      <c r="J34" s="41"/>
      <c r="K34" s="41"/>
      <c r="L34" s="35"/>
      <c r="M34" s="35"/>
    </row>
    <row r="35" spans="2:13" x14ac:dyDescent="0.25">
      <c r="B35" s="7"/>
      <c r="C35" s="7"/>
      <c r="E35" s="7"/>
      <c r="G35" s="7"/>
      <c r="I35" s="7"/>
      <c r="J35" s="41"/>
      <c r="K35" s="41"/>
      <c r="L35" s="35"/>
      <c r="M35" s="35"/>
    </row>
    <row r="36" spans="2:13" x14ac:dyDescent="0.25">
      <c r="B36" s="19"/>
      <c r="C36" s="7"/>
      <c r="E36" s="7"/>
      <c r="G36" s="7"/>
      <c r="I36" s="7"/>
      <c r="J36" s="41"/>
      <c r="K36" s="41"/>
      <c r="L36" s="35"/>
      <c r="M36" s="35"/>
    </row>
    <row r="37" spans="2:13" x14ac:dyDescent="0.25">
      <c r="B37" s="19"/>
      <c r="C37" s="7"/>
      <c r="D37" s="7"/>
      <c r="E37" s="7"/>
      <c r="G37" s="7"/>
      <c r="I37" s="7"/>
      <c r="J37" s="41"/>
      <c r="K37" s="41"/>
      <c r="L37" s="35"/>
      <c r="M37" s="35"/>
    </row>
    <row r="38" spans="2:13" x14ac:dyDescent="0.25">
      <c r="B38" s="23"/>
      <c r="C38" s="7"/>
      <c r="D38" s="7"/>
      <c r="E38" s="7"/>
      <c r="G38" s="7"/>
      <c r="H38" s="7"/>
      <c r="I38" s="7"/>
      <c r="J38" s="41"/>
      <c r="K38" s="41"/>
      <c r="L38" s="35"/>
      <c r="M38" s="35"/>
    </row>
    <row r="39" spans="2:13" x14ac:dyDescent="0.25">
      <c r="B39" s="23"/>
      <c r="C39" s="7"/>
      <c r="D39" s="7"/>
      <c r="E39" s="7"/>
      <c r="G39" s="7"/>
      <c r="H39" s="7"/>
      <c r="I39" s="7"/>
      <c r="J39" s="41"/>
      <c r="K39" s="41"/>
      <c r="L39" s="35"/>
      <c r="M39" s="35"/>
    </row>
    <row r="40" spans="2:13" x14ac:dyDescent="0.25">
      <c r="B40" s="23"/>
      <c r="C40" s="7"/>
      <c r="D40" s="19"/>
      <c r="E40" s="7"/>
      <c r="G40" s="7"/>
      <c r="H40" s="7"/>
      <c r="I40" s="7"/>
      <c r="J40" s="41"/>
      <c r="K40" s="41"/>
      <c r="L40" s="35"/>
      <c r="M40" s="35"/>
    </row>
    <row r="41" spans="2:13" x14ac:dyDescent="0.25">
      <c r="B41" s="23"/>
      <c r="C41" s="7"/>
      <c r="D41" s="18"/>
      <c r="E41" s="7"/>
      <c r="G41" s="7"/>
      <c r="H41" s="7"/>
      <c r="I41" s="7"/>
      <c r="J41" s="41"/>
      <c r="K41" s="41"/>
      <c r="L41" s="35"/>
      <c r="M41" s="35"/>
    </row>
    <row r="42" spans="2:13" x14ac:dyDescent="0.25">
      <c r="B42" s="23"/>
      <c r="C42" s="7"/>
      <c r="D42" s="18"/>
      <c r="E42" s="7"/>
      <c r="F42" s="4"/>
      <c r="G42" s="7"/>
      <c r="H42" s="7"/>
      <c r="I42" s="7"/>
      <c r="J42" s="41"/>
      <c r="K42" s="41"/>
      <c r="L42" s="35"/>
      <c r="M42" s="35"/>
    </row>
    <row r="43" spans="2:13" x14ac:dyDescent="0.25">
      <c r="L43" s="35"/>
    </row>
  </sheetData>
  <mergeCells count="2">
    <mergeCell ref="E3:H3"/>
    <mergeCell ref="B18:C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28</vt:i4>
      </vt:variant>
    </vt:vector>
  </HeadingPairs>
  <TitlesOfParts>
    <vt:vector size="33" baseType="lpstr">
      <vt:lpstr>Aremplir</vt:lpstr>
      <vt:lpstr>fiche1</vt:lpstr>
      <vt:lpstr>fiche1 après remplacement</vt:lpstr>
      <vt:lpstr>data</vt:lpstr>
      <vt:lpstr>villes</vt:lpstr>
      <vt:lpstr>Acoua</vt:lpstr>
      <vt:lpstr>Bandraboua</vt:lpstr>
      <vt:lpstr>Bandrélé</vt:lpstr>
      <vt:lpstr>Bouéni</vt:lpstr>
      <vt:lpstr>Chiconi</vt:lpstr>
      <vt:lpstr>Chirongui</vt:lpstr>
      <vt:lpstr>Circos</vt:lpstr>
      <vt:lpstr>Classes</vt:lpstr>
      <vt:lpstr>Communes</vt:lpstr>
      <vt:lpstr>Dembéni</vt:lpstr>
      <vt:lpstr>departements</vt:lpstr>
      <vt:lpstr>DzaoudziLab</vt:lpstr>
      <vt:lpstr>Ecoles</vt:lpstr>
      <vt:lpstr>Ecoles_de_votre_circo</vt:lpstr>
      <vt:lpstr>élém</vt:lpstr>
      <vt:lpstr>Fiches_communes</vt:lpstr>
      <vt:lpstr>KaniKéli</vt:lpstr>
      <vt:lpstr>Koungou</vt:lpstr>
      <vt:lpstr>Mamoudzou</vt:lpstr>
      <vt:lpstr>mat</vt:lpstr>
      <vt:lpstr>Mtsamboro</vt:lpstr>
      <vt:lpstr>Mtsangamouji</vt:lpstr>
      <vt:lpstr>Ouangani</vt:lpstr>
      <vt:lpstr>Pamandzi</vt:lpstr>
      <vt:lpstr>prim</vt:lpstr>
      <vt:lpstr>Sada</vt:lpstr>
      <vt:lpstr>Tsingoni</vt:lpstr>
      <vt:lpstr>Villes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Fiche renseigmt</dc:title>
  <dc:creator>BESSEAU Bruno IAI</dc:creator>
  <cp:lastModifiedBy>Irp2020</cp:lastModifiedBy>
  <cp:lastPrinted>2022-08-22T07:42:05Z</cp:lastPrinted>
  <dcterms:created xsi:type="dcterms:W3CDTF">2020-05-20T09:08:44Z</dcterms:created>
  <dcterms:modified xsi:type="dcterms:W3CDTF">2022-10-25T08:24:34Z</dcterms:modified>
  <cp:category>IEN TSINGONI</cp:category>
</cp:coreProperties>
</file>