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showInkAnnotation="0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2188EA17-8D35-46C8-B0EC-EFD24AA24258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Instructions" sheetId="5" r:id="rId1"/>
    <sheet name="Données" sheetId="1" r:id="rId2"/>
    <sheet name="Mvts de stock" sheetId="2" r:id="rId3"/>
    <sheet name="Fiche Inventaire" sheetId="6" r:id="rId4"/>
  </sheets>
  <calcPr calcId="191028"/>
</workbook>
</file>

<file path=xl/calcChain.xml><?xml version="1.0" encoding="utf-8"?>
<calcChain xmlns="http://schemas.openxmlformats.org/spreadsheetml/2006/main">
  <c r="D8" i="6" l="1" a="1"/>
  <c r="D8" i="6" s="1"/>
  <c r="D9" i="6" a="1"/>
  <c r="D9" i="6" s="1"/>
  <c r="D10" i="6" a="1"/>
  <c r="D10" i="6" s="1"/>
  <c r="D11" i="6" a="1"/>
  <c r="D11" i="6"/>
  <c r="D12" i="6" a="1"/>
  <c r="D12" i="6" s="1"/>
  <c r="D13" i="6" a="1"/>
  <c r="D13" i="6" s="1"/>
  <c r="D14" i="6" a="1"/>
  <c r="D14" i="6" s="1"/>
  <c r="D15" i="6" a="1"/>
  <c r="D15" i="6"/>
  <c r="D16" i="6" a="1"/>
  <c r="D16" i="6" s="1"/>
  <c r="D17" i="6" a="1"/>
  <c r="D17" i="6" s="1"/>
  <c r="D18" i="6" a="1"/>
  <c r="D18" i="6" s="1"/>
  <c r="D19" i="6" a="1"/>
  <c r="D19" i="6"/>
  <c r="D20" i="6" a="1"/>
  <c r="D20" i="6" s="1"/>
  <c r="D21" i="6" a="1"/>
  <c r="D21" i="6" s="1"/>
  <c r="D22" i="6" a="1"/>
  <c r="D22" i="6" s="1"/>
  <c r="D23" i="6" a="1"/>
  <c r="D23" i="6" s="1"/>
  <c r="D24" i="6" a="1"/>
  <c r="D24" i="6" s="1"/>
  <c r="D25" i="6" a="1"/>
  <c r="D25" i="6" s="1"/>
  <c r="D26" i="6" a="1"/>
  <c r="D26" i="6" s="1"/>
  <c r="D27" i="6" a="1"/>
  <c r="D27" i="6" s="1"/>
  <c r="D28" i="6" a="1"/>
  <c r="D28" i="6" s="1"/>
  <c r="D29" i="6" a="1"/>
  <c r="D29" i="6" s="1"/>
  <c r="D30" i="6" a="1"/>
  <c r="D30" i="6" s="1"/>
  <c r="D31" i="6" a="1"/>
  <c r="D31" i="6" s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C4" i="6" a="1"/>
  <c r="C4" i="6" s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" i="1"/>
  <c r="A7" i="6"/>
  <c r="C7" i="6"/>
  <c r="A8" i="6"/>
  <c r="C8" i="6"/>
  <c r="A9" i="6"/>
  <c r="C9" i="6"/>
  <c r="A10" i="6"/>
  <c r="C10" i="6"/>
  <c r="A11" i="6"/>
  <c r="C11" i="6"/>
  <c r="A12" i="6"/>
  <c r="C12" i="6"/>
  <c r="A13" i="6"/>
  <c r="C13" i="6"/>
  <c r="A14" i="6"/>
  <c r="C14" i="6"/>
  <c r="A15" i="6"/>
  <c r="C15" i="6"/>
  <c r="A16" i="6"/>
  <c r="C16" i="6"/>
  <c r="A17" i="6"/>
  <c r="C17" i="6"/>
  <c r="A18" i="6"/>
  <c r="C18" i="6"/>
  <c r="A19" i="6"/>
  <c r="C19" i="6"/>
  <c r="A20" i="6"/>
  <c r="C20" i="6"/>
  <c r="A21" i="6"/>
  <c r="C21" i="6"/>
  <c r="A22" i="6"/>
  <c r="C22" i="6"/>
  <c r="A23" i="6"/>
  <c r="C23" i="6"/>
  <c r="A24" i="6"/>
  <c r="C24" i="6"/>
  <c r="A25" i="6"/>
  <c r="C25" i="6"/>
  <c r="A26" i="6"/>
  <c r="C26" i="6"/>
  <c r="A27" i="6"/>
  <c r="C27" i="6"/>
  <c r="A28" i="6"/>
  <c r="C28" i="6"/>
  <c r="A29" i="6"/>
  <c r="C29" i="6"/>
  <c r="A30" i="6"/>
  <c r="C30" i="6"/>
  <c r="A31" i="6"/>
  <c r="C31" i="6"/>
  <c r="A32" i="6"/>
  <c r="A33" i="6"/>
  <c r="A34" i="6"/>
  <c r="A35" i="6"/>
  <c r="A36" i="6"/>
  <c r="A37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<sst xmlns="http://schemas.openxmlformats.org/spreadsheetml/2006/main" count="289" uniqueCount="80">
  <si>
    <t>Stock Initial</t>
  </si>
  <si>
    <t>Entrée</t>
  </si>
  <si>
    <t xml:space="preserve">Sortie </t>
  </si>
  <si>
    <t>Ajustement</t>
  </si>
  <si>
    <t>Liste des Articles</t>
  </si>
  <si>
    <t>Code</t>
  </si>
  <si>
    <t>Désignation</t>
  </si>
  <si>
    <t>Codes</t>
  </si>
  <si>
    <t>Nº</t>
  </si>
  <si>
    <t xml:space="preserve">Date </t>
  </si>
  <si>
    <t>Opération</t>
  </si>
  <si>
    <t>Articles</t>
  </si>
  <si>
    <t xml:space="preserve">Qté </t>
  </si>
  <si>
    <t>PU</t>
  </si>
  <si>
    <t>Montant</t>
  </si>
  <si>
    <t>Type</t>
  </si>
  <si>
    <t>B6</t>
  </si>
  <si>
    <t>B12</t>
  </si>
  <si>
    <t>Marque</t>
  </si>
  <si>
    <t>entrée</t>
  </si>
  <si>
    <t>sortie</t>
  </si>
  <si>
    <t>Ref Art.</t>
  </si>
  <si>
    <t>Libellé</t>
  </si>
  <si>
    <t>SS</t>
  </si>
  <si>
    <t>SM</t>
  </si>
  <si>
    <t>Mvts</t>
  </si>
  <si>
    <t>LD</t>
  </si>
  <si>
    <t>Formule</t>
  </si>
  <si>
    <t>Catégorie</t>
  </si>
  <si>
    <t>1. A l'initialisation du projet, remplir le stock initial</t>
  </si>
  <si>
    <t>Le Nb de Bouteille en stock (Nb Bs)</t>
  </si>
  <si>
    <t>S'il sagit dune nouvelle activité, le stock de bouteille Vide est égale à 0, aucune vente n'étant encore réalisé</t>
  </si>
  <si>
    <t>Cas des Liquides</t>
  </si>
  <si>
    <t>Cas des Consignes</t>
  </si>
  <si>
    <t>les consignes représente les ventes en l'état de bouteilles de Gaz (emballages + Liquide)</t>
  </si>
  <si>
    <t>Nous recommandons dans la pratique de gestion de tenir un stock de Consignes différents du stock de liquide</t>
  </si>
  <si>
    <t>Nb BS = BP +BV : ce qui correspond au bouteille totale presente en Magasin</t>
  </si>
  <si>
    <t>Solde</t>
  </si>
  <si>
    <t>Conséquences : le nombe total de bouteille en stock va s'accroître</t>
  </si>
  <si>
    <t>Alors</t>
  </si>
  <si>
    <t>* Si j'achète de nouvelles bouteille pour les incorporer au stock de liquide???</t>
  </si>
  <si>
    <t>2. Formules</t>
  </si>
  <si>
    <t>Liste 2: Marques</t>
  </si>
  <si>
    <t>Liste 4: Liquide ; Consignes</t>
  </si>
  <si>
    <t>Liste déroulante dépendantes</t>
  </si>
  <si>
    <t>Liste 3: Type (B6; B12; B26)</t>
  </si>
  <si>
    <t>A l'usage de des Dépôts &amp; Revendeurs de Gaz</t>
  </si>
  <si>
    <t>** Si j'échange une bouteille d'une marque avec une autre???</t>
  </si>
  <si>
    <t>Inventaire Physique du 30/9/20</t>
  </si>
  <si>
    <t>Fiche d'inventaire</t>
  </si>
  <si>
    <t>Date d'inventaire</t>
  </si>
  <si>
    <t>Article</t>
  </si>
  <si>
    <t>Stock Physique</t>
  </si>
  <si>
    <t>Stock Théorique</t>
  </si>
  <si>
    <t xml:space="preserve">Code Art </t>
  </si>
  <si>
    <t>la date la plus proche de linventaure</t>
  </si>
  <si>
    <t>Pour une activité en-cours ( le cas le plus Probable), faire un inventaire de départ et inscrire les stock de BP et de BV</t>
  </si>
  <si>
    <t>Nb: les bouteilles vides représentent le flux de liquide sortie ( en effet une bouteille vide correspond à une vente ( de liquide)</t>
  </si>
  <si>
    <t>Exple: si jai Au départ 10 bouteille  Pleines dans  le magasin. A chaque vente (l'acheteur Envoi une bouteille vide &amp; le vendeur lui donne une bouteille qui est pleine). Ainsi pour une vente nous avons le stock de bouteille vide qui s'accroît</t>
  </si>
  <si>
    <t>L'Achat de liquide (Gaz) auprès des frnisseurs est caractérisé par le flux contraire. En effet , le magasin donne une bouteille vide et reçoit une bouteille pleine</t>
  </si>
  <si>
    <t>l'échange vient en augmentation du nombre de bouteilles de la marque que le client a apporté et en diminution de la bouteille échangée et du liquide</t>
  </si>
  <si>
    <t>Liste 1: stock Initial ; Entrée ; Sortie; Ajustement</t>
  </si>
  <si>
    <t>Mouvement de Stocks</t>
  </si>
  <si>
    <t>B28</t>
  </si>
  <si>
    <t>Format 1</t>
  </si>
  <si>
    <t>Format</t>
  </si>
  <si>
    <t>Format 2</t>
  </si>
  <si>
    <t>Format 3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</si>
  <si>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</si>
  <si>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</si>
  <si>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</si>
  <si>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</si>
  <si>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</si>
  <si>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</si>
  <si>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</si>
  <si>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</si>
  <si>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</si>
  <si>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SI</t>
  </si>
  <si>
    <t>PA</t>
  </si>
  <si>
    <t>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</si>
</sst>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1300C]d\ 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rgb="FF50505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1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NumberFormat="1" applyFont="1" applyAlignment="1">
      <alignment horizontal="left" vertical="center"/>
    </xf>
    <xf numFmtId="0" fontId="8" fillId="0" borderId="0" xfId="0" applyNumberFormat="1" applyFont="1" applyAlignment="1">
      <alignment horizontal="center" vertical="center"/>
    </xf>
    <xf numFmtId="0" fontId="10" fillId="0" borderId="0" xfId="0" applyFont="1"/>
    <xf numFmtId="0" fontId="9" fillId="2" borderId="3" xfId="0" applyNumberFormat="1" applyFont="1" applyFill="1" applyBorder="1" applyAlignment="1">
      <alignment horizontal="center" vertical="center"/>
    </xf>
    <xf numFmtId="0" fontId="9" fillId="2" borderId="4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9" fillId="2" borderId="2" xfId="0" applyNumberFormat="1" applyFont="1" applyFill="1" applyBorder="1" applyAlignment="1">
      <alignment horizontal="center" vertical="center"/>
    </xf>
    <xf numFmtId="0" fontId="12" fillId="2" borderId="3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41" fontId="13" fillId="0" borderId="0" xfId="0" applyNumberFormat="1" applyFont="1" applyAlignment="1">
      <alignment horizontal="center" vertical="center"/>
    </xf>
    <xf numFmtId="41" fontId="13" fillId="0" borderId="0" xfId="0" applyNumberFormat="1" applyFont="1"/>
    <xf numFmtId="164" fontId="0" fillId="0" borderId="0" xfId="0" applyNumberForma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1" fillId="0" borderId="1" xfId="0" applyFont="1" applyBorder="1" applyAlignment="1">
      <alignment horizontal="left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numFmt numFmtId="33" formatCode="_-* #,##0_-;\-* #,##0_-;_-* &quot;-&quot;_-;_-@_-"/>
    </dxf>
    <dxf>
      <numFmt numFmtId="33" formatCode="_-* #,##0_-;\-* #,##0_-;_-* &quot;-&quot;_-;_-@_-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1300C]d\ mmm\ yyyy;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458D45-2DDB-4656-BA51-432939BC4647}" name="Tableau1" displayName="Tableau1" ref="A7:J165" totalsRowShown="0">
  <autoFilter ref="A7:J165" xr:uid="{2CC9D2EB-9F5B-49F6-8CA8-9C6CF08CABE2}"/>
  <tableColumns count="10">
    <tableColumn id="1" xr3:uid="{09A31F3D-0D6C-4F6C-AC8C-9E818CA1E0B7}" name="Nº" dataDxfId="4">
      <calculatedColumnFormula>IF(Tableau1[[#This Row],[Date ]]="","",ROW()-7)</calculatedColumnFormula>
    </tableColumn>
    <tableColumn id="2" xr3:uid="{623E023F-5BF4-42D7-8205-8A29328522EE}" name="Date " dataDxfId="7"/>
    <tableColumn id="3" xr3:uid="{131B360A-EE08-4C7D-AB2A-82955D9F7325}" name="Mvts"/>
    <tableColumn id="4" xr3:uid="{BC30742C-2646-4BD8-93F0-BEE712126692}" name="Ref Art." dataDxfId="6"/>
    <tableColumn id="5" xr3:uid="{EC1DBB24-486C-4FCC-AA05-7D2036397E3B}" name="Articles" dataDxfId="3">
      <calculatedColumnFormula>IF(Tableau1[[#This Row],[Ref Art.]]="","",INDEX(Données!$J$3:$S$35,MATCH(Tableau1[[#This Row],[Ref Art.]],Données!$J$3:$J$35,0),5))</calculatedColumnFormula>
    </tableColumn>
    <tableColumn id="6" xr3:uid="{6707801A-E0AB-4E89-ACD0-D0D0D090819F}" name="Libellé"/>
    <tableColumn id="7" xr3:uid="{D9680156-493D-4E69-AE6A-687E251A4957}" name="Qté " dataDxfId="5"/>
    <tableColumn id="8" xr3:uid="{D231FACF-E2C8-4230-BF53-39AE292660ED}" name="PU" dataDxfId="2">
      <calculatedColumnFormula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calculatedColumnFormula>
    </tableColumn>
    <tableColumn id="9" xr3:uid="{AAAE168B-0FF2-402A-B47A-EFDA34980EF1}" name="Montant" dataDxfId="1">
      <calculatedColumnFormula>IFERROR(Tableau1[[#This Row],[PU]]*Tableau1[[#This Row],[Qté ]],"")</calculatedColumnFormula>
    </tableColumn>
    <tableColumn id="10" xr3:uid="{77F0050E-83BF-4DB6-B8D1-80002DDB7C69}" name="Solde" dataDxfId="0">
      <calculatedColumnFormula>IFERROR(INDEX(Données!$J$3:$S$35,MATCH(Tableau1[[#This Row],[Articles]],Données!$N$3:$N$35,0),8)+SUMIFS(G$8:G8,E$8:E8,Tableau1[[#This Row],[Articles]],C$8:C8,"entrée")-SUMIFS(G$8:G8,E$8:E8,E8,C$8:C8,"sortie"),"")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BB0E6-8C29-9C49-B9DF-6448AA23BF2F}">
  <dimension ref="A1:A30"/>
  <sheetViews>
    <sheetView topLeftCell="A8" zoomScaleNormal="60" zoomScaleSheetLayoutView="100"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s="13" t="s">
        <v>46</v>
      </c>
    </row>
    <row r="3" spans="1:1" x14ac:dyDescent="0.25">
      <c r="A3" s="7" t="s">
        <v>29</v>
      </c>
    </row>
    <row r="4" spans="1:1" x14ac:dyDescent="0.25">
      <c r="A4" s="7"/>
    </row>
    <row r="5" spans="1:1" x14ac:dyDescent="0.25">
      <c r="A5" s="7" t="s">
        <v>32</v>
      </c>
    </row>
    <row r="6" spans="1:1" x14ac:dyDescent="0.25">
      <c r="A6" s="7"/>
    </row>
    <row r="7" spans="1:1" x14ac:dyDescent="0.25">
      <c r="A7" t="s">
        <v>30</v>
      </c>
    </row>
    <row r="8" spans="1:1" x14ac:dyDescent="0.25">
      <c r="A8" t="s">
        <v>36</v>
      </c>
    </row>
    <row r="9" spans="1:1" x14ac:dyDescent="0.25">
      <c r="A9" t="s">
        <v>31</v>
      </c>
    </row>
    <row r="10" spans="1:1" x14ac:dyDescent="0.25">
      <c r="A10" t="s">
        <v>56</v>
      </c>
    </row>
    <row r="11" spans="1:1" x14ac:dyDescent="0.25">
      <c r="A11" s="17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5" spans="1:1" s="7" customFormat="1" x14ac:dyDescent="0.25">
      <c r="A15" s="7" t="s">
        <v>33</v>
      </c>
    </row>
    <row r="16" spans="1:1" s="7" customFormat="1" x14ac:dyDescent="0.25">
      <c r="A16" s="16" t="s">
        <v>34</v>
      </c>
    </row>
    <row r="17" spans="1:1" s="7" customFormat="1" x14ac:dyDescent="0.25">
      <c r="A17" s="16" t="s">
        <v>35</v>
      </c>
    </row>
    <row r="18" spans="1:1" s="7" customFormat="1" x14ac:dyDescent="0.25">
      <c r="A18" s="16"/>
    </row>
    <row r="19" spans="1:1" s="7" customFormat="1" x14ac:dyDescent="0.25">
      <c r="A19" s="16" t="s">
        <v>40</v>
      </c>
    </row>
    <row r="20" spans="1:1" s="7" customFormat="1" x14ac:dyDescent="0.25">
      <c r="A20" s="16" t="s">
        <v>38</v>
      </c>
    </row>
    <row r="21" spans="1:1" s="7" customFormat="1" x14ac:dyDescent="0.25">
      <c r="A21" s="20" t="s">
        <v>39</v>
      </c>
    </row>
    <row r="22" spans="1:1" s="7" customFormat="1" x14ac:dyDescent="0.25">
      <c r="A22" s="16" t="s">
        <v>47</v>
      </c>
    </row>
    <row r="23" spans="1:1" s="7" customFormat="1" x14ac:dyDescent="0.25">
      <c r="A23" s="20" t="s">
        <v>60</v>
      </c>
    </row>
    <row r="24" spans="1:1" s="7" customFormat="1" x14ac:dyDescent="0.25">
      <c r="A24" s="20"/>
    </row>
    <row r="25" spans="1:1" x14ac:dyDescent="0.25">
      <c r="A25" s="13" t="s">
        <v>41</v>
      </c>
    </row>
    <row r="26" spans="1:1" x14ac:dyDescent="0.25">
      <c r="A26" t="s">
        <v>44</v>
      </c>
    </row>
    <row r="27" spans="1:1" x14ac:dyDescent="0.25">
      <c r="A27" t="s">
        <v>61</v>
      </c>
    </row>
    <row r="28" spans="1:1" x14ac:dyDescent="0.25">
      <c r="A28" t="s">
        <v>42</v>
      </c>
    </row>
    <row r="29" spans="1:1" x14ac:dyDescent="0.25">
      <c r="A29" t="s">
        <v>45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526D-573E-3142-8F69-BE47ADA33E79}">
  <dimension ref="A1:S27"/>
  <sheetViews>
    <sheetView topLeftCell="N1" zoomScaleNormal="60" zoomScaleSheetLayoutView="100" workbookViewId="0">
      <selection activeCell="Q3" sqref="Q3"/>
    </sheetView>
  </sheetViews>
  <sheetFormatPr baseColWidth="10" defaultColWidth="9.140625" defaultRowHeight="15" x14ac:dyDescent="0.25"/>
  <cols>
    <col min="1" max="1" width="10.5703125" bestFit="1" customWidth="1"/>
    <col min="2" max="8" width="10.5703125" customWidth="1"/>
    <col min="10" max="10" width="6.42578125" style="1" customWidth="1"/>
    <col min="11" max="11" width="10.28515625" style="1" bestFit="1" customWidth="1"/>
    <col min="12" max="13" width="8.5703125" style="1" customWidth="1"/>
    <col min="14" max="14" width="20.85546875" bestFit="1" customWidth="1"/>
    <col min="15" max="15" width="7.85546875" style="4" customWidth="1"/>
    <col min="16" max="16" width="7.28515625" style="4" customWidth="1"/>
    <col min="17" max="17" width="6.7109375" customWidth="1"/>
    <col min="18" max="18" width="8" customWidth="1"/>
  </cols>
  <sheetData>
    <row r="1" spans="1:19" x14ac:dyDescent="0.25">
      <c r="C1" s="9" t="s">
        <v>18</v>
      </c>
      <c r="D1" s="8"/>
      <c r="F1" s="7" t="s">
        <v>65</v>
      </c>
      <c r="J1" s="6" t="s">
        <v>4</v>
      </c>
      <c r="K1" s="6"/>
      <c r="L1" s="6"/>
      <c r="M1" s="6"/>
    </row>
    <row r="2" spans="1:19" s="1" customFormat="1" ht="39" customHeight="1" x14ac:dyDescent="0.25">
      <c r="A2" s="9" t="s">
        <v>10</v>
      </c>
      <c r="C2" s="2" t="s">
        <v>5</v>
      </c>
      <c r="D2" s="2" t="s">
        <v>6</v>
      </c>
      <c r="F2" s="2" t="s">
        <v>7</v>
      </c>
      <c r="G2" s="2" t="s">
        <v>6</v>
      </c>
      <c r="J2" s="11" t="s">
        <v>5</v>
      </c>
      <c r="K2" s="11" t="s">
        <v>18</v>
      </c>
      <c r="L2" s="11" t="s">
        <v>28</v>
      </c>
      <c r="M2" s="11" t="s">
        <v>15</v>
      </c>
      <c r="N2" s="11" t="s">
        <v>11</v>
      </c>
      <c r="O2" s="12" t="s">
        <v>78</v>
      </c>
      <c r="P2" s="12" t="s">
        <v>79</v>
      </c>
      <c r="Q2" s="11" t="s">
        <v>77</v>
      </c>
      <c r="R2" s="11" t="s">
        <v>23</v>
      </c>
      <c r="S2" s="11" t="s">
        <v>24</v>
      </c>
    </row>
    <row r="3" spans="1:19" x14ac:dyDescent="0.25">
      <c r="A3" t="s">
        <v>0</v>
      </c>
      <c r="C3" s="8">
        <v>1</v>
      </c>
      <c r="D3" s="27" t="s">
        <v>68</v>
      </c>
      <c r="F3" s="1">
        <v>1</v>
      </c>
      <c r="G3" s="1" t="s">
        <v>16</v>
      </c>
      <c r="H3" s="1"/>
      <c r="J3" s="1">
        <v>1</v>
      </c>
      <c r="K3" s="8" t="s">
        <v>68</v>
      </c>
      <c r="L3" s="1" t="s">
        <v>64</v>
      </c>
      <c r="M3" s="1">
        <v>1</v>
      </c>
      <c r="N3" t="str">
        <f>K3&amp;" "&amp;L3</f>
        <v>Article 1 Format 1</v>
      </c>
      <c r="O3" s="4">
        <v>1</v>
      </c>
      <c r="P3" s="4">
        <v>2</v>
      </c>
      <c r="Q3" s="1">
        <v>50</v>
      </c>
      <c r="R3" s="1">
        <v>5</v>
      </c>
    </row>
    <row r="4" spans="1:19" x14ac:dyDescent="0.25">
      <c r="A4" t="s">
        <v>1</v>
      </c>
      <c r="C4" s="8">
        <v>2</v>
      </c>
      <c r="D4" s="27" t="s">
        <v>69</v>
      </c>
      <c r="F4" s="1">
        <v>2</v>
      </c>
      <c r="G4" s="1" t="s">
        <v>17</v>
      </c>
      <c r="H4" s="1"/>
      <c r="J4" s="1">
        <v>2</v>
      </c>
      <c r="K4" s="8" t="s">
        <v>68</v>
      </c>
      <c r="L4" s="1" t="s">
        <v>66</v>
      </c>
      <c r="M4" s="1">
        <v>2</v>
      </c>
      <c r="N4" t="str">
        <f t="shared" ref="N4:N27" si="0">K4&amp;" "&amp;L4</f>
        <v>Article 1 Format 2</v>
      </c>
      <c r="O4" s="4">
        <v>1</v>
      </c>
      <c r="P4" s="4">
        <v>2</v>
      </c>
      <c r="Q4" s="1">
        <v>60</v>
      </c>
      <c r="R4" s="1">
        <v>5</v>
      </c>
    </row>
    <row r="5" spans="1:19" x14ac:dyDescent="0.25">
      <c r="A5" t="s">
        <v>2</v>
      </c>
      <c r="C5" s="8">
        <v>3</v>
      </c>
      <c r="D5" s="27" t="s">
        <v>70</v>
      </c>
      <c r="F5" s="1">
        <v>3</v>
      </c>
      <c r="G5" s="1" t="s">
        <v>63</v>
      </c>
      <c r="H5" s="1"/>
      <c r="J5" s="1">
        <v>3</v>
      </c>
      <c r="K5" s="8" t="s">
        <v>68</v>
      </c>
      <c r="L5" s="1" t="s">
        <v>67</v>
      </c>
      <c r="M5" s="1">
        <v>1</v>
      </c>
      <c r="N5" t="str">
        <f t="shared" si="0"/>
        <v>Article 1 Format 3</v>
      </c>
      <c r="O5" s="4">
        <v>1</v>
      </c>
      <c r="P5" s="4">
        <v>2</v>
      </c>
      <c r="Q5" s="1">
        <v>75</v>
      </c>
      <c r="R5" s="1">
        <v>5</v>
      </c>
    </row>
    <row r="6" spans="1:19" x14ac:dyDescent="0.25">
      <c r="A6" t="s">
        <v>3</v>
      </c>
      <c r="C6" s="8">
        <v>4</v>
      </c>
      <c r="D6" s="27" t="s">
        <v>71</v>
      </c>
      <c r="F6" s="1"/>
      <c r="J6" s="1">
        <v>4</v>
      </c>
      <c r="K6" s="8" t="s">
        <v>69</v>
      </c>
      <c r="L6" s="1" t="s">
        <v>64</v>
      </c>
      <c r="M6" s="1">
        <v>2</v>
      </c>
      <c r="N6" t="str">
        <f t="shared" si="0"/>
        <v>Article 2 Format 1</v>
      </c>
      <c r="O6" s="4">
        <v>1</v>
      </c>
      <c r="P6" s="4">
        <v>2</v>
      </c>
      <c r="Q6" s="1">
        <v>50</v>
      </c>
      <c r="R6" s="1">
        <v>5</v>
      </c>
    </row>
    <row r="7" spans="1:19" x14ac:dyDescent="0.25">
      <c r="C7" s="8">
        <v>5</v>
      </c>
      <c r="D7" s="27" t="s">
        <v>72</v>
      </c>
      <c r="J7" s="1">
        <v>5</v>
      </c>
      <c r="K7" s="8" t="s">
        <v>69</v>
      </c>
      <c r="L7" s="1" t="s">
        <v>66</v>
      </c>
      <c r="M7" s="1">
        <v>1</v>
      </c>
      <c r="N7" t="str">
        <f t="shared" si="0"/>
        <v>Article 2 Format 2</v>
      </c>
      <c r="O7" s="4">
        <v>1</v>
      </c>
      <c r="P7" s="4">
        <v>2</v>
      </c>
      <c r="Q7" s="1">
        <v>25</v>
      </c>
      <c r="R7" s="1">
        <v>5</v>
      </c>
    </row>
    <row r="8" spans="1:19" x14ac:dyDescent="0.25">
      <c r="C8" s="8">
        <v>6</v>
      </c>
      <c r="D8" s="27" t="s">
        <v>73</v>
      </c>
      <c r="J8" s="1">
        <v>6</v>
      </c>
      <c r="K8" s="8" t="s">
        <v>69</v>
      </c>
      <c r="L8" s="1" t="s">
        <v>67</v>
      </c>
      <c r="M8" s="1">
        <v>2</v>
      </c>
      <c r="N8" t="str">
        <f t="shared" si="0"/>
        <v>Article 2 Format 3</v>
      </c>
      <c r="O8" s="4">
        <v>1</v>
      </c>
      <c r="P8" s="4">
        <v>2</v>
      </c>
      <c r="Q8" s="1">
        <v>14</v>
      </c>
      <c r="R8" s="1">
        <v>5</v>
      </c>
    </row>
    <row r="9" spans="1:19" x14ac:dyDescent="0.25">
      <c r="C9" s="8">
        <v>7</v>
      </c>
      <c r="D9" s="27" t="s">
        <v>74</v>
      </c>
      <c r="J9" s="1">
        <v>7</v>
      </c>
      <c r="K9" s="8" t="s">
        <v>70</v>
      </c>
      <c r="L9" s="1" t="s">
        <v>64</v>
      </c>
      <c r="M9" s="1">
        <v>1</v>
      </c>
      <c r="N9" t="str">
        <f t="shared" si="0"/>
        <v>Article 3 Format 1</v>
      </c>
      <c r="O9" s="4">
        <v>1</v>
      </c>
      <c r="P9" s="4">
        <v>2</v>
      </c>
      <c r="Q9" s="1">
        <v>100</v>
      </c>
      <c r="R9" s="1">
        <v>5</v>
      </c>
    </row>
    <row r="10" spans="1:19" x14ac:dyDescent="0.25">
      <c r="C10">
        <v>8</v>
      </c>
      <c r="D10" s="27" t="s">
        <v>75</v>
      </c>
      <c r="J10" s="1">
        <v>8</v>
      </c>
      <c r="K10" s="8" t="s">
        <v>70</v>
      </c>
      <c r="L10" s="1" t="s">
        <v>66</v>
      </c>
      <c r="M10" s="1">
        <v>2</v>
      </c>
      <c r="N10" t="str">
        <f t="shared" si="0"/>
        <v>Article 3 Format 2</v>
      </c>
      <c r="O10" s="4">
        <v>1</v>
      </c>
      <c r="P10" s="4">
        <v>2</v>
      </c>
      <c r="Q10" s="1">
        <v>32</v>
      </c>
      <c r="R10" s="1">
        <v>5</v>
      </c>
    </row>
    <row r="11" spans="1:19" x14ac:dyDescent="0.25">
      <c r="C11">
        <v>9</v>
      </c>
      <c r="D11" s="27" t="s">
        <v>76</v>
      </c>
      <c r="J11" s="1">
        <v>9</v>
      </c>
      <c r="K11" s="8" t="s">
        <v>70</v>
      </c>
      <c r="L11" s="1" t="s">
        <v>67</v>
      </c>
      <c r="M11" s="1">
        <v>1</v>
      </c>
      <c r="N11" t="str">
        <f t="shared" si="0"/>
        <v>Article 3 Format 3</v>
      </c>
      <c r="O11" s="4">
        <v>1</v>
      </c>
      <c r="P11" s="4">
        <v>2</v>
      </c>
      <c r="Q11" s="1">
        <v>10</v>
      </c>
      <c r="R11" s="1">
        <v>5</v>
      </c>
    </row>
    <row r="12" spans="1:19" x14ac:dyDescent="0.25">
      <c r="J12" s="1">
        <v>10</v>
      </c>
      <c r="K12" s="8" t="s">
        <v>71</v>
      </c>
      <c r="L12" s="1" t="s">
        <v>64</v>
      </c>
      <c r="M12" s="1">
        <v>2</v>
      </c>
      <c r="N12" t="str">
        <f t="shared" si="0"/>
        <v>Article 4 Format 1</v>
      </c>
      <c r="O12" s="4">
        <v>1</v>
      </c>
      <c r="P12" s="4">
        <v>2</v>
      </c>
      <c r="Q12" s="1">
        <v>70</v>
      </c>
      <c r="R12" s="1">
        <v>5</v>
      </c>
    </row>
    <row r="13" spans="1:19" x14ac:dyDescent="0.25">
      <c r="J13" s="1">
        <v>11</v>
      </c>
      <c r="K13" s="8" t="s">
        <v>71</v>
      </c>
      <c r="L13" s="1" t="s">
        <v>66</v>
      </c>
      <c r="M13" s="1">
        <v>1</v>
      </c>
      <c r="N13" t="str">
        <f t="shared" si="0"/>
        <v>Article 4 Format 2</v>
      </c>
      <c r="O13" s="4">
        <v>1</v>
      </c>
      <c r="P13" s="4">
        <v>2</v>
      </c>
      <c r="Q13" s="1">
        <v>25</v>
      </c>
      <c r="R13" s="1">
        <v>5</v>
      </c>
    </row>
    <row r="14" spans="1:19" x14ac:dyDescent="0.25">
      <c r="J14" s="1">
        <v>12</v>
      </c>
      <c r="K14" s="8" t="s">
        <v>71</v>
      </c>
      <c r="L14" s="1" t="s">
        <v>67</v>
      </c>
      <c r="M14" s="1">
        <v>2</v>
      </c>
      <c r="N14" t="str">
        <f t="shared" si="0"/>
        <v>Article 4 Format 3</v>
      </c>
      <c r="O14" s="4">
        <v>1</v>
      </c>
      <c r="P14" s="4">
        <v>2</v>
      </c>
      <c r="Q14" s="1">
        <v>32</v>
      </c>
      <c r="R14" s="1">
        <v>5</v>
      </c>
    </row>
    <row r="15" spans="1:19" x14ac:dyDescent="0.25">
      <c r="J15" s="1">
        <v>13</v>
      </c>
      <c r="K15" s="8" t="s">
        <v>72</v>
      </c>
      <c r="L15" s="1" t="s">
        <v>64</v>
      </c>
      <c r="M15" s="1">
        <v>1</v>
      </c>
      <c r="N15" t="str">
        <f t="shared" si="0"/>
        <v>Article 5 Format 1</v>
      </c>
      <c r="O15" s="4">
        <v>1</v>
      </c>
      <c r="P15" s="4">
        <v>2</v>
      </c>
      <c r="Q15" s="1">
        <v>25</v>
      </c>
      <c r="R15" s="1">
        <v>5</v>
      </c>
    </row>
    <row r="16" spans="1:19" x14ac:dyDescent="0.25">
      <c r="J16" s="1">
        <v>14</v>
      </c>
      <c r="K16" s="8" t="s">
        <v>72</v>
      </c>
      <c r="L16" s="1" t="s">
        <v>66</v>
      </c>
      <c r="M16" s="1">
        <v>2</v>
      </c>
      <c r="N16" t="str">
        <f t="shared" si="0"/>
        <v>Article 5 Format 2</v>
      </c>
      <c r="O16" s="4">
        <v>1</v>
      </c>
      <c r="P16" s="4">
        <v>2</v>
      </c>
      <c r="Q16" s="1">
        <v>0</v>
      </c>
      <c r="R16" s="1">
        <v>5</v>
      </c>
    </row>
    <row r="17" spans="10:18" x14ac:dyDescent="0.25">
      <c r="J17" s="1">
        <v>15</v>
      </c>
      <c r="K17" s="8" t="s">
        <v>72</v>
      </c>
      <c r="L17" s="1" t="s">
        <v>67</v>
      </c>
      <c r="M17" s="1">
        <v>1</v>
      </c>
      <c r="N17" t="str">
        <f t="shared" si="0"/>
        <v>Article 5 Format 3</v>
      </c>
      <c r="O17" s="4">
        <v>1</v>
      </c>
      <c r="P17" s="4">
        <v>2</v>
      </c>
      <c r="Q17" s="1">
        <v>0</v>
      </c>
      <c r="R17" s="1">
        <v>5</v>
      </c>
    </row>
    <row r="18" spans="10:18" x14ac:dyDescent="0.25">
      <c r="J18" s="1">
        <v>16</v>
      </c>
      <c r="K18" s="8" t="s">
        <v>73</v>
      </c>
      <c r="L18" s="1" t="s">
        <v>64</v>
      </c>
      <c r="M18" s="1">
        <v>2</v>
      </c>
      <c r="N18" t="str">
        <f t="shared" si="0"/>
        <v>Article 6 Format 1</v>
      </c>
      <c r="O18" s="4">
        <v>1</v>
      </c>
      <c r="P18" s="4">
        <v>2</v>
      </c>
      <c r="Q18" s="1">
        <v>0</v>
      </c>
      <c r="R18" s="1">
        <v>5</v>
      </c>
    </row>
    <row r="19" spans="10:18" x14ac:dyDescent="0.25">
      <c r="J19" s="1">
        <v>17</v>
      </c>
      <c r="K19" s="8" t="s">
        <v>73</v>
      </c>
      <c r="L19" s="1" t="s">
        <v>66</v>
      </c>
      <c r="M19" s="1">
        <v>1</v>
      </c>
      <c r="N19" t="str">
        <f t="shared" si="0"/>
        <v>Article 6 Format 2</v>
      </c>
      <c r="O19" s="4">
        <v>1</v>
      </c>
      <c r="P19" s="4">
        <v>2</v>
      </c>
      <c r="Q19" s="1">
        <v>0</v>
      </c>
      <c r="R19" s="1">
        <v>5</v>
      </c>
    </row>
    <row r="20" spans="10:18" x14ac:dyDescent="0.25">
      <c r="J20" s="1">
        <v>18</v>
      </c>
      <c r="K20" s="8" t="s">
        <v>73</v>
      </c>
      <c r="L20" s="1" t="s">
        <v>67</v>
      </c>
      <c r="M20" s="1">
        <v>2</v>
      </c>
      <c r="N20" t="str">
        <f t="shared" si="0"/>
        <v>Article 6 Format 3</v>
      </c>
      <c r="O20" s="4">
        <v>1</v>
      </c>
      <c r="P20" s="4">
        <v>2</v>
      </c>
      <c r="Q20" s="1">
        <v>0</v>
      </c>
      <c r="R20" s="1">
        <v>5</v>
      </c>
    </row>
    <row r="21" spans="10:18" x14ac:dyDescent="0.25">
      <c r="J21" s="1">
        <v>19</v>
      </c>
      <c r="K21" s="8" t="s">
        <v>74</v>
      </c>
      <c r="L21" s="1" t="s">
        <v>64</v>
      </c>
      <c r="M21" s="1">
        <v>1</v>
      </c>
      <c r="N21" t="str">
        <f t="shared" si="0"/>
        <v>Article 7 Format 1</v>
      </c>
      <c r="O21" s="4">
        <v>1</v>
      </c>
      <c r="P21" s="4">
        <v>2</v>
      </c>
      <c r="Q21" s="1">
        <v>0</v>
      </c>
      <c r="R21" s="1">
        <v>5</v>
      </c>
    </row>
    <row r="22" spans="10:18" x14ac:dyDescent="0.25">
      <c r="J22" s="1">
        <v>20</v>
      </c>
      <c r="K22" s="8" t="s">
        <v>74</v>
      </c>
      <c r="L22" s="1" t="s">
        <v>66</v>
      </c>
      <c r="M22" s="1">
        <v>2</v>
      </c>
      <c r="N22" t="str">
        <f t="shared" si="0"/>
        <v>Article 7 Format 2</v>
      </c>
      <c r="O22" s="4">
        <v>1</v>
      </c>
      <c r="P22" s="4">
        <v>2</v>
      </c>
      <c r="Q22" s="1">
        <v>0</v>
      </c>
      <c r="R22" s="1">
        <v>5</v>
      </c>
    </row>
    <row r="23" spans="10:18" x14ac:dyDescent="0.25">
      <c r="J23" s="1">
        <v>21</v>
      </c>
      <c r="K23" s="8" t="s">
        <v>74</v>
      </c>
      <c r="L23" s="1" t="s">
        <v>64</v>
      </c>
      <c r="M23" s="1">
        <v>1</v>
      </c>
      <c r="N23" t="str">
        <f t="shared" si="0"/>
        <v>Article 7 Format 1</v>
      </c>
      <c r="O23" s="4">
        <v>1</v>
      </c>
      <c r="P23" s="4">
        <v>2</v>
      </c>
      <c r="Q23" s="1">
        <v>0</v>
      </c>
      <c r="R23" s="1">
        <v>5</v>
      </c>
    </row>
    <row r="24" spans="10:18" x14ac:dyDescent="0.25">
      <c r="J24" s="1">
        <v>22</v>
      </c>
      <c r="K24" s="8" t="s">
        <v>75</v>
      </c>
      <c r="L24" s="1" t="s">
        <v>66</v>
      </c>
      <c r="M24" s="1">
        <v>2</v>
      </c>
      <c r="N24" t="str">
        <f t="shared" si="0"/>
        <v>Article 8 Format 2</v>
      </c>
      <c r="O24" s="4">
        <v>1</v>
      </c>
      <c r="P24" s="4">
        <v>2</v>
      </c>
      <c r="Q24" s="1">
        <v>0</v>
      </c>
      <c r="R24" s="1">
        <v>5</v>
      </c>
    </row>
    <row r="25" spans="10:18" x14ac:dyDescent="0.25">
      <c r="J25" s="1">
        <v>23</v>
      </c>
      <c r="K25" s="8" t="s">
        <v>75</v>
      </c>
      <c r="L25" s="1" t="s">
        <v>67</v>
      </c>
      <c r="M25" s="1">
        <v>1</v>
      </c>
      <c r="N25" t="str">
        <f t="shared" si="0"/>
        <v>Article 8 Format 3</v>
      </c>
      <c r="O25" s="4">
        <v>1</v>
      </c>
      <c r="P25" s="4">
        <v>2</v>
      </c>
      <c r="Q25" s="1">
        <v>0</v>
      </c>
      <c r="R25" s="1">
        <v>5</v>
      </c>
    </row>
    <row r="26" spans="10:18" x14ac:dyDescent="0.25">
      <c r="J26" s="1">
        <v>24</v>
      </c>
      <c r="K26" s="8" t="s">
        <v>75</v>
      </c>
      <c r="L26" s="1" t="s">
        <v>64</v>
      </c>
      <c r="M26" s="1">
        <v>2</v>
      </c>
      <c r="N26" t="str">
        <f t="shared" si="0"/>
        <v>Article 8 Format 1</v>
      </c>
      <c r="O26" s="4">
        <v>1</v>
      </c>
      <c r="P26" s="4">
        <v>2</v>
      </c>
      <c r="Q26" s="1">
        <v>0</v>
      </c>
      <c r="R26" s="1">
        <v>5</v>
      </c>
    </row>
    <row r="27" spans="10:18" x14ac:dyDescent="0.25">
      <c r="J27" s="1">
        <v>25</v>
      </c>
      <c r="K27" s="8" t="s">
        <v>76</v>
      </c>
      <c r="L27" s="1" t="s">
        <v>64</v>
      </c>
      <c r="M27" s="1">
        <v>1</v>
      </c>
      <c r="N27" t="str">
        <f t="shared" si="0"/>
        <v>Article 9 Format 1</v>
      </c>
      <c r="O27" s="4">
        <v>1</v>
      </c>
      <c r="P27" s="4">
        <v>2</v>
      </c>
      <c r="Q27" s="1">
        <v>60</v>
      </c>
      <c r="R27" s="1">
        <v>5</v>
      </c>
    </row>
  </sheetData>
  <phoneticPr fontId="2" alignment="center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99EA-0797-394D-88E0-AC8F20A38383}">
  <dimension ref="A1:J165"/>
  <sheetViews>
    <sheetView zoomScaleNormal="60" zoomScaleSheetLayoutView="100" workbookViewId="0">
      <selection activeCell="E18" sqref="E18"/>
    </sheetView>
  </sheetViews>
  <sheetFormatPr baseColWidth="10" defaultColWidth="8.5703125" defaultRowHeight="15.75" x14ac:dyDescent="0.25"/>
  <cols>
    <col min="1" max="1" width="8.5703125" style="1"/>
    <col min="2" max="2" width="12.28515625" style="37" bestFit="1" customWidth="1"/>
    <col min="3" max="3" width="10.7109375" bestFit="1" customWidth="1"/>
    <col min="4" max="4" width="9.85546875" style="1" customWidth="1"/>
    <col min="5" max="5" width="20.85546875" bestFit="1" customWidth="1"/>
    <col min="6" max="6" width="31.140625" customWidth="1"/>
    <col min="7" max="7" width="6.85546875" style="14" customWidth="1"/>
    <col min="8" max="8" width="7.5703125" style="5" customWidth="1"/>
    <col min="9" max="9" width="12.28515625" style="4" customWidth="1"/>
    <col min="10" max="10" width="10.42578125" style="19" customWidth="1"/>
  </cols>
  <sheetData>
    <row r="1" spans="1:10" ht="21.75" thickBot="1" x14ac:dyDescent="0.3">
      <c r="A1" s="40" t="s">
        <v>62</v>
      </c>
      <c r="B1" s="40"/>
      <c r="C1" s="40"/>
      <c r="D1" s="40"/>
      <c r="E1" s="40"/>
      <c r="F1" s="40"/>
      <c r="G1" s="40"/>
      <c r="H1" s="40"/>
      <c r="I1" s="40"/>
      <c r="J1" s="40"/>
    </row>
    <row r="2" spans="1:10" x14ac:dyDescent="0.25">
      <c r="J2" s="18"/>
    </row>
    <row r="3" spans="1:10" x14ac:dyDescent="0.25">
      <c r="J3" s="18"/>
    </row>
    <row r="4" spans="1:10" x14ac:dyDescent="0.25">
      <c r="J4" s="18"/>
    </row>
    <row r="5" spans="1:10" thickBot="1" x14ac:dyDescent="0.3">
      <c r="A5" s="24">
        <v>1</v>
      </c>
      <c r="B5" s="24">
        <v>2</v>
      </c>
      <c r="C5" s="24">
        <v>3</v>
      </c>
      <c r="D5" s="24">
        <v>7</v>
      </c>
      <c r="E5" s="25">
        <v>8</v>
      </c>
      <c r="F5" s="24">
        <v>9</v>
      </c>
      <c r="G5" s="25">
        <v>10</v>
      </c>
      <c r="H5" s="24">
        <v>11</v>
      </c>
      <c r="I5" s="25">
        <v>12</v>
      </c>
      <c r="J5" s="24">
        <v>13</v>
      </c>
    </row>
    <row r="6" spans="1:10" ht="16.5" thickBot="1" x14ac:dyDescent="0.3">
      <c r="C6" t="s">
        <v>26</v>
      </c>
      <c r="D6" s="1" t="s">
        <v>26</v>
      </c>
      <c r="E6" t="s">
        <v>27</v>
      </c>
      <c r="J6" s="30"/>
    </row>
    <row r="7" spans="1:10" ht="16.5" thickBot="1" x14ac:dyDescent="0.3">
      <c r="A7" s="2" t="s">
        <v>8</v>
      </c>
      <c r="B7" s="10" t="s">
        <v>9</v>
      </c>
      <c r="C7" s="2" t="s">
        <v>25</v>
      </c>
      <c r="D7" s="2" t="s">
        <v>21</v>
      </c>
      <c r="E7" s="2" t="s">
        <v>11</v>
      </c>
      <c r="F7" s="2" t="s">
        <v>22</v>
      </c>
      <c r="G7" s="15" t="s">
        <v>12</v>
      </c>
      <c r="H7" s="3" t="s">
        <v>13</v>
      </c>
      <c r="I7" s="3" t="s">
        <v>14</v>
      </c>
      <c r="J7" s="22" t="s">
        <v>37</v>
      </c>
    </row>
    <row r="8" spans="1:10" x14ac:dyDescent="0.25">
      <c r="A8" s="1">
        <f>IF(Tableau1[[#This Row],[Date ]]="","",ROW()-7)</f>
        <v>1</v>
      </c>
      <c r="B8" s="37">
        <v>44075</v>
      </c>
      <c r="C8" t="s">
        <v>19</v>
      </c>
      <c r="D8" s="1">
        <v>1</v>
      </c>
      <c r="E8" t="str">
        <f>IF(Tableau1[[#This Row],[Ref Art.]]="","",INDEX(Données!$J$3:$S$35,MATCH(Tableau1[[#This Row],[Ref Art.]],Données!$J$3:$J$35,0),5))</f>
        <v>Article 1 Format 1</v>
      </c>
      <c r="G8" s="14">
        <v>3</v>
      </c>
      <c r="H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8" s="4">
        <f>IFERROR(Tableau1[[#This Row],[PU]]*Tableau1[[#This Row],[Qté ]],"")</f>
        <v>3</v>
      </c>
      <c r="J8" s="21">
        <f>IFERROR(INDEX(Données!$J$3:$S$35,MATCH(Tableau1[[#This Row],[Articles]],Données!$N$3:$N$35,0),8)+SUMIFS(G$8:G8,E$8:E8,Tableau1[[#This Row],[Articles]],C$8:C8,"entrée")-SUMIFS(G$8:G8,E$8:E8,E8,C$8:C8,"sortie"),"")</f>
        <v>53</v>
      </c>
    </row>
    <row r="9" spans="1:10" x14ac:dyDescent="0.25">
      <c r="A9" s="1">
        <f>IF(Tableau1[[#This Row],[Date ]]="","",ROW()-7)</f>
        <v>2</v>
      </c>
      <c r="B9" s="37">
        <v>44075</v>
      </c>
      <c r="C9" t="s">
        <v>20</v>
      </c>
      <c r="D9" s="1">
        <v>1</v>
      </c>
      <c r="E9" t="str">
        <f>IF(Tableau1[[#This Row],[Ref Art.]]="","",INDEX(Données!$J$3:$S$35,MATCH(Tableau1[[#This Row],[Ref Art.]],Données!$J$3:$J$35,0),5))</f>
        <v>Article 1 Format 1</v>
      </c>
      <c r="G9" s="14">
        <v>5</v>
      </c>
      <c r="H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" s="4">
        <f>IFERROR(Tableau1[[#This Row],[PU]]*Tableau1[[#This Row],[Qté ]],"")</f>
        <v>10</v>
      </c>
      <c r="J9" s="21">
        <f>IFERROR(INDEX(Données!$J$3:$S$35,MATCH(Tableau1[[#This Row],[Articles]],Données!$N$3:$N$35,0),8)+SUMIFS(G$8:G9,E$8:E9,Tableau1[[#This Row],[Articles]],C$8:C9,"entrée")-SUMIFS(G$8:G9,E$8:E9,E9,C$8:C9,"sortie"),"")</f>
        <v>48</v>
      </c>
    </row>
    <row r="10" spans="1:10" x14ac:dyDescent="0.25">
      <c r="A10" s="1">
        <f>IF(Tableau1[[#This Row],[Date ]]="","",ROW()-7)</f>
        <v>3</v>
      </c>
      <c r="B10" s="37">
        <v>44075</v>
      </c>
      <c r="C10" t="s">
        <v>20</v>
      </c>
      <c r="D10" s="1">
        <v>1</v>
      </c>
      <c r="E10" t="str">
        <f>IF(Tableau1[[#This Row],[Ref Art.]]="","",INDEX(Données!$J$3:$S$35,MATCH(Tableau1[[#This Row],[Ref Art.]],Données!$J$3:$J$35,0),5))</f>
        <v>Article 1 Format 1</v>
      </c>
      <c r="G10" s="14">
        <v>4</v>
      </c>
      <c r="H1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" s="4">
        <f>IFERROR(Tableau1[[#This Row],[PU]]*Tableau1[[#This Row],[Qté ]],"")</f>
        <v>8</v>
      </c>
      <c r="J10" s="21">
        <f>IFERROR(INDEX(Données!$J$3:$S$35,MATCH(Tableau1[[#This Row],[Articles]],Données!$N$3:$N$35,0),8)+SUMIFS(G$8:G10,E$8:E10,Tableau1[[#This Row],[Articles]],C$8:C10,"entrée")-SUMIFS(G$8:G10,E$8:E10,E10,C$8:C10,"sortie"),"")</f>
        <v>44</v>
      </c>
    </row>
    <row r="11" spans="1:10" x14ac:dyDescent="0.25">
      <c r="A11" s="1">
        <f>IF(Tableau1[[#This Row],[Date ]]="","",ROW()-7)</f>
        <v>4</v>
      </c>
      <c r="B11" s="37">
        <v>44076</v>
      </c>
      <c r="C11" t="s">
        <v>20</v>
      </c>
      <c r="D11" s="1">
        <v>1</v>
      </c>
      <c r="E11" t="str">
        <f>IF(Tableau1[[#This Row],[Ref Art.]]="","",INDEX(Données!$J$3:$S$35,MATCH(Tableau1[[#This Row],[Ref Art.]],Données!$J$3:$J$35,0),5))</f>
        <v>Article 1 Format 1</v>
      </c>
      <c r="G11" s="14">
        <v>6</v>
      </c>
      <c r="H1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" s="4">
        <f>IFERROR(Tableau1[[#This Row],[PU]]*Tableau1[[#This Row],[Qté ]],"")</f>
        <v>12</v>
      </c>
      <c r="J11" s="21">
        <f>IFERROR(INDEX(Données!$J$3:$S$35,MATCH(Tableau1[[#This Row],[Articles]],Données!$N$3:$N$35,0),8)+SUMIFS(G$8:G11,E$8:E11,Tableau1[[#This Row],[Articles]],C$8:C11,"entrée")-SUMIFS(G$8:G11,E$8:E11,E11,C$8:C11,"sortie"),"")</f>
        <v>38</v>
      </c>
    </row>
    <row r="12" spans="1:10" x14ac:dyDescent="0.25">
      <c r="A12" s="1">
        <f>IF(Tableau1[[#This Row],[Date ]]="","",ROW()-7)</f>
        <v>5</v>
      </c>
      <c r="B12" s="37">
        <v>44077</v>
      </c>
      <c r="C12" t="s">
        <v>19</v>
      </c>
      <c r="D12" s="1">
        <v>1</v>
      </c>
      <c r="E12" t="str">
        <f>IF(Tableau1[[#This Row],[Ref Art.]]="","",INDEX(Données!$J$3:$S$35,MATCH(Tableau1[[#This Row],[Ref Art.]],Données!$J$3:$J$35,0),5))</f>
        <v>Article 1 Format 1</v>
      </c>
      <c r="G12" s="14">
        <v>3</v>
      </c>
      <c r="H1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2" s="4">
        <f>IFERROR(Tableau1[[#This Row],[PU]]*Tableau1[[#This Row],[Qté ]],"")</f>
        <v>3</v>
      </c>
      <c r="J12" s="21">
        <f>IFERROR(INDEX(Données!$J$3:$S$35,MATCH(Tableau1[[#This Row],[Articles]],Données!$N$3:$N$35,0),8)+SUMIFS(G$8:G12,E$8:E12,Tableau1[[#This Row],[Articles]],C$8:C12,"entrée")-SUMIFS(G$8:G12,E$8:E12,E12,C$8:C12,"sortie"),"")</f>
        <v>41</v>
      </c>
    </row>
    <row r="13" spans="1:10" x14ac:dyDescent="0.25">
      <c r="A13" s="1">
        <f>IF(Tableau1[[#This Row],[Date ]]="","",ROW()-7)</f>
        <v>6</v>
      </c>
      <c r="B13" s="37">
        <v>44078</v>
      </c>
      <c r="C13" t="s">
        <v>20</v>
      </c>
      <c r="D13" s="1">
        <v>2</v>
      </c>
      <c r="E13" t="str">
        <f>IF(Tableau1[[#This Row],[Ref Art.]]="","",INDEX(Données!$J$3:$S$35,MATCH(Tableau1[[#This Row],[Ref Art.]],Données!$J$3:$J$35,0),5))</f>
        <v>Article 1 Format 2</v>
      </c>
      <c r="G13" s="14">
        <v>2</v>
      </c>
      <c r="H1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" s="4">
        <f>IFERROR(Tableau1[[#This Row],[PU]]*Tableau1[[#This Row],[Qté ]],"")</f>
        <v>4</v>
      </c>
      <c r="J13" s="21">
        <f>IFERROR(INDEX(Données!$J$3:$S$35,MATCH(Tableau1[[#This Row],[Articles]],Données!$N$3:$N$35,0),8)+SUMIFS(G$8:G13,E$8:E13,Tableau1[[#This Row],[Articles]],C$8:C13,"entrée")-SUMIFS(G$8:G13,E$8:E13,E13,C$8:C13,"sortie"),"")</f>
        <v>58</v>
      </c>
    </row>
    <row r="14" spans="1:10" x14ac:dyDescent="0.25">
      <c r="A14" s="1">
        <f>IF(Tableau1[[#This Row],[Date ]]="","",ROW()-7)</f>
        <v>7</v>
      </c>
      <c r="B14" s="37">
        <v>44078</v>
      </c>
      <c r="C14" t="s">
        <v>20</v>
      </c>
      <c r="D14" s="1">
        <v>4</v>
      </c>
      <c r="E14" t="str">
        <f>IF(Tableau1[[#This Row],[Ref Art.]]="","",INDEX(Données!$J$3:$S$35,MATCH(Tableau1[[#This Row],[Ref Art.]],Données!$J$3:$J$35,0),5))</f>
        <v>Article 2 Format 1</v>
      </c>
      <c r="G14" s="14">
        <v>4</v>
      </c>
      <c r="H1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" s="4">
        <f>IFERROR(Tableau1[[#This Row],[PU]]*Tableau1[[#This Row],[Qté ]],"")</f>
        <v>8</v>
      </c>
      <c r="J14" s="21">
        <f>IFERROR(INDEX(Données!$J$3:$S$35,MATCH(Tableau1[[#This Row],[Articles]],Données!$N$3:$N$35,0),8)+SUMIFS(G$8:G14,E$8:E14,Tableau1[[#This Row],[Articles]],C$8:C14,"entrée")-SUMIFS(G$8:G14,E$8:E14,E14,C$8:C14,"sortie"),"")</f>
        <v>46</v>
      </c>
    </row>
    <row r="15" spans="1:10" x14ac:dyDescent="0.25">
      <c r="A15" s="1">
        <f>IF(Tableau1[[#This Row],[Date ]]="","",ROW()-7)</f>
        <v>8</v>
      </c>
      <c r="B15" s="37">
        <v>44078</v>
      </c>
      <c r="C15" t="s">
        <v>19</v>
      </c>
      <c r="D15" s="1">
        <v>13</v>
      </c>
      <c r="E15" t="str">
        <f>IF(Tableau1[[#This Row],[Ref Art.]]="","",INDEX(Données!$J$3:$S$35,MATCH(Tableau1[[#This Row],[Ref Art.]],Données!$J$3:$J$35,0),5))</f>
        <v>Article 5 Format 1</v>
      </c>
      <c r="G15" s="14">
        <v>10</v>
      </c>
      <c r="H1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5" s="4">
        <f>IFERROR(Tableau1[[#This Row],[PU]]*Tableau1[[#This Row],[Qté ]],"")</f>
        <v>10</v>
      </c>
      <c r="J15" s="21">
        <f>IFERROR(INDEX(Données!$J$3:$S$35,MATCH(Tableau1[[#This Row],[Articles]],Données!$N$3:$N$35,0),8)+SUMIFS(G$8:G15,E$8:E15,Tableau1[[#This Row],[Articles]],C$8:C15,"entrée")-SUMIFS(G$8:G15,E$8:E15,E15,C$8:C15,"sortie"),"")</f>
        <v>35</v>
      </c>
    </row>
    <row r="16" spans="1:10" x14ac:dyDescent="0.25">
      <c r="A16" s="1">
        <f>IF(Tableau1[[#This Row],[Date ]]="","",ROW()-7)</f>
        <v>9</v>
      </c>
      <c r="B16" s="37">
        <v>44079</v>
      </c>
      <c r="C16" t="s">
        <v>20</v>
      </c>
      <c r="D16" s="1">
        <v>13</v>
      </c>
      <c r="E16" t="str">
        <f>IF(Tableau1[[#This Row],[Ref Art.]]="","",INDEX(Données!$J$3:$S$35,MATCH(Tableau1[[#This Row],[Ref Art.]],Données!$J$3:$J$35,0),5))</f>
        <v>Article 5 Format 1</v>
      </c>
      <c r="G16" s="14">
        <v>5</v>
      </c>
      <c r="H1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" s="4">
        <f>IFERROR(Tableau1[[#This Row],[PU]]*Tableau1[[#This Row],[Qté ]],"")</f>
        <v>10</v>
      </c>
      <c r="J16" s="21">
        <f>IFERROR(INDEX(Données!$J$3:$S$35,MATCH(Tableau1[[#This Row],[Articles]],Données!$N$3:$N$35,0),8)+SUMIFS(G$8:G16,E$8:E16,Tableau1[[#This Row],[Articles]],C$8:C16,"entrée")-SUMIFS(G$8:G16,E$8:E16,E16,C$8:C16,"sortie"),"")</f>
        <v>30</v>
      </c>
    </row>
    <row r="17" spans="1:10" x14ac:dyDescent="0.25">
      <c r="A17" s="1">
        <f>IF(Tableau1[[#This Row],[Date ]]="","",ROW()-7)</f>
        <v>10</v>
      </c>
      <c r="B17" s="37">
        <v>44086</v>
      </c>
      <c r="C17" t="s">
        <v>19</v>
      </c>
      <c r="D17" s="1">
        <v>1</v>
      </c>
      <c r="E17" t="str">
        <f>IF(Tableau1[[#This Row],[Ref Art.]]="","",INDEX(Données!$J$3:$S$35,MATCH(Tableau1[[#This Row],[Ref Art.]],Données!$J$3:$J$35,0),5))</f>
        <v>Article 1 Format 1</v>
      </c>
      <c r="G17" s="14">
        <v>20</v>
      </c>
      <c r="H1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7" s="4">
        <f>IFERROR(Tableau1[[#This Row],[PU]]*Tableau1[[#This Row],[Qté ]],"")</f>
        <v>20</v>
      </c>
      <c r="J17" s="21">
        <f>IFERROR(INDEX(Données!$J$3:$S$35,MATCH(Tableau1[[#This Row],[Articles]],Données!$N$3:$N$35,0),8)+SUMIFS(G$8:G17,E$8:E17,Tableau1[[#This Row],[Articles]],C$8:C17,"entrée")-SUMIFS(G$8:G17,E$8:E17,E17,C$8:C17,"sortie"),"")</f>
        <v>61</v>
      </c>
    </row>
    <row r="18" spans="1:10" x14ac:dyDescent="0.25">
      <c r="A18" s="1">
        <f>IF(Tableau1[[#This Row],[Date ]]="","",ROW()-7)</f>
        <v>11</v>
      </c>
      <c r="B18" s="37">
        <v>44086</v>
      </c>
      <c r="C18" t="s">
        <v>20</v>
      </c>
      <c r="D18" s="1">
        <v>1</v>
      </c>
      <c r="E18" t="str">
        <f>IF(Tableau1[[#This Row],[Ref Art.]]="","",INDEX(Données!$J$3:$S$35,MATCH(Tableau1[[#This Row],[Ref Art.]],Données!$J$3:$J$35,0),5))</f>
        <v>Article 1 Format 1</v>
      </c>
      <c r="G18" s="14">
        <v>10</v>
      </c>
      <c r="H1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8" s="4">
        <f>IFERROR(Tableau1[[#This Row],[PU]]*Tableau1[[#This Row],[Qté ]],"")</f>
        <v>20</v>
      </c>
      <c r="J18" s="21">
        <f>IFERROR(INDEX(Données!$J$3:$S$35,MATCH(Tableau1[[#This Row],[Articles]],Données!$N$3:$N$35,0),8)+SUMIFS(G$8:G18,E$8:E18,Tableau1[[#This Row],[Articles]],C$8:C18,"entrée")-SUMIFS(G$8:G18,E$8:E18,E18,C$8:C18,"sortie"),"")</f>
        <v>51</v>
      </c>
    </row>
    <row r="19" spans="1:10" x14ac:dyDescent="0.25">
      <c r="A19" s="1">
        <f>IF(Tableau1[[#This Row],[Date ]]="","",ROW()-7)</f>
        <v>12</v>
      </c>
      <c r="B19" s="37">
        <v>44087</v>
      </c>
      <c r="C19" t="s">
        <v>20</v>
      </c>
      <c r="D19" s="1">
        <v>1</v>
      </c>
      <c r="E19" t="str">
        <f>IF(Tableau1[[#This Row],[Ref Art.]]="","",INDEX(Données!$J$3:$S$35,MATCH(Tableau1[[#This Row],[Ref Art.]],Données!$J$3:$J$35,0),5))</f>
        <v>Article 1 Format 1</v>
      </c>
      <c r="G19" s="14">
        <v>2</v>
      </c>
      <c r="H1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9" s="4">
        <f>IFERROR(Tableau1[[#This Row],[PU]]*Tableau1[[#This Row],[Qté ]],"")</f>
        <v>4</v>
      </c>
      <c r="J19" s="21">
        <f>IFERROR(INDEX(Données!$J$3:$S$35,MATCH(Tableau1[[#This Row],[Articles]],Données!$N$3:$N$35,0),8)+SUMIFS(G$8:G19,E$8:E19,Tableau1[[#This Row],[Articles]],C$8:C19,"entrée")-SUMIFS(G$8:G19,E$8:E19,E19,C$8:C19,"sortie"),"")</f>
        <v>49</v>
      </c>
    </row>
    <row r="20" spans="1:10" x14ac:dyDescent="0.25">
      <c r="A20" s="1">
        <f>IF(Tableau1[[#This Row],[Date ]]="","",ROW()-7)</f>
        <v>13</v>
      </c>
      <c r="B20" s="37">
        <v>44089</v>
      </c>
      <c r="C20" t="s">
        <v>19</v>
      </c>
      <c r="D20" s="1">
        <v>1</v>
      </c>
      <c r="E20" t="str">
        <f>IF(Tableau1[[#This Row],[Ref Art.]]="","",INDEX(Données!$J$3:$S$35,MATCH(Tableau1[[#This Row],[Ref Art.]],Données!$J$3:$J$35,0),5))</f>
        <v>Article 1 Format 1</v>
      </c>
      <c r="G20" s="14">
        <v>5</v>
      </c>
      <c r="H2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20" s="4">
        <f>IFERROR(Tableau1[[#This Row],[PU]]*Tableau1[[#This Row],[Qté ]],"")</f>
        <v>5</v>
      </c>
      <c r="J20" s="21">
        <f>IFERROR(INDEX(Données!$J$3:$S$35,MATCH(Tableau1[[#This Row],[Articles]],Données!$N$3:$N$35,0),8)+SUMIFS(G$8:G20,E$8:E20,Tableau1[[#This Row],[Articles]],C$8:C20,"entrée")-SUMIFS(G$8:G20,E$8:E20,E20,C$8:C20,"sortie"),"")</f>
        <v>54</v>
      </c>
    </row>
    <row r="21" spans="1:10" x14ac:dyDescent="0.25">
      <c r="A21" s="1">
        <f>IF(Tableau1[[#This Row],[Date ]]="","",ROW()-7)</f>
        <v>14</v>
      </c>
      <c r="B21" s="37">
        <v>44091</v>
      </c>
      <c r="C21" t="s">
        <v>19</v>
      </c>
      <c r="D21" s="1">
        <v>1</v>
      </c>
      <c r="E21" t="str">
        <f>IF(Tableau1[[#This Row],[Ref Art.]]="","",INDEX(Données!$J$3:$S$35,MATCH(Tableau1[[#This Row],[Ref Art.]],Données!$J$3:$J$35,0),5))</f>
        <v>Article 1 Format 1</v>
      </c>
      <c r="G21" s="14">
        <v>50</v>
      </c>
      <c r="H2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21" s="4">
        <f>IFERROR(Tableau1[[#This Row],[PU]]*Tableau1[[#This Row],[Qté ]],"")</f>
        <v>50</v>
      </c>
      <c r="J21" s="21">
        <f>IFERROR(INDEX(Données!$J$3:$S$35,MATCH(Tableau1[[#This Row],[Articles]],Données!$N$3:$N$35,0),8)+SUMIFS(G$8:G21,E$8:E21,Tableau1[[#This Row],[Articles]],C$8:C21,"entrée")-SUMIFS(G$8:G21,E$8:E21,E21,C$8:C21,"sortie"),"")</f>
        <v>104</v>
      </c>
    </row>
    <row r="22" spans="1:10" x14ac:dyDescent="0.25">
      <c r="A22" s="1">
        <f>IF(Tableau1[[#This Row],[Date ]]="","",ROW()-7)</f>
        <v>15</v>
      </c>
      <c r="B22" s="37">
        <v>44092</v>
      </c>
      <c r="C22" t="s">
        <v>19</v>
      </c>
      <c r="D22" s="1">
        <v>4</v>
      </c>
      <c r="E22" t="str">
        <f>IF(Tableau1[[#This Row],[Ref Art.]]="","",INDEX(Données!$J$3:$S$35,MATCH(Tableau1[[#This Row],[Ref Art.]],Données!$J$3:$J$35,0),5))</f>
        <v>Article 2 Format 1</v>
      </c>
      <c r="G22" s="14">
        <v>69</v>
      </c>
      <c r="H2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22" s="4">
        <f>IFERROR(Tableau1[[#This Row],[PU]]*Tableau1[[#This Row],[Qté ]],"")</f>
        <v>69</v>
      </c>
      <c r="J22" s="21">
        <f>IFERROR(INDEX(Données!$J$3:$S$35,MATCH(Tableau1[[#This Row],[Articles]],Données!$N$3:$N$35,0),8)+SUMIFS(G$8:G22,E$8:E22,Tableau1[[#This Row],[Articles]],C$8:C22,"entrée")-SUMIFS(G$8:G22,E$8:E22,E22,C$8:C22,"sortie"),"")</f>
        <v>115</v>
      </c>
    </row>
    <row r="23" spans="1:10" x14ac:dyDescent="0.25">
      <c r="A23" s="1">
        <f>IF(Tableau1[[#This Row],[Date ]]="","",ROW()-7)</f>
        <v>16</v>
      </c>
      <c r="B23" s="37">
        <v>44092</v>
      </c>
      <c r="C23" t="s">
        <v>20</v>
      </c>
      <c r="D23" s="1">
        <v>4</v>
      </c>
      <c r="E23" t="str">
        <f>IF(Tableau1[[#This Row],[Ref Art.]]="","",INDEX(Données!$J$3:$S$35,MATCH(Tableau1[[#This Row],[Ref Art.]],Données!$J$3:$J$35,0),5))</f>
        <v>Article 2 Format 1</v>
      </c>
      <c r="G23" s="14">
        <v>7</v>
      </c>
      <c r="H2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23" s="4">
        <f>IFERROR(Tableau1[[#This Row],[PU]]*Tableau1[[#This Row],[Qté ]],"")</f>
        <v>14</v>
      </c>
      <c r="J23" s="21">
        <f>IFERROR(INDEX(Données!$J$3:$S$35,MATCH(Tableau1[[#This Row],[Articles]],Données!$N$3:$N$35,0),8)+SUMIFS(G$8:G23,E$8:E23,Tableau1[[#This Row],[Articles]],C$8:C23,"entrée")-SUMIFS(G$8:G23,E$8:E23,E23,C$8:C23,"sortie"),"")</f>
        <v>108</v>
      </c>
    </row>
    <row r="24" spans="1:10" x14ac:dyDescent="0.25">
      <c r="A24" s="1">
        <f>IF(Tableau1[[#This Row],[Date ]]="","",ROW()-7)</f>
        <v>17</v>
      </c>
      <c r="B24" s="37">
        <v>44095</v>
      </c>
      <c r="C24" t="s">
        <v>20</v>
      </c>
      <c r="D24" s="1">
        <v>4</v>
      </c>
      <c r="E24" t="str">
        <f>IF(Tableau1[[#This Row],[Ref Art.]]="","",INDEX(Données!$J$3:$S$35,MATCH(Tableau1[[#This Row],[Ref Art.]],Données!$J$3:$J$35,0),5))</f>
        <v>Article 2 Format 1</v>
      </c>
      <c r="G24" s="14">
        <v>23</v>
      </c>
      <c r="H2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24" s="4">
        <f>IFERROR(Tableau1[[#This Row],[PU]]*Tableau1[[#This Row],[Qté ]],"")</f>
        <v>46</v>
      </c>
      <c r="J24" s="21">
        <f>IFERROR(INDEX(Données!$J$3:$S$35,MATCH(Tableau1[[#This Row],[Articles]],Données!$N$3:$N$35,0),8)+SUMIFS(G$8:G24,E$8:E24,Tableau1[[#This Row],[Articles]],C$8:C24,"entrée")-SUMIFS(G$8:G24,E$8:E24,E24,C$8:C24,"sortie"),"")</f>
        <v>85</v>
      </c>
    </row>
    <row r="25" spans="1:10" x14ac:dyDescent="0.25">
      <c r="A25" s="1">
        <f>IF(Tableau1[[#This Row],[Date ]]="","",ROW()-7)</f>
        <v>18</v>
      </c>
      <c r="B25" s="38">
        <v>44104</v>
      </c>
      <c r="C25" s="32" t="s">
        <v>3</v>
      </c>
      <c r="D25" s="33">
        <v>1</v>
      </c>
      <c r="E25" s="32" t="str">
        <f>IF(Tableau1[[#This Row],[Ref Art.]]="","",INDEX(Données!$J$3:$S$35,MATCH(Tableau1[[#This Row],[Ref Art.]],Données!$J$3:$J$35,0),5))</f>
        <v>Article 1 Format 1</v>
      </c>
      <c r="F25" s="32" t="s">
        <v>48</v>
      </c>
      <c r="G25" s="34">
        <v>3</v>
      </c>
      <c r="H25" s="3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25" s="36">
        <f>IFERROR(Tableau1[[#This Row],[PU]]*Tableau1[[#This Row],[Qté ]],"")</f>
        <v>3</v>
      </c>
      <c r="J25" s="31">
        <f>IFERROR(INDEX(Données!$J$3:$S$35,MATCH(Tableau1[[#This Row],[Articles]],Données!$N$3:$N$35,0),8)+SUMIFS(G$8:G25,E$8:E25,Tableau1[[#This Row],[Articles]],C$8:C25,"entrée")-SUMIFS(G$8:G25,E$8:E25,E25,C$8:C25,"sortie"),"")</f>
        <v>104</v>
      </c>
    </row>
    <row r="26" spans="1:10" x14ac:dyDescent="0.25">
      <c r="A26" s="1">
        <f>IF(Tableau1[[#This Row],[Date ]]="","",ROW()-7)</f>
        <v>19</v>
      </c>
      <c r="B26" s="37">
        <v>44105</v>
      </c>
      <c r="C26" t="s">
        <v>19</v>
      </c>
      <c r="D26" s="1">
        <v>1</v>
      </c>
      <c r="E26" t="str">
        <f>IF(Tableau1[[#This Row],[Ref Art.]]="","",INDEX(Données!$J$3:$S$35,MATCH(Tableau1[[#This Row],[Ref Art.]],Données!$J$3:$J$35,0),5))</f>
        <v>Article 1 Format 1</v>
      </c>
      <c r="G26" s="14">
        <v>46</v>
      </c>
      <c r="H2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26" s="4">
        <f>IFERROR(Tableau1[[#This Row],[PU]]*Tableau1[[#This Row],[Qté ]],"")</f>
        <v>46</v>
      </c>
      <c r="J26" s="21">
        <f>IFERROR(INDEX(Données!$J$3:$S$35,MATCH(Tableau1[[#This Row],[Articles]],Données!$N$3:$N$35,0),8)+SUMIFS(G$8:G26,E$8:E26,Tableau1[[#This Row],[Articles]],C$8:C26,"entrée")-SUMIFS(G$8:G26,E$8:E26,E26,C$8:C26,"sortie"),"")</f>
        <v>150</v>
      </c>
    </row>
    <row r="27" spans="1:10" x14ac:dyDescent="0.25">
      <c r="A27" s="1">
        <f>IF(Tableau1[[#This Row],[Date ]]="","",ROW()-7)</f>
        <v>20</v>
      </c>
      <c r="B27" s="37">
        <v>44105</v>
      </c>
      <c r="C27" t="s">
        <v>20</v>
      </c>
      <c r="D27" s="1">
        <v>1</v>
      </c>
      <c r="E27" t="str">
        <f>IF(Tableau1[[#This Row],[Ref Art.]]="","",INDEX(Données!$J$3:$S$35,MATCH(Tableau1[[#This Row],[Ref Art.]],Données!$J$3:$J$35,0),5))</f>
        <v>Article 1 Format 1</v>
      </c>
      <c r="G27" s="14">
        <v>18</v>
      </c>
      <c r="H2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27" s="4">
        <f>IFERROR(Tableau1[[#This Row],[PU]]*Tableau1[[#This Row],[Qté ]],"")</f>
        <v>36</v>
      </c>
      <c r="J27" s="21">
        <f>IFERROR(INDEX(Données!$J$3:$S$35,MATCH(Tableau1[[#This Row],[Articles]],Données!$N$3:$N$35,0),8)+SUMIFS(G$8:G27,E$8:E27,Tableau1[[#This Row],[Articles]],C$8:C27,"entrée")-SUMIFS(G$8:G27,E$8:E27,E27,C$8:C27,"sortie"),"")</f>
        <v>132</v>
      </c>
    </row>
    <row r="28" spans="1:10" x14ac:dyDescent="0.25">
      <c r="A28" s="1">
        <f>IF(Tableau1[[#This Row],[Date ]]="","",ROW()-7)</f>
        <v>21</v>
      </c>
      <c r="B28" s="37">
        <v>44105</v>
      </c>
      <c r="C28" t="s">
        <v>20</v>
      </c>
      <c r="D28" s="1">
        <v>2</v>
      </c>
      <c r="E28" t="str">
        <f>IF(Tableau1[[#This Row],[Ref Art.]]="","",INDEX(Données!$J$3:$S$35,MATCH(Tableau1[[#This Row],[Ref Art.]],Données!$J$3:$J$35,0),5))</f>
        <v>Article 1 Format 2</v>
      </c>
      <c r="G28" s="14">
        <v>5</v>
      </c>
      <c r="H2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28" s="4">
        <f>IFERROR(Tableau1[[#This Row],[PU]]*Tableau1[[#This Row],[Qté ]],"")</f>
        <v>10</v>
      </c>
      <c r="J28" s="21">
        <f>IFERROR(INDEX(Données!$J$3:$S$35,MATCH(Tableau1[[#This Row],[Articles]],Données!$N$3:$N$35,0),8)+SUMIFS(G$8:G28,E$8:E28,Tableau1[[#This Row],[Articles]],C$8:C28,"entrée")-SUMIFS(G$8:G28,E$8:E28,E28,C$8:C28,"sortie"),"")</f>
        <v>53</v>
      </c>
    </row>
    <row r="29" spans="1:10" x14ac:dyDescent="0.25">
      <c r="A29" s="1">
        <f>IF(Tableau1[[#This Row],[Date ]]="","",ROW()-7)</f>
        <v>22</v>
      </c>
      <c r="B29" s="37">
        <v>44105</v>
      </c>
      <c r="C29" t="s">
        <v>20</v>
      </c>
      <c r="D29" s="1">
        <v>4</v>
      </c>
      <c r="E29" t="str">
        <f>IF(Tableau1[[#This Row],[Ref Art.]]="","",INDEX(Données!$J$3:$S$35,MATCH(Tableau1[[#This Row],[Ref Art.]],Données!$J$3:$J$35,0),5))</f>
        <v>Article 2 Format 1</v>
      </c>
      <c r="G29" s="14">
        <v>15</v>
      </c>
      <c r="H2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29" s="4">
        <f>IFERROR(Tableau1[[#This Row],[PU]]*Tableau1[[#This Row],[Qté ]],"")</f>
        <v>30</v>
      </c>
      <c r="J29" s="21">
        <f>IFERROR(INDEX(Données!$J$3:$S$35,MATCH(Tableau1[[#This Row],[Articles]],Données!$N$3:$N$35,0),8)+SUMIFS(G$8:G29,E$8:E29,Tableau1[[#This Row],[Articles]],C$8:C29,"entrée")-SUMIFS(G$8:G29,E$8:E29,E29,C$8:C29,"sortie"),"")</f>
        <v>70</v>
      </c>
    </row>
    <row r="30" spans="1:10" x14ac:dyDescent="0.25">
      <c r="A30" s="1">
        <f>IF(Tableau1[[#This Row],[Date ]]="","",ROW()-7)</f>
        <v>23</v>
      </c>
      <c r="B30" s="37">
        <v>44105</v>
      </c>
      <c r="C30" t="s">
        <v>20</v>
      </c>
      <c r="D30" s="1">
        <v>5</v>
      </c>
      <c r="E30" t="str">
        <f>IF(Tableau1[[#This Row],[Ref Art.]]="","",INDEX(Données!$J$3:$S$35,MATCH(Tableau1[[#This Row],[Ref Art.]],Données!$J$3:$J$35,0),5))</f>
        <v>Article 2 Format 2</v>
      </c>
      <c r="G30" s="14">
        <v>3</v>
      </c>
      <c r="H3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0" s="4">
        <f>IFERROR(Tableau1[[#This Row],[PU]]*Tableau1[[#This Row],[Qté ]],"")</f>
        <v>6</v>
      </c>
      <c r="J30" s="21">
        <f>IFERROR(INDEX(Données!$J$3:$S$35,MATCH(Tableau1[[#This Row],[Articles]],Données!$N$3:$N$35,0),8)+SUMIFS(G$8:G30,E$8:E30,Tableau1[[#This Row],[Articles]],C$8:C30,"entrée")-SUMIFS(G$8:G30,E$8:E30,E30,C$8:C30,"sortie"),"")</f>
        <v>22</v>
      </c>
    </row>
    <row r="31" spans="1:10" x14ac:dyDescent="0.25">
      <c r="A31" s="1">
        <f>IF(Tableau1[[#This Row],[Date ]]="","",ROW()-7)</f>
        <v>24</v>
      </c>
      <c r="B31" s="37">
        <v>44105</v>
      </c>
      <c r="C31" t="s">
        <v>20</v>
      </c>
      <c r="D31" s="1">
        <v>7</v>
      </c>
      <c r="E31" t="str">
        <f>IF(Tableau1[[#This Row],[Ref Art.]]="","",INDEX(Données!$J$3:$S$35,MATCH(Tableau1[[#This Row],[Ref Art.]],Données!$J$3:$J$35,0),5))</f>
        <v>Article 3 Format 1</v>
      </c>
      <c r="G31" s="14">
        <v>8</v>
      </c>
      <c r="H3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1" s="4">
        <f>IFERROR(Tableau1[[#This Row],[PU]]*Tableau1[[#This Row],[Qté ]],"")</f>
        <v>16</v>
      </c>
      <c r="J31" s="21">
        <f>IFERROR(INDEX(Données!$J$3:$S$35,MATCH(Tableau1[[#This Row],[Articles]],Données!$N$3:$N$35,0),8)+SUMIFS(G$8:G31,E$8:E31,Tableau1[[#This Row],[Articles]],C$8:C31,"entrée")-SUMIFS(G$8:G31,E$8:E31,E31,C$8:C31,"sortie"),"")</f>
        <v>92</v>
      </c>
    </row>
    <row r="32" spans="1:10" x14ac:dyDescent="0.25">
      <c r="A32" s="1">
        <f>IF(Tableau1[[#This Row],[Date ]]="","",ROW()-7)</f>
        <v>25</v>
      </c>
      <c r="B32" s="37">
        <v>44105</v>
      </c>
      <c r="C32" t="s">
        <v>20</v>
      </c>
      <c r="D32" s="1">
        <v>8</v>
      </c>
      <c r="E32" t="str">
        <f>IF(Tableau1[[#This Row],[Ref Art.]]="","",INDEX(Données!$J$3:$S$35,MATCH(Tableau1[[#This Row],[Ref Art.]],Données!$J$3:$J$35,0),5))</f>
        <v>Article 3 Format 2</v>
      </c>
      <c r="G32" s="14">
        <v>5</v>
      </c>
      <c r="H3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2" s="4">
        <f>IFERROR(Tableau1[[#This Row],[PU]]*Tableau1[[#This Row],[Qté ]],"")</f>
        <v>10</v>
      </c>
      <c r="J32" s="21">
        <f>IFERROR(INDEX(Données!$J$3:$S$35,MATCH(Tableau1[[#This Row],[Articles]],Données!$N$3:$N$35,0),8)+SUMIFS(G$8:G32,E$8:E32,Tableau1[[#This Row],[Articles]],C$8:C32,"entrée")-SUMIFS(G$8:G32,E$8:E32,E32,C$8:C32,"sortie"),"")</f>
        <v>27</v>
      </c>
    </row>
    <row r="33" spans="1:10" x14ac:dyDescent="0.25">
      <c r="A33" s="1">
        <f>IF(Tableau1[[#This Row],[Date ]]="","",ROW()-7)</f>
        <v>26</v>
      </c>
      <c r="B33" s="37">
        <v>44105</v>
      </c>
      <c r="C33" t="s">
        <v>20</v>
      </c>
      <c r="D33" s="1">
        <v>25</v>
      </c>
      <c r="E33" t="str">
        <f>IF(Tableau1[[#This Row],[Ref Art.]]="","",INDEX(Données!$J$3:$S$35,MATCH(Tableau1[[#This Row],[Ref Art.]],Données!$J$3:$J$35,0),5))</f>
        <v>Article 9 Format 1</v>
      </c>
      <c r="G33" s="14">
        <v>1</v>
      </c>
      <c r="H3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3" s="4">
        <f>IFERROR(Tableau1[[#This Row],[PU]]*Tableau1[[#This Row],[Qté ]],"")</f>
        <v>2</v>
      </c>
      <c r="J33" s="21">
        <f>IFERROR(INDEX(Données!$J$3:$S$35,MATCH(Tableau1[[#This Row],[Articles]],Données!$N$3:$N$35,0),8)+SUMIFS(G$8:G33,E$8:E33,Tableau1[[#This Row],[Articles]],C$8:C33,"entrée")-SUMIFS(G$8:G33,E$8:E33,E33,C$8:C33,"sortie"),"")</f>
        <v>59</v>
      </c>
    </row>
    <row r="34" spans="1:10" x14ac:dyDescent="0.25">
      <c r="A34" s="1">
        <f>IF(Tableau1[[#This Row],[Date ]]="","",ROW()-7)</f>
        <v>27</v>
      </c>
      <c r="B34" s="37">
        <v>44106</v>
      </c>
      <c r="C34" t="s">
        <v>19</v>
      </c>
      <c r="D34" s="1">
        <v>4</v>
      </c>
      <c r="E34" t="str">
        <f>IF(Tableau1[[#This Row],[Ref Art.]]="","",INDEX(Données!$J$3:$S$35,MATCH(Tableau1[[#This Row],[Ref Art.]],Données!$J$3:$J$35,0),5))</f>
        <v>Article 2 Format 1</v>
      </c>
      <c r="G34" s="14">
        <v>35</v>
      </c>
      <c r="H3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34" s="4">
        <f>IFERROR(Tableau1[[#This Row],[PU]]*Tableau1[[#This Row],[Qté ]],"")</f>
        <v>35</v>
      </c>
      <c r="J34" s="21">
        <f>IFERROR(INDEX(Données!$J$3:$S$35,MATCH(Tableau1[[#This Row],[Articles]],Données!$N$3:$N$35,0),8)+SUMIFS(G$8:G34,E$8:E34,Tableau1[[#This Row],[Articles]],C$8:C34,"entrée")-SUMIFS(G$8:G34,E$8:E34,E34,C$8:C34,"sortie"),"")</f>
        <v>105</v>
      </c>
    </row>
    <row r="35" spans="1:10" x14ac:dyDescent="0.25">
      <c r="A35" s="1">
        <f>IF(Tableau1[[#This Row],[Date ]]="","",ROW()-7)</f>
        <v>28</v>
      </c>
      <c r="B35" s="37">
        <v>44106</v>
      </c>
      <c r="C35" t="s">
        <v>19</v>
      </c>
      <c r="D35" s="1">
        <v>5</v>
      </c>
      <c r="E35" t="str">
        <f>IF(Tableau1[[#This Row],[Ref Art.]]="","",INDEX(Données!$J$3:$S$35,MATCH(Tableau1[[#This Row],[Ref Art.]],Données!$J$3:$J$35,0),5))</f>
        <v>Article 2 Format 2</v>
      </c>
      <c r="G35" s="14">
        <v>12</v>
      </c>
      <c r="H3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35" s="4">
        <f>IFERROR(Tableau1[[#This Row],[PU]]*Tableau1[[#This Row],[Qté ]],"")</f>
        <v>12</v>
      </c>
      <c r="J35" s="21">
        <f>IFERROR(INDEX(Données!$J$3:$S$35,MATCH(Tableau1[[#This Row],[Articles]],Données!$N$3:$N$35,0),8)+SUMIFS(G$8:G35,E$8:E35,Tableau1[[#This Row],[Articles]],C$8:C35,"entrée")-SUMIFS(G$8:G35,E$8:E35,E35,C$8:C35,"sortie"),"")</f>
        <v>34</v>
      </c>
    </row>
    <row r="36" spans="1:10" x14ac:dyDescent="0.25">
      <c r="A36" s="1">
        <f>IF(Tableau1[[#This Row],[Date ]]="","",ROW()-7)</f>
        <v>29</v>
      </c>
      <c r="B36" s="37">
        <v>44108</v>
      </c>
      <c r="C36" t="s">
        <v>20</v>
      </c>
      <c r="D36" s="1">
        <v>1</v>
      </c>
      <c r="E36" t="str">
        <f>IF(Tableau1[[#This Row],[Ref Art.]]="","",INDEX(Données!$J$3:$S$35,MATCH(Tableau1[[#This Row],[Ref Art.]],Données!$J$3:$J$35,0),5))</f>
        <v>Article 1 Format 1</v>
      </c>
      <c r="G36" s="14">
        <v>4</v>
      </c>
      <c r="H3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6" s="4">
        <f>IFERROR(Tableau1[[#This Row],[PU]]*Tableau1[[#This Row],[Qté ]],"")</f>
        <v>8</v>
      </c>
      <c r="J36" s="21">
        <f>IFERROR(INDEX(Données!$J$3:$S$35,MATCH(Tableau1[[#This Row],[Articles]],Données!$N$3:$N$35,0),8)+SUMIFS(G$8:G36,E$8:E36,Tableau1[[#This Row],[Articles]],C$8:C36,"entrée")-SUMIFS(G$8:G36,E$8:E36,E36,C$8:C36,"sortie"),"")</f>
        <v>128</v>
      </c>
    </row>
    <row r="37" spans="1:10" x14ac:dyDescent="0.25">
      <c r="A37" s="1">
        <f>IF(Tableau1[[#This Row],[Date ]]="","",ROW()-7)</f>
        <v>30</v>
      </c>
      <c r="B37" s="37">
        <v>44108</v>
      </c>
      <c r="C37" t="s">
        <v>20</v>
      </c>
      <c r="D37" s="1">
        <v>2</v>
      </c>
      <c r="E37" t="str">
        <f>IF(Tableau1[[#This Row],[Ref Art.]]="","",INDEX(Données!$J$3:$S$35,MATCH(Tableau1[[#This Row],[Ref Art.]],Données!$J$3:$J$35,0),5))</f>
        <v>Article 1 Format 2</v>
      </c>
      <c r="G37" s="14">
        <v>2</v>
      </c>
      <c r="H3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7" s="4">
        <f>IFERROR(Tableau1[[#This Row],[PU]]*Tableau1[[#This Row],[Qté ]],"")</f>
        <v>4</v>
      </c>
      <c r="J37" s="21">
        <f>IFERROR(INDEX(Données!$J$3:$S$35,MATCH(Tableau1[[#This Row],[Articles]],Données!$N$3:$N$35,0),8)+SUMIFS(G$8:G37,E$8:E37,Tableau1[[#This Row],[Articles]],C$8:C37,"entrée")-SUMIFS(G$8:G37,E$8:E37,E37,C$8:C37,"sortie"),"")</f>
        <v>51</v>
      </c>
    </row>
    <row r="38" spans="1:10" x14ac:dyDescent="0.25">
      <c r="A38" s="1">
        <f>IF(Tableau1[[#This Row],[Date ]]="","",ROW()-7)</f>
        <v>31</v>
      </c>
      <c r="B38" s="37">
        <v>44108</v>
      </c>
      <c r="C38" t="s">
        <v>20</v>
      </c>
      <c r="D38" s="1">
        <v>4</v>
      </c>
      <c r="E38" t="str">
        <f>IF(Tableau1[[#This Row],[Ref Art.]]="","",INDEX(Données!$J$3:$S$35,MATCH(Tableau1[[#This Row],[Ref Art.]],Données!$J$3:$J$35,0),5))</f>
        <v>Article 2 Format 1</v>
      </c>
      <c r="G38" s="14">
        <v>1</v>
      </c>
      <c r="H3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8" s="4">
        <f>IFERROR(Tableau1[[#This Row],[PU]]*Tableau1[[#This Row],[Qté ]],"")</f>
        <v>2</v>
      </c>
      <c r="J38" s="21">
        <f>IFERROR(INDEX(Données!$J$3:$S$35,MATCH(Tableau1[[#This Row],[Articles]],Données!$N$3:$N$35,0),8)+SUMIFS(G$8:G38,E$8:E38,Tableau1[[#This Row],[Articles]],C$8:C38,"entrée")-SUMIFS(G$8:G38,E$8:E38,E38,C$8:C38,"sortie"),"")</f>
        <v>104</v>
      </c>
    </row>
    <row r="39" spans="1:10" x14ac:dyDescent="0.25">
      <c r="A39" s="1">
        <f>IF(Tableau1[[#This Row],[Date ]]="","",ROW()-7)</f>
        <v>32</v>
      </c>
      <c r="B39" s="37">
        <v>44108</v>
      </c>
      <c r="C39" t="s">
        <v>20</v>
      </c>
      <c r="D39" s="1">
        <v>25</v>
      </c>
      <c r="E39" t="str">
        <f>IF(Tableau1[[#This Row],[Ref Art.]]="","",INDEX(Données!$J$3:$S$35,MATCH(Tableau1[[#This Row],[Ref Art.]],Données!$J$3:$J$35,0),5))</f>
        <v>Article 9 Format 1</v>
      </c>
      <c r="G39" s="14">
        <v>1</v>
      </c>
      <c r="H3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39" s="4">
        <f>IFERROR(Tableau1[[#This Row],[PU]]*Tableau1[[#This Row],[Qté ]],"")</f>
        <v>2</v>
      </c>
      <c r="J39" s="21">
        <f>IFERROR(INDEX(Données!$J$3:$S$35,MATCH(Tableau1[[#This Row],[Articles]],Données!$N$3:$N$35,0),8)+SUMIFS(G$8:G39,E$8:E39,Tableau1[[#This Row],[Articles]],C$8:C39,"entrée")-SUMIFS(G$8:G39,E$8:E39,E39,C$8:C39,"sortie"),"")</f>
        <v>58</v>
      </c>
    </row>
    <row r="40" spans="1:10" x14ac:dyDescent="0.25">
      <c r="A40" s="1">
        <f>IF(Tableau1[[#This Row],[Date ]]="","",ROW()-7)</f>
        <v>33</v>
      </c>
      <c r="B40" s="37">
        <v>44108</v>
      </c>
      <c r="C40" t="s">
        <v>19</v>
      </c>
      <c r="D40" s="1">
        <v>1</v>
      </c>
      <c r="E40" t="str">
        <f>IF(Tableau1[[#This Row],[Ref Art.]]="","",INDEX(Données!$J$3:$S$35,MATCH(Tableau1[[#This Row],[Ref Art.]],Données!$J$3:$J$35,0),5))</f>
        <v>Article 1 Format 1</v>
      </c>
      <c r="G40" s="14">
        <v>5</v>
      </c>
      <c r="H4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40" s="4">
        <f>IFERROR(Tableau1[[#This Row],[PU]]*Tableau1[[#This Row],[Qté ]],"")</f>
        <v>5</v>
      </c>
      <c r="J40" s="21">
        <f>IFERROR(INDEX(Données!$J$3:$S$35,MATCH(Tableau1[[#This Row],[Articles]],Données!$N$3:$N$35,0),8)+SUMIFS(G$8:G40,E$8:E40,Tableau1[[#This Row],[Articles]],C$8:C40,"entrée")-SUMIFS(G$8:G40,E$8:E40,E40,C$8:C40,"sortie"),"")</f>
        <v>133</v>
      </c>
    </row>
    <row r="41" spans="1:10" x14ac:dyDescent="0.25">
      <c r="A41" s="1">
        <f>IF(Tableau1[[#This Row],[Date ]]="","",ROW()-7)</f>
        <v>34</v>
      </c>
      <c r="B41" s="37">
        <v>44108</v>
      </c>
      <c r="C41" t="s">
        <v>19</v>
      </c>
      <c r="D41" s="1">
        <v>4</v>
      </c>
      <c r="E41" t="str">
        <f>IF(Tableau1[[#This Row],[Ref Art.]]="","",INDEX(Données!$J$3:$S$35,MATCH(Tableau1[[#This Row],[Ref Art.]],Données!$J$3:$J$35,0),5))</f>
        <v>Article 2 Format 1</v>
      </c>
      <c r="G41" s="14">
        <v>12</v>
      </c>
      <c r="H4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41" s="4">
        <f>IFERROR(Tableau1[[#This Row],[PU]]*Tableau1[[#This Row],[Qté ]],"")</f>
        <v>12</v>
      </c>
      <c r="J41" s="21">
        <f>IFERROR(INDEX(Données!$J$3:$S$35,MATCH(Tableau1[[#This Row],[Articles]],Données!$N$3:$N$35,0),8)+SUMIFS(G$8:G41,E$8:E41,Tableau1[[#This Row],[Articles]],C$8:C41,"entrée")-SUMIFS(G$8:G41,E$8:E41,E41,C$8:C41,"sortie"),"")</f>
        <v>116</v>
      </c>
    </row>
    <row r="42" spans="1:10" x14ac:dyDescent="0.25">
      <c r="A42" s="1">
        <f>IF(Tableau1[[#This Row],[Date ]]="","",ROW()-7)</f>
        <v>35</v>
      </c>
      <c r="B42" s="37">
        <v>44108</v>
      </c>
      <c r="C42" t="s">
        <v>19</v>
      </c>
      <c r="D42" s="1">
        <v>5</v>
      </c>
      <c r="E42" t="str">
        <f>IF(Tableau1[[#This Row],[Ref Art.]]="","",INDEX(Données!$J$3:$S$35,MATCH(Tableau1[[#This Row],[Ref Art.]],Données!$J$3:$J$35,0),5))</f>
        <v>Article 2 Format 2</v>
      </c>
      <c r="G42" s="14">
        <v>2</v>
      </c>
      <c r="H4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42" s="4">
        <f>IFERROR(Tableau1[[#This Row],[PU]]*Tableau1[[#This Row],[Qté ]],"")</f>
        <v>2</v>
      </c>
      <c r="J42" s="21">
        <f>IFERROR(INDEX(Données!$J$3:$S$35,MATCH(Tableau1[[#This Row],[Articles]],Données!$N$3:$N$35,0),8)+SUMIFS(G$8:G42,E$8:E42,Tableau1[[#This Row],[Articles]],C$8:C42,"entrée")-SUMIFS(G$8:G42,E$8:E42,E42,C$8:C42,"sortie"),"")</f>
        <v>36</v>
      </c>
    </row>
    <row r="43" spans="1:10" x14ac:dyDescent="0.25">
      <c r="A43" s="1">
        <f>IF(Tableau1[[#This Row],[Date ]]="","",ROW()-7)</f>
        <v>36</v>
      </c>
      <c r="B43" s="37">
        <v>44109</v>
      </c>
      <c r="C43" t="s">
        <v>20</v>
      </c>
      <c r="D43" s="1">
        <v>1</v>
      </c>
      <c r="E43" t="str">
        <f>IF(Tableau1[[#This Row],[Ref Art.]]="","",INDEX(Données!$J$3:$S$35,MATCH(Tableau1[[#This Row],[Ref Art.]],Données!$J$3:$J$35,0),5))</f>
        <v>Article 1 Format 1</v>
      </c>
      <c r="G43" s="14">
        <v>34</v>
      </c>
      <c r="H4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3" s="4">
        <f>IFERROR(Tableau1[[#This Row],[PU]]*Tableau1[[#This Row],[Qté ]],"")</f>
        <v>68</v>
      </c>
      <c r="J43" s="21">
        <f>IFERROR(INDEX(Données!$J$3:$S$35,MATCH(Tableau1[[#This Row],[Articles]],Données!$N$3:$N$35,0),8)+SUMIFS(G$8:G43,E$8:E43,Tableau1[[#This Row],[Articles]],C$8:C43,"entrée")-SUMIFS(G$8:G43,E$8:E43,E43,C$8:C43,"sortie"),"")</f>
        <v>99</v>
      </c>
    </row>
    <row r="44" spans="1:10" x14ac:dyDescent="0.25">
      <c r="A44" s="1">
        <f>IF(Tableau1[[#This Row],[Date ]]="","",ROW()-7)</f>
        <v>37</v>
      </c>
      <c r="B44" s="37">
        <v>44109</v>
      </c>
      <c r="C44" t="s">
        <v>20</v>
      </c>
      <c r="D44" s="1">
        <v>2</v>
      </c>
      <c r="E44" t="str">
        <f>IF(Tableau1[[#This Row],[Ref Art.]]="","",INDEX(Données!$J$3:$S$35,MATCH(Tableau1[[#This Row],[Ref Art.]],Données!$J$3:$J$35,0),5))</f>
        <v>Article 1 Format 2</v>
      </c>
      <c r="G44" s="14">
        <v>6</v>
      </c>
      <c r="H4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4" s="4">
        <f>IFERROR(Tableau1[[#This Row],[PU]]*Tableau1[[#This Row],[Qté ]],"")</f>
        <v>12</v>
      </c>
      <c r="J44" s="21">
        <f>IFERROR(INDEX(Données!$J$3:$S$35,MATCH(Tableau1[[#This Row],[Articles]],Données!$N$3:$N$35,0),8)+SUMIFS(G$8:G44,E$8:E44,Tableau1[[#This Row],[Articles]],C$8:C44,"entrée")-SUMIFS(G$8:G44,E$8:E44,E44,C$8:C44,"sortie"),"")</f>
        <v>45</v>
      </c>
    </row>
    <row r="45" spans="1:10" x14ac:dyDescent="0.25">
      <c r="A45" s="1">
        <f>IF(Tableau1[[#This Row],[Date ]]="","",ROW()-7)</f>
        <v>38</v>
      </c>
      <c r="B45" s="37">
        <v>44109</v>
      </c>
      <c r="C45" t="s">
        <v>20</v>
      </c>
      <c r="D45" s="1">
        <v>4</v>
      </c>
      <c r="E45" t="str">
        <f>IF(Tableau1[[#This Row],[Ref Art.]]="","",INDEX(Données!$J$3:$S$35,MATCH(Tableau1[[#This Row],[Ref Art.]],Données!$J$3:$J$35,0),5))</f>
        <v>Article 2 Format 1</v>
      </c>
      <c r="G45" s="14">
        <v>16</v>
      </c>
      <c r="H4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5" s="4">
        <f>IFERROR(Tableau1[[#This Row],[PU]]*Tableau1[[#This Row],[Qté ]],"")</f>
        <v>32</v>
      </c>
      <c r="J45" s="21">
        <f>IFERROR(INDEX(Données!$J$3:$S$35,MATCH(Tableau1[[#This Row],[Articles]],Données!$N$3:$N$35,0),8)+SUMIFS(G$8:G45,E$8:E45,Tableau1[[#This Row],[Articles]],C$8:C45,"entrée")-SUMIFS(G$8:G45,E$8:E45,E45,C$8:C45,"sortie"),"")</f>
        <v>100</v>
      </c>
    </row>
    <row r="46" spans="1:10" x14ac:dyDescent="0.25">
      <c r="A46" s="1">
        <f>IF(Tableau1[[#This Row],[Date ]]="","",ROW()-7)</f>
        <v>39</v>
      </c>
      <c r="B46" s="37">
        <v>44109</v>
      </c>
      <c r="C46" t="s">
        <v>20</v>
      </c>
      <c r="D46" s="1">
        <v>5</v>
      </c>
      <c r="E46" t="str">
        <f>IF(Tableau1[[#This Row],[Ref Art.]]="","",INDEX(Données!$J$3:$S$35,MATCH(Tableau1[[#This Row],[Ref Art.]],Données!$J$3:$J$35,0),5))</f>
        <v>Article 2 Format 2</v>
      </c>
      <c r="G46" s="14">
        <v>12</v>
      </c>
      <c r="H4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6" s="4">
        <f>IFERROR(Tableau1[[#This Row],[PU]]*Tableau1[[#This Row],[Qté ]],"")</f>
        <v>24</v>
      </c>
      <c r="J46" s="21">
        <f>IFERROR(INDEX(Données!$J$3:$S$35,MATCH(Tableau1[[#This Row],[Articles]],Données!$N$3:$N$35,0),8)+SUMIFS(G$8:G46,E$8:E46,Tableau1[[#This Row],[Articles]],C$8:C46,"entrée")-SUMIFS(G$8:G46,E$8:E46,E46,C$8:C46,"sortie"),"")</f>
        <v>24</v>
      </c>
    </row>
    <row r="47" spans="1:10" x14ac:dyDescent="0.25">
      <c r="A47" s="1">
        <f>IF(Tableau1[[#This Row],[Date ]]="","",ROW()-7)</f>
        <v>40</v>
      </c>
      <c r="B47" s="37">
        <v>44109</v>
      </c>
      <c r="C47" t="s">
        <v>20</v>
      </c>
      <c r="D47" s="1">
        <v>7</v>
      </c>
      <c r="E47" t="str">
        <f>IF(Tableau1[[#This Row],[Ref Art.]]="","",INDEX(Données!$J$3:$S$35,MATCH(Tableau1[[#This Row],[Ref Art.]],Données!$J$3:$J$35,0),5))</f>
        <v>Article 3 Format 1</v>
      </c>
      <c r="G47" s="14">
        <v>10</v>
      </c>
      <c r="H4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7" s="4">
        <f>IFERROR(Tableau1[[#This Row],[PU]]*Tableau1[[#This Row],[Qté ]],"")</f>
        <v>20</v>
      </c>
      <c r="J47" s="21">
        <f>IFERROR(INDEX(Données!$J$3:$S$35,MATCH(Tableau1[[#This Row],[Articles]],Données!$N$3:$N$35,0),8)+SUMIFS(G$8:G47,E$8:E47,Tableau1[[#This Row],[Articles]],C$8:C47,"entrée")-SUMIFS(G$8:G47,E$8:E47,E47,C$8:C47,"sortie"),"")</f>
        <v>82</v>
      </c>
    </row>
    <row r="48" spans="1:10" x14ac:dyDescent="0.25">
      <c r="A48" s="1">
        <f>IF(Tableau1[[#This Row],[Date ]]="","",ROW()-7)</f>
        <v>41</v>
      </c>
      <c r="B48" s="37">
        <v>44109</v>
      </c>
      <c r="C48" t="s">
        <v>20</v>
      </c>
      <c r="D48" s="1">
        <v>8</v>
      </c>
      <c r="E48" t="str">
        <f>IF(Tableau1[[#This Row],[Ref Art.]]="","",INDEX(Données!$J$3:$S$35,MATCH(Tableau1[[#This Row],[Ref Art.]],Données!$J$3:$J$35,0),5))</f>
        <v>Article 3 Format 2</v>
      </c>
      <c r="G48" s="14">
        <v>1</v>
      </c>
      <c r="H4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8" s="4">
        <f>IFERROR(Tableau1[[#This Row],[PU]]*Tableau1[[#This Row],[Qté ]],"")</f>
        <v>2</v>
      </c>
      <c r="J48" s="21">
        <f>IFERROR(INDEX(Données!$J$3:$S$35,MATCH(Tableau1[[#This Row],[Articles]],Données!$N$3:$N$35,0),8)+SUMIFS(G$8:G48,E$8:E48,Tableau1[[#This Row],[Articles]],C$8:C48,"entrée")-SUMIFS(G$8:G48,E$8:E48,E48,C$8:C48,"sortie"),"")</f>
        <v>26</v>
      </c>
    </row>
    <row r="49" spans="1:10" x14ac:dyDescent="0.25">
      <c r="A49" s="1">
        <f>IF(Tableau1[[#This Row],[Date ]]="","",ROW()-7)</f>
        <v>42</v>
      </c>
      <c r="B49" s="37">
        <v>44109</v>
      </c>
      <c r="C49" t="s">
        <v>20</v>
      </c>
      <c r="D49" s="1">
        <v>25</v>
      </c>
      <c r="E49" t="str">
        <f>IF(Tableau1[[#This Row],[Ref Art.]]="","",INDEX(Données!$J$3:$S$35,MATCH(Tableau1[[#This Row],[Ref Art.]],Données!$J$3:$J$35,0),5))</f>
        <v>Article 9 Format 1</v>
      </c>
      <c r="G49" s="14">
        <v>17</v>
      </c>
      <c r="H4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49" s="4">
        <f>IFERROR(Tableau1[[#This Row],[PU]]*Tableau1[[#This Row],[Qté ]],"")</f>
        <v>34</v>
      </c>
      <c r="J49" s="21">
        <f>IFERROR(INDEX(Données!$J$3:$S$35,MATCH(Tableau1[[#This Row],[Articles]],Données!$N$3:$N$35,0),8)+SUMIFS(G$8:G49,E$8:E49,Tableau1[[#This Row],[Articles]],C$8:C49,"entrée")-SUMIFS(G$8:G49,E$8:E49,E49,C$8:C49,"sortie"),"")</f>
        <v>41</v>
      </c>
    </row>
    <row r="50" spans="1:10" x14ac:dyDescent="0.25">
      <c r="A50" s="1">
        <f>IF(Tableau1[[#This Row],[Date ]]="","",ROW()-7)</f>
        <v>43</v>
      </c>
      <c r="B50" s="37">
        <v>44109</v>
      </c>
      <c r="C50" t="s">
        <v>19</v>
      </c>
      <c r="D50" s="1">
        <v>7</v>
      </c>
      <c r="E50" t="str">
        <f>IF(Tableau1[[#This Row],[Ref Art.]]="","",INDEX(Données!$J$3:$S$35,MATCH(Tableau1[[#This Row],[Ref Art.]],Données!$J$3:$J$35,0),5))</f>
        <v>Article 3 Format 1</v>
      </c>
      <c r="G50" s="14">
        <v>8</v>
      </c>
      <c r="H5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50" s="4">
        <f>IFERROR(Tableau1[[#This Row],[PU]]*Tableau1[[#This Row],[Qté ]],"")</f>
        <v>8</v>
      </c>
      <c r="J50" s="21">
        <f>IFERROR(INDEX(Données!$J$3:$S$35,MATCH(Tableau1[[#This Row],[Articles]],Données!$N$3:$N$35,0),8)+SUMIFS(G$8:G50,E$8:E50,Tableau1[[#This Row],[Articles]],C$8:C50,"entrée")-SUMIFS(G$8:G50,E$8:E50,E50,C$8:C50,"sortie"),"")</f>
        <v>90</v>
      </c>
    </row>
    <row r="51" spans="1:10" x14ac:dyDescent="0.25">
      <c r="A51" s="1">
        <f>IF(Tableau1[[#This Row],[Date ]]="","",ROW()-7)</f>
        <v>44</v>
      </c>
      <c r="B51" s="37">
        <v>44109</v>
      </c>
      <c r="C51" t="s">
        <v>19</v>
      </c>
      <c r="D51" s="1">
        <v>8</v>
      </c>
      <c r="E51" t="str">
        <f>IF(Tableau1[[#This Row],[Ref Art.]]="","",INDEX(Données!$J$3:$S$35,MATCH(Tableau1[[#This Row],[Ref Art.]],Données!$J$3:$J$35,0),5))</f>
        <v>Article 3 Format 2</v>
      </c>
      <c r="G51" s="14">
        <v>40</v>
      </c>
      <c r="H5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51" s="4">
        <f>IFERROR(Tableau1[[#This Row],[PU]]*Tableau1[[#This Row],[Qté ]],"")</f>
        <v>40</v>
      </c>
      <c r="J51" s="21">
        <f>IFERROR(INDEX(Données!$J$3:$S$35,MATCH(Tableau1[[#This Row],[Articles]],Données!$N$3:$N$35,0),8)+SUMIFS(G$8:G51,E$8:E51,Tableau1[[#This Row],[Articles]],C$8:C51,"entrée")-SUMIFS(G$8:G51,E$8:E51,E51,C$8:C51,"sortie"),"")</f>
        <v>66</v>
      </c>
    </row>
    <row r="52" spans="1:10" x14ac:dyDescent="0.25">
      <c r="A52" s="1">
        <f>IF(Tableau1[[#This Row],[Date ]]="","",ROW()-7)</f>
        <v>45</v>
      </c>
      <c r="B52" s="37">
        <v>44110</v>
      </c>
      <c r="C52" t="s">
        <v>20</v>
      </c>
      <c r="D52" s="1">
        <v>1</v>
      </c>
      <c r="E52" t="str">
        <f>IF(Tableau1[[#This Row],[Ref Art.]]="","",INDEX(Données!$J$3:$S$35,MATCH(Tableau1[[#This Row],[Ref Art.]],Données!$J$3:$J$35,0),5))</f>
        <v>Article 1 Format 1</v>
      </c>
      <c r="G52" s="14">
        <v>45</v>
      </c>
      <c r="H5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2" s="4">
        <f>IFERROR(Tableau1[[#This Row],[PU]]*Tableau1[[#This Row],[Qté ]],"")</f>
        <v>90</v>
      </c>
      <c r="J52" s="21">
        <f>IFERROR(INDEX(Données!$J$3:$S$35,MATCH(Tableau1[[#This Row],[Articles]],Données!$N$3:$N$35,0),8)+SUMIFS(G$8:G52,E$8:E52,Tableau1[[#This Row],[Articles]],C$8:C52,"entrée")-SUMIFS(G$8:G52,E$8:E52,E52,C$8:C52,"sortie"),"")</f>
        <v>54</v>
      </c>
    </row>
    <row r="53" spans="1:10" x14ac:dyDescent="0.25">
      <c r="A53" s="1">
        <f>IF(Tableau1[[#This Row],[Date ]]="","",ROW()-7)</f>
        <v>46</v>
      </c>
      <c r="B53" s="37">
        <v>44110</v>
      </c>
      <c r="C53" t="s">
        <v>20</v>
      </c>
      <c r="D53" s="1">
        <v>2</v>
      </c>
      <c r="E53" t="str">
        <f>IF(Tableau1[[#This Row],[Ref Art.]]="","",INDEX(Données!$J$3:$S$35,MATCH(Tableau1[[#This Row],[Ref Art.]],Données!$J$3:$J$35,0),5))</f>
        <v>Article 1 Format 2</v>
      </c>
      <c r="G53" s="14">
        <v>6</v>
      </c>
      <c r="H5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3" s="4">
        <f>IFERROR(Tableau1[[#This Row],[PU]]*Tableau1[[#This Row],[Qté ]],"")</f>
        <v>12</v>
      </c>
      <c r="J53" s="21">
        <f>IFERROR(INDEX(Données!$J$3:$S$35,MATCH(Tableau1[[#This Row],[Articles]],Données!$N$3:$N$35,0),8)+SUMIFS(G$8:G53,E$8:E53,Tableau1[[#This Row],[Articles]],C$8:C53,"entrée")-SUMIFS(G$8:G53,E$8:E53,E53,C$8:C53,"sortie"),"")</f>
        <v>39</v>
      </c>
    </row>
    <row r="54" spans="1:10" x14ac:dyDescent="0.25">
      <c r="A54" s="1">
        <f>IF(Tableau1[[#This Row],[Date ]]="","",ROW()-7)</f>
        <v>47</v>
      </c>
      <c r="B54" s="37">
        <v>44110</v>
      </c>
      <c r="C54" t="s">
        <v>20</v>
      </c>
      <c r="D54" s="1">
        <v>4</v>
      </c>
      <c r="E54" t="str">
        <f>IF(Tableau1[[#This Row],[Ref Art.]]="","",INDEX(Données!$J$3:$S$35,MATCH(Tableau1[[#This Row],[Ref Art.]],Données!$J$3:$J$35,0),5))</f>
        <v>Article 2 Format 1</v>
      </c>
      <c r="G54" s="14">
        <v>17</v>
      </c>
      <c r="H5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4" s="4">
        <f>IFERROR(Tableau1[[#This Row],[PU]]*Tableau1[[#This Row],[Qté ]],"")</f>
        <v>34</v>
      </c>
      <c r="J54" s="21">
        <f>IFERROR(INDEX(Données!$J$3:$S$35,MATCH(Tableau1[[#This Row],[Articles]],Données!$N$3:$N$35,0),8)+SUMIFS(G$8:G54,E$8:E54,Tableau1[[#This Row],[Articles]],C$8:C54,"entrée")-SUMIFS(G$8:G54,E$8:E54,E54,C$8:C54,"sortie"),"")</f>
        <v>83</v>
      </c>
    </row>
    <row r="55" spans="1:10" x14ac:dyDescent="0.25">
      <c r="A55" s="1">
        <f>IF(Tableau1[[#This Row],[Date ]]="","",ROW()-7)</f>
        <v>48</v>
      </c>
      <c r="B55" s="37">
        <v>44110</v>
      </c>
      <c r="C55" t="s">
        <v>20</v>
      </c>
      <c r="D55" s="1">
        <v>5</v>
      </c>
      <c r="E55" t="str">
        <f>IF(Tableau1[[#This Row],[Ref Art.]]="","",INDEX(Données!$J$3:$S$35,MATCH(Tableau1[[#This Row],[Ref Art.]],Données!$J$3:$J$35,0),5))</f>
        <v>Article 2 Format 2</v>
      </c>
      <c r="G55" s="14">
        <v>5</v>
      </c>
      <c r="H5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5" s="4">
        <f>IFERROR(Tableau1[[#This Row],[PU]]*Tableau1[[#This Row],[Qté ]],"")</f>
        <v>10</v>
      </c>
      <c r="J55" s="21">
        <f>IFERROR(INDEX(Données!$J$3:$S$35,MATCH(Tableau1[[#This Row],[Articles]],Données!$N$3:$N$35,0),8)+SUMIFS(G$8:G55,E$8:E55,Tableau1[[#This Row],[Articles]],C$8:C55,"entrée")-SUMIFS(G$8:G55,E$8:E55,E55,C$8:C55,"sortie"),"")</f>
        <v>19</v>
      </c>
    </row>
    <row r="56" spans="1:10" x14ac:dyDescent="0.25">
      <c r="A56" s="1">
        <f>IF(Tableau1[[#This Row],[Date ]]="","",ROW()-7)</f>
        <v>49</v>
      </c>
      <c r="B56" s="37">
        <v>44110</v>
      </c>
      <c r="C56" t="s">
        <v>20</v>
      </c>
      <c r="D56" s="1">
        <v>7</v>
      </c>
      <c r="E56" t="str">
        <f>IF(Tableau1[[#This Row],[Ref Art.]]="","",INDEX(Données!$J$3:$S$35,MATCH(Tableau1[[#This Row],[Ref Art.]],Données!$J$3:$J$35,0),5))</f>
        <v>Article 3 Format 1</v>
      </c>
      <c r="G56" s="14">
        <v>5</v>
      </c>
      <c r="H5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6" s="4">
        <f>IFERROR(Tableau1[[#This Row],[PU]]*Tableau1[[#This Row],[Qté ]],"")</f>
        <v>10</v>
      </c>
      <c r="J56" s="21">
        <f>IFERROR(INDEX(Données!$J$3:$S$35,MATCH(Tableau1[[#This Row],[Articles]],Données!$N$3:$N$35,0),8)+SUMIFS(G$8:G56,E$8:E56,Tableau1[[#This Row],[Articles]],C$8:C56,"entrée")-SUMIFS(G$8:G56,E$8:E56,E56,C$8:C56,"sortie"),"")</f>
        <v>85</v>
      </c>
    </row>
    <row r="57" spans="1:10" x14ac:dyDescent="0.25">
      <c r="A57" s="1">
        <f>IF(Tableau1[[#This Row],[Date ]]="","",ROW()-7)</f>
        <v>50</v>
      </c>
      <c r="B57" s="37">
        <v>44110</v>
      </c>
      <c r="C57" t="s">
        <v>20</v>
      </c>
      <c r="D57" s="1">
        <v>8</v>
      </c>
      <c r="E57" t="str">
        <f>IF(Tableau1[[#This Row],[Ref Art.]]="","",INDEX(Données!$J$3:$S$35,MATCH(Tableau1[[#This Row],[Ref Art.]],Données!$J$3:$J$35,0),5))</f>
        <v>Article 3 Format 2</v>
      </c>
      <c r="G57" s="14">
        <v>3</v>
      </c>
      <c r="H5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7" s="4">
        <f>IFERROR(Tableau1[[#This Row],[PU]]*Tableau1[[#This Row],[Qté ]],"")</f>
        <v>6</v>
      </c>
      <c r="J57" s="21">
        <f>IFERROR(INDEX(Données!$J$3:$S$35,MATCH(Tableau1[[#This Row],[Articles]],Données!$N$3:$N$35,0),8)+SUMIFS(G$8:G57,E$8:E57,Tableau1[[#This Row],[Articles]],C$8:C57,"entrée")-SUMIFS(G$8:G57,E$8:E57,E57,C$8:C57,"sortie"),"")</f>
        <v>63</v>
      </c>
    </row>
    <row r="58" spans="1:10" x14ac:dyDescent="0.25">
      <c r="A58" s="1">
        <f>IF(Tableau1[[#This Row],[Date ]]="","",ROW()-7)</f>
        <v>51</v>
      </c>
      <c r="B58" s="37">
        <v>44110</v>
      </c>
      <c r="C58" t="s">
        <v>20</v>
      </c>
      <c r="D58" s="1">
        <v>25</v>
      </c>
      <c r="E58" t="str">
        <f>IF(Tableau1[[#This Row],[Ref Art.]]="","",INDEX(Données!$J$3:$S$35,MATCH(Tableau1[[#This Row],[Ref Art.]],Données!$J$3:$J$35,0),5))</f>
        <v>Article 9 Format 1</v>
      </c>
      <c r="G58" s="14">
        <v>11</v>
      </c>
      <c r="H5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8" s="4">
        <f>IFERROR(Tableau1[[#This Row],[PU]]*Tableau1[[#This Row],[Qté ]],"")</f>
        <v>22</v>
      </c>
      <c r="J58" s="21">
        <f>IFERROR(INDEX(Données!$J$3:$S$35,MATCH(Tableau1[[#This Row],[Articles]],Données!$N$3:$N$35,0),8)+SUMIFS(G$8:G58,E$8:E58,Tableau1[[#This Row],[Articles]],C$8:C58,"entrée")-SUMIFS(G$8:G58,E$8:E58,E58,C$8:C58,"sortie"),"")</f>
        <v>30</v>
      </c>
    </row>
    <row r="59" spans="1:10" x14ac:dyDescent="0.25">
      <c r="A59" s="1">
        <f>IF(Tableau1[[#This Row],[Date ]]="","",ROW()-7)</f>
        <v>52</v>
      </c>
      <c r="B59" s="37">
        <v>44111</v>
      </c>
      <c r="C59" t="s">
        <v>20</v>
      </c>
      <c r="D59" s="1">
        <v>1</v>
      </c>
      <c r="E59" t="str">
        <f>IF(Tableau1[[#This Row],[Ref Art.]]="","",INDEX(Données!$J$3:$S$35,MATCH(Tableau1[[#This Row],[Ref Art.]],Données!$J$3:$J$35,0),5))</f>
        <v>Article 1 Format 1</v>
      </c>
      <c r="G59" s="14">
        <v>26</v>
      </c>
      <c r="H5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59" s="4">
        <f>IFERROR(Tableau1[[#This Row],[PU]]*Tableau1[[#This Row],[Qté ]],"")</f>
        <v>52</v>
      </c>
      <c r="J59" s="21">
        <f>IFERROR(INDEX(Données!$J$3:$S$35,MATCH(Tableau1[[#This Row],[Articles]],Données!$N$3:$N$35,0),8)+SUMIFS(G$8:G59,E$8:E59,Tableau1[[#This Row],[Articles]],C$8:C59,"entrée")-SUMIFS(G$8:G59,E$8:E59,E59,C$8:C59,"sortie"),"")</f>
        <v>28</v>
      </c>
    </row>
    <row r="60" spans="1:10" x14ac:dyDescent="0.25">
      <c r="A60" s="1">
        <f>IF(Tableau1[[#This Row],[Date ]]="","",ROW()-7)</f>
        <v>53</v>
      </c>
      <c r="B60" s="37">
        <v>44111</v>
      </c>
      <c r="C60" t="s">
        <v>20</v>
      </c>
      <c r="D60" s="1">
        <v>2</v>
      </c>
      <c r="E60" t="str">
        <f>IF(Tableau1[[#This Row],[Ref Art.]]="","",INDEX(Données!$J$3:$S$35,MATCH(Tableau1[[#This Row],[Ref Art.]],Données!$J$3:$J$35,0),5))</f>
        <v>Article 1 Format 2</v>
      </c>
      <c r="G60" s="14">
        <v>9</v>
      </c>
      <c r="H6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0" s="4">
        <f>IFERROR(Tableau1[[#This Row],[PU]]*Tableau1[[#This Row],[Qté ]],"")</f>
        <v>18</v>
      </c>
      <c r="J60" s="21">
        <f>IFERROR(INDEX(Données!$J$3:$S$35,MATCH(Tableau1[[#This Row],[Articles]],Données!$N$3:$N$35,0),8)+SUMIFS(G$8:G60,E$8:E60,Tableau1[[#This Row],[Articles]],C$8:C60,"entrée")-SUMIFS(G$8:G60,E$8:E60,E60,C$8:C60,"sortie"),"")</f>
        <v>30</v>
      </c>
    </row>
    <row r="61" spans="1:10" x14ac:dyDescent="0.25">
      <c r="A61" s="1">
        <f>IF(Tableau1[[#This Row],[Date ]]="","",ROW()-7)</f>
        <v>54</v>
      </c>
      <c r="B61" s="37">
        <v>44111</v>
      </c>
      <c r="C61" t="s">
        <v>20</v>
      </c>
      <c r="D61" s="1">
        <v>4</v>
      </c>
      <c r="E61" t="str">
        <f>IF(Tableau1[[#This Row],[Ref Art.]]="","",INDEX(Données!$J$3:$S$35,MATCH(Tableau1[[#This Row],[Ref Art.]],Données!$J$3:$J$35,0),5))</f>
        <v>Article 2 Format 1</v>
      </c>
      <c r="G61" s="14">
        <v>16</v>
      </c>
      <c r="H6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1" s="4">
        <f>IFERROR(Tableau1[[#This Row],[PU]]*Tableau1[[#This Row],[Qté ]],"")</f>
        <v>32</v>
      </c>
      <c r="J61" s="21">
        <f>IFERROR(INDEX(Données!$J$3:$S$35,MATCH(Tableau1[[#This Row],[Articles]],Données!$N$3:$N$35,0),8)+SUMIFS(G$8:G61,E$8:E61,Tableau1[[#This Row],[Articles]],C$8:C61,"entrée")-SUMIFS(G$8:G61,E$8:E61,E61,C$8:C61,"sortie"),"")</f>
        <v>67</v>
      </c>
    </row>
    <row r="62" spans="1:10" x14ac:dyDescent="0.25">
      <c r="A62" s="1">
        <f>IF(Tableau1[[#This Row],[Date ]]="","",ROW()-7)</f>
        <v>55</v>
      </c>
      <c r="B62" s="37">
        <v>44111</v>
      </c>
      <c r="C62" t="s">
        <v>20</v>
      </c>
      <c r="D62" s="1">
        <v>5</v>
      </c>
      <c r="E62" t="str">
        <f>IF(Tableau1[[#This Row],[Ref Art.]]="","",INDEX(Données!$J$3:$S$35,MATCH(Tableau1[[#This Row],[Ref Art.]],Données!$J$3:$J$35,0),5))</f>
        <v>Article 2 Format 2</v>
      </c>
      <c r="G62" s="14">
        <v>6</v>
      </c>
      <c r="H6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2" s="4">
        <f>IFERROR(Tableau1[[#This Row],[PU]]*Tableau1[[#This Row],[Qté ]],"")</f>
        <v>12</v>
      </c>
      <c r="J62" s="21">
        <f>IFERROR(INDEX(Données!$J$3:$S$35,MATCH(Tableau1[[#This Row],[Articles]],Données!$N$3:$N$35,0),8)+SUMIFS(G$8:G62,E$8:E62,Tableau1[[#This Row],[Articles]],C$8:C62,"entrée")-SUMIFS(G$8:G62,E$8:E62,E62,C$8:C62,"sortie"),"")</f>
        <v>13</v>
      </c>
    </row>
    <row r="63" spans="1:10" x14ac:dyDescent="0.25">
      <c r="A63" s="1">
        <f>IF(Tableau1[[#This Row],[Date ]]="","",ROW()-7)</f>
        <v>56</v>
      </c>
      <c r="B63" s="37">
        <v>44111</v>
      </c>
      <c r="C63" t="s">
        <v>20</v>
      </c>
      <c r="D63" s="1">
        <v>7</v>
      </c>
      <c r="E63" t="str">
        <f>IF(Tableau1[[#This Row],[Ref Art.]]="","",INDEX(Données!$J$3:$S$35,MATCH(Tableau1[[#This Row],[Ref Art.]],Données!$J$3:$J$35,0),5))</f>
        <v>Article 3 Format 1</v>
      </c>
      <c r="G63" s="14">
        <v>5</v>
      </c>
      <c r="H6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3" s="4">
        <f>IFERROR(Tableau1[[#This Row],[PU]]*Tableau1[[#This Row],[Qté ]],"")</f>
        <v>10</v>
      </c>
      <c r="J63" s="21">
        <f>IFERROR(INDEX(Données!$J$3:$S$35,MATCH(Tableau1[[#This Row],[Articles]],Données!$N$3:$N$35,0),8)+SUMIFS(G$8:G63,E$8:E63,Tableau1[[#This Row],[Articles]],C$8:C63,"entrée")-SUMIFS(G$8:G63,E$8:E63,E63,C$8:C63,"sortie"),"")</f>
        <v>80</v>
      </c>
    </row>
    <row r="64" spans="1:10" x14ac:dyDescent="0.25">
      <c r="A64" s="1">
        <f>IF(Tableau1[[#This Row],[Date ]]="","",ROW()-7)</f>
        <v>57</v>
      </c>
      <c r="B64" s="37">
        <v>44111</v>
      </c>
      <c r="C64" t="s">
        <v>20</v>
      </c>
      <c r="D64" s="1">
        <v>8</v>
      </c>
      <c r="E64" t="str">
        <f>IF(Tableau1[[#This Row],[Ref Art.]]="","",INDEX(Données!$J$3:$S$35,MATCH(Tableau1[[#This Row],[Ref Art.]],Données!$J$3:$J$35,0),5))</f>
        <v>Article 3 Format 2</v>
      </c>
      <c r="G64" s="14">
        <v>8</v>
      </c>
      <c r="H6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4" s="4">
        <f>IFERROR(Tableau1[[#This Row],[PU]]*Tableau1[[#This Row],[Qté ]],"")</f>
        <v>16</v>
      </c>
      <c r="J64" s="21">
        <f>IFERROR(INDEX(Données!$J$3:$S$35,MATCH(Tableau1[[#This Row],[Articles]],Données!$N$3:$N$35,0),8)+SUMIFS(G$8:G64,E$8:E64,Tableau1[[#This Row],[Articles]],C$8:C64,"entrée")-SUMIFS(G$8:G64,E$8:E64,E64,C$8:C64,"sortie"),"")</f>
        <v>55</v>
      </c>
    </row>
    <row r="65" spans="1:10" x14ac:dyDescent="0.25">
      <c r="A65" s="1">
        <f>IF(Tableau1[[#This Row],[Date ]]="","",ROW()-7)</f>
        <v>58</v>
      </c>
      <c r="B65" s="37">
        <v>44111</v>
      </c>
      <c r="C65" t="s">
        <v>20</v>
      </c>
      <c r="D65" s="1">
        <v>25</v>
      </c>
      <c r="E65" t="str">
        <f>IF(Tableau1[[#This Row],[Ref Art.]]="","",INDEX(Données!$J$3:$S$35,MATCH(Tableau1[[#This Row],[Ref Art.]],Données!$J$3:$J$35,0),5))</f>
        <v>Article 9 Format 1</v>
      </c>
      <c r="G65" s="14">
        <v>11</v>
      </c>
      <c r="H6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5" s="4">
        <f>IFERROR(Tableau1[[#This Row],[PU]]*Tableau1[[#This Row],[Qté ]],"")</f>
        <v>22</v>
      </c>
      <c r="J65" s="21">
        <f>IFERROR(INDEX(Données!$J$3:$S$35,MATCH(Tableau1[[#This Row],[Articles]],Données!$N$3:$N$35,0),8)+SUMIFS(G$8:G65,E$8:E65,Tableau1[[#This Row],[Articles]],C$8:C65,"entrée")-SUMIFS(G$8:G65,E$8:E65,E65,C$8:C65,"sortie"),"")</f>
        <v>19</v>
      </c>
    </row>
    <row r="66" spans="1:10" x14ac:dyDescent="0.25">
      <c r="A66" s="1">
        <f>IF(Tableau1[[#This Row],[Date ]]="","",ROW()-7)</f>
        <v>59</v>
      </c>
      <c r="B66" s="37">
        <v>44112</v>
      </c>
      <c r="C66" t="s">
        <v>19</v>
      </c>
      <c r="D66" s="1">
        <v>4</v>
      </c>
      <c r="E66" t="str">
        <f>IF(Tableau1[[#This Row],[Ref Art.]]="","",INDEX(Données!$J$3:$S$35,MATCH(Tableau1[[#This Row],[Ref Art.]],Données!$J$3:$J$35,0),5))</f>
        <v>Article 2 Format 1</v>
      </c>
      <c r="G66" s="14">
        <v>45</v>
      </c>
      <c r="H6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66" s="4">
        <f>IFERROR(Tableau1[[#This Row],[PU]]*Tableau1[[#This Row],[Qté ]],"")</f>
        <v>45</v>
      </c>
      <c r="J66" s="21">
        <f>IFERROR(INDEX(Données!$J$3:$S$35,MATCH(Tableau1[[#This Row],[Articles]],Données!$N$3:$N$35,0),8)+SUMIFS(G$8:G66,E$8:E66,Tableau1[[#This Row],[Articles]],C$8:C66,"entrée")-SUMIFS(G$8:G66,E$8:E66,E66,C$8:C66,"sortie"),"")</f>
        <v>112</v>
      </c>
    </row>
    <row r="67" spans="1:10" x14ac:dyDescent="0.25">
      <c r="A67" s="1">
        <f>IF(Tableau1[[#This Row],[Date ]]="","",ROW()-7)</f>
        <v>60</v>
      </c>
      <c r="B67" s="37">
        <v>44112</v>
      </c>
      <c r="C67" t="s">
        <v>19</v>
      </c>
      <c r="D67" s="1">
        <v>5</v>
      </c>
      <c r="E67" t="str">
        <f>IF(Tableau1[[#This Row],[Ref Art.]]="","",INDEX(Données!$J$3:$S$35,MATCH(Tableau1[[#This Row],[Ref Art.]],Données!$J$3:$J$35,0),5))</f>
        <v>Article 2 Format 2</v>
      </c>
      <c r="G67" s="14">
        <v>20</v>
      </c>
      <c r="H6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67" s="4">
        <f>IFERROR(Tableau1[[#This Row],[PU]]*Tableau1[[#This Row],[Qté ]],"")</f>
        <v>20</v>
      </c>
      <c r="J67" s="21">
        <f>IFERROR(INDEX(Données!$J$3:$S$35,MATCH(Tableau1[[#This Row],[Articles]],Données!$N$3:$N$35,0),8)+SUMIFS(G$8:G67,E$8:E67,Tableau1[[#This Row],[Articles]],C$8:C67,"entrée")-SUMIFS(G$8:G67,E$8:E67,E67,C$8:C67,"sortie"),"")</f>
        <v>33</v>
      </c>
    </row>
    <row r="68" spans="1:10" x14ac:dyDescent="0.25">
      <c r="A68" s="1">
        <f>IF(Tableau1[[#This Row],[Date ]]="","",ROW()-7)</f>
        <v>61</v>
      </c>
      <c r="B68" s="37">
        <v>44112</v>
      </c>
      <c r="C68" t="s">
        <v>20</v>
      </c>
      <c r="D68" s="1">
        <v>1</v>
      </c>
      <c r="E68" t="str">
        <f>IF(Tableau1[[#This Row],[Ref Art.]]="","",INDEX(Données!$J$3:$S$35,MATCH(Tableau1[[#This Row],[Ref Art.]],Données!$J$3:$J$35,0),5))</f>
        <v>Article 1 Format 1</v>
      </c>
      <c r="G68" s="14">
        <v>10</v>
      </c>
      <c r="H6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8" s="4">
        <f>IFERROR(Tableau1[[#This Row],[PU]]*Tableau1[[#This Row],[Qté ]],"")</f>
        <v>20</v>
      </c>
      <c r="J68" s="21">
        <f>IFERROR(INDEX(Données!$J$3:$S$35,MATCH(Tableau1[[#This Row],[Articles]],Données!$N$3:$N$35,0),8)+SUMIFS(G$8:G68,E$8:E68,Tableau1[[#This Row],[Articles]],C$8:C68,"entrée")-SUMIFS(G$8:G68,E$8:E68,E68,C$8:C68,"sortie"),"")</f>
        <v>18</v>
      </c>
    </row>
    <row r="69" spans="1:10" x14ac:dyDescent="0.25">
      <c r="A69" s="1">
        <f>IF(Tableau1[[#This Row],[Date ]]="","",ROW()-7)</f>
        <v>62</v>
      </c>
      <c r="B69" s="37">
        <v>44112</v>
      </c>
      <c r="C69" t="s">
        <v>20</v>
      </c>
      <c r="D69" s="1">
        <v>4</v>
      </c>
      <c r="E69" t="str">
        <f>IF(Tableau1[[#This Row],[Ref Art.]]="","",INDEX(Données!$J$3:$S$35,MATCH(Tableau1[[#This Row],[Ref Art.]],Données!$J$3:$J$35,0),5))</f>
        <v>Article 2 Format 1</v>
      </c>
      <c r="G69" s="14">
        <v>16</v>
      </c>
      <c r="H6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69" s="4">
        <f>IFERROR(Tableau1[[#This Row],[PU]]*Tableau1[[#This Row],[Qté ]],"")</f>
        <v>32</v>
      </c>
      <c r="J69" s="21">
        <f>IFERROR(INDEX(Données!$J$3:$S$35,MATCH(Tableau1[[#This Row],[Articles]],Données!$N$3:$N$35,0),8)+SUMIFS(G$8:G69,E$8:E69,Tableau1[[#This Row],[Articles]],C$8:C69,"entrée")-SUMIFS(G$8:G69,E$8:E69,E69,C$8:C69,"sortie"),"")</f>
        <v>96</v>
      </c>
    </row>
    <row r="70" spans="1:10" x14ac:dyDescent="0.25">
      <c r="A70" s="1">
        <f>IF(Tableau1[[#This Row],[Date ]]="","",ROW()-7)</f>
        <v>63</v>
      </c>
      <c r="B70" s="37">
        <v>44112</v>
      </c>
      <c r="C70" t="s">
        <v>20</v>
      </c>
      <c r="D70" s="1">
        <v>5</v>
      </c>
      <c r="E70" t="str">
        <f>IF(Tableau1[[#This Row],[Ref Art.]]="","",INDEX(Données!$J$3:$S$35,MATCH(Tableau1[[#This Row],[Ref Art.]],Données!$J$3:$J$35,0),5))</f>
        <v>Article 2 Format 2</v>
      </c>
      <c r="G70" s="14">
        <v>6</v>
      </c>
      <c r="H7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0" s="4">
        <f>IFERROR(Tableau1[[#This Row],[PU]]*Tableau1[[#This Row],[Qté ]],"")</f>
        <v>12</v>
      </c>
      <c r="J70" s="21">
        <f>IFERROR(INDEX(Données!$J$3:$S$35,MATCH(Tableau1[[#This Row],[Articles]],Données!$N$3:$N$35,0),8)+SUMIFS(G$8:G70,E$8:E70,Tableau1[[#This Row],[Articles]],C$8:C70,"entrée")-SUMIFS(G$8:G70,E$8:E70,E70,C$8:C70,"sortie"),"")</f>
        <v>27</v>
      </c>
    </row>
    <row r="71" spans="1:10" x14ac:dyDescent="0.25">
      <c r="A71" s="1">
        <f>IF(Tableau1[[#This Row],[Date ]]="","",ROW()-7)</f>
        <v>64</v>
      </c>
      <c r="B71" s="37">
        <v>44112</v>
      </c>
      <c r="C71" t="s">
        <v>20</v>
      </c>
      <c r="D71" s="1">
        <v>7</v>
      </c>
      <c r="E71" t="str">
        <f>IF(Tableau1[[#This Row],[Ref Art.]]="","",INDEX(Données!$J$3:$S$35,MATCH(Tableau1[[#This Row],[Ref Art.]],Données!$J$3:$J$35,0),5))</f>
        <v>Article 3 Format 1</v>
      </c>
      <c r="G71" s="14">
        <v>4</v>
      </c>
      <c r="H7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1" s="4">
        <f>IFERROR(Tableau1[[#This Row],[PU]]*Tableau1[[#This Row],[Qté ]],"")</f>
        <v>8</v>
      </c>
      <c r="J71" s="21">
        <f>IFERROR(INDEX(Données!$J$3:$S$35,MATCH(Tableau1[[#This Row],[Articles]],Données!$N$3:$N$35,0),8)+SUMIFS(G$8:G71,E$8:E71,Tableau1[[#This Row],[Articles]],C$8:C71,"entrée")-SUMIFS(G$8:G71,E$8:E71,E71,C$8:C71,"sortie"),"")</f>
        <v>76</v>
      </c>
    </row>
    <row r="72" spans="1:10" x14ac:dyDescent="0.25">
      <c r="A72" s="1">
        <f>IF(Tableau1[[#This Row],[Date ]]="","",ROW()-7)</f>
        <v>65</v>
      </c>
      <c r="B72" s="37">
        <v>44112</v>
      </c>
      <c r="C72" t="s">
        <v>20</v>
      </c>
      <c r="D72" s="1">
        <v>8</v>
      </c>
      <c r="E72" t="str">
        <f>IF(Tableau1[[#This Row],[Ref Art.]]="","",INDEX(Données!$J$3:$S$35,MATCH(Tableau1[[#This Row],[Ref Art.]],Données!$J$3:$J$35,0),5))</f>
        <v>Article 3 Format 2</v>
      </c>
      <c r="G72" s="14">
        <v>5</v>
      </c>
      <c r="H7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2" s="4">
        <f>IFERROR(Tableau1[[#This Row],[PU]]*Tableau1[[#This Row],[Qté ]],"")</f>
        <v>10</v>
      </c>
      <c r="J72" s="21">
        <f>IFERROR(INDEX(Données!$J$3:$S$35,MATCH(Tableau1[[#This Row],[Articles]],Données!$N$3:$N$35,0),8)+SUMIFS(G$8:G72,E$8:E72,Tableau1[[#This Row],[Articles]],C$8:C72,"entrée")-SUMIFS(G$8:G72,E$8:E72,E72,C$8:C72,"sortie"),"")</f>
        <v>50</v>
      </c>
    </row>
    <row r="73" spans="1:10" x14ac:dyDescent="0.25">
      <c r="A73" s="1">
        <f>IF(Tableau1[[#This Row],[Date ]]="","",ROW()-7)</f>
        <v>66</v>
      </c>
      <c r="B73" s="37">
        <v>44112</v>
      </c>
      <c r="C73" t="s">
        <v>20</v>
      </c>
      <c r="D73" s="1">
        <v>25</v>
      </c>
      <c r="E73" t="str">
        <f>IF(Tableau1[[#This Row],[Ref Art.]]="","",INDEX(Données!$J$3:$S$35,MATCH(Tableau1[[#This Row],[Ref Art.]],Données!$J$3:$J$35,0),5))</f>
        <v>Article 9 Format 1</v>
      </c>
      <c r="G73" s="14">
        <v>10</v>
      </c>
      <c r="H7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3" s="4">
        <f>IFERROR(Tableau1[[#This Row],[PU]]*Tableau1[[#This Row],[Qté ]],"")</f>
        <v>20</v>
      </c>
      <c r="J73" s="21">
        <f>IFERROR(INDEX(Données!$J$3:$S$35,MATCH(Tableau1[[#This Row],[Articles]],Données!$N$3:$N$35,0),8)+SUMIFS(G$8:G73,E$8:E73,Tableau1[[#This Row],[Articles]],C$8:C73,"entrée")-SUMIFS(G$8:G73,E$8:E73,E73,C$8:C73,"sortie"),"")</f>
        <v>9</v>
      </c>
    </row>
    <row r="74" spans="1:10" x14ac:dyDescent="0.25">
      <c r="A74" s="1">
        <f>IF(Tableau1[[#This Row],[Date ]]="","",ROW()-7)</f>
        <v>67</v>
      </c>
      <c r="B74" s="37">
        <v>44113</v>
      </c>
      <c r="C74" t="s">
        <v>19</v>
      </c>
      <c r="D74" s="1">
        <v>7</v>
      </c>
      <c r="E74" t="str">
        <f>IF(Tableau1[[#This Row],[Ref Art.]]="","",INDEX(Données!$J$3:$S$35,MATCH(Tableau1[[#This Row],[Ref Art.]],Données!$J$3:$J$35,0),5))</f>
        <v>Article 3 Format 1</v>
      </c>
      <c r="G74" s="14">
        <v>52</v>
      </c>
      <c r="H7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74" s="4">
        <f>IFERROR(Tableau1[[#This Row],[PU]]*Tableau1[[#This Row],[Qté ]],"")</f>
        <v>52</v>
      </c>
      <c r="J74" s="21">
        <f>IFERROR(INDEX(Données!$J$3:$S$35,MATCH(Tableau1[[#This Row],[Articles]],Données!$N$3:$N$35,0),8)+SUMIFS(G$8:G74,E$8:E74,Tableau1[[#This Row],[Articles]],C$8:C74,"entrée")-SUMIFS(G$8:G74,E$8:E74,E74,C$8:C74,"sortie"),"")</f>
        <v>128</v>
      </c>
    </row>
    <row r="75" spans="1:10" x14ac:dyDescent="0.25">
      <c r="A75" s="1">
        <f>IF(Tableau1[[#This Row],[Date ]]="","",ROW()-7)</f>
        <v>68</v>
      </c>
      <c r="B75" s="37">
        <v>44113</v>
      </c>
      <c r="C75" t="s">
        <v>19</v>
      </c>
      <c r="D75" s="1">
        <v>8</v>
      </c>
      <c r="E75" t="str">
        <f>IF(Tableau1[[#This Row],[Ref Art.]]="","",INDEX(Données!$J$3:$S$35,MATCH(Tableau1[[#This Row],[Ref Art.]],Données!$J$3:$J$35,0),5))</f>
        <v>Article 3 Format 2</v>
      </c>
      <c r="G75" s="14">
        <v>23</v>
      </c>
      <c r="H7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75" s="4">
        <f>IFERROR(Tableau1[[#This Row],[PU]]*Tableau1[[#This Row],[Qté ]],"")</f>
        <v>23</v>
      </c>
      <c r="J75" s="21">
        <f>IFERROR(INDEX(Données!$J$3:$S$35,MATCH(Tableau1[[#This Row],[Articles]],Données!$N$3:$N$35,0),8)+SUMIFS(G$8:G75,E$8:E75,Tableau1[[#This Row],[Articles]],C$8:C75,"entrée")-SUMIFS(G$8:G75,E$8:E75,E75,C$8:C75,"sortie"),"")</f>
        <v>73</v>
      </c>
    </row>
    <row r="76" spans="1:10" x14ac:dyDescent="0.25">
      <c r="A76" s="1">
        <f>IF(Tableau1[[#This Row],[Date ]]="","",ROW()-7)</f>
        <v>69</v>
      </c>
      <c r="B76" s="37">
        <v>44113</v>
      </c>
      <c r="C76" t="s">
        <v>19</v>
      </c>
      <c r="D76" s="1">
        <v>25</v>
      </c>
      <c r="E76" t="str">
        <f>IF(Tableau1[[#This Row],[Ref Art.]]="","",INDEX(Données!$J$3:$S$35,MATCH(Tableau1[[#This Row],[Ref Art.]],Données!$J$3:$J$35,0),5))</f>
        <v>Article 9 Format 1</v>
      </c>
      <c r="G76" s="14">
        <v>95</v>
      </c>
      <c r="H7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76" s="4">
        <f>IFERROR(Tableau1[[#This Row],[PU]]*Tableau1[[#This Row],[Qté ]],"")</f>
        <v>95</v>
      </c>
      <c r="J76" s="21">
        <f>IFERROR(INDEX(Données!$J$3:$S$35,MATCH(Tableau1[[#This Row],[Articles]],Données!$N$3:$N$35,0),8)+SUMIFS(G$8:G76,E$8:E76,Tableau1[[#This Row],[Articles]],C$8:C76,"entrée")-SUMIFS(G$8:G76,E$8:E76,E76,C$8:C76,"sortie"),"")</f>
        <v>104</v>
      </c>
    </row>
    <row r="77" spans="1:10" x14ac:dyDescent="0.25">
      <c r="A77" s="1">
        <f>IF(Tableau1[[#This Row],[Date ]]="","",ROW()-7)</f>
        <v>70</v>
      </c>
      <c r="B77" s="37">
        <v>44113</v>
      </c>
      <c r="C77" t="s">
        <v>20</v>
      </c>
      <c r="D77" s="1">
        <v>1</v>
      </c>
      <c r="E77" t="str">
        <f>IF(Tableau1[[#This Row],[Ref Art.]]="","",INDEX(Données!$J$3:$S$35,MATCH(Tableau1[[#This Row],[Ref Art.]],Données!$J$3:$J$35,0),5))</f>
        <v>Article 1 Format 1</v>
      </c>
      <c r="G77" s="14">
        <v>15</v>
      </c>
      <c r="H7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7" s="4">
        <f>IFERROR(Tableau1[[#This Row],[PU]]*Tableau1[[#This Row],[Qté ]],"")</f>
        <v>30</v>
      </c>
      <c r="J77" s="21">
        <f>IFERROR(INDEX(Données!$J$3:$S$35,MATCH(Tableau1[[#This Row],[Articles]],Données!$N$3:$N$35,0),8)+SUMIFS(G$8:G77,E$8:E77,Tableau1[[#This Row],[Articles]],C$8:C77,"entrée")-SUMIFS(G$8:G77,E$8:E77,E77,C$8:C77,"sortie"),"")</f>
        <v>3</v>
      </c>
    </row>
    <row r="78" spans="1:10" x14ac:dyDescent="0.25">
      <c r="A78" s="1">
        <f>IF(Tableau1[[#This Row],[Date ]]="","",ROW()-7)</f>
        <v>71</v>
      </c>
      <c r="B78" s="37">
        <v>44113</v>
      </c>
      <c r="C78" t="s">
        <v>20</v>
      </c>
      <c r="D78" s="1">
        <v>4</v>
      </c>
      <c r="E78" t="str">
        <f>IF(Tableau1[[#This Row],[Ref Art.]]="","",INDEX(Données!$J$3:$S$35,MATCH(Tableau1[[#This Row],[Ref Art.]],Données!$J$3:$J$35,0),5))</f>
        <v>Article 2 Format 1</v>
      </c>
      <c r="G78" s="14">
        <v>15</v>
      </c>
      <c r="H7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8" s="4">
        <f>IFERROR(Tableau1[[#This Row],[PU]]*Tableau1[[#This Row],[Qté ]],"")</f>
        <v>30</v>
      </c>
      <c r="J78" s="21">
        <f>IFERROR(INDEX(Données!$J$3:$S$35,MATCH(Tableau1[[#This Row],[Articles]],Données!$N$3:$N$35,0),8)+SUMIFS(G$8:G78,E$8:E78,Tableau1[[#This Row],[Articles]],C$8:C78,"entrée")-SUMIFS(G$8:G78,E$8:E78,E78,C$8:C78,"sortie"),"")</f>
        <v>81</v>
      </c>
    </row>
    <row r="79" spans="1:10" x14ac:dyDescent="0.25">
      <c r="A79" s="1">
        <f>IF(Tableau1[[#This Row],[Date ]]="","",ROW()-7)</f>
        <v>72</v>
      </c>
      <c r="B79" s="37">
        <v>44113</v>
      </c>
      <c r="C79" t="s">
        <v>20</v>
      </c>
      <c r="D79" s="1">
        <v>5</v>
      </c>
      <c r="E79" t="str">
        <f>IF(Tableau1[[#This Row],[Ref Art.]]="","",INDEX(Données!$J$3:$S$35,MATCH(Tableau1[[#This Row],[Ref Art.]],Données!$J$3:$J$35,0),5))</f>
        <v>Article 2 Format 2</v>
      </c>
      <c r="G79" s="14">
        <v>4</v>
      </c>
      <c r="H7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79" s="4">
        <f>IFERROR(Tableau1[[#This Row],[PU]]*Tableau1[[#This Row],[Qté ]],"")</f>
        <v>8</v>
      </c>
      <c r="J79" s="21">
        <f>IFERROR(INDEX(Données!$J$3:$S$35,MATCH(Tableau1[[#This Row],[Articles]],Données!$N$3:$N$35,0),8)+SUMIFS(G$8:G79,E$8:E79,Tableau1[[#This Row],[Articles]],C$8:C79,"entrée")-SUMIFS(G$8:G79,E$8:E79,E79,C$8:C79,"sortie"),"")</f>
        <v>23</v>
      </c>
    </row>
    <row r="80" spans="1:10" x14ac:dyDescent="0.25">
      <c r="A80" s="1">
        <f>IF(Tableau1[[#This Row],[Date ]]="","",ROW()-7)</f>
        <v>73</v>
      </c>
      <c r="B80" s="37">
        <v>44113</v>
      </c>
      <c r="C80" t="s">
        <v>20</v>
      </c>
      <c r="D80" s="1">
        <v>7</v>
      </c>
      <c r="E80" t="str">
        <f>IF(Tableau1[[#This Row],[Ref Art.]]="","",INDEX(Données!$J$3:$S$35,MATCH(Tableau1[[#This Row],[Ref Art.]],Données!$J$3:$J$35,0),5))</f>
        <v>Article 3 Format 1</v>
      </c>
      <c r="G80" s="14">
        <v>9</v>
      </c>
      <c r="H8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0" s="4">
        <f>IFERROR(Tableau1[[#This Row],[PU]]*Tableau1[[#This Row],[Qté ]],"")</f>
        <v>18</v>
      </c>
      <c r="J80" s="21">
        <f>IFERROR(INDEX(Données!$J$3:$S$35,MATCH(Tableau1[[#This Row],[Articles]],Données!$N$3:$N$35,0),8)+SUMIFS(G$8:G80,E$8:E80,Tableau1[[#This Row],[Articles]],C$8:C80,"entrée")-SUMIFS(G$8:G80,E$8:E80,E80,C$8:C80,"sortie"),"")</f>
        <v>119</v>
      </c>
    </row>
    <row r="81" spans="1:10" x14ac:dyDescent="0.25">
      <c r="A81" s="1">
        <f>IF(Tableau1[[#This Row],[Date ]]="","",ROW()-7)</f>
        <v>74</v>
      </c>
      <c r="B81" s="37">
        <v>44113</v>
      </c>
      <c r="C81" t="s">
        <v>20</v>
      </c>
      <c r="D81" s="1">
        <v>8</v>
      </c>
      <c r="E81" t="str">
        <f>IF(Tableau1[[#This Row],[Ref Art.]]="","",INDEX(Données!$J$3:$S$35,MATCH(Tableau1[[#This Row],[Ref Art.]],Données!$J$3:$J$35,0),5))</f>
        <v>Article 3 Format 2</v>
      </c>
      <c r="G81" s="14">
        <v>14</v>
      </c>
      <c r="H8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1" s="4">
        <f>IFERROR(Tableau1[[#This Row],[PU]]*Tableau1[[#This Row],[Qté ]],"")</f>
        <v>28</v>
      </c>
      <c r="J81" s="21">
        <f>IFERROR(INDEX(Données!$J$3:$S$35,MATCH(Tableau1[[#This Row],[Articles]],Données!$N$3:$N$35,0),8)+SUMIFS(G$8:G81,E$8:E81,Tableau1[[#This Row],[Articles]],C$8:C81,"entrée")-SUMIFS(G$8:G81,E$8:E81,E81,C$8:C81,"sortie"),"")</f>
        <v>59</v>
      </c>
    </row>
    <row r="82" spans="1:10" x14ac:dyDescent="0.25">
      <c r="A82" s="1">
        <f>IF(Tableau1[[#This Row],[Date ]]="","",ROW()-7)</f>
        <v>75</v>
      </c>
      <c r="B82" s="37">
        <v>44113</v>
      </c>
      <c r="C82" t="s">
        <v>20</v>
      </c>
      <c r="D82" s="1">
        <v>25</v>
      </c>
      <c r="E82" t="str">
        <f>IF(Tableau1[[#This Row],[Ref Art.]]="","",INDEX(Données!$J$3:$S$35,MATCH(Tableau1[[#This Row],[Ref Art.]],Données!$J$3:$J$35,0),5))</f>
        <v>Article 9 Format 1</v>
      </c>
      <c r="G82" s="14">
        <v>10</v>
      </c>
      <c r="H8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2" s="4">
        <f>IFERROR(Tableau1[[#This Row],[PU]]*Tableau1[[#This Row],[Qté ]],"")</f>
        <v>20</v>
      </c>
      <c r="J82" s="21">
        <f>IFERROR(INDEX(Données!$J$3:$S$35,MATCH(Tableau1[[#This Row],[Articles]],Données!$N$3:$N$35,0),8)+SUMIFS(G$8:G82,E$8:E82,Tableau1[[#This Row],[Articles]],C$8:C82,"entrée")-SUMIFS(G$8:G82,E$8:E82,E82,C$8:C82,"sortie"),"")</f>
        <v>94</v>
      </c>
    </row>
    <row r="83" spans="1:10" x14ac:dyDescent="0.25">
      <c r="A83" s="1">
        <f>IF(Tableau1[[#This Row],[Date ]]="","",ROW()-7)</f>
        <v>76</v>
      </c>
      <c r="B83" s="37">
        <v>44114</v>
      </c>
      <c r="C83" t="s">
        <v>19</v>
      </c>
      <c r="D83" s="1">
        <v>1</v>
      </c>
      <c r="E83" t="str">
        <f>IF(Tableau1[[#This Row],[Ref Art.]]="","",INDEX(Données!$J$3:$S$35,MATCH(Tableau1[[#This Row],[Ref Art.]],Données!$J$3:$J$35,0),5))</f>
        <v>Article 1 Format 1</v>
      </c>
      <c r="G83" s="14">
        <v>137</v>
      </c>
      <c r="H8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83" s="4">
        <f>IFERROR(Tableau1[[#This Row],[PU]]*Tableau1[[#This Row],[Qté ]],"")</f>
        <v>137</v>
      </c>
      <c r="J83" s="21">
        <f>IFERROR(INDEX(Données!$J$3:$S$35,MATCH(Tableau1[[#This Row],[Articles]],Données!$N$3:$N$35,0),8)+SUMIFS(G$8:G83,E$8:E83,Tableau1[[#This Row],[Articles]],C$8:C83,"entrée")-SUMIFS(G$8:G83,E$8:E83,E83,C$8:C83,"sortie"),"")</f>
        <v>140</v>
      </c>
    </row>
    <row r="84" spans="1:10" x14ac:dyDescent="0.25">
      <c r="A84" s="1">
        <f>IF(Tableau1[[#This Row],[Date ]]="","",ROW()-7)</f>
        <v>77</v>
      </c>
      <c r="B84" s="37">
        <v>44114</v>
      </c>
      <c r="C84" t="s">
        <v>19</v>
      </c>
      <c r="D84" s="1">
        <v>4</v>
      </c>
      <c r="E84" t="str">
        <f>IF(Tableau1[[#This Row],[Ref Art.]]="","",INDEX(Données!$J$3:$S$35,MATCH(Tableau1[[#This Row],[Ref Art.]],Données!$J$3:$J$35,0),5))</f>
        <v>Article 2 Format 1</v>
      </c>
      <c r="G84" s="14">
        <v>35</v>
      </c>
      <c r="H8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84" s="4">
        <f>IFERROR(Tableau1[[#This Row],[PU]]*Tableau1[[#This Row],[Qté ]],"")</f>
        <v>35</v>
      </c>
      <c r="J84" s="21">
        <f>IFERROR(INDEX(Données!$J$3:$S$35,MATCH(Tableau1[[#This Row],[Articles]],Données!$N$3:$N$35,0),8)+SUMIFS(G$8:G84,E$8:E84,Tableau1[[#This Row],[Articles]],C$8:C84,"entrée")-SUMIFS(G$8:G84,E$8:E84,E84,C$8:C84,"sortie"),"")</f>
        <v>116</v>
      </c>
    </row>
    <row r="85" spans="1:10" x14ac:dyDescent="0.25">
      <c r="A85" s="1">
        <f>IF(Tableau1[[#This Row],[Date ]]="","",ROW()-7)</f>
        <v>78</v>
      </c>
      <c r="B85" s="37">
        <v>44115</v>
      </c>
      <c r="C85" t="s">
        <v>20</v>
      </c>
      <c r="D85" s="1">
        <v>1</v>
      </c>
      <c r="E85" t="str">
        <f>IF(Tableau1[[#This Row],[Ref Art.]]="","",INDEX(Données!$J$3:$S$35,MATCH(Tableau1[[#This Row],[Ref Art.]],Données!$J$3:$J$35,0),5))</f>
        <v>Article 1 Format 1</v>
      </c>
      <c r="G85" s="14">
        <v>21</v>
      </c>
      <c r="H8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5" s="4">
        <f>IFERROR(Tableau1[[#This Row],[PU]]*Tableau1[[#This Row],[Qté ]],"")</f>
        <v>42</v>
      </c>
      <c r="J85" s="21">
        <f>IFERROR(INDEX(Données!$J$3:$S$35,MATCH(Tableau1[[#This Row],[Articles]],Données!$N$3:$N$35,0),8)+SUMIFS(G$8:G85,E$8:E85,Tableau1[[#This Row],[Articles]],C$8:C85,"entrée")-SUMIFS(G$8:G85,E$8:E85,E85,C$8:C85,"sortie"),"")</f>
        <v>119</v>
      </c>
    </row>
    <row r="86" spans="1:10" x14ac:dyDescent="0.25">
      <c r="A86" s="1">
        <f>IF(Tableau1[[#This Row],[Date ]]="","",ROW()-7)</f>
        <v>79</v>
      </c>
      <c r="B86" s="37">
        <v>44115</v>
      </c>
      <c r="C86" t="s">
        <v>20</v>
      </c>
      <c r="D86" s="1">
        <v>4</v>
      </c>
      <c r="E86" t="str">
        <f>IF(Tableau1[[#This Row],[Ref Art.]]="","",INDEX(Données!$J$3:$S$35,MATCH(Tableau1[[#This Row],[Ref Art.]],Données!$J$3:$J$35,0),5))</f>
        <v>Article 2 Format 1</v>
      </c>
      <c r="G86" s="14">
        <v>14</v>
      </c>
      <c r="H8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6" s="4">
        <f>IFERROR(Tableau1[[#This Row],[PU]]*Tableau1[[#This Row],[Qté ]],"")</f>
        <v>28</v>
      </c>
      <c r="J86" s="21">
        <f>IFERROR(INDEX(Données!$J$3:$S$35,MATCH(Tableau1[[#This Row],[Articles]],Données!$N$3:$N$35,0),8)+SUMIFS(G$8:G86,E$8:E86,Tableau1[[#This Row],[Articles]],C$8:C86,"entrée")-SUMIFS(G$8:G86,E$8:E86,E86,C$8:C86,"sortie"),"")</f>
        <v>102</v>
      </c>
    </row>
    <row r="87" spans="1:10" x14ac:dyDescent="0.25">
      <c r="A87" s="1">
        <f>IF(Tableau1[[#This Row],[Date ]]="","",ROW()-7)</f>
        <v>80</v>
      </c>
      <c r="B87" s="37">
        <v>44115</v>
      </c>
      <c r="C87" t="s">
        <v>20</v>
      </c>
      <c r="D87" s="1">
        <v>7</v>
      </c>
      <c r="E87" t="str">
        <f>IF(Tableau1[[#This Row],[Ref Art.]]="","",INDEX(Données!$J$3:$S$35,MATCH(Tableau1[[#This Row],[Ref Art.]],Données!$J$3:$J$35,0),5))</f>
        <v>Article 3 Format 1</v>
      </c>
      <c r="G87" s="14">
        <v>10</v>
      </c>
      <c r="H8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7" s="4">
        <f>IFERROR(Tableau1[[#This Row],[PU]]*Tableau1[[#This Row],[Qté ]],"")</f>
        <v>20</v>
      </c>
      <c r="J87" s="21">
        <f>IFERROR(INDEX(Données!$J$3:$S$35,MATCH(Tableau1[[#This Row],[Articles]],Données!$N$3:$N$35,0),8)+SUMIFS(G$8:G87,E$8:E87,Tableau1[[#This Row],[Articles]],C$8:C87,"entrée")-SUMIFS(G$8:G87,E$8:E87,E87,C$8:C87,"sortie"),"")</f>
        <v>109</v>
      </c>
    </row>
    <row r="88" spans="1:10" x14ac:dyDescent="0.25">
      <c r="A88" s="1">
        <f>IF(Tableau1[[#This Row],[Date ]]="","",ROW()-7)</f>
        <v>81</v>
      </c>
      <c r="B88" s="37">
        <v>44115</v>
      </c>
      <c r="C88" t="s">
        <v>20</v>
      </c>
      <c r="D88" s="1">
        <v>8</v>
      </c>
      <c r="E88" t="str">
        <f>IF(Tableau1[[#This Row],[Ref Art.]]="","",INDEX(Données!$J$3:$S$35,MATCH(Tableau1[[#This Row],[Ref Art.]],Données!$J$3:$J$35,0),5))</f>
        <v>Article 3 Format 2</v>
      </c>
      <c r="G88" s="14">
        <v>10</v>
      </c>
      <c r="H8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8" s="4">
        <f>IFERROR(Tableau1[[#This Row],[PU]]*Tableau1[[#This Row],[Qté ]],"")</f>
        <v>20</v>
      </c>
      <c r="J88" s="21">
        <f>IFERROR(INDEX(Données!$J$3:$S$35,MATCH(Tableau1[[#This Row],[Articles]],Données!$N$3:$N$35,0),8)+SUMIFS(G$8:G88,E$8:E88,Tableau1[[#This Row],[Articles]],C$8:C88,"entrée")-SUMIFS(G$8:G88,E$8:E88,E88,C$8:C88,"sortie"),"")</f>
        <v>49</v>
      </c>
    </row>
    <row r="89" spans="1:10" x14ac:dyDescent="0.25">
      <c r="A89" s="1">
        <f>IF(Tableau1[[#This Row],[Date ]]="","",ROW()-7)</f>
        <v>82</v>
      </c>
      <c r="B89" s="37">
        <v>44115</v>
      </c>
      <c r="C89" t="s">
        <v>20</v>
      </c>
      <c r="D89" s="1">
        <v>25</v>
      </c>
      <c r="E89" t="str">
        <f>IF(Tableau1[[#This Row],[Ref Art.]]="","",INDEX(Données!$J$3:$S$35,MATCH(Tableau1[[#This Row],[Ref Art.]],Données!$J$3:$J$35,0),5))</f>
        <v>Article 9 Format 1</v>
      </c>
      <c r="G89" s="14">
        <v>12</v>
      </c>
      <c r="H8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89" s="4">
        <f>IFERROR(Tableau1[[#This Row],[PU]]*Tableau1[[#This Row],[Qté ]],"")</f>
        <v>24</v>
      </c>
      <c r="J89" s="21">
        <f>IFERROR(INDEX(Données!$J$3:$S$35,MATCH(Tableau1[[#This Row],[Articles]],Données!$N$3:$N$35,0),8)+SUMIFS(G$8:G89,E$8:E89,Tableau1[[#This Row],[Articles]],C$8:C89,"entrée")-SUMIFS(G$8:G89,E$8:E89,E89,C$8:C89,"sortie"),"")</f>
        <v>82</v>
      </c>
    </row>
    <row r="90" spans="1:10" x14ac:dyDescent="0.25">
      <c r="A90" s="1">
        <f>IF(Tableau1[[#This Row],[Date ]]="","",ROW()-7)</f>
        <v>83</v>
      </c>
      <c r="B90" s="37">
        <v>44116</v>
      </c>
      <c r="C90" t="s">
        <v>19</v>
      </c>
      <c r="D90" s="1">
        <v>2</v>
      </c>
      <c r="E90" t="str">
        <f>IF(Tableau1[[#This Row],[Ref Art.]]="","",INDEX(Données!$J$3:$S$35,MATCH(Tableau1[[#This Row],[Ref Art.]],Données!$J$3:$J$35,0),5))</f>
        <v>Article 1 Format 2</v>
      </c>
      <c r="G90" s="14">
        <v>30</v>
      </c>
      <c r="H9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90" s="4">
        <f>IFERROR(Tableau1[[#This Row],[PU]]*Tableau1[[#This Row],[Qté ]],"")</f>
        <v>30</v>
      </c>
      <c r="J90" s="21">
        <f>IFERROR(INDEX(Données!$J$3:$S$35,MATCH(Tableau1[[#This Row],[Articles]],Données!$N$3:$N$35,0),8)+SUMIFS(G$8:G90,E$8:E90,Tableau1[[#This Row],[Articles]],C$8:C90,"entrée")-SUMIFS(G$8:G90,E$8:E90,E90,C$8:C90,"sortie"),"")</f>
        <v>60</v>
      </c>
    </row>
    <row r="91" spans="1:10" x14ac:dyDescent="0.25">
      <c r="A91" s="1">
        <f>IF(Tableau1[[#This Row],[Date ]]="","",ROW()-7)</f>
        <v>84</v>
      </c>
      <c r="B91" s="37">
        <v>44116</v>
      </c>
      <c r="C91" t="s">
        <v>20</v>
      </c>
      <c r="D91" s="1">
        <v>1</v>
      </c>
      <c r="E91" t="str">
        <f>IF(Tableau1[[#This Row],[Ref Art.]]="","",INDEX(Données!$J$3:$S$35,MATCH(Tableau1[[#This Row],[Ref Art.]],Données!$J$3:$J$35,0),5))</f>
        <v>Article 1 Format 1</v>
      </c>
      <c r="G91" s="14">
        <v>28</v>
      </c>
      <c r="H9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1" s="4">
        <f>IFERROR(Tableau1[[#This Row],[PU]]*Tableau1[[#This Row],[Qté ]],"")</f>
        <v>56</v>
      </c>
      <c r="J91" s="21">
        <f>IFERROR(INDEX(Données!$J$3:$S$35,MATCH(Tableau1[[#This Row],[Articles]],Données!$N$3:$N$35,0),8)+SUMIFS(G$8:G91,E$8:E91,Tableau1[[#This Row],[Articles]],C$8:C91,"entrée")-SUMIFS(G$8:G91,E$8:E91,E91,C$8:C91,"sortie"),"")</f>
        <v>91</v>
      </c>
    </row>
    <row r="92" spans="1:10" x14ac:dyDescent="0.25">
      <c r="A92" s="1">
        <f>IF(Tableau1[[#This Row],[Date ]]="","",ROW()-7)</f>
        <v>85</v>
      </c>
      <c r="B92" s="37">
        <v>44116</v>
      </c>
      <c r="C92" t="s">
        <v>20</v>
      </c>
      <c r="D92" s="1">
        <v>2</v>
      </c>
      <c r="E92" t="str">
        <f>IF(Tableau1[[#This Row],[Ref Art.]]="","",INDEX(Données!$J$3:$S$35,MATCH(Tableau1[[#This Row],[Ref Art.]],Données!$J$3:$J$35,0),5))</f>
        <v>Article 1 Format 2</v>
      </c>
      <c r="G92" s="14">
        <v>3</v>
      </c>
      <c r="H9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2" s="4">
        <f>IFERROR(Tableau1[[#This Row],[PU]]*Tableau1[[#This Row],[Qté ]],"")</f>
        <v>6</v>
      </c>
      <c r="J92" s="21">
        <f>IFERROR(INDEX(Données!$J$3:$S$35,MATCH(Tableau1[[#This Row],[Articles]],Données!$N$3:$N$35,0),8)+SUMIFS(G$8:G92,E$8:E92,Tableau1[[#This Row],[Articles]],C$8:C92,"entrée")-SUMIFS(G$8:G92,E$8:E92,E92,C$8:C92,"sortie"),"")</f>
        <v>57</v>
      </c>
    </row>
    <row r="93" spans="1:10" x14ac:dyDescent="0.25">
      <c r="A93" s="1">
        <f>IF(Tableau1[[#This Row],[Date ]]="","",ROW()-7)</f>
        <v>86</v>
      </c>
      <c r="B93" s="37">
        <v>44116</v>
      </c>
      <c r="C93" t="s">
        <v>20</v>
      </c>
      <c r="D93" s="1">
        <v>4</v>
      </c>
      <c r="E93" t="str">
        <f>IF(Tableau1[[#This Row],[Ref Art.]]="","",INDEX(Données!$J$3:$S$35,MATCH(Tableau1[[#This Row],[Ref Art.]],Données!$J$3:$J$35,0),5))</f>
        <v>Article 2 Format 1</v>
      </c>
      <c r="G93" s="14">
        <v>13</v>
      </c>
      <c r="H9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3" s="4">
        <f>IFERROR(Tableau1[[#This Row],[PU]]*Tableau1[[#This Row],[Qté ]],"")</f>
        <v>26</v>
      </c>
      <c r="J93" s="21">
        <f>IFERROR(INDEX(Données!$J$3:$S$35,MATCH(Tableau1[[#This Row],[Articles]],Données!$N$3:$N$35,0),8)+SUMIFS(G$8:G93,E$8:E93,Tableau1[[#This Row],[Articles]],C$8:C93,"entrée")-SUMIFS(G$8:G93,E$8:E93,E93,C$8:C93,"sortie"),"")</f>
        <v>89</v>
      </c>
    </row>
    <row r="94" spans="1:10" x14ac:dyDescent="0.25">
      <c r="A94" s="1">
        <f>IF(Tableau1[[#This Row],[Date ]]="","",ROW()-7)</f>
        <v>87</v>
      </c>
      <c r="B94" s="37">
        <v>44116</v>
      </c>
      <c r="C94" t="s">
        <v>20</v>
      </c>
      <c r="D94" s="1">
        <v>5</v>
      </c>
      <c r="E94" t="str">
        <f>IF(Tableau1[[#This Row],[Ref Art.]]="","",INDEX(Données!$J$3:$S$35,MATCH(Tableau1[[#This Row],[Ref Art.]],Données!$J$3:$J$35,0),5))</f>
        <v>Article 2 Format 2</v>
      </c>
      <c r="G94" s="14">
        <v>2</v>
      </c>
      <c r="H9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4" s="4">
        <f>IFERROR(Tableau1[[#This Row],[PU]]*Tableau1[[#This Row],[Qté ]],"")</f>
        <v>4</v>
      </c>
      <c r="J94" s="21">
        <f>IFERROR(INDEX(Données!$J$3:$S$35,MATCH(Tableau1[[#This Row],[Articles]],Données!$N$3:$N$35,0),8)+SUMIFS(G$8:G94,E$8:E94,Tableau1[[#This Row],[Articles]],C$8:C94,"entrée")-SUMIFS(G$8:G94,E$8:E94,E94,C$8:C94,"sortie"),"")</f>
        <v>21</v>
      </c>
    </row>
    <row r="95" spans="1:10" x14ac:dyDescent="0.25">
      <c r="A95" s="1">
        <f>IF(Tableau1[[#This Row],[Date ]]="","",ROW()-7)</f>
        <v>88</v>
      </c>
      <c r="B95" s="37">
        <v>44116</v>
      </c>
      <c r="C95" t="s">
        <v>20</v>
      </c>
      <c r="D95" s="1">
        <v>7</v>
      </c>
      <c r="E95" t="str">
        <f>IF(Tableau1[[#This Row],[Ref Art.]]="","",INDEX(Données!$J$3:$S$35,MATCH(Tableau1[[#This Row],[Ref Art.]],Données!$J$3:$J$35,0),5))</f>
        <v>Article 3 Format 1</v>
      </c>
      <c r="G95" s="14">
        <v>13</v>
      </c>
      <c r="H9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5" s="4">
        <f>IFERROR(Tableau1[[#This Row],[PU]]*Tableau1[[#This Row],[Qté ]],"")</f>
        <v>26</v>
      </c>
      <c r="J95" s="21">
        <f>IFERROR(INDEX(Données!$J$3:$S$35,MATCH(Tableau1[[#This Row],[Articles]],Données!$N$3:$N$35,0),8)+SUMIFS(G$8:G95,E$8:E95,Tableau1[[#This Row],[Articles]],C$8:C95,"entrée")-SUMIFS(G$8:G95,E$8:E95,E95,C$8:C95,"sortie"),"")</f>
        <v>96</v>
      </c>
    </row>
    <row r="96" spans="1:10" x14ac:dyDescent="0.25">
      <c r="A96" s="1">
        <f>IF(Tableau1[[#This Row],[Date ]]="","",ROW()-7)</f>
        <v>89</v>
      </c>
      <c r="B96" s="37">
        <v>44116</v>
      </c>
      <c r="C96" t="s">
        <v>20</v>
      </c>
      <c r="D96" s="1">
        <v>8</v>
      </c>
      <c r="E96" t="str">
        <f>IF(Tableau1[[#This Row],[Ref Art.]]="","",INDEX(Données!$J$3:$S$35,MATCH(Tableau1[[#This Row],[Ref Art.]],Données!$J$3:$J$35,0),5))</f>
        <v>Article 3 Format 2</v>
      </c>
      <c r="G96" s="14">
        <v>7</v>
      </c>
      <c r="H9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6" s="4">
        <f>IFERROR(Tableau1[[#This Row],[PU]]*Tableau1[[#This Row],[Qté ]],"")</f>
        <v>14</v>
      </c>
      <c r="J96" s="21">
        <f>IFERROR(INDEX(Données!$J$3:$S$35,MATCH(Tableau1[[#This Row],[Articles]],Données!$N$3:$N$35,0),8)+SUMIFS(G$8:G96,E$8:E96,Tableau1[[#This Row],[Articles]],C$8:C96,"entrée")-SUMIFS(G$8:G96,E$8:E96,E96,C$8:C96,"sortie"),"")</f>
        <v>42</v>
      </c>
    </row>
    <row r="97" spans="1:10" x14ac:dyDescent="0.25">
      <c r="A97" s="1">
        <f>IF(Tableau1[[#This Row],[Date ]]="","",ROW()-7)</f>
        <v>90</v>
      </c>
      <c r="B97" s="37">
        <v>44116</v>
      </c>
      <c r="C97" t="s">
        <v>20</v>
      </c>
      <c r="D97" s="1">
        <v>25</v>
      </c>
      <c r="E97" t="str">
        <f>IF(Tableau1[[#This Row],[Ref Art.]]="","",INDEX(Données!$J$3:$S$35,MATCH(Tableau1[[#This Row],[Ref Art.]],Données!$J$3:$J$35,0),5))</f>
        <v>Article 9 Format 1</v>
      </c>
      <c r="G97" s="14">
        <v>6</v>
      </c>
      <c r="H9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7" s="4">
        <f>IFERROR(Tableau1[[#This Row],[PU]]*Tableau1[[#This Row],[Qté ]],"")</f>
        <v>12</v>
      </c>
      <c r="J97" s="21">
        <f>IFERROR(INDEX(Données!$J$3:$S$35,MATCH(Tableau1[[#This Row],[Articles]],Données!$N$3:$N$35,0),8)+SUMIFS(G$8:G97,E$8:E97,Tableau1[[#This Row],[Articles]],C$8:C97,"entrée")-SUMIFS(G$8:G97,E$8:E97,E97,C$8:C97,"sortie"),"")</f>
        <v>76</v>
      </c>
    </row>
    <row r="98" spans="1:10" x14ac:dyDescent="0.25">
      <c r="A98" s="1">
        <f>IF(Tableau1[[#This Row],[Date ]]="","",ROW()-7)</f>
        <v>91</v>
      </c>
      <c r="B98" s="37">
        <v>44117</v>
      </c>
      <c r="C98" t="s">
        <v>20</v>
      </c>
      <c r="D98" s="1">
        <v>1</v>
      </c>
      <c r="E98" t="str">
        <f>IF(Tableau1[[#This Row],[Ref Art.]]="","",INDEX(Données!$J$3:$S$35,MATCH(Tableau1[[#This Row],[Ref Art.]],Données!$J$3:$J$35,0),5))</f>
        <v>Article 1 Format 1</v>
      </c>
      <c r="G98" s="14">
        <v>13</v>
      </c>
      <c r="H9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8" s="4">
        <f>IFERROR(Tableau1[[#This Row],[PU]]*Tableau1[[#This Row],[Qté ]],"")</f>
        <v>26</v>
      </c>
      <c r="J98" s="21">
        <f>IFERROR(INDEX(Données!$J$3:$S$35,MATCH(Tableau1[[#This Row],[Articles]],Données!$N$3:$N$35,0),8)+SUMIFS(G$8:G98,E$8:E98,Tableau1[[#This Row],[Articles]],C$8:C98,"entrée")-SUMIFS(G$8:G98,E$8:E98,E98,C$8:C98,"sortie"),"")</f>
        <v>78</v>
      </c>
    </row>
    <row r="99" spans="1:10" x14ac:dyDescent="0.25">
      <c r="A99" s="1">
        <f>IF(Tableau1[[#This Row],[Date ]]="","",ROW()-7)</f>
        <v>92</v>
      </c>
      <c r="B99" s="37">
        <v>44117</v>
      </c>
      <c r="C99" t="s">
        <v>20</v>
      </c>
      <c r="D99" s="1">
        <v>2</v>
      </c>
      <c r="E99" t="str">
        <f>IF(Tableau1[[#This Row],[Ref Art.]]="","",INDEX(Données!$J$3:$S$35,MATCH(Tableau1[[#This Row],[Ref Art.]],Données!$J$3:$J$35,0),5))</f>
        <v>Article 1 Format 2</v>
      </c>
      <c r="G99" s="14">
        <v>4</v>
      </c>
      <c r="H9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99" s="4">
        <f>IFERROR(Tableau1[[#This Row],[PU]]*Tableau1[[#This Row],[Qté ]],"")</f>
        <v>8</v>
      </c>
      <c r="J99" s="21">
        <f>IFERROR(INDEX(Données!$J$3:$S$35,MATCH(Tableau1[[#This Row],[Articles]],Données!$N$3:$N$35,0),8)+SUMIFS(G$8:G99,E$8:E99,Tableau1[[#This Row],[Articles]],C$8:C99,"entrée")-SUMIFS(G$8:G99,E$8:E99,E99,C$8:C99,"sortie"),"")</f>
        <v>53</v>
      </c>
    </row>
    <row r="100" spans="1:10" x14ac:dyDescent="0.25">
      <c r="A100" s="1">
        <f>IF(Tableau1[[#This Row],[Date ]]="","",ROW()-7)</f>
        <v>93</v>
      </c>
      <c r="B100" s="37">
        <v>44117</v>
      </c>
      <c r="C100" t="s">
        <v>20</v>
      </c>
      <c r="D100" s="1">
        <v>4</v>
      </c>
      <c r="E100" t="str">
        <f>IF(Tableau1[[#This Row],[Ref Art.]]="","",INDEX(Données!$J$3:$S$35,MATCH(Tableau1[[#This Row],[Ref Art.]],Données!$J$3:$J$35,0),5))</f>
        <v>Article 2 Format 1</v>
      </c>
      <c r="G100" s="14">
        <v>7</v>
      </c>
      <c r="H10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0" s="4">
        <f>IFERROR(Tableau1[[#This Row],[PU]]*Tableau1[[#This Row],[Qté ]],"")</f>
        <v>14</v>
      </c>
      <c r="J100" s="21">
        <f>IFERROR(INDEX(Données!$J$3:$S$35,MATCH(Tableau1[[#This Row],[Articles]],Données!$N$3:$N$35,0),8)+SUMIFS(G$8:G100,E$8:E100,Tableau1[[#This Row],[Articles]],C$8:C100,"entrée")-SUMIFS(G$8:G100,E$8:E100,E100,C$8:C100,"sortie"),"")</f>
        <v>82</v>
      </c>
    </row>
    <row r="101" spans="1:10" x14ac:dyDescent="0.25">
      <c r="A101" s="1">
        <f>IF(Tableau1[[#This Row],[Date ]]="","",ROW()-7)</f>
        <v>94</v>
      </c>
      <c r="B101" s="37">
        <v>44117</v>
      </c>
      <c r="C101" t="s">
        <v>20</v>
      </c>
      <c r="D101" s="1">
        <v>5</v>
      </c>
      <c r="E101" t="str">
        <f>IF(Tableau1[[#This Row],[Ref Art.]]="","",INDEX(Données!$J$3:$S$35,MATCH(Tableau1[[#This Row],[Ref Art.]],Données!$J$3:$J$35,0),5))</f>
        <v>Article 2 Format 2</v>
      </c>
      <c r="G101" s="14">
        <v>5</v>
      </c>
      <c r="H10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1" s="4">
        <f>IFERROR(Tableau1[[#This Row],[PU]]*Tableau1[[#This Row],[Qté ]],"")</f>
        <v>10</v>
      </c>
      <c r="J101" s="21">
        <f>IFERROR(INDEX(Données!$J$3:$S$35,MATCH(Tableau1[[#This Row],[Articles]],Données!$N$3:$N$35,0),8)+SUMIFS(G$8:G101,E$8:E101,Tableau1[[#This Row],[Articles]],C$8:C101,"entrée")-SUMIFS(G$8:G101,E$8:E101,E101,C$8:C101,"sortie"),"")</f>
        <v>16</v>
      </c>
    </row>
    <row r="102" spans="1:10" x14ac:dyDescent="0.25">
      <c r="A102" s="1">
        <f>IF(Tableau1[[#This Row],[Date ]]="","",ROW()-7)</f>
        <v>95</v>
      </c>
      <c r="B102" s="37">
        <v>44117</v>
      </c>
      <c r="C102" t="s">
        <v>20</v>
      </c>
      <c r="D102" s="1">
        <v>7</v>
      </c>
      <c r="E102" t="str">
        <f>IF(Tableau1[[#This Row],[Ref Art.]]="","",INDEX(Données!$J$3:$S$35,MATCH(Tableau1[[#This Row],[Ref Art.]],Données!$J$3:$J$35,0),5))</f>
        <v>Article 3 Format 1</v>
      </c>
      <c r="G102" s="14">
        <v>5</v>
      </c>
      <c r="H10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2" s="4">
        <f>IFERROR(Tableau1[[#This Row],[PU]]*Tableau1[[#This Row],[Qté ]],"")</f>
        <v>10</v>
      </c>
      <c r="J102" s="21">
        <f>IFERROR(INDEX(Données!$J$3:$S$35,MATCH(Tableau1[[#This Row],[Articles]],Données!$N$3:$N$35,0),8)+SUMIFS(G$8:G102,E$8:E102,Tableau1[[#This Row],[Articles]],C$8:C102,"entrée")-SUMIFS(G$8:G102,E$8:E102,E102,C$8:C102,"sortie"),"")</f>
        <v>91</v>
      </c>
    </row>
    <row r="103" spans="1:10" x14ac:dyDescent="0.25">
      <c r="A103" s="1">
        <f>IF(Tableau1[[#This Row],[Date ]]="","",ROW()-7)</f>
        <v>96</v>
      </c>
      <c r="B103" s="37">
        <v>44117</v>
      </c>
      <c r="C103" t="s">
        <v>20</v>
      </c>
      <c r="D103" s="1">
        <v>8</v>
      </c>
      <c r="E103" t="str">
        <f>IF(Tableau1[[#This Row],[Ref Art.]]="","",INDEX(Données!$J$3:$S$35,MATCH(Tableau1[[#This Row],[Ref Art.]],Données!$J$3:$J$35,0),5))</f>
        <v>Article 3 Format 2</v>
      </c>
      <c r="G103" s="14">
        <v>4</v>
      </c>
      <c r="H10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3" s="4">
        <f>IFERROR(Tableau1[[#This Row],[PU]]*Tableau1[[#This Row],[Qté ]],"")</f>
        <v>8</v>
      </c>
      <c r="J103" s="21">
        <f>IFERROR(INDEX(Données!$J$3:$S$35,MATCH(Tableau1[[#This Row],[Articles]],Données!$N$3:$N$35,0),8)+SUMIFS(G$8:G103,E$8:E103,Tableau1[[#This Row],[Articles]],C$8:C103,"entrée")-SUMIFS(G$8:G103,E$8:E103,E103,C$8:C103,"sortie"),"")</f>
        <v>38</v>
      </c>
    </row>
    <row r="104" spans="1:10" x14ac:dyDescent="0.25">
      <c r="A104" s="1">
        <f>IF(Tableau1[[#This Row],[Date ]]="","",ROW()-7)</f>
        <v>97</v>
      </c>
      <c r="B104" s="37">
        <v>44117</v>
      </c>
      <c r="C104" t="s">
        <v>20</v>
      </c>
      <c r="D104" s="1">
        <v>25</v>
      </c>
      <c r="E104" t="str">
        <f>IF(Tableau1[[#This Row],[Ref Art.]]="","",INDEX(Données!$J$3:$S$35,MATCH(Tableau1[[#This Row],[Ref Art.]],Données!$J$3:$J$35,0),5))</f>
        <v>Article 9 Format 1</v>
      </c>
      <c r="G104" s="14">
        <v>9</v>
      </c>
      <c r="H10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4" s="4">
        <f>IFERROR(Tableau1[[#This Row],[PU]]*Tableau1[[#This Row],[Qté ]],"")</f>
        <v>18</v>
      </c>
      <c r="J104" s="21">
        <f>IFERROR(INDEX(Données!$J$3:$S$35,MATCH(Tableau1[[#This Row],[Articles]],Données!$N$3:$N$35,0),8)+SUMIFS(G$8:G104,E$8:E104,Tableau1[[#This Row],[Articles]],C$8:C104,"entrée")-SUMIFS(G$8:G104,E$8:E104,E104,C$8:C104,"sortie"),"")</f>
        <v>67</v>
      </c>
    </row>
    <row r="105" spans="1:10" x14ac:dyDescent="0.25">
      <c r="A105" s="1">
        <f>IF(Tableau1[[#This Row],[Date ]]="","",ROW()-7)</f>
        <v>98</v>
      </c>
      <c r="B105" s="37">
        <v>44118</v>
      </c>
      <c r="C105" t="s">
        <v>19</v>
      </c>
      <c r="D105" s="1">
        <v>4</v>
      </c>
      <c r="E105" t="str">
        <f>IF(Tableau1[[#This Row],[Ref Art.]]="","",INDEX(Données!$J$3:$S$35,MATCH(Tableau1[[#This Row],[Ref Art.]],Données!$J$3:$J$35,0),5))</f>
        <v>Article 2 Format 1</v>
      </c>
      <c r="G105" s="14">
        <v>37</v>
      </c>
      <c r="H10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05" s="4">
        <f>IFERROR(Tableau1[[#This Row],[PU]]*Tableau1[[#This Row],[Qté ]],"")</f>
        <v>37</v>
      </c>
      <c r="J105" s="21">
        <f>IFERROR(INDEX(Données!$J$3:$S$35,MATCH(Tableau1[[#This Row],[Articles]],Données!$N$3:$N$35,0),8)+SUMIFS(G$8:G105,E$8:E105,Tableau1[[#This Row],[Articles]],C$8:C105,"entrée")-SUMIFS(G$8:G105,E$8:E105,E105,C$8:C105,"sortie"),"")</f>
        <v>119</v>
      </c>
    </row>
    <row r="106" spans="1:10" x14ac:dyDescent="0.25">
      <c r="A106" s="1">
        <f>IF(Tableau1[[#This Row],[Date ]]="","",ROW()-7)</f>
        <v>99</v>
      </c>
      <c r="B106" s="37">
        <v>44118</v>
      </c>
      <c r="C106" t="s">
        <v>19</v>
      </c>
      <c r="D106" s="1">
        <v>5</v>
      </c>
      <c r="E106" t="str">
        <f>IF(Tableau1[[#This Row],[Ref Art.]]="","",INDEX(Données!$J$3:$S$35,MATCH(Tableau1[[#This Row],[Ref Art.]],Données!$J$3:$J$35,0),5))</f>
        <v>Article 2 Format 2</v>
      </c>
      <c r="G106" s="14">
        <v>17</v>
      </c>
      <c r="H10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06" s="4">
        <f>IFERROR(Tableau1[[#This Row],[PU]]*Tableau1[[#This Row],[Qté ]],"")</f>
        <v>17</v>
      </c>
      <c r="J106" s="21">
        <f>IFERROR(INDEX(Données!$J$3:$S$35,MATCH(Tableau1[[#This Row],[Articles]],Données!$N$3:$N$35,0),8)+SUMIFS(G$8:G106,E$8:E106,Tableau1[[#This Row],[Articles]],C$8:C106,"entrée")-SUMIFS(G$8:G106,E$8:E106,E106,C$8:C106,"sortie"),"")</f>
        <v>33</v>
      </c>
    </row>
    <row r="107" spans="1:10" x14ac:dyDescent="0.25">
      <c r="A107" s="1">
        <f>IF(Tableau1[[#This Row],[Date ]]="","",ROW()-7)</f>
        <v>100</v>
      </c>
      <c r="B107" s="37">
        <v>44118</v>
      </c>
      <c r="C107" t="s">
        <v>20</v>
      </c>
      <c r="D107" s="1">
        <v>1</v>
      </c>
      <c r="E107" t="str">
        <f>IF(Tableau1[[#This Row],[Ref Art.]]="","",INDEX(Données!$J$3:$S$35,MATCH(Tableau1[[#This Row],[Ref Art.]],Données!$J$3:$J$35,0),5))</f>
        <v>Article 1 Format 1</v>
      </c>
      <c r="G107" s="14">
        <v>13</v>
      </c>
      <c r="H10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7" s="4">
        <f>IFERROR(Tableau1[[#This Row],[PU]]*Tableau1[[#This Row],[Qté ]],"")</f>
        <v>26</v>
      </c>
      <c r="J107" s="21">
        <f>IFERROR(INDEX(Données!$J$3:$S$35,MATCH(Tableau1[[#This Row],[Articles]],Données!$N$3:$N$35,0),8)+SUMIFS(G$8:G107,E$8:E107,Tableau1[[#This Row],[Articles]],C$8:C107,"entrée")-SUMIFS(G$8:G107,E$8:E107,E107,C$8:C107,"sortie"),"")</f>
        <v>65</v>
      </c>
    </row>
    <row r="108" spans="1:10" x14ac:dyDescent="0.25">
      <c r="A108" s="1">
        <f>IF(Tableau1[[#This Row],[Date ]]="","",ROW()-7)</f>
        <v>101</v>
      </c>
      <c r="B108" s="37">
        <v>44118</v>
      </c>
      <c r="C108" t="s">
        <v>20</v>
      </c>
      <c r="D108" s="1">
        <v>2</v>
      </c>
      <c r="E108" t="str">
        <f>IF(Tableau1[[#This Row],[Ref Art.]]="","",INDEX(Données!$J$3:$S$35,MATCH(Tableau1[[#This Row],[Ref Art.]],Données!$J$3:$J$35,0),5))</f>
        <v>Article 1 Format 2</v>
      </c>
      <c r="G108" s="14">
        <v>2</v>
      </c>
      <c r="H10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8" s="4">
        <f>IFERROR(Tableau1[[#This Row],[PU]]*Tableau1[[#This Row],[Qté ]],"")</f>
        <v>4</v>
      </c>
      <c r="J108" s="21">
        <f>IFERROR(INDEX(Données!$J$3:$S$35,MATCH(Tableau1[[#This Row],[Articles]],Données!$N$3:$N$35,0),8)+SUMIFS(G$8:G108,E$8:E108,Tableau1[[#This Row],[Articles]],C$8:C108,"entrée")-SUMIFS(G$8:G108,E$8:E108,E108,C$8:C108,"sortie"),"")</f>
        <v>51</v>
      </c>
    </row>
    <row r="109" spans="1:10" x14ac:dyDescent="0.25">
      <c r="A109" s="1">
        <f>IF(Tableau1[[#This Row],[Date ]]="","",ROW()-7)</f>
        <v>102</v>
      </c>
      <c r="B109" s="37">
        <v>44118</v>
      </c>
      <c r="C109" t="s">
        <v>20</v>
      </c>
      <c r="D109" s="1">
        <v>4</v>
      </c>
      <c r="E109" t="str">
        <f>IF(Tableau1[[#This Row],[Ref Art.]]="","",INDEX(Données!$J$3:$S$35,MATCH(Tableau1[[#This Row],[Ref Art.]],Données!$J$3:$J$35,0),5))</f>
        <v>Article 2 Format 1</v>
      </c>
      <c r="G109" s="14">
        <v>17</v>
      </c>
      <c r="H10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09" s="4">
        <f>IFERROR(Tableau1[[#This Row],[PU]]*Tableau1[[#This Row],[Qté ]],"")</f>
        <v>34</v>
      </c>
      <c r="J109" s="21">
        <f>IFERROR(INDEX(Données!$J$3:$S$35,MATCH(Tableau1[[#This Row],[Articles]],Données!$N$3:$N$35,0),8)+SUMIFS(G$8:G109,E$8:E109,Tableau1[[#This Row],[Articles]],C$8:C109,"entrée")-SUMIFS(G$8:G109,E$8:E109,E109,C$8:C109,"sortie"),"")</f>
        <v>102</v>
      </c>
    </row>
    <row r="110" spans="1:10" x14ac:dyDescent="0.25">
      <c r="A110" s="1">
        <f>IF(Tableau1[[#This Row],[Date ]]="","",ROW()-7)</f>
        <v>103</v>
      </c>
      <c r="B110" s="37">
        <v>44118</v>
      </c>
      <c r="C110" t="s">
        <v>20</v>
      </c>
      <c r="D110" s="1">
        <v>5</v>
      </c>
      <c r="E110" t="str">
        <f>IF(Tableau1[[#This Row],[Ref Art.]]="","",INDEX(Données!$J$3:$S$35,MATCH(Tableau1[[#This Row],[Ref Art.]],Données!$J$3:$J$35,0),5))</f>
        <v>Article 2 Format 2</v>
      </c>
      <c r="G110" s="14">
        <v>1</v>
      </c>
      <c r="H11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0" s="4">
        <f>IFERROR(Tableau1[[#This Row],[PU]]*Tableau1[[#This Row],[Qté ]],"")</f>
        <v>2</v>
      </c>
      <c r="J110" s="21">
        <f>IFERROR(INDEX(Données!$J$3:$S$35,MATCH(Tableau1[[#This Row],[Articles]],Données!$N$3:$N$35,0),8)+SUMIFS(G$8:G110,E$8:E110,Tableau1[[#This Row],[Articles]],C$8:C110,"entrée")-SUMIFS(G$8:G110,E$8:E110,E110,C$8:C110,"sortie"),"")</f>
        <v>32</v>
      </c>
    </row>
    <row r="111" spans="1:10" x14ac:dyDescent="0.25">
      <c r="A111" s="1">
        <f>IF(Tableau1[[#This Row],[Date ]]="","",ROW()-7)</f>
        <v>104</v>
      </c>
      <c r="B111" s="37">
        <v>44118</v>
      </c>
      <c r="C111" t="s">
        <v>20</v>
      </c>
      <c r="D111" s="1">
        <v>7</v>
      </c>
      <c r="E111" t="str">
        <f>IF(Tableau1[[#This Row],[Ref Art.]]="","",INDEX(Données!$J$3:$S$35,MATCH(Tableau1[[#This Row],[Ref Art.]],Données!$J$3:$J$35,0),5))</f>
        <v>Article 3 Format 1</v>
      </c>
      <c r="G111" s="14">
        <v>10</v>
      </c>
      <c r="H11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1" s="4">
        <f>IFERROR(Tableau1[[#This Row],[PU]]*Tableau1[[#This Row],[Qté ]],"")</f>
        <v>20</v>
      </c>
      <c r="J111" s="21">
        <f>IFERROR(INDEX(Données!$J$3:$S$35,MATCH(Tableau1[[#This Row],[Articles]],Données!$N$3:$N$35,0),8)+SUMIFS(G$8:G111,E$8:E111,Tableau1[[#This Row],[Articles]],C$8:C111,"entrée")-SUMIFS(G$8:G111,E$8:E111,E111,C$8:C111,"sortie"),"")</f>
        <v>81</v>
      </c>
    </row>
    <row r="112" spans="1:10" x14ac:dyDescent="0.25">
      <c r="A112" s="1">
        <f>IF(Tableau1[[#This Row],[Date ]]="","",ROW()-7)</f>
        <v>105</v>
      </c>
      <c r="B112" s="37">
        <v>44118</v>
      </c>
      <c r="C112" t="s">
        <v>20</v>
      </c>
      <c r="D112" s="1">
        <v>8</v>
      </c>
      <c r="E112" t="str">
        <f>IF(Tableau1[[#This Row],[Ref Art.]]="","",INDEX(Données!$J$3:$S$35,MATCH(Tableau1[[#This Row],[Ref Art.]],Données!$J$3:$J$35,0),5))</f>
        <v>Article 3 Format 2</v>
      </c>
      <c r="G112" s="14">
        <v>9</v>
      </c>
      <c r="H11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2" s="4">
        <f>IFERROR(Tableau1[[#This Row],[PU]]*Tableau1[[#This Row],[Qté ]],"")</f>
        <v>18</v>
      </c>
      <c r="J112" s="21">
        <f>IFERROR(INDEX(Données!$J$3:$S$35,MATCH(Tableau1[[#This Row],[Articles]],Données!$N$3:$N$35,0),8)+SUMIFS(G$8:G112,E$8:E112,Tableau1[[#This Row],[Articles]],C$8:C112,"entrée")-SUMIFS(G$8:G112,E$8:E112,E112,C$8:C112,"sortie"),"")</f>
        <v>29</v>
      </c>
    </row>
    <row r="113" spans="1:10" x14ac:dyDescent="0.25">
      <c r="A113" s="1">
        <f>IF(Tableau1[[#This Row],[Date ]]="","",ROW()-7)</f>
        <v>106</v>
      </c>
      <c r="B113" s="37">
        <v>44118</v>
      </c>
      <c r="C113" t="s">
        <v>20</v>
      </c>
      <c r="D113" s="1">
        <v>25</v>
      </c>
      <c r="E113" t="str">
        <f>IF(Tableau1[[#This Row],[Ref Art.]]="","",INDEX(Données!$J$3:$S$35,MATCH(Tableau1[[#This Row],[Ref Art.]],Données!$J$3:$J$35,0),5))</f>
        <v>Article 9 Format 1</v>
      </c>
      <c r="G113" s="14">
        <v>10</v>
      </c>
      <c r="H11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3" s="4">
        <f>IFERROR(Tableau1[[#This Row],[PU]]*Tableau1[[#This Row],[Qté ]],"")</f>
        <v>20</v>
      </c>
      <c r="J113" s="21">
        <f>IFERROR(INDEX(Données!$J$3:$S$35,MATCH(Tableau1[[#This Row],[Articles]],Données!$N$3:$N$35,0),8)+SUMIFS(G$8:G113,E$8:E113,Tableau1[[#This Row],[Articles]],C$8:C113,"entrée")-SUMIFS(G$8:G113,E$8:E113,E113,C$8:C113,"sortie"),"")</f>
        <v>57</v>
      </c>
    </row>
    <row r="114" spans="1:10" x14ac:dyDescent="0.25">
      <c r="A114" s="1">
        <f>IF(Tableau1[[#This Row],[Date ]]="","",ROW()-7)</f>
        <v>107</v>
      </c>
      <c r="B114" s="37">
        <v>44119</v>
      </c>
      <c r="C114" t="s">
        <v>20</v>
      </c>
      <c r="D114" s="1">
        <v>1</v>
      </c>
      <c r="E114" t="str">
        <f>IF(Tableau1[[#This Row],[Ref Art.]]="","",INDEX(Données!$J$3:$S$35,MATCH(Tableau1[[#This Row],[Ref Art.]],Données!$J$3:$J$35,0),5))</f>
        <v>Article 1 Format 1</v>
      </c>
      <c r="G114" s="14">
        <v>27</v>
      </c>
      <c r="H11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4" s="4">
        <f>IFERROR(Tableau1[[#This Row],[PU]]*Tableau1[[#This Row],[Qté ]],"")</f>
        <v>54</v>
      </c>
      <c r="J114" s="21">
        <f>IFERROR(INDEX(Données!$J$3:$S$35,MATCH(Tableau1[[#This Row],[Articles]],Données!$N$3:$N$35,0),8)+SUMIFS(G$8:G114,E$8:E114,Tableau1[[#This Row],[Articles]],C$8:C114,"entrée")-SUMIFS(G$8:G114,E$8:E114,E114,C$8:C114,"sortie"),"")</f>
        <v>38</v>
      </c>
    </row>
    <row r="115" spans="1:10" x14ac:dyDescent="0.25">
      <c r="A115" s="1">
        <f>IF(Tableau1[[#This Row],[Date ]]="","",ROW()-7)</f>
        <v>108</v>
      </c>
      <c r="B115" s="37">
        <v>44119</v>
      </c>
      <c r="C115" t="s">
        <v>20</v>
      </c>
      <c r="D115" s="1">
        <v>2</v>
      </c>
      <c r="E115" t="str">
        <f>IF(Tableau1[[#This Row],[Ref Art.]]="","",INDEX(Données!$J$3:$S$35,MATCH(Tableau1[[#This Row],[Ref Art.]],Données!$J$3:$J$35,0),5))</f>
        <v>Article 1 Format 2</v>
      </c>
      <c r="G115" s="14">
        <v>2</v>
      </c>
      <c r="H11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5" s="4">
        <f>IFERROR(Tableau1[[#This Row],[PU]]*Tableau1[[#This Row],[Qté ]],"")</f>
        <v>4</v>
      </c>
      <c r="J115" s="21">
        <f>IFERROR(INDEX(Données!$J$3:$S$35,MATCH(Tableau1[[#This Row],[Articles]],Données!$N$3:$N$35,0),8)+SUMIFS(G$8:G115,E$8:E115,Tableau1[[#This Row],[Articles]],C$8:C115,"entrée")-SUMIFS(G$8:G115,E$8:E115,E115,C$8:C115,"sortie"),"")</f>
        <v>49</v>
      </c>
    </row>
    <row r="116" spans="1:10" x14ac:dyDescent="0.25">
      <c r="A116" s="1">
        <f>IF(Tableau1[[#This Row],[Date ]]="","",ROW()-7)</f>
        <v>109</v>
      </c>
      <c r="B116" s="37">
        <v>44119</v>
      </c>
      <c r="C116" t="s">
        <v>20</v>
      </c>
      <c r="D116" s="1">
        <v>4</v>
      </c>
      <c r="E116" t="str">
        <f>IF(Tableau1[[#This Row],[Ref Art.]]="","",INDEX(Données!$J$3:$S$35,MATCH(Tableau1[[#This Row],[Ref Art.]],Données!$J$3:$J$35,0),5))</f>
        <v>Article 2 Format 1</v>
      </c>
      <c r="G116" s="14">
        <v>9</v>
      </c>
      <c r="H11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6" s="4">
        <f>IFERROR(Tableau1[[#This Row],[PU]]*Tableau1[[#This Row],[Qté ]],"")</f>
        <v>18</v>
      </c>
      <c r="J116" s="21">
        <f>IFERROR(INDEX(Données!$J$3:$S$35,MATCH(Tableau1[[#This Row],[Articles]],Données!$N$3:$N$35,0),8)+SUMIFS(G$8:G116,E$8:E116,Tableau1[[#This Row],[Articles]],C$8:C116,"entrée")-SUMIFS(G$8:G116,E$8:E116,E116,C$8:C116,"sortie"),"")</f>
        <v>93</v>
      </c>
    </row>
    <row r="117" spans="1:10" x14ac:dyDescent="0.25">
      <c r="A117" s="1">
        <f>IF(Tableau1[[#This Row],[Date ]]="","",ROW()-7)</f>
        <v>110</v>
      </c>
      <c r="B117" s="37">
        <v>44119</v>
      </c>
      <c r="C117" t="s">
        <v>20</v>
      </c>
      <c r="D117" s="1">
        <v>5</v>
      </c>
      <c r="E117" t="str">
        <f>IF(Tableau1[[#This Row],[Ref Art.]]="","",INDEX(Données!$J$3:$S$35,MATCH(Tableau1[[#This Row],[Ref Art.]],Données!$J$3:$J$35,0),5))</f>
        <v>Article 2 Format 2</v>
      </c>
      <c r="G117" s="14">
        <v>4</v>
      </c>
      <c r="H11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7" s="4">
        <f>IFERROR(Tableau1[[#This Row],[PU]]*Tableau1[[#This Row],[Qté ]],"")</f>
        <v>8</v>
      </c>
      <c r="J117" s="21">
        <f>IFERROR(INDEX(Données!$J$3:$S$35,MATCH(Tableau1[[#This Row],[Articles]],Données!$N$3:$N$35,0),8)+SUMIFS(G$8:G117,E$8:E117,Tableau1[[#This Row],[Articles]],C$8:C117,"entrée")-SUMIFS(G$8:G117,E$8:E117,E117,C$8:C117,"sortie"),"")</f>
        <v>28</v>
      </c>
    </row>
    <row r="118" spans="1:10" x14ac:dyDescent="0.25">
      <c r="A118" s="1">
        <f>IF(Tableau1[[#This Row],[Date ]]="","",ROW()-7)</f>
        <v>111</v>
      </c>
      <c r="B118" s="37">
        <v>44119</v>
      </c>
      <c r="C118" t="s">
        <v>20</v>
      </c>
      <c r="D118" s="1">
        <v>7</v>
      </c>
      <c r="E118" t="str">
        <f>IF(Tableau1[[#This Row],[Ref Art.]]="","",INDEX(Données!$J$3:$S$35,MATCH(Tableau1[[#This Row],[Ref Art.]],Données!$J$3:$J$35,0),5))</f>
        <v>Article 3 Format 1</v>
      </c>
      <c r="G118" s="14">
        <v>11</v>
      </c>
      <c r="H11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8" s="4">
        <f>IFERROR(Tableau1[[#This Row],[PU]]*Tableau1[[#This Row],[Qté ]],"")</f>
        <v>22</v>
      </c>
      <c r="J118" s="21">
        <f>IFERROR(INDEX(Données!$J$3:$S$35,MATCH(Tableau1[[#This Row],[Articles]],Données!$N$3:$N$35,0),8)+SUMIFS(G$8:G118,E$8:E118,Tableau1[[#This Row],[Articles]],C$8:C118,"entrée")-SUMIFS(G$8:G118,E$8:E118,E118,C$8:C118,"sortie"),"")</f>
        <v>70</v>
      </c>
    </row>
    <row r="119" spans="1:10" x14ac:dyDescent="0.25">
      <c r="A119" s="1">
        <f>IF(Tableau1[[#This Row],[Date ]]="","",ROW()-7)</f>
        <v>112</v>
      </c>
      <c r="B119" s="37">
        <v>44119</v>
      </c>
      <c r="C119" t="s">
        <v>20</v>
      </c>
      <c r="D119" s="1">
        <v>8</v>
      </c>
      <c r="E119" t="str">
        <f>IF(Tableau1[[#This Row],[Ref Art.]]="","",INDEX(Données!$J$3:$S$35,MATCH(Tableau1[[#This Row],[Ref Art.]],Données!$J$3:$J$35,0),5))</f>
        <v>Article 3 Format 2</v>
      </c>
      <c r="G119" s="14">
        <v>6</v>
      </c>
      <c r="H11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19" s="4">
        <f>IFERROR(Tableau1[[#This Row],[PU]]*Tableau1[[#This Row],[Qté ]],"")</f>
        <v>12</v>
      </c>
      <c r="J119" s="21">
        <f>IFERROR(INDEX(Données!$J$3:$S$35,MATCH(Tableau1[[#This Row],[Articles]],Données!$N$3:$N$35,0),8)+SUMIFS(G$8:G119,E$8:E119,Tableau1[[#This Row],[Articles]],C$8:C119,"entrée")-SUMIFS(G$8:G119,E$8:E119,E119,C$8:C119,"sortie"),"")</f>
        <v>23</v>
      </c>
    </row>
    <row r="120" spans="1:10" x14ac:dyDescent="0.25">
      <c r="A120" s="1">
        <f>IF(Tableau1[[#This Row],[Date ]]="","",ROW()-7)</f>
        <v>113</v>
      </c>
      <c r="B120" s="37">
        <v>44119</v>
      </c>
      <c r="C120" t="s">
        <v>20</v>
      </c>
      <c r="D120" s="1">
        <v>25</v>
      </c>
      <c r="E120" t="str">
        <f>IF(Tableau1[[#This Row],[Ref Art.]]="","",INDEX(Données!$J$3:$S$35,MATCH(Tableau1[[#This Row],[Ref Art.]],Données!$J$3:$J$35,0),5))</f>
        <v>Article 9 Format 1</v>
      </c>
      <c r="G120" s="14">
        <v>15</v>
      </c>
      <c r="H12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0" s="4">
        <f>IFERROR(Tableau1[[#This Row],[PU]]*Tableau1[[#This Row],[Qté ]],"")</f>
        <v>30</v>
      </c>
      <c r="J120" s="21">
        <f>IFERROR(INDEX(Données!$J$3:$S$35,MATCH(Tableau1[[#This Row],[Articles]],Données!$N$3:$N$35,0),8)+SUMIFS(G$8:G120,E$8:E120,Tableau1[[#This Row],[Articles]],C$8:C120,"entrée")-SUMIFS(G$8:G120,E$8:E120,E120,C$8:C120,"sortie"),"")</f>
        <v>42</v>
      </c>
    </row>
    <row r="121" spans="1:10" x14ac:dyDescent="0.25">
      <c r="A121" s="1">
        <f>IF(Tableau1[[#This Row],[Date ]]="","",ROW()-7)</f>
        <v>114</v>
      </c>
      <c r="B121" s="37">
        <v>44120</v>
      </c>
      <c r="C121" t="s">
        <v>20</v>
      </c>
      <c r="D121" s="1">
        <v>1</v>
      </c>
      <c r="E121" t="str">
        <f>IF(Tableau1[[#This Row],[Ref Art.]]="","",INDEX(Données!$J$3:$S$35,MATCH(Tableau1[[#This Row],[Ref Art.]],Données!$J$3:$J$35,0),5))</f>
        <v>Article 1 Format 1</v>
      </c>
      <c r="G121" s="14">
        <v>5</v>
      </c>
      <c r="H12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1" s="4">
        <f>IFERROR(Tableau1[[#This Row],[PU]]*Tableau1[[#This Row],[Qté ]],"")</f>
        <v>10</v>
      </c>
      <c r="J121" s="21">
        <f>IFERROR(INDEX(Données!$J$3:$S$35,MATCH(Tableau1[[#This Row],[Articles]],Données!$N$3:$N$35,0),8)+SUMIFS(G$8:G121,E$8:E121,Tableau1[[#This Row],[Articles]],C$8:C121,"entrée")-SUMIFS(G$8:G121,E$8:E121,E121,C$8:C121,"sortie"),"")</f>
        <v>33</v>
      </c>
    </row>
    <row r="122" spans="1:10" x14ac:dyDescent="0.25">
      <c r="A122" s="1">
        <f>IF(Tableau1[[#This Row],[Date ]]="","",ROW()-7)</f>
        <v>115</v>
      </c>
      <c r="B122" s="37">
        <v>44120</v>
      </c>
      <c r="C122" t="s">
        <v>20</v>
      </c>
      <c r="D122" s="1">
        <v>2</v>
      </c>
      <c r="E122" t="str">
        <f>IF(Tableau1[[#This Row],[Ref Art.]]="","",INDEX(Données!$J$3:$S$35,MATCH(Tableau1[[#This Row],[Ref Art.]],Données!$J$3:$J$35,0),5))</f>
        <v>Article 1 Format 2</v>
      </c>
      <c r="G122" s="14">
        <v>1</v>
      </c>
      <c r="H12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2" s="4">
        <f>IFERROR(Tableau1[[#This Row],[PU]]*Tableau1[[#This Row],[Qté ]],"")</f>
        <v>2</v>
      </c>
      <c r="J122" s="21">
        <f>IFERROR(INDEX(Données!$J$3:$S$35,MATCH(Tableau1[[#This Row],[Articles]],Données!$N$3:$N$35,0),8)+SUMIFS(G$8:G122,E$8:E122,Tableau1[[#This Row],[Articles]],C$8:C122,"entrée")-SUMIFS(G$8:G122,E$8:E122,E122,C$8:C122,"sortie"),"")</f>
        <v>48</v>
      </c>
    </row>
    <row r="123" spans="1:10" x14ac:dyDescent="0.25">
      <c r="A123" s="1">
        <f>IF(Tableau1[[#This Row],[Date ]]="","",ROW()-7)</f>
        <v>116</v>
      </c>
      <c r="B123" s="37">
        <v>44120</v>
      </c>
      <c r="C123" t="s">
        <v>20</v>
      </c>
      <c r="D123" s="1">
        <v>4</v>
      </c>
      <c r="E123" t="str">
        <f>IF(Tableau1[[#This Row],[Ref Art.]]="","",INDEX(Données!$J$3:$S$35,MATCH(Tableau1[[#This Row],[Ref Art.]],Données!$J$3:$J$35,0),5))</f>
        <v>Article 2 Format 1</v>
      </c>
      <c r="G123" s="14">
        <v>19</v>
      </c>
      <c r="H12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3" s="4">
        <f>IFERROR(Tableau1[[#This Row],[PU]]*Tableau1[[#This Row],[Qté ]],"")</f>
        <v>38</v>
      </c>
      <c r="J123" s="21">
        <f>IFERROR(INDEX(Données!$J$3:$S$35,MATCH(Tableau1[[#This Row],[Articles]],Données!$N$3:$N$35,0),8)+SUMIFS(G$8:G123,E$8:E123,Tableau1[[#This Row],[Articles]],C$8:C123,"entrée")-SUMIFS(G$8:G123,E$8:E123,E123,C$8:C123,"sortie"),"")</f>
        <v>74</v>
      </c>
    </row>
    <row r="124" spans="1:10" x14ac:dyDescent="0.25">
      <c r="A124" s="1">
        <f>IF(Tableau1[[#This Row],[Date ]]="","",ROW()-7)</f>
        <v>117</v>
      </c>
      <c r="B124" s="37">
        <v>44120</v>
      </c>
      <c r="C124" t="s">
        <v>20</v>
      </c>
      <c r="D124" s="1">
        <v>5</v>
      </c>
      <c r="E124" t="str">
        <f>IF(Tableau1[[#This Row],[Ref Art.]]="","",INDEX(Données!$J$3:$S$35,MATCH(Tableau1[[#This Row],[Ref Art.]],Données!$J$3:$J$35,0),5))</f>
        <v>Article 2 Format 2</v>
      </c>
      <c r="G124" s="14">
        <v>11</v>
      </c>
      <c r="H12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4" s="4">
        <f>IFERROR(Tableau1[[#This Row],[PU]]*Tableau1[[#This Row],[Qté ]],"")</f>
        <v>22</v>
      </c>
      <c r="J124" s="21">
        <f>IFERROR(INDEX(Données!$J$3:$S$35,MATCH(Tableau1[[#This Row],[Articles]],Données!$N$3:$N$35,0),8)+SUMIFS(G$8:G124,E$8:E124,Tableau1[[#This Row],[Articles]],C$8:C124,"entrée")-SUMIFS(G$8:G124,E$8:E124,E124,C$8:C124,"sortie"),"")</f>
        <v>17</v>
      </c>
    </row>
    <row r="125" spans="1:10" x14ac:dyDescent="0.25">
      <c r="A125" s="1">
        <f>IF(Tableau1[[#This Row],[Date ]]="","",ROW()-7)</f>
        <v>118</v>
      </c>
      <c r="B125" s="37">
        <v>44120</v>
      </c>
      <c r="C125" t="s">
        <v>20</v>
      </c>
      <c r="D125" s="1">
        <v>7</v>
      </c>
      <c r="E125" t="str">
        <f>IF(Tableau1[[#This Row],[Ref Art.]]="","",INDEX(Données!$J$3:$S$35,MATCH(Tableau1[[#This Row],[Ref Art.]],Données!$J$3:$J$35,0),5))</f>
        <v>Article 3 Format 1</v>
      </c>
      <c r="G125" s="14">
        <v>5</v>
      </c>
      <c r="H12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5" s="4">
        <f>IFERROR(Tableau1[[#This Row],[PU]]*Tableau1[[#This Row],[Qté ]],"")</f>
        <v>10</v>
      </c>
      <c r="J125" s="21">
        <f>IFERROR(INDEX(Données!$J$3:$S$35,MATCH(Tableau1[[#This Row],[Articles]],Données!$N$3:$N$35,0),8)+SUMIFS(G$8:G125,E$8:E125,Tableau1[[#This Row],[Articles]],C$8:C125,"entrée")-SUMIFS(G$8:G125,E$8:E125,E125,C$8:C125,"sortie"),"")</f>
        <v>65</v>
      </c>
    </row>
    <row r="126" spans="1:10" x14ac:dyDescent="0.25">
      <c r="A126" s="1">
        <f>IF(Tableau1[[#This Row],[Date ]]="","",ROW()-7)</f>
        <v>119</v>
      </c>
      <c r="B126" s="37">
        <v>44120</v>
      </c>
      <c r="C126" t="s">
        <v>20</v>
      </c>
      <c r="D126" s="1">
        <v>8</v>
      </c>
      <c r="E126" t="str">
        <f>IF(Tableau1[[#This Row],[Ref Art.]]="","",INDEX(Données!$J$3:$S$35,MATCH(Tableau1[[#This Row],[Ref Art.]],Données!$J$3:$J$35,0),5))</f>
        <v>Article 3 Format 2</v>
      </c>
      <c r="G126" s="14">
        <v>7</v>
      </c>
      <c r="H12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6" s="4">
        <f>IFERROR(Tableau1[[#This Row],[PU]]*Tableau1[[#This Row],[Qté ]],"")</f>
        <v>14</v>
      </c>
      <c r="J126" s="21">
        <f>IFERROR(INDEX(Données!$J$3:$S$35,MATCH(Tableau1[[#This Row],[Articles]],Données!$N$3:$N$35,0),8)+SUMIFS(G$8:G126,E$8:E126,Tableau1[[#This Row],[Articles]],C$8:C126,"entrée")-SUMIFS(G$8:G126,E$8:E126,E126,C$8:C126,"sortie"),"")</f>
        <v>16</v>
      </c>
    </row>
    <row r="127" spans="1:10" x14ac:dyDescent="0.25">
      <c r="A127" s="1">
        <f>IF(Tableau1[[#This Row],[Date ]]="","",ROW()-7)</f>
        <v>120</v>
      </c>
      <c r="B127" s="37">
        <v>44120</v>
      </c>
      <c r="C127" t="s">
        <v>20</v>
      </c>
      <c r="D127" s="1">
        <v>25</v>
      </c>
      <c r="E127" t="str">
        <f>IF(Tableau1[[#This Row],[Ref Art.]]="","",INDEX(Données!$J$3:$S$35,MATCH(Tableau1[[#This Row],[Ref Art.]],Données!$J$3:$J$35,0),5))</f>
        <v>Article 9 Format 1</v>
      </c>
      <c r="G127" s="14">
        <v>15</v>
      </c>
      <c r="H12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7" s="4">
        <f>IFERROR(Tableau1[[#This Row],[PU]]*Tableau1[[#This Row],[Qté ]],"")</f>
        <v>30</v>
      </c>
      <c r="J127" s="21">
        <f>IFERROR(INDEX(Données!$J$3:$S$35,MATCH(Tableau1[[#This Row],[Articles]],Données!$N$3:$N$35,0),8)+SUMIFS(G$8:G127,E$8:E127,Tableau1[[#This Row],[Articles]],C$8:C127,"entrée")-SUMIFS(G$8:G127,E$8:E127,E127,C$8:C127,"sortie"),"")</f>
        <v>27</v>
      </c>
    </row>
    <row r="128" spans="1:10" x14ac:dyDescent="0.25">
      <c r="A128" s="1">
        <f>IF(Tableau1[[#This Row],[Date ]]="","",ROW()-7)</f>
        <v>121</v>
      </c>
      <c r="B128" s="37">
        <v>44120</v>
      </c>
      <c r="C128" t="s">
        <v>20</v>
      </c>
      <c r="D128" s="1">
        <v>10</v>
      </c>
      <c r="E128" t="str">
        <f>IF(Tableau1[[#This Row],[Ref Art.]]="","",INDEX(Données!$J$3:$S$35,MATCH(Tableau1[[#This Row],[Ref Art.]],Données!$J$3:$J$35,0),5))</f>
        <v>Article 4 Format 1</v>
      </c>
      <c r="G128" s="14">
        <v>7</v>
      </c>
      <c r="H12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28" s="4">
        <f>IFERROR(Tableau1[[#This Row],[PU]]*Tableau1[[#This Row],[Qté ]],"")</f>
        <v>14</v>
      </c>
      <c r="J128" s="21">
        <f>IFERROR(INDEX(Données!$J$3:$S$35,MATCH(Tableau1[[#This Row],[Articles]],Données!$N$3:$N$35,0),8)+SUMIFS(G$8:G128,E$8:E128,Tableau1[[#This Row],[Articles]],C$8:C128,"entrée")-SUMIFS(G$8:G128,E$8:E128,E128,C$8:C128,"sortie"),"")</f>
        <v>63</v>
      </c>
    </row>
    <row r="129" spans="1:10" x14ac:dyDescent="0.25">
      <c r="A129" s="1">
        <f>IF(Tableau1[[#This Row],[Date ]]="","",ROW()-7)</f>
        <v>122</v>
      </c>
      <c r="B129" s="37">
        <v>44121</v>
      </c>
      <c r="C129" t="s">
        <v>19</v>
      </c>
      <c r="D129" s="1">
        <v>1</v>
      </c>
      <c r="E129" t="str">
        <f>IF(Tableau1[[#This Row],[Ref Art.]]="","",INDEX(Données!$J$3:$S$35,MATCH(Tableau1[[#This Row],[Ref Art.]],Données!$J$3:$J$35,0),5))</f>
        <v>Article 1 Format 1</v>
      </c>
      <c r="G129" s="14">
        <v>142</v>
      </c>
      <c r="H12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29" s="4">
        <f>IFERROR(Tableau1[[#This Row],[PU]]*Tableau1[[#This Row],[Qté ]],"")</f>
        <v>142</v>
      </c>
      <c r="J129" s="21">
        <f>IFERROR(INDEX(Données!$J$3:$S$35,MATCH(Tableau1[[#This Row],[Articles]],Données!$N$3:$N$35,0),8)+SUMIFS(G$8:G129,E$8:E129,Tableau1[[#This Row],[Articles]],C$8:C129,"entrée")-SUMIFS(G$8:G129,E$8:E129,E129,C$8:C129,"sortie"),"")</f>
        <v>175</v>
      </c>
    </row>
    <row r="130" spans="1:10" x14ac:dyDescent="0.25">
      <c r="A130" s="1">
        <f>IF(Tableau1[[#This Row],[Date ]]="","",ROW()-7)</f>
        <v>123</v>
      </c>
      <c r="B130" s="37">
        <v>44121</v>
      </c>
      <c r="C130" t="s">
        <v>19</v>
      </c>
      <c r="D130" s="1">
        <v>4</v>
      </c>
      <c r="E130" t="str">
        <f>IF(Tableau1[[#This Row],[Ref Art.]]="","",INDEX(Données!$J$3:$S$35,MATCH(Tableau1[[#This Row],[Ref Art.]],Données!$J$3:$J$35,0),5))</f>
        <v>Article 2 Format 1</v>
      </c>
      <c r="G130" s="14">
        <v>45</v>
      </c>
      <c r="H13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30" s="4">
        <f>IFERROR(Tableau1[[#This Row],[PU]]*Tableau1[[#This Row],[Qté ]],"")</f>
        <v>45</v>
      </c>
      <c r="J130" s="21">
        <f>IFERROR(INDEX(Données!$J$3:$S$35,MATCH(Tableau1[[#This Row],[Articles]],Données!$N$3:$N$35,0),8)+SUMIFS(G$8:G130,E$8:E130,Tableau1[[#This Row],[Articles]],C$8:C130,"entrée")-SUMIFS(G$8:G130,E$8:E130,E130,C$8:C130,"sortie"),"")</f>
        <v>119</v>
      </c>
    </row>
    <row r="131" spans="1:10" x14ac:dyDescent="0.25">
      <c r="A131" s="1">
        <f>IF(Tableau1[[#This Row],[Date ]]="","",ROW()-7)</f>
        <v>124</v>
      </c>
      <c r="B131" s="37">
        <v>44122</v>
      </c>
      <c r="C131" t="s">
        <v>20</v>
      </c>
      <c r="D131" s="1">
        <v>1</v>
      </c>
      <c r="E131" t="str">
        <f>IF(Tableau1[[#This Row],[Ref Art.]]="","",INDEX(Données!$J$3:$S$35,MATCH(Tableau1[[#This Row],[Ref Art.]],Données!$J$3:$J$35,0),5))</f>
        <v>Article 1 Format 1</v>
      </c>
      <c r="G131" s="14">
        <v>24</v>
      </c>
      <c r="H13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1" s="4">
        <f>IFERROR(Tableau1[[#This Row],[PU]]*Tableau1[[#This Row],[Qté ]],"")</f>
        <v>48</v>
      </c>
      <c r="J131" s="21">
        <f>IFERROR(INDEX(Données!$J$3:$S$35,MATCH(Tableau1[[#This Row],[Articles]],Données!$N$3:$N$35,0),8)+SUMIFS(G$8:G131,E$8:E131,Tableau1[[#This Row],[Articles]],C$8:C131,"entrée")-SUMIFS(G$8:G131,E$8:E131,E131,C$8:C131,"sortie"),"")</f>
        <v>151</v>
      </c>
    </row>
    <row r="132" spans="1:10" x14ac:dyDescent="0.25">
      <c r="A132" s="1">
        <f>IF(Tableau1[[#This Row],[Date ]]="","",ROW()-7)</f>
        <v>125</v>
      </c>
      <c r="B132" s="37">
        <v>44122</v>
      </c>
      <c r="C132" t="s">
        <v>20</v>
      </c>
      <c r="D132" s="1">
        <v>2</v>
      </c>
      <c r="E132" t="str">
        <f>IF(Tableau1[[#This Row],[Ref Art.]]="","",INDEX(Données!$J$3:$S$35,MATCH(Tableau1[[#This Row],[Ref Art.]],Données!$J$3:$J$35,0),5))</f>
        <v>Article 1 Format 2</v>
      </c>
      <c r="G132" s="14">
        <v>4</v>
      </c>
      <c r="H13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2" s="4">
        <f>IFERROR(Tableau1[[#This Row],[PU]]*Tableau1[[#This Row],[Qté ]],"")</f>
        <v>8</v>
      </c>
      <c r="J132" s="21">
        <f>IFERROR(INDEX(Données!$J$3:$S$35,MATCH(Tableau1[[#This Row],[Articles]],Données!$N$3:$N$35,0),8)+SUMIFS(G$8:G132,E$8:E132,Tableau1[[#This Row],[Articles]],C$8:C132,"entrée")-SUMIFS(G$8:G132,E$8:E132,E132,C$8:C132,"sortie"),"")</f>
        <v>44</v>
      </c>
    </row>
    <row r="133" spans="1:10" x14ac:dyDescent="0.25">
      <c r="A133" s="1">
        <f>IF(Tableau1[[#This Row],[Date ]]="","",ROW()-7)</f>
        <v>126</v>
      </c>
      <c r="B133" s="37">
        <v>44122</v>
      </c>
      <c r="C133" t="s">
        <v>20</v>
      </c>
      <c r="D133" s="1">
        <v>4</v>
      </c>
      <c r="E133" t="str">
        <f>IF(Tableau1[[#This Row],[Ref Art.]]="","",INDEX(Données!$J$3:$S$35,MATCH(Tableau1[[#This Row],[Ref Art.]],Données!$J$3:$J$35,0),5))</f>
        <v>Article 2 Format 1</v>
      </c>
      <c r="G133" s="14">
        <v>7</v>
      </c>
      <c r="H13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3" s="4">
        <f>IFERROR(Tableau1[[#This Row],[PU]]*Tableau1[[#This Row],[Qté ]],"")</f>
        <v>14</v>
      </c>
      <c r="J133" s="21">
        <f>IFERROR(INDEX(Données!$J$3:$S$35,MATCH(Tableau1[[#This Row],[Articles]],Données!$N$3:$N$35,0),8)+SUMIFS(G$8:G133,E$8:E133,Tableau1[[#This Row],[Articles]],C$8:C133,"entrée")-SUMIFS(G$8:G133,E$8:E133,E133,C$8:C133,"sortie"),"")</f>
        <v>112</v>
      </c>
    </row>
    <row r="134" spans="1:10" x14ac:dyDescent="0.25">
      <c r="A134" s="1">
        <f>IF(Tableau1[[#This Row],[Date ]]="","",ROW()-7)</f>
        <v>127</v>
      </c>
      <c r="B134" s="37">
        <v>44122</v>
      </c>
      <c r="C134" t="s">
        <v>20</v>
      </c>
      <c r="D134" s="1">
        <v>5</v>
      </c>
      <c r="E134" t="str">
        <f>IF(Tableau1[[#This Row],[Ref Art.]]="","",INDEX(Données!$J$3:$S$35,MATCH(Tableau1[[#This Row],[Ref Art.]],Données!$J$3:$J$35,0),5))</f>
        <v>Article 2 Format 2</v>
      </c>
      <c r="G134" s="14">
        <v>5</v>
      </c>
      <c r="H13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4" s="4">
        <f>IFERROR(Tableau1[[#This Row],[PU]]*Tableau1[[#This Row],[Qté ]],"")</f>
        <v>10</v>
      </c>
      <c r="J134" s="21">
        <f>IFERROR(INDEX(Données!$J$3:$S$35,MATCH(Tableau1[[#This Row],[Articles]],Données!$N$3:$N$35,0),8)+SUMIFS(G$8:G134,E$8:E134,Tableau1[[#This Row],[Articles]],C$8:C134,"entrée")-SUMIFS(G$8:G134,E$8:E134,E134,C$8:C134,"sortie"),"")</f>
        <v>12</v>
      </c>
    </row>
    <row r="135" spans="1:10" x14ac:dyDescent="0.25">
      <c r="A135" s="1">
        <f>IF(Tableau1[[#This Row],[Date ]]="","",ROW()-7)</f>
        <v>128</v>
      </c>
      <c r="B135" s="37">
        <v>44122</v>
      </c>
      <c r="C135" t="s">
        <v>20</v>
      </c>
      <c r="D135" s="1">
        <v>7</v>
      </c>
      <c r="E135" t="str">
        <f>IF(Tableau1[[#This Row],[Ref Art.]]="","",INDEX(Données!$J$3:$S$35,MATCH(Tableau1[[#This Row],[Ref Art.]],Données!$J$3:$J$35,0),5))</f>
        <v>Article 3 Format 1</v>
      </c>
      <c r="G135" s="14">
        <v>5</v>
      </c>
      <c r="H13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5" s="4">
        <f>IFERROR(Tableau1[[#This Row],[PU]]*Tableau1[[#This Row],[Qté ]],"")</f>
        <v>10</v>
      </c>
      <c r="J135" s="21">
        <f>IFERROR(INDEX(Données!$J$3:$S$35,MATCH(Tableau1[[#This Row],[Articles]],Données!$N$3:$N$35,0),8)+SUMIFS(G$8:G135,E$8:E135,Tableau1[[#This Row],[Articles]],C$8:C135,"entrée")-SUMIFS(G$8:G135,E$8:E135,E135,C$8:C135,"sortie"),"")</f>
        <v>60</v>
      </c>
    </row>
    <row r="136" spans="1:10" x14ac:dyDescent="0.25">
      <c r="A136" s="1">
        <f>IF(Tableau1[[#This Row],[Date ]]="","",ROW()-7)</f>
        <v>129</v>
      </c>
      <c r="B136" s="37">
        <v>44122</v>
      </c>
      <c r="C136" t="s">
        <v>20</v>
      </c>
      <c r="D136" s="1">
        <v>8</v>
      </c>
      <c r="E136" t="str">
        <f>IF(Tableau1[[#This Row],[Ref Art.]]="","",INDEX(Données!$J$3:$S$35,MATCH(Tableau1[[#This Row],[Ref Art.]],Données!$J$3:$J$35,0),5))</f>
        <v>Article 3 Format 2</v>
      </c>
      <c r="G136" s="14">
        <v>7</v>
      </c>
      <c r="H13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6" s="4">
        <f>IFERROR(Tableau1[[#This Row],[PU]]*Tableau1[[#This Row],[Qté ]],"")</f>
        <v>14</v>
      </c>
      <c r="J136" s="21">
        <f>IFERROR(INDEX(Données!$J$3:$S$35,MATCH(Tableau1[[#This Row],[Articles]],Données!$N$3:$N$35,0),8)+SUMIFS(G$8:G136,E$8:E136,Tableau1[[#This Row],[Articles]],C$8:C136,"entrée")-SUMIFS(G$8:G136,E$8:E136,E136,C$8:C136,"sortie"),"")</f>
        <v>9</v>
      </c>
    </row>
    <row r="137" spans="1:10" x14ac:dyDescent="0.25">
      <c r="A137" s="1">
        <f>IF(Tableau1[[#This Row],[Date ]]="","",ROW()-7)</f>
        <v>130</v>
      </c>
      <c r="B137" s="37">
        <v>44122</v>
      </c>
      <c r="C137" t="s">
        <v>20</v>
      </c>
      <c r="D137" s="1">
        <v>25</v>
      </c>
      <c r="E137" t="str">
        <f>IF(Tableau1[[#This Row],[Ref Art.]]="","",INDEX(Données!$J$3:$S$35,MATCH(Tableau1[[#This Row],[Ref Art.]],Données!$J$3:$J$35,0),5))</f>
        <v>Article 9 Format 1</v>
      </c>
      <c r="G137" s="14">
        <v>13</v>
      </c>
      <c r="H13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7" s="4">
        <f>IFERROR(Tableau1[[#This Row],[PU]]*Tableau1[[#This Row],[Qté ]],"")</f>
        <v>26</v>
      </c>
      <c r="J137" s="21">
        <f>IFERROR(INDEX(Données!$J$3:$S$35,MATCH(Tableau1[[#This Row],[Articles]],Données!$N$3:$N$35,0),8)+SUMIFS(G$8:G137,E$8:E137,Tableau1[[#This Row],[Articles]],C$8:C137,"entrée")-SUMIFS(G$8:G137,E$8:E137,E137,C$8:C137,"sortie"),"")</f>
        <v>14</v>
      </c>
    </row>
    <row r="138" spans="1:10" x14ac:dyDescent="0.25">
      <c r="A138" s="1">
        <f>IF(Tableau1[[#This Row],[Date ]]="","",ROW()-7)</f>
        <v>131</v>
      </c>
      <c r="B138" s="37">
        <v>44122</v>
      </c>
      <c r="C138" t="s">
        <v>20</v>
      </c>
      <c r="D138" s="1">
        <v>10</v>
      </c>
      <c r="E138" t="str">
        <f>IF(Tableau1[[#This Row],[Ref Art.]]="","",INDEX(Données!$J$3:$S$35,MATCH(Tableau1[[#This Row],[Ref Art.]],Données!$J$3:$J$35,0),5))</f>
        <v>Article 4 Format 1</v>
      </c>
      <c r="G138" s="14">
        <v>5</v>
      </c>
      <c r="H13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38" s="4">
        <f>IFERROR(Tableau1[[#This Row],[PU]]*Tableau1[[#This Row],[Qté ]],"")</f>
        <v>10</v>
      </c>
      <c r="J138" s="21">
        <f>IFERROR(INDEX(Données!$J$3:$S$35,MATCH(Tableau1[[#This Row],[Articles]],Données!$N$3:$N$35,0),8)+SUMIFS(G$8:G138,E$8:E138,Tableau1[[#This Row],[Articles]],C$8:C138,"entrée")-SUMIFS(G$8:G138,E$8:E138,E138,C$8:C138,"sortie"),"")</f>
        <v>58</v>
      </c>
    </row>
    <row r="139" spans="1:10" x14ac:dyDescent="0.25">
      <c r="A139" s="1">
        <f>IF(Tableau1[[#This Row],[Date ]]="","",ROW()-7)</f>
        <v>132</v>
      </c>
      <c r="B139" s="37">
        <v>44488</v>
      </c>
      <c r="C139" t="s">
        <v>19</v>
      </c>
      <c r="D139" s="1">
        <v>7</v>
      </c>
      <c r="E139" t="str">
        <f>IF(Tableau1[[#This Row],[Ref Art.]]="","",INDEX(Données!$J$3:$S$35,MATCH(Tableau1[[#This Row],[Ref Art.]],Données!$J$3:$J$35,0),5))</f>
        <v>Article 3 Format 1</v>
      </c>
      <c r="G139" s="14">
        <v>60</v>
      </c>
      <c r="H13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39" s="4">
        <f>IFERROR(Tableau1[[#This Row],[PU]]*Tableau1[[#This Row],[Qté ]],"")</f>
        <v>60</v>
      </c>
      <c r="J139" s="21">
        <f>IFERROR(INDEX(Données!$J$3:$S$35,MATCH(Tableau1[[#This Row],[Articles]],Données!$N$3:$N$35,0),8)+SUMIFS(G$8:G139,E$8:E139,Tableau1[[#This Row],[Articles]],C$8:C139,"entrée")-SUMIFS(G$8:G139,E$8:E139,E139,C$8:C139,"sortie"),"")</f>
        <v>120</v>
      </c>
    </row>
    <row r="140" spans="1:10" x14ac:dyDescent="0.25">
      <c r="A140" s="1">
        <f>IF(Tableau1[[#This Row],[Date ]]="","",ROW()-7)</f>
        <v>133</v>
      </c>
      <c r="B140" s="37">
        <v>44123</v>
      </c>
      <c r="C140" t="s">
        <v>19</v>
      </c>
      <c r="D140" s="1">
        <v>8</v>
      </c>
      <c r="E140" t="str">
        <f>IF(Tableau1[[#This Row],[Ref Art.]]="","",INDEX(Données!$J$3:$S$35,MATCH(Tableau1[[#This Row],[Ref Art.]],Données!$J$3:$J$35,0),5))</f>
        <v>Article 3 Format 2</v>
      </c>
      <c r="G140" s="14">
        <v>34</v>
      </c>
      <c r="H14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40" s="4">
        <f>IFERROR(Tableau1[[#This Row],[PU]]*Tableau1[[#This Row],[Qté ]],"")</f>
        <v>34</v>
      </c>
      <c r="J140" s="21">
        <f>IFERROR(INDEX(Données!$J$3:$S$35,MATCH(Tableau1[[#This Row],[Articles]],Données!$N$3:$N$35,0),8)+SUMIFS(G$8:G140,E$8:E140,Tableau1[[#This Row],[Articles]],C$8:C140,"entrée")-SUMIFS(G$8:G140,E$8:E140,E140,C$8:C140,"sortie"),"")</f>
        <v>43</v>
      </c>
    </row>
    <row r="141" spans="1:10" x14ac:dyDescent="0.25">
      <c r="A141" s="1">
        <f>IF(Tableau1[[#This Row],[Date ]]="","",ROW()-7)</f>
        <v>134</v>
      </c>
      <c r="B141" s="37">
        <v>44123</v>
      </c>
      <c r="C141" t="s">
        <v>20</v>
      </c>
      <c r="D141" s="1">
        <v>1</v>
      </c>
      <c r="E141" t="str">
        <f>IF(Tableau1[[#This Row],[Ref Art.]]="","",INDEX(Données!$J$3:$S$35,MATCH(Tableau1[[#This Row],[Ref Art.]],Données!$J$3:$J$35,0),5))</f>
        <v>Article 1 Format 1</v>
      </c>
      <c r="G141" s="14">
        <v>20</v>
      </c>
      <c r="H14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1" s="4">
        <f>IFERROR(Tableau1[[#This Row],[PU]]*Tableau1[[#This Row],[Qté ]],"")</f>
        <v>40</v>
      </c>
      <c r="J141" s="21">
        <f>IFERROR(INDEX(Données!$J$3:$S$35,MATCH(Tableau1[[#This Row],[Articles]],Données!$N$3:$N$35,0),8)+SUMIFS(G$8:G141,E$8:E141,Tableau1[[#This Row],[Articles]],C$8:C141,"entrée")-SUMIFS(G$8:G141,E$8:E141,E141,C$8:C141,"sortie"),"")</f>
        <v>131</v>
      </c>
    </row>
    <row r="142" spans="1:10" x14ac:dyDescent="0.25">
      <c r="A142" s="1">
        <f>IF(Tableau1[[#This Row],[Date ]]="","",ROW()-7)</f>
        <v>135</v>
      </c>
      <c r="B142" s="37">
        <v>44123</v>
      </c>
      <c r="C142" t="s">
        <v>20</v>
      </c>
      <c r="D142" s="1">
        <v>2</v>
      </c>
      <c r="E142" t="str">
        <f>IF(Tableau1[[#This Row],[Ref Art.]]="","",INDEX(Données!$J$3:$S$35,MATCH(Tableau1[[#This Row],[Ref Art.]],Données!$J$3:$J$35,0),5))</f>
        <v>Article 1 Format 2</v>
      </c>
      <c r="G142" s="14">
        <v>7</v>
      </c>
      <c r="H14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2" s="4">
        <f>IFERROR(Tableau1[[#This Row],[PU]]*Tableau1[[#This Row],[Qté ]],"")</f>
        <v>14</v>
      </c>
      <c r="J142" s="21">
        <f>IFERROR(INDEX(Données!$J$3:$S$35,MATCH(Tableau1[[#This Row],[Articles]],Données!$N$3:$N$35,0),8)+SUMIFS(G$8:G142,E$8:E142,Tableau1[[#This Row],[Articles]],C$8:C142,"entrée")-SUMIFS(G$8:G142,E$8:E142,E142,C$8:C142,"sortie"),"")</f>
        <v>37</v>
      </c>
    </row>
    <row r="143" spans="1:10" x14ac:dyDescent="0.25">
      <c r="A143" s="1">
        <f>IF(Tableau1[[#This Row],[Date ]]="","",ROW()-7)</f>
        <v>136</v>
      </c>
      <c r="B143" s="37">
        <v>44123</v>
      </c>
      <c r="C143" t="s">
        <v>20</v>
      </c>
      <c r="D143" s="1">
        <v>5</v>
      </c>
      <c r="E143" t="str">
        <f>IF(Tableau1[[#This Row],[Ref Art.]]="","",INDEX(Données!$J$3:$S$35,MATCH(Tableau1[[#This Row],[Ref Art.]],Données!$J$3:$J$35,0),5))</f>
        <v>Article 2 Format 2</v>
      </c>
      <c r="G143" s="14">
        <v>10</v>
      </c>
      <c r="H14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3" s="4">
        <f>IFERROR(Tableau1[[#This Row],[PU]]*Tableau1[[#This Row],[Qté ]],"")</f>
        <v>20</v>
      </c>
      <c r="J143" s="21">
        <f>IFERROR(INDEX(Données!$J$3:$S$35,MATCH(Tableau1[[#This Row],[Articles]],Données!$N$3:$N$35,0),8)+SUMIFS(G$8:G143,E$8:E143,Tableau1[[#This Row],[Articles]],C$8:C143,"entrée")-SUMIFS(G$8:G143,E$8:E143,E143,C$8:C143,"sortie"),"")</f>
        <v>2</v>
      </c>
    </row>
    <row r="144" spans="1:10" x14ac:dyDescent="0.25">
      <c r="A144" s="1">
        <f>IF(Tableau1[[#This Row],[Date ]]="","",ROW()-7)</f>
        <v>137</v>
      </c>
      <c r="B144" s="37">
        <v>44123</v>
      </c>
      <c r="C144" t="s">
        <v>20</v>
      </c>
      <c r="D144" s="1">
        <v>10</v>
      </c>
      <c r="E144" t="str">
        <f>IF(Tableau1[[#This Row],[Ref Art.]]="","",INDEX(Données!$J$3:$S$35,MATCH(Tableau1[[#This Row],[Ref Art.]],Données!$J$3:$J$35,0),5))</f>
        <v>Article 4 Format 1</v>
      </c>
      <c r="G144" s="14">
        <v>3</v>
      </c>
      <c r="H14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4" s="4">
        <f>IFERROR(Tableau1[[#This Row],[PU]]*Tableau1[[#This Row],[Qté ]],"")</f>
        <v>6</v>
      </c>
      <c r="J144" s="21">
        <f>IFERROR(INDEX(Données!$J$3:$S$35,MATCH(Tableau1[[#This Row],[Articles]],Données!$N$3:$N$35,0),8)+SUMIFS(G$8:G144,E$8:E144,Tableau1[[#This Row],[Articles]],C$8:C144,"entrée")-SUMIFS(G$8:G144,E$8:E144,E144,C$8:C144,"sortie"),"")</f>
        <v>55</v>
      </c>
    </row>
    <row r="145" spans="1:10" x14ac:dyDescent="0.25">
      <c r="A145" s="1">
        <f>IF(Tableau1[[#This Row],[Date ]]="","",ROW()-7)</f>
        <v>138</v>
      </c>
      <c r="B145" s="37">
        <v>44123</v>
      </c>
      <c r="C145" t="s">
        <v>20</v>
      </c>
      <c r="D145" s="1">
        <v>7</v>
      </c>
      <c r="E145" t="str">
        <f>IF(Tableau1[[#This Row],[Ref Art.]]="","",INDEX(Données!$J$3:$S$35,MATCH(Tableau1[[#This Row],[Ref Art.]],Données!$J$3:$J$35,0),5))</f>
        <v>Article 3 Format 1</v>
      </c>
      <c r="G145" s="14">
        <v>5</v>
      </c>
      <c r="H14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5" s="4">
        <f>IFERROR(Tableau1[[#This Row],[PU]]*Tableau1[[#This Row],[Qté ]],"")</f>
        <v>10</v>
      </c>
      <c r="J145" s="21">
        <f>IFERROR(INDEX(Données!$J$3:$S$35,MATCH(Tableau1[[#This Row],[Articles]],Données!$N$3:$N$35,0),8)+SUMIFS(G$8:G145,E$8:E145,Tableau1[[#This Row],[Articles]],C$8:C145,"entrée")-SUMIFS(G$8:G145,E$8:E145,E145,C$8:C145,"sortie"),"")</f>
        <v>115</v>
      </c>
    </row>
    <row r="146" spans="1:10" x14ac:dyDescent="0.25">
      <c r="A146" s="1">
        <f>IF(Tableau1[[#This Row],[Date ]]="","",ROW()-7)</f>
        <v>139</v>
      </c>
      <c r="B146" s="37">
        <v>44123</v>
      </c>
      <c r="C146" t="s">
        <v>20</v>
      </c>
      <c r="D146" s="1">
        <v>8</v>
      </c>
      <c r="E146" t="str">
        <f>IF(Tableau1[[#This Row],[Ref Art.]]="","",INDEX(Données!$J$3:$S$35,MATCH(Tableau1[[#This Row],[Ref Art.]],Données!$J$3:$J$35,0),5))</f>
        <v>Article 3 Format 2</v>
      </c>
      <c r="G146" s="14">
        <v>6</v>
      </c>
      <c r="H14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6" s="4">
        <f>IFERROR(Tableau1[[#This Row],[PU]]*Tableau1[[#This Row],[Qté ]],"")</f>
        <v>12</v>
      </c>
      <c r="J146" s="21">
        <f>IFERROR(INDEX(Données!$J$3:$S$35,MATCH(Tableau1[[#This Row],[Articles]],Données!$N$3:$N$35,0),8)+SUMIFS(G$8:G146,E$8:E146,Tableau1[[#This Row],[Articles]],C$8:C146,"entrée")-SUMIFS(G$8:G146,E$8:E146,E146,C$8:C146,"sortie"),"")</f>
        <v>37</v>
      </c>
    </row>
    <row r="147" spans="1:10" x14ac:dyDescent="0.25">
      <c r="A147" s="1">
        <f>IF(Tableau1[[#This Row],[Date ]]="","",ROW()-7)</f>
        <v>140</v>
      </c>
      <c r="B147" s="37">
        <v>44123</v>
      </c>
      <c r="C147" t="s">
        <v>20</v>
      </c>
      <c r="D147" s="1">
        <v>25</v>
      </c>
      <c r="E147" t="str">
        <f>IF(Tableau1[[#This Row],[Ref Art.]]="","",INDEX(Données!$J$3:$S$35,MATCH(Tableau1[[#This Row],[Ref Art.]],Données!$J$3:$J$35,0),5))</f>
        <v>Article 9 Format 1</v>
      </c>
      <c r="G147" s="14">
        <v>3</v>
      </c>
      <c r="H14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7" s="4">
        <f>IFERROR(Tableau1[[#This Row],[PU]]*Tableau1[[#This Row],[Qté ]],"")</f>
        <v>6</v>
      </c>
      <c r="J147" s="21">
        <f>IFERROR(INDEX(Données!$J$3:$S$35,MATCH(Tableau1[[#This Row],[Articles]],Données!$N$3:$N$35,0),8)+SUMIFS(G$8:G147,E$8:E147,Tableau1[[#This Row],[Articles]],C$8:C147,"entrée")-SUMIFS(G$8:G147,E$8:E147,E147,C$8:C147,"sortie"),"")</f>
        <v>11</v>
      </c>
    </row>
    <row r="148" spans="1:10" x14ac:dyDescent="0.25">
      <c r="A148" s="1">
        <f>IF(Tableau1[[#This Row],[Date ]]="","",ROW()-7)</f>
        <v>141</v>
      </c>
      <c r="B148" s="37">
        <v>44124</v>
      </c>
      <c r="C148" t="s">
        <v>20</v>
      </c>
      <c r="D148" s="1">
        <v>1</v>
      </c>
      <c r="E148" t="str">
        <f>IF(Tableau1[[#This Row],[Ref Art.]]="","",INDEX(Données!$J$3:$S$35,MATCH(Tableau1[[#This Row],[Ref Art.]],Données!$J$3:$J$35,0),5))</f>
        <v>Article 1 Format 1</v>
      </c>
      <c r="G148" s="14">
        <v>24</v>
      </c>
      <c r="H14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8" s="4">
        <f>IFERROR(Tableau1[[#This Row],[PU]]*Tableau1[[#This Row],[Qté ]],"")</f>
        <v>48</v>
      </c>
      <c r="J148" s="21">
        <f>IFERROR(INDEX(Données!$J$3:$S$35,MATCH(Tableau1[[#This Row],[Articles]],Données!$N$3:$N$35,0),8)+SUMIFS(G$8:G148,E$8:E148,Tableau1[[#This Row],[Articles]],C$8:C148,"entrée")-SUMIFS(G$8:G148,E$8:E148,E148,C$8:C148,"sortie"),"")</f>
        <v>107</v>
      </c>
    </row>
    <row r="149" spans="1:10" x14ac:dyDescent="0.25">
      <c r="A149" s="1">
        <f>IF(Tableau1[[#This Row],[Date ]]="","",ROW()-7)</f>
        <v>142</v>
      </c>
      <c r="B149" s="37">
        <v>44124</v>
      </c>
      <c r="C149" t="s">
        <v>20</v>
      </c>
      <c r="D149" s="1">
        <v>2</v>
      </c>
      <c r="E149" t="str">
        <f>IF(Tableau1[[#This Row],[Ref Art.]]="","",INDEX(Données!$J$3:$S$35,MATCH(Tableau1[[#This Row],[Ref Art.]],Données!$J$3:$J$35,0),5))</f>
        <v>Article 1 Format 2</v>
      </c>
      <c r="G149" s="14">
        <v>2</v>
      </c>
      <c r="H14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49" s="4">
        <f>IFERROR(Tableau1[[#This Row],[PU]]*Tableau1[[#This Row],[Qté ]],"")</f>
        <v>4</v>
      </c>
      <c r="J149" s="21">
        <f>IFERROR(INDEX(Données!$J$3:$S$35,MATCH(Tableau1[[#This Row],[Articles]],Données!$N$3:$N$35,0),8)+SUMIFS(G$8:G149,E$8:E149,Tableau1[[#This Row],[Articles]],C$8:C149,"entrée")-SUMIFS(G$8:G149,E$8:E149,E149,C$8:C149,"sortie"),"")</f>
        <v>35</v>
      </c>
    </row>
    <row r="150" spans="1:10" x14ac:dyDescent="0.25">
      <c r="A150" s="1">
        <f>IF(Tableau1[[#This Row],[Date ]]="","",ROW()-7)</f>
        <v>143</v>
      </c>
      <c r="B150" s="37">
        <v>44124</v>
      </c>
      <c r="C150" t="s">
        <v>20</v>
      </c>
      <c r="D150" s="1">
        <v>5</v>
      </c>
      <c r="E150" t="str">
        <f>IF(Tableau1[[#This Row],[Ref Art.]]="","",INDEX(Données!$J$3:$S$35,MATCH(Tableau1[[#This Row],[Ref Art.]],Données!$J$3:$J$35,0),5))</f>
        <v>Article 2 Format 2</v>
      </c>
      <c r="G150" s="14">
        <v>1</v>
      </c>
      <c r="H15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0" s="4">
        <f>IFERROR(Tableau1[[#This Row],[PU]]*Tableau1[[#This Row],[Qté ]],"")</f>
        <v>2</v>
      </c>
      <c r="J150" s="21">
        <f>IFERROR(INDEX(Données!$J$3:$S$35,MATCH(Tableau1[[#This Row],[Articles]],Données!$N$3:$N$35,0),8)+SUMIFS(G$8:G150,E$8:E150,Tableau1[[#This Row],[Articles]],C$8:C150,"entrée")-SUMIFS(G$8:G150,E$8:E150,E150,C$8:C150,"sortie"),"")</f>
        <v>1</v>
      </c>
    </row>
    <row r="151" spans="1:10" x14ac:dyDescent="0.25">
      <c r="A151" s="1">
        <f>IF(Tableau1[[#This Row],[Date ]]="","",ROW()-7)</f>
        <v>144</v>
      </c>
      <c r="B151" s="37">
        <v>44124</v>
      </c>
      <c r="C151" t="s">
        <v>20</v>
      </c>
      <c r="D151" s="1">
        <v>10</v>
      </c>
      <c r="E151" t="str">
        <f>IF(Tableau1[[#This Row],[Ref Art.]]="","",INDEX(Données!$J$3:$S$35,MATCH(Tableau1[[#This Row],[Ref Art.]],Données!$J$3:$J$35,0),5))</f>
        <v>Article 4 Format 1</v>
      </c>
      <c r="G151" s="14">
        <v>0</v>
      </c>
      <c r="H15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1" s="4">
        <f>IFERROR(Tableau1[[#This Row],[PU]]*Tableau1[[#This Row],[Qté ]],"")</f>
        <v>0</v>
      </c>
      <c r="J151" s="21">
        <f>IFERROR(INDEX(Données!$J$3:$S$35,MATCH(Tableau1[[#This Row],[Articles]],Données!$N$3:$N$35,0),8)+SUMIFS(G$8:G151,E$8:E151,Tableau1[[#This Row],[Articles]],C$8:C151,"entrée")-SUMIFS(G$8:G151,E$8:E151,E151,C$8:C151,"sortie"),"")</f>
        <v>55</v>
      </c>
    </row>
    <row r="152" spans="1:10" x14ac:dyDescent="0.25">
      <c r="A152" s="1">
        <f>IF(Tableau1[[#This Row],[Date ]]="","",ROW()-7)</f>
        <v>145</v>
      </c>
      <c r="B152" s="37">
        <v>44124</v>
      </c>
      <c r="C152" t="s">
        <v>20</v>
      </c>
      <c r="D152" s="1">
        <v>7</v>
      </c>
      <c r="E152" t="str">
        <f>IF(Tableau1[[#This Row],[Ref Art.]]="","",INDEX(Données!$J$3:$S$35,MATCH(Tableau1[[#This Row],[Ref Art.]],Données!$J$3:$J$35,0),5))</f>
        <v>Article 3 Format 1</v>
      </c>
      <c r="G152" s="14">
        <v>8</v>
      </c>
      <c r="H15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2" s="4">
        <f>IFERROR(Tableau1[[#This Row],[PU]]*Tableau1[[#This Row],[Qté ]],"")</f>
        <v>16</v>
      </c>
      <c r="J152" s="21">
        <f>IFERROR(INDEX(Données!$J$3:$S$35,MATCH(Tableau1[[#This Row],[Articles]],Données!$N$3:$N$35,0),8)+SUMIFS(G$8:G152,E$8:E152,Tableau1[[#This Row],[Articles]],C$8:C152,"entrée")-SUMIFS(G$8:G152,E$8:E152,E152,C$8:C152,"sortie"),"")</f>
        <v>107</v>
      </c>
    </row>
    <row r="153" spans="1:10" x14ac:dyDescent="0.25">
      <c r="A153" s="1">
        <f>IF(Tableau1[[#This Row],[Date ]]="","",ROW()-7)</f>
        <v>146</v>
      </c>
      <c r="B153" s="37">
        <v>44124</v>
      </c>
      <c r="C153" t="s">
        <v>20</v>
      </c>
      <c r="D153" s="1">
        <v>8</v>
      </c>
      <c r="E153" t="str">
        <f>IF(Tableau1[[#This Row],[Ref Art.]]="","",INDEX(Données!$J$3:$S$35,MATCH(Tableau1[[#This Row],[Ref Art.]],Données!$J$3:$J$35,0),5))</f>
        <v>Article 3 Format 2</v>
      </c>
      <c r="G153" s="14">
        <v>11</v>
      </c>
      <c r="H15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3" s="4">
        <f>IFERROR(Tableau1[[#This Row],[PU]]*Tableau1[[#This Row],[Qté ]],"")</f>
        <v>22</v>
      </c>
      <c r="J153" s="21">
        <f>IFERROR(INDEX(Données!$J$3:$S$35,MATCH(Tableau1[[#This Row],[Articles]],Données!$N$3:$N$35,0),8)+SUMIFS(G$8:G153,E$8:E153,Tableau1[[#This Row],[Articles]],C$8:C153,"entrée")-SUMIFS(G$8:G153,E$8:E153,E153,C$8:C153,"sortie"),"")</f>
        <v>26</v>
      </c>
    </row>
    <row r="154" spans="1:10" x14ac:dyDescent="0.25">
      <c r="A154" s="1">
        <f>IF(Tableau1[[#This Row],[Date ]]="","",ROW()-7)</f>
        <v>147</v>
      </c>
      <c r="B154" s="37">
        <v>44124</v>
      </c>
      <c r="C154" t="s">
        <v>20</v>
      </c>
      <c r="D154" s="1">
        <v>25</v>
      </c>
      <c r="E154" t="str">
        <f>IF(Tableau1[[#This Row],[Ref Art.]]="","",INDEX(Données!$J$3:$S$35,MATCH(Tableau1[[#This Row],[Ref Art.]],Données!$J$3:$J$35,0),5))</f>
        <v>Article 9 Format 1</v>
      </c>
      <c r="G154" s="14">
        <v>10</v>
      </c>
      <c r="H15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4" s="4">
        <f>IFERROR(Tableau1[[#This Row],[PU]]*Tableau1[[#This Row],[Qté ]],"")</f>
        <v>20</v>
      </c>
      <c r="J154" s="21">
        <f>IFERROR(INDEX(Données!$J$3:$S$35,MATCH(Tableau1[[#This Row],[Articles]],Données!$N$3:$N$35,0),8)+SUMIFS(G$8:G154,E$8:E154,Tableau1[[#This Row],[Articles]],C$8:C154,"entrée")-SUMIFS(G$8:G154,E$8:E154,E154,C$8:C154,"sortie"),"")</f>
        <v>1</v>
      </c>
    </row>
    <row r="155" spans="1:10" x14ac:dyDescent="0.25">
      <c r="A155" s="1">
        <f>IF(Tableau1[[#This Row],[Date ]]="","",ROW()-7)</f>
        <v>148</v>
      </c>
      <c r="B155" s="37">
        <v>44126</v>
      </c>
      <c r="C155" t="s">
        <v>19</v>
      </c>
      <c r="D155" s="1">
        <v>1</v>
      </c>
      <c r="E155" t="str">
        <f>IF(Tableau1[[#This Row],[Ref Art.]]="","",INDEX(Données!$J$3:$S$35,MATCH(Tableau1[[#This Row],[Ref Art.]],Données!$J$3:$J$35,0),5))</f>
        <v>Article 1 Format 1</v>
      </c>
      <c r="G155" s="14">
        <v>70</v>
      </c>
      <c r="H15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55" s="4">
        <f>IFERROR(Tableau1[[#This Row],[PU]]*Tableau1[[#This Row],[Qté ]],"")</f>
        <v>70</v>
      </c>
      <c r="J155" s="21">
        <f>IFERROR(INDEX(Données!$J$3:$S$35,MATCH(Tableau1[[#This Row],[Articles]],Données!$N$3:$N$35,0),8)+SUMIFS(G$8:G155,E$8:E155,Tableau1[[#This Row],[Articles]],C$8:C155,"entrée")-SUMIFS(G$8:G155,E$8:E155,E155,C$8:C155,"sortie"),"")</f>
        <v>177</v>
      </c>
    </row>
    <row r="156" spans="1:10" x14ac:dyDescent="0.25">
      <c r="A156" s="1">
        <f>IF(Tableau1[[#This Row],[Date ]]="","",ROW()-7)</f>
        <v>149</v>
      </c>
      <c r="B156" s="37">
        <v>44126</v>
      </c>
      <c r="C156" t="s">
        <v>19</v>
      </c>
      <c r="D156" s="1">
        <v>2</v>
      </c>
      <c r="E156" t="str">
        <f>IF(Tableau1[[#This Row],[Ref Art.]]="","",INDEX(Données!$J$3:$S$35,MATCH(Tableau1[[#This Row],[Ref Art.]],Données!$J$3:$J$35,0),5))</f>
        <v>Article 1 Format 2</v>
      </c>
      <c r="G156" s="14">
        <v>20</v>
      </c>
      <c r="H156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56" s="4">
        <f>IFERROR(Tableau1[[#This Row],[PU]]*Tableau1[[#This Row],[Qté ]],"")</f>
        <v>20</v>
      </c>
      <c r="J156" s="21">
        <f>IFERROR(INDEX(Données!$J$3:$S$35,MATCH(Tableau1[[#This Row],[Articles]],Données!$N$3:$N$35,0),8)+SUMIFS(G$8:G156,E$8:E156,Tableau1[[#This Row],[Articles]],C$8:C156,"entrée")-SUMIFS(G$8:G156,E$8:E156,E156,C$8:C156,"sortie"),"")</f>
        <v>55</v>
      </c>
    </row>
    <row r="157" spans="1:10" x14ac:dyDescent="0.25">
      <c r="A157" s="1">
        <f>IF(Tableau1[[#This Row],[Date ]]="","",ROW()-7)</f>
        <v>150</v>
      </c>
      <c r="B157" s="37">
        <v>44126</v>
      </c>
      <c r="C157" t="s">
        <v>19</v>
      </c>
      <c r="D157" s="1">
        <v>4</v>
      </c>
      <c r="E157" t="str">
        <f>IF(Tableau1[[#This Row],[Ref Art.]]="","",INDEX(Données!$J$3:$S$35,MATCH(Tableau1[[#This Row],[Ref Art.]],Données!$J$3:$J$35,0),5))</f>
        <v>Article 2 Format 1</v>
      </c>
      <c r="G157" s="14">
        <v>3</v>
      </c>
      <c r="H157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57" s="4">
        <f>IFERROR(Tableau1[[#This Row],[PU]]*Tableau1[[#This Row],[Qté ]],"")</f>
        <v>3</v>
      </c>
      <c r="J157" s="21">
        <f>IFERROR(INDEX(Données!$J$3:$S$35,MATCH(Tableau1[[#This Row],[Articles]],Données!$N$3:$N$35,0),8)+SUMIFS(G$8:G157,E$8:E157,Tableau1[[#This Row],[Articles]],C$8:C157,"entrée")-SUMIFS(G$8:G157,E$8:E157,E157,C$8:C157,"sortie"),"")</f>
        <v>115</v>
      </c>
    </row>
    <row r="158" spans="1:10" x14ac:dyDescent="0.25">
      <c r="A158" s="1">
        <f>IF(Tableau1[[#This Row],[Date ]]="","",ROW()-7)</f>
        <v>151</v>
      </c>
      <c r="B158" s="37">
        <v>44126</v>
      </c>
      <c r="C158" t="s">
        <v>19</v>
      </c>
      <c r="D158" s="1">
        <v>5</v>
      </c>
      <c r="E158" t="str">
        <f>IF(Tableau1[[#This Row],[Ref Art.]]="","",INDEX(Données!$J$3:$S$35,MATCH(Tableau1[[#This Row],[Ref Art.]],Données!$J$3:$J$35,0),5))</f>
        <v>Article 2 Format 2</v>
      </c>
      <c r="G158" s="14">
        <v>10</v>
      </c>
      <c r="H158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58" s="4">
        <f>IFERROR(Tableau1[[#This Row],[PU]]*Tableau1[[#This Row],[Qté ]],"")</f>
        <v>10</v>
      </c>
      <c r="J158" s="21">
        <f>IFERROR(INDEX(Données!$J$3:$S$35,MATCH(Tableau1[[#This Row],[Articles]],Données!$N$3:$N$35,0),8)+SUMIFS(G$8:G158,E$8:E158,Tableau1[[#This Row],[Articles]],C$8:C158,"entrée")-SUMIFS(G$8:G158,E$8:E158,E158,C$8:C158,"sortie"),"")</f>
        <v>11</v>
      </c>
    </row>
    <row r="159" spans="1:10" x14ac:dyDescent="0.25">
      <c r="A159" s="1">
        <f>IF(Tableau1[[#This Row],[Date ]]="","",ROW()-7)</f>
        <v>152</v>
      </c>
      <c r="B159" s="37">
        <v>44126</v>
      </c>
      <c r="C159" t="s">
        <v>20</v>
      </c>
      <c r="D159" s="1">
        <v>1</v>
      </c>
      <c r="E159" t="str">
        <f>IF(Tableau1[[#This Row],[Ref Art.]]="","",INDEX(Données!$J$3:$S$35,MATCH(Tableau1[[#This Row],[Ref Art.]],Données!$J$3:$J$35,0),5))</f>
        <v>Article 1 Format 1</v>
      </c>
      <c r="G159" s="14">
        <v>27</v>
      </c>
      <c r="H159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59" s="4">
        <f>IFERROR(Tableau1[[#This Row],[PU]]*Tableau1[[#This Row],[Qté ]],"")</f>
        <v>54</v>
      </c>
      <c r="J159" s="21">
        <f>IFERROR(INDEX(Données!$J$3:$S$35,MATCH(Tableau1[[#This Row],[Articles]],Données!$N$3:$N$35,0),8)+SUMIFS(G$8:G159,E$8:E159,Tableau1[[#This Row],[Articles]],C$8:C159,"entrée")-SUMIFS(G$8:G159,E$8:E159,E159,C$8:C159,"sortie"),"")</f>
        <v>150</v>
      </c>
    </row>
    <row r="160" spans="1:10" x14ac:dyDescent="0.25">
      <c r="A160" s="1">
        <f>IF(Tableau1[[#This Row],[Date ]]="","",ROW()-7)</f>
        <v>153</v>
      </c>
      <c r="B160" s="37">
        <v>44126</v>
      </c>
      <c r="C160" t="s">
        <v>20</v>
      </c>
      <c r="D160" s="1">
        <v>2</v>
      </c>
      <c r="E160" t="str">
        <f>IF(Tableau1[[#This Row],[Ref Art.]]="","",INDEX(Données!$J$3:$S$35,MATCH(Tableau1[[#This Row],[Ref Art.]],Données!$J$3:$J$35,0),5))</f>
        <v>Article 1 Format 2</v>
      </c>
      <c r="G160" s="14">
        <v>7</v>
      </c>
      <c r="H160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0" s="4">
        <f>IFERROR(Tableau1[[#This Row],[PU]]*Tableau1[[#This Row],[Qté ]],"")</f>
        <v>14</v>
      </c>
      <c r="J160" s="21">
        <f>IFERROR(INDEX(Données!$J$3:$S$35,MATCH(Tableau1[[#This Row],[Articles]],Données!$N$3:$N$35,0),8)+SUMIFS(G$8:G160,E$8:E160,Tableau1[[#This Row],[Articles]],C$8:C160,"entrée")-SUMIFS(G$8:G160,E$8:E160,E160,C$8:C160,"sortie"),"")</f>
        <v>48</v>
      </c>
    </row>
    <row r="161" spans="1:10" x14ac:dyDescent="0.25">
      <c r="A161" s="1">
        <f>IF(Tableau1[[#This Row],[Date ]]="","",ROW()-7)</f>
        <v>154</v>
      </c>
      <c r="B161" s="37">
        <v>44126</v>
      </c>
      <c r="C161" t="s">
        <v>20</v>
      </c>
      <c r="D161" s="1">
        <v>10</v>
      </c>
      <c r="E161" t="str">
        <f>IF(Tableau1[[#This Row],[Ref Art.]]="","",INDEX(Données!$J$3:$S$35,MATCH(Tableau1[[#This Row],[Ref Art.]],Données!$J$3:$J$35,0),5))</f>
        <v>Article 4 Format 1</v>
      </c>
      <c r="G161" s="14">
        <v>19</v>
      </c>
      <c r="H161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1" s="4">
        <f>IFERROR(Tableau1[[#This Row],[PU]]*Tableau1[[#This Row],[Qté ]],"")</f>
        <v>38</v>
      </c>
      <c r="J161" s="21">
        <f>IFERROR(INDEX(Données!$J$3:$S$35,MATCH(Tableau1[[#This Row],[Articles]],Données!$N$3:$N$35,0),8)+SUMIFS(G$8:G161,E$8:E161,Tableau1[[#This Row],[Articles]],C$8:C161,"entrée")-SUMIFS(G$8:G161,E$8:E161,E161,C$8:C161,"sortie"),"")</f>
        <v>36</v>
      </c>
    </row>
    <row r="162" spans="1:10" x14ac:dyDescent="0.25">
      <c r="A162" s="1">
        <f>IF(Tableau1[[#This Row],[Date ]]="","",ROW()-7)</f>
        <v>155</v>
      </c>
      <c r="B162" s="37">
        <v>44126</v>
      </c>
      <c r="C162" t="s">
        <v>20</v>
      </c>
      <c r="D162" s="1">
        <v>7</v>
      </c>
      <c r="E162" t="str">
        <f>IF(Tableau1[[#This Row],[Ref Art.]]="","",INDEX(Données!$J$3:$S$35,MATCH(Tableau1[[#This Row],[Ref Art.]],Données!$J$3:$J$35,0),5))</f>
        <v>Article 3 Format 1</v>
      </c>
      <c r="G162" s="14">
        <v>4</v>
      </c>
      <c r="H162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2" s="4">
        <f>IFERROR(Tableau1[[#This Row],[PU]]*Tableau1[[#This Row],[Qté ]],"")</f>
        <v>8</v>
      </c>
      <c r="J162" s="21">
        <f>IFERROR(INDEX(Données!$J$3:$S$35,MATCH(Tableau1[[#This Row],[Articles]],Données!$N$3:$N$35,0),8)+SUMIFS(G$8:G162,E$8:E162,Tableau1[[#This Row],[Articles]],C$8:C162,"entrée")-SUMIFS(G$8:G162,E$8:E162,E162,C$8:C162,"sortie"),"")</f>
        <v>103</v>
      </c>
    </row>
    <row r="163" spans="1:10" x14ac:dyDescent="0.25">
      <c r="A163" s="1">
        <f>IF(Tableau1[[#This Row],[Date ]]="","",ROW()-7)</f>
        <v>156</v>
      </c>
      <c r="B163" s="37">
        <v>44126</v>
      </c>
      <c r="C163" t="s">
        <v>20</v>
      </c>
      <c r="D163" s="1">
        <v>8</v>
      </c>
      <c r="E163" t="str">
        <f>IF(Tableau1[[#This Row],[Ref Art.]]="","",INDEX(Données!$J$3:$S$35,MATCH(Tableau1[[#This Row],[Ref Art.]],Données!$J$3:$J$35,0),5))</f>
        <v>Article 3 Format 2</v>
      </c>
      <c r="G163" s="14">
        <v>11</v>
      </c>
      <c r="H163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3" s="4">
        <f>IFERROR(Tableau1[[#This Row],[PU]]*Tableau1[[#This Row],[Qté ]],"")</f>
        <v>22</v>
      </c>
      <c r="J163" s="21">
        <f>IFERROR(INDEX(Données!$J$3:$S$35,MATCH(Tableau1[[#This Row],[Articles]],Données!$N$3:$N$35,0),8)+SUMIFS(G$8:G163,E$8:E163,Tableau1[[#This Row],[Articles]],C$8:C163,"entrée")-SUMIFS(G$8:G163,E$8:E163,E163,C$8:C163,"sortie"),"")</f>
        <v>15</v>
      </c>
    </row>
    <row r="164" spans="1:10" x14ac:dyDescent="0.25">
      <c r="A164" s="1">
        <f>IF(Tableau1[[#This Row],[Date ]]="","",ROW()-7)</f>
        <v>157</v>
      </c>
      <c r="B164" s="37">
        <v>44126</v>
      </c>
      <c r="C164" t="s">
        <v>20</v>
      </c>
      <c r="D164" s="1">
        <v>25</v>
      </c>
      <c r="E164" t="str">
        <f>IF(Tableau1[[#This Row],[Ref Art.]]="","",INDEX(Données!$J$3:$S$35,MATCH(Tableau1[[#This Row],[Ref Art.]],Données!$J$3:$J$35,0),5))</f>
        <v>Article 9 Format 1</v>
      </c>
      <c r="G164" s="14">
        <v>1</v>
      </c>
      <c r="H164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2</v>
      </c>
      <c r="I164" s="4">
        <f>IFERROR(Tableau1[[#This Row],[PU]]*Tableau1[[#This Row],[Qté ]],"")</f>
        <v>2</v>
      </c>
      <c r="J164" s="21">
        <f>IFERROR(INDEX(Données!$J$3:$S$35,MATCH(Tableau1[[#This Row],[Articles]],Données!$N$3:$N$35,0),8)+SUMIFS(G$8:G164,E$8:E164,Tableau1[[#This Row],[Articles]],C$8:C164,"entrée")-SUMIFS(G$8:G164,E$8:E164,E164,C$8:C164,"sortie"),"")</f>
        <v>0</v>
      </c>
    </row>
    <row r="165" spans="1:10" x14ac:dyDescent="0.25">
      <c r="A165" s="1">
        <f>IF(Tableau1[[#This Row],[Date ]]="","",ROW()-7)</f>
        <v>158</v>
      </c>
      <c r="B165" s="37">
        <v>44128</v>
      </c>
      <c r="C165" t="s">
        <v>19</v>
      </c>
      <c r="D165" s="1">
        <v>25</v>
      </c>
      <c r="E165" t="str">
        <f>IF(Tableau1[[#This Row],[Ref Art.]]="","",INDEX(Données!$J$3:$S$35,MATCH(Tableau1[[#This Row],[Ref Art.]],Données!$J$3:$J$35,0),5))</f>
        <v>Article 9 Format 1</v>
      </c>
      <c r="G165" s="14">
        <v>70</v>
      </c>
      <c r="H165" s="5">
        <f>IFERROR(IF(OR(Tableau1[[#This Row],[Mvts]]="Entrée",Tableau1[[#This Row],[Mvts]]="Stock Initial",Tableau1[[#This Row],[Mvts]]="Ajustement"),INDEX(Données!$J$3:$R$355,MATCH(Tableau1[[#This Row],[Articles]],Données!$N$3:$N$35,0),6),INDEX(Données!$J$3:$R$35,MATCH(Tableau1[[#This Row],[Articles]],Données!$N$3:$N$35,0),7)),"")</f>
        <v>1</v>
      </c>
      <c r="I165" s="4">
        <f>IFERROR(Tableau1[[#This Row],[PU]]*Tableau1[[#This Row],[Qté ]],"")</f>
        <v>70</v>
      </c>
      <c r="J165" s="21">
        <f>IFERROR(INDEX(Données!$J$3:$S$35,MATCH(Tableau1[[#This Row],[Articles]],Données!$N$3:$N$35,0),8)+SUMIFS(G$8:G165,E$8:E165,Tableau1[[#This Row],[Articles]],C$8:C165,"entrée")-SUMIFS(G$8:G165,E$8:E165,E165,C$8:C165,"sortie"),"")</f>
        <v>70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C13F7-9B69-6040-A684-7C5665ABE90F}">
  <dimension ref="A1:E37"/>
  <sheetViews>
    <sheetView tabSelected="1" zoomScaleNormal="60" zoomScaleSheetLayoutView="100" workbookViewId="0">
      <selection activeCell="D8" sqref="D8"/>
    </sheetView>
  </sheetViews>
  <sheetFormatPr baseColWidth="10" defaultColWidth="9.140625" defaultRowHeight="15" x14ac:dyDescent="0.25"/>
  <cols>
    <col min="1" max="2" width="8.5703125" style="1"/>
    <col min="3" max="3" width="18" customWidth="1"/>
    <col min="4" max="4" width="17.7109375" style="1" customWidth="1"/>
    <col min="5" max="5" width="13.7109375" bestFit="1" customWidth="1"/>
  </cols>
  <sheetData>
    <row r="1" spans="1:5" x14ac:dyDescent="0.25">
      <c r="A1" s="1" t="s">
        <v>49</v>
      </c>
    </row>
    <row r="3" spans="1:5" x14ac:dyDescent="0.25">
      <c r="A3" s="28" t="s">
        <v>50</v>
      </c>
      <c r="C3" s="23">
        <v>44084</v>
      </c>
    </row>
    <row r="4" spans="1:5" x14ac:dyDescent="0.25">
      <c r="C4" s="23" cm="1">
        <f t="array" ref="C4">MIN(IF(ABS('Mvts de stock'!B8:B165-C3)=MIN(ABS('Mvts de stock'!B8:B165-C3)),'Mvts de stock'!B8:B165))</f>
        <v>44086</v>
      </c>
      <c r="D4" s="26" t="s">
        <v>55</v>
      </c>
    </row>
    <row r="6" spans="1:5" ht="15" customHeight="1" x14ac:dyDescent="0.25">
      <c r="A6" s="29" t="s">
        <v>8</v>
      </c>
      <c r="B6" s="39" t="s">
        <v>54</v>
      </c>
      <c r="C6" s="39" t="s">
        <v>51</v>
      </c>
      <c r="D6" s="29" t="s">
        <v>53</v>
      </c>
      <c r="E6" s="13" t="s">
        <v>52</v>
      </c>
    </row>
    <row r="7" spans="1:5" x14ac:dyDescent="0.25">
      <c r="A7" s="1" t="str">
        <f t="shared" ref="A7:A37" si="0">IF(B7="","",ROW()-7)</f>
        <v/>
      </c>
      <c r="C7" s="26" t="str">
        <f>IF(B7="","",INDEX(Données!$J$3:$S$26,MATCH(A7,Données!$J$3:$J$26,0),5))</f>
        <v/>
      </c>
    </row>
    <row r="8" spans="1:5" x14ac:dyDescent="0.25">
      <c r="A8" s="1">
        <f t="shared" si="0"/>
        <v>1</v>
      </c>
      <c r="B8" s="1">
        <v>1</v>
      </c>
      <c r="C8" s="26" t="str">
        <f>IF(B8="","",INDEX(Données!$J$3:$S$26,MATCH(A8,Données!$J$3:$J$26,0),5))</f>
        <v>Article 1 Format 1</v>
      </c>
      <c r="D8" s="1">
        <f t="array" ref="D8">IFERROR(INDEX(Tableau1[Solde],MAX(IF((Tableau1[Articles]=C8)*(Tableau1[[Date ]]&lt;=$C$4),ROW(Tableau1[Nº])-ROW(Tableau1[[#Headers],[Nº]]),-1))),"")</f>
        <v>51</v>
      </c>
    </row>
    <row r="9" spans="1:5" x14ac:dyDescent="0.25">
      <c r="A9" s="1">
        <f t="shared" si="0"/>
        <v>2</v>
      </c>
      <c r="B9" s="1">
        <v>1</v>
      </c>
      <c r="C9" s="26" t="str">
        <f>IF(B9="","",INDEX(Données!$J$3:$S$26,MATCH(A9,Données!$J$3:$J$26,0),5))</f>
        <v>Article 1 Format 2</v>
      </c>
      <c r="D9" s="1">
        <f t="array" ref="D9">IFERROR(INDEX(Tableau1[Solde],MAX(IF((Tableau1[Articles]=C9)*(Tableau1[[Date ]]&lt;=$C$4),ROW(Tableau1[Nº])-ROW(Tableau1[[#Headers],[Nº]]),-1))),"")</f>
        <v>58</v>
      </c>
    </row>
    <row r="10" spans="1:5" x14ac:dyDescent="0.25">
      <c r="A10" s="1">
        <f t="shared" si="0"/>
        <v>3</v>
      </c>
      <c r="B10" s="1">
        <v>1</v>
      </c>
      <c r="C10" s="26" t="str">
        <f>IF(B10="","",INDEX(Données!$J$3:$S$26,MATCH(A10,Données!$J$3:$J$26,0),5))</f>
        <v>Article 1 Format 3</v>
      </c>
      <c r="D10" s="1" t="str">
        <f t="array" ref="D10">IFERROR(INDEX(Tableau1[Solde],MAX(IF((Tableau1[Articles]=C10)*(Tableau1[[Date ]]&lt;=$C$4),ROW(Tableau1[Nº])-ROW(Tableau1[[#Headers],[Nº]]),-1))),"")</f>
        <v/>
      </c>
    </row>
    <row r="11" spans="1:5" x14ac:dyDescent="0.25">
      <c r="A11" s="1">
        <f t="shared" si="0"/>
        <v>4</v>
      </c>
      <c r="B11" s="1">
        <v>1</v>
      </c>
      <c r="C11" s="26" t="str">
        <f>IF(B11="","",INDEX(Données!$J$3:$S$26,MATCH(A11,Données!$J$3:$J$26,0),5))</f>
        <v>Article 2 Format 1</v>
      </c>
      <c r="D11" s="1">
        <f t="array" ref="D11">IFERROR(INDEX(Tableau1[Solde],MAX(IF((Tableau1[Articles]=C11)*(Tableau1[[Date ]]&lt;=$C$4),ROW(Tableau1[Nº])-ROW(Tableau1[[#Headers],[Nº]]),-1))),"")</f>
        <v>46</v>
      </c>
    </row>
    <row r="12" spans="1:5" x14ac:dyDescent="0.25">
      <c r="A12" s="1">
        <f t="shared" si="0"/>
        <v>5</v>
      </c>
      <c r="B12" s="1">
        <v>1</v>
      </c>
      <c r="C12" s="26" t="str">
        <f>IF(B12="","",INDEX(Données!$J$3:$S$26,MATCH(A12,Données!$J$3:$J$26,0),5))</f>
        <v>Article 2 Format 2</v>
      </c>
      <c r="D12" s="1" t="str">
        <f t="array" ref="D12">IFERROR(INDEX(Tableau1[Solde],MAX(IF((Tableau1[Articles]=C12)*(Tableau1[[Date ]]&lt;=$C$4),ROW(Tableau1[Nº])-ROW(Tableau1[[#Headers],[Nº]]),-1))),"")</f>
        <v/>
      </c>
    </row>
    <row r="13" spans="1:5" x14ac:dyDescent="0.25">
      <c r="A13" s="1">
        <f t="shared" si="0"/>
        <v>6</v>
      </c>
      <c r="B13" s="1">
        <v>1</v>
      </c>
      <c r="C13" s="26" t="str">
        <f>IF(B13="","",INDEX(Données!$J$3:$S$26,MATCH(A13,Données!$J$3:$J$26,0),5))</f>
        <v>Article 2 Format 3</v>
      </c>
      <c r="D13" s="1" t="str">
        <f t="array" ref="D13">IFERROR(INDEX(Tableau1[Solde],MAX(IF((Tableau1[Articles]=C13)*(Tableau1[[Date ]]&lt;=$C$4),ROW(Tableau1[Nº])-ROW(Tableau1[[#Headers],[Nº]]),-1))),"")</f>
        <v/>
      </c>
    </row>
    <row r="14" spans="1:5" x14ac:dyDescent="0.25">
      <c r="A14" s="1">
        <f t="shared" si="0"/>
        <v>7</v>
      </c>
      <c r="B14" s="1">
        <v>1</v>
      </c>
      <c r="C14" s="26" t="str">
        <f>IF(B14="","",INDEX(Données!$J$3:$S$26,MATCH(A14,Données!$J$3:$J$26,0),5))</f>
        <v>Article 3 Format 1</v>
      </c>
      <c r="D14" s="1" t="str">
        <f t="array" ref="D14">IFERROR(INDEX(Tableau1[Solde],MAX(IF((Tableau1[Articles]=C14)*(Tableau1[[Date ]]&lt;=$C$4),ROW(Tableau1[Nº])-ROW(Tableau1[[#Headers],[Nº]]),-1))),"")</f>
        <v/>
      </c>
    </row>
    <row r="15" spans="1:5" x14ac:dyDescent="0.25">
      <c r="A15" s="1">
        <f t="shared" si="0"/>
        <v>8</v>
      </c>
      <c r="B15" s="1">
        <v>1</v>
      </c>
      <c r="C15" s="26" t="str">
        <f>IF(B15="","",INDEX(Données!$J$3:$S$26,MATCH(A15,Données!$J$3:$J$26,0),5))</f>
        <v>Article 3 Format 2</v>
      </c>
      <c r="D15" s="1" t="str">
        <f t="array" ref="D15">IFERROR(INDEX(Tableau1[Solde],MAX(IF((Tableau1[Articles]=C15)*(Tableau1[[Date ]]&lt;=$C$4),ROW(Tableau1[Nº])-ROW(Tableau1[[#Headers],[Nº]]),-1))),"")</f>
        <v/>
      </c>
    </row>
    <row r="16" spans="1:5" x14ac:dyDescent="0.25">
      <c r="A16" s="1">
        <f t="shared" si="0"/>
        <v>9</v>
      </c>
      <c r="B16" s="1">
        <v>1</v>
      </c>
      <c r="C16" s="26" t="str">
        <f>IF(B16="","",INDEX(Données!$J$3:$S$26,MATCH(A16,Données!$J$3:$J$26,0),5))</f>
        <v>Article 3 Format 3</v>
      </c>
      <c r="D16" s="1" t="str">
        <f t="array" ref="D16">IFERROR(INDEX(Tableau1[Solde],MAX(IF((Tableau1[Articles]=C16)*(Tableau1[[Date ]]&lt;=$C$4),ROW(Tableau1[Nº])-ROW(Tableau1[[#Headers],[Nº]]),-1))),"")</f>
        <v/>
      </c>
    </row>
    <row r="17" spans="1:4" x14ac:dyDescent="0.25">
      <c r="A17" s="1">
        <f t="shared" si="0"/>
        <v>10</v>
      </c>
      <c r="B17" s="1">
        <v>1</v>
      </c>
      <c r="C17" s="26" t="str">
        <f>IF(B17="","",INDEX(Données!$J$3:$S$26,MATCH(A17,Données!$J$3:$J$26,0),5))</f>
        <v>Article 4 Format 1</v>
      </c>
      <c r="D17" s="1" t="str">
        <f t="array" ref="D17">IFERROR(INDEX(Tableau1[Solde],MAX(IF((Tableau1[Articles]=C17)*(Tableau1[[Date ]]&lt;=$C$4),ROW(Tableau1[Nº])-ROW(Tableau1[[#Headers],[Nº]]),-1))),"")</f>
        <v/>
      </c>
    </row>
    <row r="18" spans="1:4" x14ac:dyDescent="0.25">
      <c r="A18" s="1">
        <f t="shared" si="0"/>
        <v>11</v>
      </c>
      <c r="B18" s="1">
        <v>1</v>
      </c>
      <c r="C18" s="26" t="str">
        <f>IF(B18="","",INDEX(Données!$J$3:$S$26,MATCH(A18,Données!$J$3:$J$26,0),5))</f>
        <v>Article 4 Format 2</v>
      </c>
      <c r="D18" s="1" t="str">
        <f t="array" ref="D18">IFERROR(INDEX(Tableau1[Solde],MAX(IF((Tableau1[Articles]=C18)*(Tableau1[[Date ]]&lt;=$C$4),ROW(Tableau1[Nº])-ROW(Tableau1[[#Headers],[Nº]]),-1))),"")</f>
        <v/>
      </c>
    </row>
    <row r="19" spans="1:4" x14ac:dyDescent="0.25">
      <c r="A19" s="1">
        <f t="shared" si="0"/>
        <v>12</v>
      </c>
      <c r="B19" s="1">
        <v>1</v>
      </c>
      <c r="C19" s="26" t="str">
        <f>IF(B19="","",INDEX(Données!$J$3:$S$26,MATCH(A19,Données!$J$3:$J$26,0),5))</f>
        <v>Article 4 Format 3</v>
      </c>
      <c r="D19" s="1" t="str">
        <f t="array" ref="D19">IFERROR(INDEX(Tableau1[Solde],MAX(IF((Tableau1[Articles]=C19)*(Tableau1[[Date ]]&lt;=$C$4),ROW(Tableau1[Nº])-ROW(Tableau1[[#Headers],[Nº]]),-1))),"")</f>
        <v/>
      </c>
    </row>
    <row r="20" spans="1:4" x14ac:dyDescent="0.25">
      <c r="A20" s="1">
        <f t="shared" si="0"/>
        <v>13</v>
      </c>
      <c r="B20" s="1">
        <v>1</v>
      </c>
      <c r="C20" s="26" t="str">
        <f>IF(B20="","",INDEX(Données!$J$3:$S$26,MATCH(A20,Données!$J$3:$J$26,0),5))</f>
        <v>Article 5 Format 1</v>
      </c>
      <c r="D20" s="1">
        <f t="array" ref="D20">IFERROR(INDEX(Tableau1[Solde],MAX(IF((Tableau1[Articles]=C20)*(Tableau1[[Date ]]&lt;=$C$4),ROW(Tableau1[Nº])-ROW(Tableau1[[#Headers],[Nº]]),-1))),"")</f>
        <v>30</v>
      </c>
    </row>
    <row r="21" spans="1:4" x14ac:dyDescent="0.25">
      <c r="A21" s="1">
        <f t="shared" si="0"/>
        <v>14</v>
      </c>
      <c r="B21" s="1">
        <v>1</v>
      </c>
      <c r="C21" s="26" t="str">
        <f>IF(B21="","",INDEX(Données!$J$3:$S$26,MATCH(A21,Données!$J$3:$J$26,0),5))</f>
        <v>Article 5 Format 2</v>
      </c>
      <c r="D21" s="1" t="str">
        <f t="array" ref="D21">IFERROR(INDEX(Tableau1[Solde],MAX(IF((Tableau1[Articles]=C21)*(Tableau1[[Date ]]&lt;=$C$4),ROW(Tableau1[Nº])-ROW(Tableau1[[#Headers],[Nº]]),-1))),"")</f>
        <v/>
      </c>
    </row>
    <row r="22" spans="1:4" x14ac:dyDescent="0.25">
      <c r="A22" s="1">
        <f t="shared" si="0"/>
        <v>15</v>
      </c>
      <c r="B22" s="1">
        <v>1</v>
      </c>
      <c r="C22" s="26" t="str">
        <f>IF(B22="","",INDEX(Données!$J$3:$S$26,MATCH(A22,Données!$J$3:$J$26,0),5))</f>
        <v>Article 5 Format 3</v>
      </c>
      <c r="D22" s="1" t="str">
        <f t="array" ref="D22">IFERROR(INDEX(Tableau1[Solde],MAX(IF((Tableau1[Articles]=C22)*(Tableau1[[Date ]]&lt;=$C$4),ROW(Tableau1[Nº])-ROW(Tableau1[[#Headers],[Nº]]),-1))),"")</f>
        <v/>
      </c>
    </row>
    <row r="23" spans="1:4" x14ac:dyDescent="0.25">
      <c r="A23" s="1">
        <f t="shared" si="0"/>
        <v>16</v>
      </c>
      <c r="B23" s="1">
        <v>1</v>
      </c>
      <c r="C23" s="26" t="str">
        <f>IF(B23="","",INDEX(Données!$J$3:$S$26,MATCH(A23,Données!$J$3:$J$26,0),5))</f>
        <v>Article 6 Format 1</v>
      </c>
      <c r="D23" s="1" t="str">
        <f t="array" ref="D23">IFERROR(INDEX(Tableau1[Solde],MAX(IF((Tableau1[Articles]=C23)*(Tableau1[[Date ]]&lt;=$C$4),ROW(Tableau1[Nº])-ROW(Tableau1[[#Headers],[Nº]]),-1))),"")</f>
        <v/>
      </c>
    </row>
    <row r="24" spans="1:4" x14ac:dyDescent="0.25">
      <c r="A24" s="1">
        <f t="shared" si="0"/>
        <v>17</v>
      </c>
      <c r="B24" s="1">
        <v>1</v>
      </c>
      <c r="C24" s="26" t="str">
        <f>IF(B24="","",INDEX(Données!$J$3:$S$26,MATCH(A24,Données!$J$3:$J$26,0),5))</f>
        <v>Article 6 Format 2</v>
      </c>
      <c r="D24" s="1" t="str">
        <f t="array" ref="D24">IFERROR(INDEX(Tableau1[Solde],MAX(IF((Tableau1[Articles]=C24)*(Tableau1[[Date ]]&lt;=$C$4),ROW(Tableau1[Nº])-ROW(Tableau1[[#Headers],[Nº]]),-1))),"")</f>
        <v/>
      </c>
    </row>
    <row r="25" spans="1:4" x14ac:dyDescent="0.25">
      <c r="A25" s="1">
        <f t="shared" si="0"/>
        <v>18</v>
      </c>
      <c r="B25" s="1">
        <v>1</v>
      </c>
      <c r="C25" s="26" t="str">
        <f>IF(B25="","",INDEX(Données!$J$3:$S$26,MATCH(A25,Données!$J$3:$J$26,0),5))</f>
        <v>Article 6 Format 3</v>
      </c>
      <c r="D25" s="1" t="str">
        <f t="array" ref="D25">IFERROR(INDEX(Tableau1[Solde],MAX(IF((Tableau1[Articles]=C25)*(Tableau1[[Date ]]&lt;=$C$4),ROW(Tableau1[Nº])-ROW(Tableau1[[#Headers],[Nº]]),-1))),"")</f>
        <v/>
      </c>
    </row>
    <row r="26" spans="1:4" x14ac:dyDescent="0.25">
      <c r="A26" s="1">
        <f t="shared" si="0"/>
        <v>19</v>
      </c>
      <c r="B26" s="1">
        <v>1</v>
      </c>
      <c r="C26" s="26" t="str">
        <f>IF(B26="","",INDEX(Données!$J$3:$S$26,MATCH(A26,Données!$J$3:$J$26,0),5))</f>
        <v>Article 7 Format 1</v>
      </c>
      <c r="D26" s="1" t="str">
        <f t="array" ref="D26">IFERROR(INDEX(Tableau1[Solde],MAX(IF((Tableau1[Articles]=C26)*(Tableau1[[Date ]]&lt;=$C$4),ROW(Tableau1[Nº])-ROW(Tableau1[[#Headers],[Nº]]),-1))),"")</f>
        <v/>
      </c>
    </row>
    <row r="27" spans="1:4" x14ac:dyDescent="0.25">
      <c r="A27" s="1">
        <f t="shared" si="0"/>
        <v>20</v>
      </c>
      <c r="B27" s="1">
        <v>1</v>
      </c>
      <c r="C27" s="26" t="str">
        <f>IF(B27="","",INDEX(Données!$J$3:$S$26,MATCH(A27,Données!$J$3:$J$26,0),5))</f>
        <v>Article 7 Format 2</v>
      </c>
      <c r="D27" s="1" t="str">
        <f t="array" ref="D27">IFERROR(INDEX(Tableau1[Solde],MAX(IF((Tableau1[Articles]=C27)*(Tableau1[[Date ]]&lt;=$C$4),ROW(Tableau1[Nº])-ROW(Tableau1[[#Headers],[Nº]]),-1))),"")</f>
        <v/>
      </c>
    </row>
    <row r="28" spans="1:4" x14ac:dyDescent="0.25">
      <c r="A28" s="1">
        <f t="shared" si="0"/>
        <v>21</v>
      </c>
      <c r="B28" s="1">
        <v>1</v>
      </c>
      <c r="C28" s="26" t="str">
        <f>IF(B28="","",INDEX(Données!$J$3:$S$26,MATCH(A28,Données!$J$3:$J$26,0),5))</f>
        <v>Article 7 Format 1</v>
      </c>
      <c r="D28" s="1" t="str">
        <f t="array" ref="D28">IFERROR(INDEX(Tableau1[Solde],MAX(IF((Tableau1[Articles]=C28)*(Tableau1[[Date ]]&lt;=$C$4),ROW(Tableau1[Nº])-ROW(Tableau1[[#Headers],[Nº]]),-1))),"")</f>
        <v/>
      </c>
    </row>
    <row r="29" spans="1:4" x14ac:dyDescent="0.25">
      <c r="A29" s="1">
        <f t="shared" si="0"/>
        <v>22</v>
      </c>
      <c r="B29" s="1">
        <v>1</v>
      </c>
      <c r="C29" s="26" t="str">
        <f>IF(B29="","",INDEX(Données!$J$3:$S$26,MATCH(A29,Données!$J$3:$J$26,0),5))</f>
        <v>Article 8 Format 2</v>
      </c>
      <c r="D29" s="1" t="str">
        <f t="array" ref="D29">IFERROR(INDEX(Tableau1[Solde],MAX(IF((Tableau1[Articles]=C29)*(Tableau1[[Date ]]&lt;=$C$4),ROW(Tableau1[Nº])-ROW(Tableau1[[#Headers],[Nº]]),-1))),"")</f>
        <v/>
      </c>
    </row>
    <row r="30" spans="1:4" x14ac:dyDescent="0.25">
      <c r="A30" s="1">
        <f t="shared" si="0"/>
        <v>23</v>
      </c>
      <c r="B30" s="1">
        <v>1</v>
      </c>
      <c r="C30" s="26" t="str">
        <f>IF(B30="","",INDEX(Données!$J$3:$S$26,MATCH(A30,Données!$J$3:$J$26,0),5))</f>
        <v>Article 8 Format 3</v>
      </c>
      <c r="D30" s="1" t="str">
        <f t="array" ref="D30">IFERROR(INDEX(Tableau1[Solde],MAX(IF((Tableau1[Articles]=C30)*(Tableau1[[Date ]]&lt;=$C$4),ROW(Tableau1[Nº])-ROW(Tableau1[[#Headers],[Nº]]),-1))),"")</f>
        <v/>
      </c>
    </row>
    <row r="31" spans="1:4" x14ac:dyDescent="0.25">
      <c r="A31" s="1">
        <f t="shared" si="0"/>
        <v>24</v>
      </c>
      <c r="B31" s="1">
        <v>1</v>
      </c>
      <c r="C31" s="26" t="str">
        <f>IF(B31="","",INDEX(Données!$J$3:$S$26,MATCH(A31,Données!$J$3:$J$26,0),5))</f>
        <v>Article 8 Format 1</v>
      </c>
      <c r="D31" s="1" t="str">
        <f t="array" ref="D31">IFERROR(INDEX(Tableau1[Solde],MAX(IF((Tableau1[Articles]=C31)*(Tableau1[[Date ]]&lt;=$C$4),ROW(Tableau1[Nº])-ROW(Tableau1[[#Headers],[Nº]]),-1))),"")</f>
        <v/>
      </c>
    </row>
    <row r="32" spans="1:4" x14ac:dyDescent="0.25">
      <c r="A32" s="1" t="str">
        <f t="shared" si="0"/>
        <v/>
      </c>
    </row>
    <row r="33" spans="1:1" x14ac:dyDescent="0.25">
      <c r="A33" s="1" t="str">
        <f t="shared" si="0"/>
        <v/>
      </c>
    </row>
    <row r="34" spans="1:1" x14ac:dyDescent="0.25">
      <c r="A34" s="1" t="str">
        <f t="shared" si="0"/>
        <v/>
      </c>
    </row>
    <row r="35" spans="1:1" x14ac:dyDescent="0.25">
      <c r="A35" s="1" t="str">
        <f t="shared" si="0"/>
        <v/>
      </c>
    </row>
    <row r="36" spans="1:1" x14ac:dyDescent="0.25">
      <c r="A36" s="1" t="str">
        <f t="shared" si="0"/>
        <v/>
      </c>
    </row>
    <row r="37" spans="1:1" x14ac:dyDescent="0.25">
      <c r="A37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Instructions</vt:lpstr>
      <vt:lpstr>Données</vt:lpstr>
      <vt:lpstr>Mvts de stock</vt:lpstr>
      <vt:lpstr>Fiche 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cp:lastModifiedBy>Nicolas</cp:lastModifiedBy>
  <dcterms:created xsi:type="dcterms:W3CDTF">2020-08-17T18:16:16Z</dcterms:created>
  <dcterms:modified xsi:type="dcterms:W3CDTF">2021-02-26T17:32:07Z</dcterms:modified>
</cp:coreProperties>
</file>