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88E9B5C4-372C-4D5D-967A-AF1DE9A2F002}" xr6:coauthVersionLast="46" xr6:coauthVersionMax="46" xr10:uidLastSave="{00000000-0000-0000-0000-000000000000}"/>
  <bookViews>
    <workbookView xWindow="-120" yWindow="-120" windowWidth="29040" windowHeight="15840" xr2:uid="{016F9F7A-3D40-4344-9D28-F6EF1F276974}"/>
  </bookViews>
  <sheets>
    <sheet name="Suivi" sheetId="1" r:id="rId1"/>
    <sheet name="BDD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5" i="2"/>
  <c r="A2" i="2"/>
  <c r="A3" i="2"/>
  <c r="A4" i="2"/>
  <c r="A14" i="1"/>
  <c r="A12" i="1" s="1"/>
  <c r="A10" i="1" s="1"/>
  <c r="A8" i="1" s="1"/>
  <c r="A6" i="1" s="1"/>
  <c r="A4" i="1" s="1"/>
  <c r="A2" i="1" s="1"/>
  <c r="O2" i="1" s="1"/>
  <c r="A15" i="1"/>
  <c r="A13" i="1"/>
  <c r="A11" i="1"/>
  <c r="A9" i="1"/>
  <c r="A7" i="1"/>
  <c r="A5" i="1"/>
  <c r="A3" i="1"/>
  <c r="J10" i="1" l="1"/>
  <c r="H11" i="1"/>
  <c r="D3" i="1"/>
  <c r="I6" i="1"/>
  <c r="E4" i="1"/>
  <c r="Q6" i="1"/>
  <c r="B10" i="1"/>
  <c r="K14" i="1"/>
  <c r="I8" i="1"/>
  <c r="P14" i="1"/>
  <c r="J6" i="1"/>
  <c r="P15" i="1"/>
  <c r="P13" i="1"/>
  <c r="E8" i="1"/>
  <c r="G2" i="1"/>
  <c r="E14" i="1"/>
  <c r="D11" i="1"/>
  <c r="D15" i="1"/>
  <c r="J2" i="1"/>
  <c r="P5" i="1"/>
  <c r="F12" i="1"/>
  <c r="F4" i="1"/>
  <c r="B2" i="1"/>
  <c r="K4" i="1"/>
  <c r="C14" i="1"/>
  <c r="M4" i="1"/>
  <c r="I2" i="1"/>
  <c r="N4" i="1"/>
  <c r="H15" i="1"/>
  <c r="G6" i="1"/>
  <c r="N12" i="1"/>
  <c r="L14" i="1"/>
  <c r="Q2" i="1"/>
  <c r="H5" i="1"/>
  <c r="N8" i="1"/>
  <c r="C4" i="1"/>
  <c r="B6" i="1"/>
  <c r="D7" i="1"/>
  <c r="O8" i="1"/>
  <c r="C10" i="1"/>
  <c r="K10" i="1"/>
  <c r="G12" i="1"/>
  <c r="O12" i="1"/>
  <c r="F14" i="1"/>
  <c r="M14" i="1"/>
  <c r="C2" i="1"/>
  <c r="K2" i="1"/>
  <c r="H3" i="1"/>
  <c r="G4" i="1"/>
  <c r="O4" i="1"/>
  <c r="C6" i="1"/>
  <c r="K6" i="1"/>
  <c r="H7" i="1"/>
  <c r="G8" i="1"/>
  <c r="P8" i="1"/>
  <c r="D10" i="1"/>
  <c r="L10" i="1"/>
  <c r="L11" i="1"/>
  <c r="H12" i="1"/>
  <c r="P12" i="1"/>
  <c r="G14" i="1"/>
  <c r="L3" i="1"/>
  <c r="P11" i="1"/>
  <c r="D2" i="1"/>
  <c r="H4" i="1"/>
  <c r="D6" i="1"/>
  <c r="L7" i="1"/>
  <c r="E10" i="1"/>
  <c r="H14" i="1"/>
  <c r="L15" i="1"/>
  <c r="E2" i="1"/>
  <c r="M2" i="1"/>
  <c r="P3" i="1"/>
  <c r="I4" i="1"/>
  <c r="Q4" i="1"/>
  <c r="E6" i="1"/>
  <c r="M6" i="1"/>
  <c r="P7" i="1"/>
  <c r="J8" i="1"/>
  <c r="D9" i="1"/>
  <c r="F10" i="1"/>
  <c r="N10" i="1"/>
  <c r="B12" i="1"/>
  <c r="J12" i="1"/>
  <c r="D13" i="1"/>
  <c r="N14" i="1"/>
  <c r="L2" i="1"/>
  <c r="P4" i="1"/>
  <c r="L6" i="1"/>
  <c r="H8" i="1"/>
  <c r="Q8" i="1"/>
  <c r="M10" i="1"/>
  <c r="I12" i="1"/>
  <c r="Q12" i="1"/>
  <c r="B14" i="1"/>
  <c r="I14" i="1"/>
  <c r="O14" i="1"/>
  <c r="F2" i="1"/>
  <c r="N2" i="1"/>
  <c r="B4" i="1"/>
  <c r="J4" i="1"/>
  <c r="D5" i="1"/>
  <c r="F6" i="1"/>
  <c r="N6" i="1"/>
  <c r="B8" i="1"/>
  <c r="K8" i="1"/>
  <c r="H9" i="1"/>
  <c r="G10" i="1"/>
  <c r="O10" i="1"/>
  <c r="C12" i="1"/>
  <c r="K12" i="1"/>
  <c r="H13" i="1"/>
  <c r="O6" i="1"/>
  <c r="C8" i="1"/>
  <c r="L8" i="1"/>
  <c r="L9" i="1"/>
  <c r="H10" i="1"/>
  <c r="P10" i="1"/>
  <c r="D12" i="1"/>
  <c r="L12" i="1"/>
  <c r="L13" i="1"/>
  <c r="D14" i="1"/>
  <c r="J14" i="1"/>
  <c r="Q14" i="1"/>
  <c r="H2" i="1"/>
  <c r="P2" i="1"/>
  <c r="D4" i="1"/>
  <c r="L4" i="1"/>
  <c r="L5" i="1"/>
  <c r="H6" i="1"/>
  <c r="P6" i="1"/>
  <c r="D8" i="1"/>
  <c r="M8" i="1"/>
  <c r="P9" i="1"/>
  <c r="I10" i="1"/>
  <c r="Q10" i="1"/>
  <c r="E12" i="1"/>
  <c r="M12" i="1"/>
  <c r="F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Nicolas</author>
  </authors>
  <commentList>
    <comment ref="D2" authorId="0" shapeId="0" xr:uid="{09CA0DE8-2DF9-403B-AFD2-2A9F5B8B8ED0}">
      <text>
        <r>
          <rPr>
            <sz val="9"/>
            <color indexed="81"/>
            <rFont val="Tahoma"/>
            <family val="2"/>
          </rPr>
          <t>Glucides</t>
        </r>
      </text>
    </comment>
    <comment ref="H2" authorId="0" shapeId="0" xr:uid="{EE1021C0-9163-476F-828F-F4550D7E5671}">
      <text>
        <r>
          <rPr>
            <sz val="9"/>
            <color indexed="81"/>
            <rFont val="Tahoma"/>
            <family val="2"/>
          </rPr>
          <t>Glucides</t>
        </r>
      </text>
    </comment>
    <comment ref="L2" authorId="0" shapeId="0" xr:uid="{260FB0EF-4D73-4735-B396-38A9E8CEF769}">
      <text>
        <r>
          <rPr>
            <sz val="9"/>
            <color indexed="81"/>
            <rFont val="Tahoma"/>
            <family val="2"/>
          </rPr>
          <t>Glucides</t>
        </r>
      </text>
    </comment>
    <comment ref="P2" authorId="0" shapeId="0" xr:uid="{2A242A6F-5837-423E-B2F7-A8A91DE28614}">
      <text>
        <r>
          <rPr>
            <sz val="9"/>
            <color indexed="81"/>
            <rFont val="Tahoma"/>
            <family val="2"/>
          </rPr>
          <t>Glucides</t>
        </r>
      </text>
    </comment>
    <comment ref="D3" authorId="0" shapeId="0" xr:uid="{5794BB83-42C1-4B7D-A8BC-E8AE6BD64EC6}">
      <text>
        <r>
          <rPr>
            <sz val="9"/>
            <color indexed="81"/>
            <rFont val="Tahoma"/>
            <family val="2"/>
          </rPr>
          <t>Bolus</t>
        </r>
      </text>
    </comment>
    <comment ref="H3" authorId="0" shapeId="0" xr:uid="{C9F0251A-D417-4BDC-BE32-803F521B0C3C}">
      <text>
        <r>
          <rPr>
            <sz val="9"/>
            <color indexed="81"/>
            <rFont val="Tahoma"/>
            <family val="2"/>
          </rPr>
          <t>Bolus</t>
        </r>
      </text>
    </comment>
    <comment ref="L3" authorId="0" shapeId="0" xr:uid="{C869EF32-B926-429E-BE93-E5DD1EDE8BAD}">
      <text>
        <r>
          <rPr>
            <sz val="9"/>
            <color indexed="81"/>
            <rFont val="Tahoma"/>
            <family val="2"/>
          </rPr>
          <t>Bolus</t>
        </r>
      </text>
    </comment>
    <comment ref="P3" authorId="0" shapeId="0" xr:uid="{785BEBC0-E06B-4D30-AB9B-DBD45B935FB8}">
      <text>
        <r>
          <rPr>
            <sz val="9"/>
            <color indexed="81"/>
            <rFont val="Tahoma"/>
            <family val="2"/>
          </rPr>
          <t>Bolus</t>
        </r>
      </text>
    </comment>
    <comment ref="D4" authorId="0" shapeId="0" xr:uid="{591CB4B0-76CE-4579-B05F-399C4B5CF1A0}">
      <text>
        <r>
          <rPr>
            <sz val="9"/>
            <color indexed="81"/>
            <rFont val="Tahoma"/>
            <family val="2"/>
          </rPr>
          <t>Glucides</t>
        </r>
      </text>
    </comment>
    <comment ref="H4" authorId="0" shapeId="0" xr:uid="{787706C1-C925-4417-8F2A-458F204B3416}">
      <text>
        <r>
          <rPr>
            <sz val="9"/>
            <color indexed="81"/>
            <rFont val="Tahoma"/>
            <family val="2"/>
          </rPr>
          <t>Glucides</t>
        </r>
      </text>
    </comment>
    <comment ref="L4" authorId="0" shapeId="0" xr:uid="{0169E4F2-BDBC-4771-B29B-ACC7253DAAD1}">
      <text>
        <r>
          <rPr>
            <sz val="9"/>
            <color indexed="81"/>
            <rFont val="Tahoma"/>
            <family val="2"/>
          </rPr>
          <t>Glucides</t>
        </r>
      </text>
    </comment>
    <comment ref="P4" authorId="0" shapeId="0" xr:uid="{9ABB4768-256A-4A1C-B6F4-279CE40BDAA9}">
      <text>
        <r>
          <rPr>
            <sz val="9"/>
            <color indexed="81"/>
            <rFont val="Tahoma"/>
            <family val="2"/>
          </rPr>
          <t>Glucides</t>
        </r>
      </text>
    </comment>
    <comment ref="D5" authorId="0" shapeId="0" xr:uid="{F3E595DE-19EE-47F9-BBEE-B584EAD6D601}">
      <text>
        <r>
          <rPr>
            <sz val="9"/>
            <color indexed="81"/>
            <rFont val="Tahoma"/>
            <family val="2"/>
          </rPr>
          <t>Bolus</t>
        </r>
      </text>
    </comment>
    <comment ref="H5" authorId="0" shapeId="0" xr:uid="{EC0B663C-7726-4473-ACB2-D5D4453977D2}">
      <text>
        <r>
          <rPr>
            <sz val="9"/>
            <color indexed="81"/>
            <rFont val="Tahoma"/>
            <family val="2"/>
          </rPr>
          <t>Bolus</t>
        </r>
      </text>
    </comment>
    <comment ref="L5" authorId="0" shapeId="0" xr:uid="{FB42F5BA-6612-416C-BEC0-85F55FF60C16}">
      <text>
        <r>
          <rPr>
            <sz val="9"/>
            <color indexed="81"/>
            <rFont val="Tahoma"/>
            <family val="2"/>
          </rPr>
          <t>Bolus</t>
        </r>
      </text>
    </comment>
    <comment ref="P5" authorId="0" shapeId="0" xr:uid="{BE996F8B-BCDD-4A32-B057-90E25E1DB843}">
      <text>
        <r>
          <rPr>
            <sz val="9"/>
            <color indexed="81"/>
            <rFont val="Tahoma"/>
            <family val="2"/>
          </rPr>
          <t>Bolus</t>
        </r>
      </text>
    </comment>
    <comment ref="D6" authorId="0" shapeId="0" xr:uid="{2B755211-4CE2-494A-94BA-49F943BA2958}">
      <text>
        <r>
          <rPr>
            <sz val="9"/>
            <color indexed="81"/>
            <rFont val="Tahoma"/>
            <family val="2"/>
          </rPr>
          <t>Glucides</t>
        </r>
      </text>
    </comment>
    <comment ref="H6" authorId="0" shapeId="0" xr:uid="{95D0733F-B6FB-4AD3-A053-F8859DBA4C4D}">
      <text>
        <r>
          <rPr>
            <sz val="9"/>
            <color indexed="81"/>
            <rFont val="Tahoma"/>
            <family val="2"/>
          </rPr>
          <t>Glucides</t>
        </r>
      </text>
    </comment>
    <comment ref="L6" authorId="0" shapeId="0" xr:uid="{51E9F5D9-79E8-4DCB-B994-DF7D9FF3A800}">
      <text>
        <r>
          <rPr>
            <sz val="9"/>
            <color indexed="81"/>
            <rFont val="Tahoma"/>
            <family val="2"/>
          </rPr>
          <t>Glucides</t>
        </r>
      </text>
    </comment>
    <comment ref="P6" authorId="0" shapeId="0" xr:uid="{8D62199F-70FF-4D73-BB24-9ECF7DF62A7F}">
      <text>
        <r>
          <rPr>
            <sz val="9"/>
            <color indexed="81"/>
            <rFont val="Tahoma"/>
            <family val="2"/>
          </rPr>
          <t>Glucides</t>
        </r>
      </text>
    </comment>
    <comment ref="D7" authorId="0" shapeId="0" xr:uid="{5F513A6F-C967-44A5-9EBE-2CA61D4135AB}">
      <text>
        <r>
          <rPr>
            <sz val="9"/>
            <color indexed="81"/>
            <rFont val="Tahoma"/>
            <family val="2"/>
          </rPr>
          <t>Bolus</t>
        </r>
      </text>
    </comment>
    <comment ref="H7" authorId="0" shapeId="0" xr:uid="{DA550BC8-EEEA-4A05-9802-DB2C6F304BEB}">
      <text>
        <r>
          <rPr>
            <sz val="9"/>
            <color indexed="81"/>
            <rFont val="Tahoma"/>
            <family val="2"/>
          </rPr>
          <t>Bolus</t>
        </r>
      </text>
    </comment>
    <comment ref="L7" authorId="0" shapeId="0" xr:uid="{3D3E5FF5-3A5E-4E0F-BDEE-287DC782DF90}">
      <text>
        <r>
          <rPr>
            <sz val="9"/>
            <color indexed="81"/>
            <rFont val="Tahoma"/>
            <family val="2"/>
          </rPr>
          <t>Bolus</t>
        </r>
      </text>
    </comment>
    <comment ref="P7" authorId="0" shapeId="0" xr:uid="{96E96D8E-70A6-4C09-AF7C-F3DC4FEE5F58}">
      <text>
        <r>
          <rPr>
            <sz val="9"/>
            <color indexed="81"/>
            <rFont val="Tahoma"/>
            <family val="2"/>
          </rPr>
          <t>Bolus</t>
        </r>
      </text>
    </comment>
    <comment ref="D8" authorId="0" shapeId="0" xr:uid="{98AD12D3-EB35-453D-A160-77287B722954}">
      <text>
        <r>
          <rPr>
            <sz val="9"/>
            <color indexed="81"/>
            <rFont val="Tahoma"/>
            <family val="2"/>
          </rPr>
          <t>Glucides</t>
        </r>
      </text>
    </comment>
    <comment ref="H8" authorId="0" shapeId="0" xr:uid="{65598C59-150D-47A5-80A2-DA5EA175F806}">
      <text>
        <r>
          <rPr>
            <sz val="9"/>
            <color indexed="81"/>
            <rFont val="Tahoma"/>
            <family val="2"/>
          </rPr>
          <t>Glucides</t>
        </r>
      </text>
    </comment>
    <comment ref="L8" authorId="0" shapeId="0" xr:uid="{6CB8B830-16D9-402E-AF67-6B4F2A15D9C4}">
      <text>
        <r>
          <rPr>
            <sz val="9"/>
            <color indexed="81"/>
            <rFont val="Tahoma"/>
            <family val="2"/>
          </rPr>
          <t>Glucides</t>
        </r>
      </text>
    </comment>
    <comment ref="P8" authorId="0" shapeId="0" xr:uid="{99A04375-E7AC-42A8-966F-604C83C91556}">
      <text>
        <r>
          <rPr>
            <sz val="9"/>
            <color indexed="81"/>
            <rFont val="Tahoma"/>
            <family val="2"/>
          </rPr>
          <t>Glucides</t>
        </r>
      </text>
    </comment>
    <comment ref="D9" authorId="0" shapeId="0" xr:uid="{35E4BAF6-18D6-4C73-8D94-3BF98C31A7A0}">
      <text>
        <r>
          <rPr>
            <sz val="9"/>
            <color indexed="81"/>
            <rFont val="Tahoma"/>
            <family val="2"/>
          </rPr>
          <t>Bolus</t>
        </r>
      </text>
    </comment>
    <comment ref="H9" authorId="0" shapeId="0" xr:uid="{79AB7C94-1AD7-4737-A7AF-4C2F1FC24B12}">
      <text>
        <r>
          <rPr>
            <sz val="9"/>
            <color indexed="81"/>
            <rFont val="Tahoma"/>
            <family val="2"/>
          </rPr>
          <t>Bolus</t>
        </r>
      </text>
    </comment>
    <comment ref="L9" authorId="0" shapeId="0" xr:uid="{5DBC35DB-1713-4F9A-99C6-AE8B7680AD75}">
      <text>
        <r>
          <rPr>
            <sz val="9"/>
            <color indexed="81"/>
            <rFont val="Tahoma"/>
            <family val="2"/>
          </rPr>
          <t>Bolus</t>
        </r>
      </text>
    </comment>
    <comment ref="P9" authorId="0" shapeId="0" xr:uid="{309AA5D0-09F6-44E4-82CE-430CC7C6EF65}">
      <text>
        <r>
          <rPr>
            <sz val="9"/>
            <color indexed="81"/>
            <rFont val="Tahoma"/>
            <family val="2"/>
          </rPr>
          <t>Bolus</t>
        </r>
      </text>
    </comment>
    <comment ref="D10" authorId="0" shapeId="0" xr:uid="{CB2040E9-377F-487F-960A-EF6A60BF217C}">
      <text>
        <r>
          <rPr>
            <sz val="9"/>
            <color indexed="81"/>
            <rFont val="Tahoma"/>
            <family val="2"/>
          </rPr>
          <t>Glucides</t>
        </r>
      </text>
    </comment>
    <comment ref="H10" authorId="0" shapeId="0" xr:uid="{C2162857-898D-4CFA-8B9B-D38557D40A51}">
      <text>
        <r>
          <rPr>
            <sz val="9"/>
            <color indexed="81"/>
            <rFont val="Tahoma"/>
            <family val="2"/>
          </rPr>
          <t>Glucides</t>
        </r>
      </text>
    </comment>
    <comment ref="L10" authorId="0" shapeId="0" xr:uid="{19A8A9E3-134E-41DB-93DD-D30EE878FA26}">
      <text>
        <r>
          <rPr>
            <sz val="9"/>
            <color indexed="81"/>
            <rFont val="Tahoma"/>
            <family val="2"/>
          </rPr>
          <t>Glucides</t>
        </r>
      </text>
    </comment>
    <comment ref="P10" authorId="0" shapeId="0" xr:uid="{E4933408-F202-4AC2-88F9-0F652CB44B43}">
      <text>
        <r>
          <rPr>
            <sz val="9"/>
            <color indexed="81"/>
            <rFont val="Tahoma"/>
            <family val="2"/>
          </rPr>
          <t>Glucides</t>
        </r>
      </text>
    </comment>
    <comment ref="D11" authorId="0" shapeId="0" xr:uid="{B946E024-174F-49E4-B3FD-4B8A78CC5CBC}">
      <text>
        <r>
          <rPr>
            <sz val="9"/>
            <color indexed="81"/>
            <rFont val="Tahoma"/>
            <family val="2"/>
          </rPr>
          <t>Bolus</t>
        </r>
      </text>
    </comment>
    <comment ref="H11" authorId="0" shapeId="0" xr:uid="{2F5463E8-A9C9-4176-B7B4-4F1F1E07D207}">
      <text>
        <r>
          <rPr>
            <sz val="9"/>
            <color indexed="81"/>
            <rFont val="Tahoma"/>
            <family val="2"/>
          </rPr>
          <t>Bolus</t>
        </r>
      </text>
    </comment>
    <comment ref="L11" authorId="0" shapeId="0" xr:uid="{0EC95F10-E69E-40DB-8953-6FB95AEE4C2E}">
      <text>
        <r>
          <rPr>
            <sz val="9"/>
            <color indexed="81"/>
            <rFont val="Tahoma"/>
            <family val="2"/>
          </rPr>
          <t>Bolus</t>
        </r>
      </text>
    </comment>
    <comment ref="P11" authorId="0" shapeId="0" xr:uid="{36290B57-2457-4788-9E54-83084F177D87}">
      <text>
        <r>
          <rPr>
            <sz val="9"/>
            <color indexed="81"/>
            <rFont val="Tahoma"/>
            <family val="2"/>
          </rPr>
          <t>Bolus</t>
        </r>
      </text>
    </comment>
    <comment ref="D12" authorId="0" shapeId="0" xr:uid="{7CDD54D8-BC8B-4CD7-9231-E958E10CF8DF}">
      <text>
        <r>
          <rPr>
            <sz val="9"/>
            <color indexed="81"/>
            <rFont val="Tahoma"/>
            <family val="2"/>
          </rPr>
          <t>Glucides</t>
        </r>
      </text>
    </comment>
    <comment ref="H12" authorId="0" shapeId="0" xr:uid="{164854DE-1502-4B8B-BD23-102B2089A11D}">
      <text>
        <r>
          <rPr>
            <sz val="9"/>
            <color indexed="81"/>
            <rFont val="Tahoma"/>
            <family val="2"/>
          </rPr>
          <t>Glucides</t>
        </r>
      </text>
    </comment>
    <comment ref="L12" authorId="0" shapeId="0" xr:uid="{C334426F-6E1A-41D8-B0AF-633F77E3F0C1}">
      <text>
        <r>
          <rPr>
            <sz val="9"/>
            <color indexed="81"/>
            <rFont val="Tahoma"/>
            <family val="2"/>
          </rPr>
          <t>Glucides</t>
        </r>
      </text>
    </comment>
    <comment ref="P12" authorId="0" shapeId="0" xr:uid="{FB2F7797-2AB7-4C65-803F-D9E34D21B9AA}">
      <text>
        <r>
          <rPr>
            <sz val="9"/>
            <color indexed="81"/>
            <rFont val="Tahoma"/>
            <family val="2"/>
          </rPr>
          <t>Glucides</t>
        </r>
      </text>
    </comment>
    <comment ref="D13" authorId="0" shapeId="0" xr:uid="{0F06CBEB-B0FB-40EA-BFB7-7B1F3C20BDEC}">
      <text>
        <r>
          <rPr>
            <sz val="9"/>
            <color indexed="81"/>
            <rFont val="Tahoma"/>
            <family val="2"/>
          </rPr>
          <t>Bolus</t>
        </r>
      </text>
    </comment>
    <comment ref="H13" authorId="0" shapeId="0" xr:uid="{0C60E0DD-0C2F-4F7D-890F-FC3105BF8157}">
      <text>
        <r>
          <rPr>
            <sz val="9"/>
            <color indexed="81"/>
            <rFont val="Tahoma"/>
            <family val="2"/>
          </rPr>
          <t>Bolus</t>
        </r>
      </text>
    </comment>
    <comment ref="L13" authorId="0" shapeId="0" xr:uid="{C9377203-8332-440B-B725-A49ED2D34BE0}">
      <text>
        <r>
          <rPr>
            <sz val="9"/>
            <color indexed="81"/>
            <rFont val="Tahoma"/>
            <family val="2"/>
          </rPr>
          <t>Bolus</t>
        </r>
      </text>
    </comment>
    <comment ref="P13" authorId="0" shapeId="0" xr:uid="{AB6FC4CE-A6FF-4A7D-B7F9-0AF69E968907}">
      <text>
        <r>
          <rPr>
            <sz val="9"/>
            <color indexed="81"/>
            <rFont val="Tahoma"/>
            <family val="2"/>
          </rPr>
          <t>Bolus</t>
        </r>
      </text>
    </comment>
    <comment ref="D14" authorId="0" shapeId="0" xr:uid="{84A92803-10C6-40E4-92FC-19D023308591}">
      <text>
        <r>
          <rPr>
            <sz val="9"/>
            <color indexed="81"/>
            <rFont val="Tahoma"/>
            <family val="2"/>
          </rPr>
          <t>Glucides</t>
        </r>
      </text>
    </comment>
    <comment ref="H14" authorId="0" shapeId="0" xr:uid="{3532FBFD-F84D-48A7-91E4-1449C82AD7CB}">
      <text>
        <r>
          <rPr>
            <sz val="9"/>
            <color indexed="81"/>
            <rFont val="Tahoma"/>
            <family val="2"/>
          </rPr>
          <t>Glucides</t>
        </r>
      </text>
    </comment>
    <comment ref="L14" authorId="0" shapeId="0" xr:uid="{B416B38A-3CB7-46AA-AAD1-854CCC5271BE}">
      <text>
        <r>
          <rPr>
            <sz val="9"/>
            <color indexed="81"/>
            <rFont val="Tahoma"/>
            <family val="2"/>
          </rPr>
          <t>Glucides</t>
        </r>
      </text>
    </comment>
    <comment ref="P14" authorId="0" shapeId="0" xr:uid="{BE011AA4-9004-42AA-A89E-2D07A81146E8}">
      <text>
        <r>
          <rPr>
            <sz val="9"/>
            <color indexed="81"/>
            <rFont val="Tahoma"/>
            <family val="2"/>
          </rPr>
          <t>Glucides</t>
        </r>
      </text>
    </comment>
    <comment ref="D15" authorId="0" shapeId="0" xr:uid="{AE8FD278-22AF-4B08-B29A-6CEFF71D7072}">
      <text>
        <r>
          <rPr>
            <sz val="9"/>
            <color indexed="81"/>
            <rFont val="Tahoma"/>
            <family val="2"/>
          </rPr>
          <t>Bolus</t>
        </r>
      </text>
    </comment>
    <comment ref="H15" authorId="0" shapeId="0" xr:uid="{C04E4BD6-866A-4F84-9079-093F15506993}">
      <text>
        <r>
          <rPr>
            <sz val="9"/>
            <color indexed="81"/>
            <rFont val="Tahoma"/>
            <family val="2"/>
          </rPr>
          <t>Bolus</t>
        </r>
      </text>
    </comment>
    <comment ref="L15" authorId="0" shapeId="0" xr:uid="{9F392EA4-5DC3-4071-AC24-0E05F698ACDD}">
      <text>
        <r>
          <rPr>
            <sz val="9"/>
            <color indexed="81"/>
            <rFont val="Tahoma"/>
            <family val="2"/>
          </rPr>
          <t>Bolus</t>
        </r>
      </text>
    </comment>
    <comment ref="P15" authorId="0" shapeId="0" xr:uid="{3095AB53-5E9B-4B58-A0EA-FB6D5A5E6C6B}">
      <text>
        <r>
          <rPr>
            <sz val="9"/>
            <color indexed="81"/>
            <rFont val="Tahoma"/>
            <family val="2"/>
          </rPr>
          <t>Bolus</t>
        </r>
      </text>
    </comment>
  </commentList>
</comments>
</file>

<file path=xl/sharedStrings.xml><?xml version="1.0" encoding="utf-8"?>
<sst xmlns="http://schemas.openxmlformats.org/spreadsheetml/2006/main" count="35" uniqueCount="18">
  <si>
    <t>Date</t>
  </si>
  <si>
    <t>Heure</t>
  </si>
  <si>
    <t>Menu</t>
  </si>
  <si>
    <t>Insuline</t>
  </si>
  <si>
    <t xml:space="preserve">Glycémie </t>
  </si>
  <si>
    <t>Bolus</t>
  </si>
  <si>
    <t>Glucides</t>
  </si>
  <si>
    <t>saumon 150g</t>
  </si>
  <si>
    <t>saumon 200g</t>
  </si>
  <si>
    <t>tartare 1u</t>
  </si>
  <si>
    <t>Période</t>
  </si>
  <si>
    <t>Clé</t>
  </si>
  <si>
    <t>Matin</t>
  </si>
  <si>
    <t>Midi</t>
  </si>
  <si>
    <t>Soir</t>
  </si>
  <si>
    <t>brioche 50g</t>
  </si>
  <si>
    <t>Goûter</t>
  </si>
  <si>
    <t>brioche 150g, nutella 50g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</si>
</sst>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&quot;G: &quot;0.00"/>
    <numFmt numFmtId="166" formatCode="&quot;B :&quot;0.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18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4" fontId="0" fillId="0" borderId="0" xfId="0" applyNumberFormat="1"/>
    <xf numFmtId="164" fontId="0" fillId="0" borderId="0" xfId="0" applyNumberFormat="1"/>
    <xf numFmtId="2" fontId="0" fillId="0" borderId="0" xfId="0" applyNumberFormat="1"/>
    <xf numFmtId="0" fontId="0" fillId="0" borderId="0" xfId="0" applyNumberFormat="1"/>
    <xf numFmtId="165" fontId="0" fillId="2" borderId="2" xfId="0" applyNumberForma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4" fontId="2" fillId="3" borderId="8" xfId="0" applyNumberFormat="1" applyFont="1" applyFill="1" applyBorder="1" applyAlignment="1">
      <alignment horizontal="center" vertical="center"/>
    </xf>
    <xf numFmtId="14" fontId="2" fillId="3" borderId="9" xfId="0" applyNumberFormat="1" applyFon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0" fontId="0" fillId="6" borderId="6" xfId="0" applyNumberFormat="1" applyFill="1" applyBorder="1" applyAlignment="1">
      <alignment horizontal="center" vertical="center" wrapText="1"/>
    </xf>
    <xf numFmtId="0" fontId="0" fillId="6" borderId="7" xfId="0" applyNumberFormat="1" applyFill="1" applyBorder="1" applyAlignment="1">
      <alignment horizontal="center" vertical="center" wrapText="1"/>
    </xf>
    <xf numFmtId="0" fontId="0" fillId="6" borderId="4" xfId="0" applyNumberFormat="1" applyFill="1" applyBorder="1" applyAlignment="1">
      <alignment horizontal="center" vertical="center" wrapText="1"/>
    </xf>
    <xf numFmtId="0" fontId="0" fillId="6" borderId="5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16</xdr:row>
          <xdr:rowOff>19050</xdr:rowOff>
        </xdr:from>
        <xdr:to>
          <xdr:col>3</xdr:col>
          <xdr:colOff>514350</xdr:colOff>
          <xdr:row>18</xdr:row>
          <xdr:rowOff>238125</xdr:rowOff>
        </xdr:to>
        <xdr:sp macro="" textlink="">
          <xdr:nvSpPr>
            <xdr:cNvPr id="1153" name="Button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infos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279204-3CBB-4F1A-AA25-1CC2753A1988}" name="Tableau2" displayName="Tableau2" ref="A1:H6" totalsRowShown="0">
  <autoFilter ref="A1:H6" xr:uid="{AFD0937F-A416-4A7A-B8BB-7A4E3ED7208E}"/>
  <tableColumns count="8">
    <tableColumn id="8" xr3:uid="{00B5A22D-A290-485E-9128-01A72902EEB4}" name="Clé" dataDxfId="6">
      <calculatedColumnFormula>Tableau2[[#This Row],[Date]]&amp;"_"&amp;Tableau2[[#This Row],[Période]]</calculatedColumnFormula>
    </tableColumn>
    <tableColumn id="1" xr3:uid="{FC7BCB72-6D7C-4E25-A4B5-3193BE6C87FC}" name="Date" dataDxfId="5"/>
    <tableColumn id="2" xr3:uid="{2C879842-BA3A-4A45-B3B8-F40455708F7B}" name="Heure" dataDxfId="4"/>
    <tableColumn id="7" xr3:uid="{4290AD7F-8D53-4E5A-86D0-5FAF32E43262}" name="Période" dataDxfId="3"/>
    <tableColumn id="3" xr3:uid="{233FC5DD-2108-4AAE-BF70-7237FA1C14BB}" name="Glycémie " dataDxfId="2"/>
    <tableColumn id="4" xr3:uid="{87CB4027-060A-450E-A2D3-C8F2B3925E3A}" name="Glucides" dataDxfId="1"/>
    <tableColumn id="5" xr3:uid="{BE49B0E7-BA44-4320-ACF3-100703D29835}" name="Bolus" dataDxfId="0"/>
    <tableColumn id="6" xr3:uid="{1B344BEF-CCDB-4DB8-86C4-A18752B67B48}" name="Menu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99692-D85C-432A-8956-22DB152101B7}">
  <sheetPr codeName="Feuil1"/>
  <dimension ref="A1:Q15"/>
  <sheetViews>
    <sheetView tabSelected="1" workbookViewId="0">
      <selection activeCell="E17" sqref="E17"/>
    </sheetView>
  </sheetViews>
  <sheetFormatPr baseColWidth="10" defaultRowHeight="21.75" customHeight="1" x14ac:dyDescent="0.25"/>
  <cols>
    <col min="2" max="2" width="11.5703125" customWidth="1"/>
    <col min="5" max="5" width="33.7109375" customWidth="1"/>
    <col min="6" max="6" width="11.42578125" customWidth="1"/>
    <col min="7" max="7" width="14.5703125" customWidth="1"/>
    <col min="9" max="9" width="33.7109375" customWidth="1"/>
    <col min="10" max="10" width="11" customWidth="1"/>
    <col min="13" max="13" width="33.7109375" customWidth="1"/>
    <col min="17" max="17" width="33.7109375" customWidth="1"/>
  </cols>
  <sheetData>
    <row r="1" spans="1:17" s="1" customFormat="1" ht="21.75" customHeight="1" thickBot="1" x14ac:dyDescent="0.3">
      <c r="A1" s="2" t="s">
        <v>0</v>
      </c>
      <c r="B1" s="5" t="s">
        <v>1</v>
      </c>
      <c r="C1" s="3" t="s">
        <v>4</v>
      </c>
      <c r="D1" s="4" t="s">
        <v>3</v>
      </c>
      <c r="E1" s="4" t="s">
        <v>2</v>
      </c>
      <c r="F1" s="5" t="s">
        <v>1</v>
      </c>
      <c r="G1" s="3" t="s">
        <v>4</v>
      </c>
      <c r="H1" s="4" t="s">
        <v>3</v>
      </c>
      <c r="I1" s="4" t="s">
        <v>2</v>
      </c>
      <c r="J1" s="5" t="s">
        <v>1</v>
      </c>
      <c r="K1" s="3" t="s">
        <v>4</v>
      </c>
      <c r="L1" s="4" t="s">
        <v>3</v>
      </c>
      <c r="M1" s="4" t="s">
        <v>2</v>
      </c>
      <c r="N1" s="5" t="s">
        <v>1</v>
      </c>
      <c r="O1" s="3" t="s">
        <v>4</v>
      </c>
      <c r="P1" s="4" t="s">
        <v>3</v>
      </c>
      <c r="Q1" s="4" t="s">
        <v>2</v>
      </c>
    </row>
    <row r="2" spans="1:17" ht="21.75" customHeight="1" x14ac:dyDescent="0.25">
      <c r="A2" s="14">
        <f>A4-1</f>
        <v>44215</v>
      </c>
      <c r="B2" s="16" t="str">
        <f>IFERROR(VLOOKUP($A2&amp;"_Matin",Tableau2[],3,FALSE),"")</f>
        <v/>
      </c>
      <c r="C2" s="12" t="str">
        <f>IFERROR(VLOOKUP($A2&amp;"_Matin",Tableau2[],5,FALSE),"")</f>
        <v/>
      </c>
      <c r="D2" s="10" t="str">
        <f>IFERROR(VLOOKUP($A2&amp;"_Matin",Tableau2[],6,FALSE),"")</f>
        <v/>
      </c>
      <c r="E2" s="20" t="str">
        <f>IFERROR(VLOOKUP($A2&amp;"_Matin",Tableau2[],8,FALSE),"")</f>
        <v/>
      </c>
      <c r="F2" s="16" t="str">
        <f>IFERROR(VLOOKUP($A2&amp;"_Midi",Tableau2[],3,FALSE),"")</f>
        <v/>
      </c>
      <c r="G2" s="12" t="str">
        <f>IFERROR(VLOOKUP($A2&amp;"_Midi",Tableau2[],5,FALSE),"")</f>
        <v/>
      </c>
      <c r="H2" s="10" t="str">
        <f>IFERROR(VLOOKUP($A2&amp;"_Midi",Tableau2[],6,FALSE),"")</f>
        <v/>
      </c>
      <c r="I2" s="20" t="str">
        <f>IFERROR(VLOOKUP($A2&amp;"_Midi",Tableau2[],8,FALSE),"")</f>
        <v/>
      </c>
      <c r="J2" s="16" t="str">
        <f>IFERROR(VLOOKUP($A2&amp;"_Goûter",Tableau2[],3,FALSE),"")</f>
        <v/>
      </c>
      <c r="K2" s="12" t="str">
        <f>IFERROR(VLOOKUP($A2&amp;"_Goûter",Tableau2[],5,FALSE),"")</f>
        <v/>
      </c>
      <c r="L2" s="10" t="str">
        <f>IFERROR(VLOOKUP($A2&amp;"_Goûter",Tableau2[],6,FALSE),"")</f>
        <v/>
      </c>
      <c r="M2" s="20" t="str">
        <f>IFERROR(VLOOKUP($A2&amp;"_Goûter",Tableau2[],8,FALSE),"")</f>
        <v/>
      </c>
      <c r="N2" s="16" t="str">
        <f>IFERROR(VLOOKUP($A2&amp;"_Goûter",Tableau2[],3,FALSE),"")</f>
        <v/>
      </c>
      <c r="O2" s="12" t="str">
        <f>IFERROR(VLOOKUP($A2&amp;"_Soir",Tableau2[],5,FALSE),"")</f>
        <v/>
      </c>
      <c r="P2" s="10" t="str">
        <f>IFERROR(VLOOKUP($A2&amp;"_Soir",Tableau2[],6,FALSE),"")</f>
        <v/>
      </c>
      <c r="Q2" s="18" t="str">
        <f>IFERROR(VLOOKUP($A2&amp;"_Soir",Tableau2[],8,FALSE),"")</f>
        <v/>
      </c>
    </row>
    <row r="3" spans="1:17" ht="21.75" customHeight="1" thickBot="1" x14ac:dyDescent="0.3">
      <c r="A3" s="15" t="e">
        <f t="shared" ref="A3:A11" si="0">A1+1</f>
        <v>#VALUE!</v>
      </c>
      <c r="B3" s="17"/>
      <c r="C3" s="13"/>
      <c r="D3" s="11" t="str">
        <f>IFERROR(VLOOKUP($A2&amp;"_Matin",Tableau2[],7,FALSE),"")</f>
        <v/>
      </c>
      <c r="E3" s="21"/>
      <c r="F3" s="17"/>
      <c r="G3" s="13"/>
      <c r="H3" s="11" t="str">
        <f>IFERROR(VLOOKUP($A2&amp;"_Midi",Tableau2[],7,FALSE),"")</f>
        <v/>
      </c>
      <c r="I3" s="21"/>
      <c r="J3" s="17"/>
      <c r="K3" s="13"/>
      <c r="L3" s="11" t="str">
        <f>IFERROR(VLOOKUP($A2&amp;"_Goûter",Tableau2[],7,FALSE),"")</f>
        <v/>
      </c>
      <c r="M3" s="21"/>
      <c r="N3" s="17"/>
      <c r="O3" s="13"/>
      <c r="P3" s="11" t="str">
        <f>IFERROR(VLOOKUP($A2&amp;"_Soir",Tableau2[],7,FALSE),"")</f>
        <v/>
      </c>
      <c r="Q3" s="19"/>
    </row>
    <row r="4" spans="1:17" ht="21.75" customHeight="1" x14ac:dyDescent="0.25">
      <c r="A4" s="14">
        <f>A6-1</f>
        <v>44216</v>
      </c>
      <c r="B4" s="16" t="str">
        <f>IFERROR(VLOOKUP($A4&amp;"_Matin",Tableau2[],3,FALSE),"")</f>
        <v/>
      </c>
      <c r="C4" s="12" t="str">
        <f>IFERROR(VLOOKUP($A4&amp;"_Matin",Tableau2[],5,FALSE),"")</f>
        <v/>
      </c>
      <c r="D4" s="10" t="str">
        <f>IFERROR(VLOOKUP($A4&amp;"_Matin",Tableau2[],6,FALSE),"")</f>
        <v/>
      </c>
      <c r="E4" s="20" t="str">
        <f>IFERROR(VLOOKUP($A4&amp;"_Matin",Tableau2[],8,FALSE),"")</f>
        <v/>
      </c>
      <c r="F4" s="16" t="str">
        <f>IFERROR(VLOOKUP($A4&amp;"_Midi",Tableau2[],3,FALSE),"")</f>
        <v/>
      </c>
      <c r="G4" s="12" t="str">
        <f>IFERROR(VLOOKUP($A4&amp;"_Midi",Tableau2[],5,FALSE),"")</f>
        <v/>
      </c>
      <c r="H4" s="10" t="str">
        <f>IFERROR(VLOOKUP($A4&amp;"_Midi",Tableau2[],6,FALSE),"")</f>
        <v/>
      </c>
      <c r="I4" s="20" t="str">
        <f>IFERROR(VLOOKUP($A4&amp;"_Midi",Tableau2[],8,FALSE),"")</f>
        <v/>
      </c>
      <c r="J4" s="16" t="str">
        <f>IFERROR(VLOOKUP($A4&amp;"_Goûter",Tableau2[],3,FALSE),"")</f>
        <v/>
      </c>
      <c r="K4" s="12" t="str">
        <f>IFERROR(VLOOKUP($A4&amp;"_Goûter",Tableau2[],5,FALSE),"")</f>
        <v/>
      </c>
      <c r="L4" s="10" t="str">
        <f>IFERROR(VLOOKUP($A4&amp;"_Goûter",Tableau2[],6,FALSE),"")</f>
        <v/>
      </c>
      <c r="M4" s="20" t="str">
        <f>IFERROR(VLOOKUP($A4&amp;"_Goûter",Tableau2[],8,FALSE),"")</f>
        <v/>
      </c>
      <c r="N4" s="16" t="str">
        <f>IFERROR(VLOOKUP($A4&amp;"_Goûter",Tableau2[],3,FALSE),"")</f>
        <v/>
      </c>
      <c r="O4" s="12" t="str">
        <f>IFERROR(VLOOKUP($A4&amp;"_Soir",Tableau2[],5,FALSE),"")</f>
        <v/>
      </c>
      <c r="P4" s="10" t="str">
        <f>IFERROR(VLOOKUP($A4&amp;"_Soir",Tableau2[],6,FALSE),"")</f>
        <v/>
      </c>
      <c r="Q4" s="18" t="str">
        <f>IFERROR(VLOOKUP($A4&amp;"_Soir",Tableau2[],8,FALSE),"")</f>
        <v/>
      </c>
    </row>
    <row r="5" spans="1:17" ht="21.75" customHeight="1" thickBot="1" x14ac:dyDescent="0.3">
      <c r="A5" s="15" t="e">
        <f t="shared" si="0"/>
        <v>#VALUE!</v>
      </c>
      <c r="B5" s="17"/>
      <c r="C5" s="13"/>
      <c r="D5" s="11" t="str">
        <f>IFERROR(VLOOKUP($A4&amp;"_Matin",Tableau2[],7,FALSE),"")</f>
        <v/>
      </c>
      <c r="E5" s="21"/>
      <c r="F5" s="17"/>
      <c r="G5" s="13"/>
      <c r="H5" s="11" t="str">
        <f>IFERROR(VLOOKUP($A4&amp;"_Midi",Tableau2[],7,FALSE),"")</f>
        <v/>
      </c>
      <c r="I5" s="21"/>
      <c r="J5" s="17"/>
      <c r="K5" s="13"/>
      <c r="L5" s="11" t="str">
        <f>IFERROR(VLOOKUP($A4&amp;"_Goûter",Tableau2[],7,FALSE),"")</f>
        <v/>
      </c>
      <c r="M5" s="21"/>
      <c r="N5" s="17"/>
      <c r="O5" s="13"/>
      <c r="P5" s="11" t="str">
        <f>IFERROR(VLOOKUP($A4&amp;"_Soir",Tableau2[],7,FALSE),"")</f>
        <v/>
      </c>
      <c r="Q5" s="19"/>
    </row>
    <row r="6" spans="1:17" ht="21.75" customHeight="1" x14ac:dyDescent="0.25">
      <c r="A6" s="14">
        <f>A8-1</f>
        <v>44217</v>
      </c>
      <c r="B6" s="16" t="str">
        <f>IFERROR(VLOOKUP($A6&amp;"_Matin",Tableau2[],3,FALSE),"")</f>
        <v/>
      </c>
      <c r="C6" s="12" t="str">
        <f>IFERROR(VLOOKUP($A6&amp;"_Matin",Tableau2[],5,FALSE),"")</f>
        <v/>
      </c>
      <c r="D6" s="10" t="str">
        <f>IFERROR(VLOOKUP($A6&amp;"_Matin",Tableau2[],6,FALSE),"")</f>
        <v/>
      </c>
      <c r="E6" s="20" t="str">
        <f>IFERROR(VLOOKUP($A6&amp;"_Matin",Tableau2[],8,FALSE),"")</f>
        <v/>
      </c>
      <c r="F6" s="16" t="str">
        <f>IFERROR(VLOOKUP($A6&amp;"_Midi",Tableau2[],3,FALSE),"")</f>
        <v/>
      </c>
      <c r="G6" s="12" t="str">
        <f>IFERROR(VLOOKUP($A6&amp;"_Midi",Tableau2[],5,FALSE),"")</f>
        <v/>
      </c>
      <c r="H6" s="10" t="str">
        <f>IFERROR(VLOOKUP($A6&amp;"_Midi",Tableau2[],6,FALSE),"")</f>
        <v/>
      </c>
      <c r="I6" s="20" t="str">
        <f>IFERROR(VLOOKUP($A6&amp;"_Midi",Tableau2[],8,FALSE),"")</f>
        <v/>
      </c>
      <c r="J6" s="16" t="str">
        <f>IFERROR(VLOOKUP($A6&amp;"_Goûter",Tableau2[],3,FALSE),"")</f>
        <v/>
      </c>
      <c r="K6" s="12" t="str">
        <f>IFERROR(VLOOKUP($A6&amp;"_Goûter",Tableau2[],5,FALSE),"")</f>
        <v/>
      </c>
      <c r="L6" s="10" t="str">
        <f>IFERROR(VLOOKUP($A6&amp;"_Goûter",Tableau2[],6,FALSE),"")</f>
        <v/>
      </c>
      <c r="M6" s="20" t="str">
        <f>IFERROR(VLOOKUP($A6&amp;"_Goûter",Tableau2[],8,FALSE),"")</f>
        <v/>
      </c>
      <c r="N6" s="16" t="str">
        <f>IFERROR(VLOOKUP($A6&amp;"_Goûter",Tableau2[],3,FALSE),"")</f>
        <v/>
      </c>
      <c r="O6" s="12" t="str">
        <f>IFERROR(VLOOKUP($A6&amp;"_Soir",Tableau2[],5,FALSE),"")</f>
        <v/>
      </c>
      <c r="P6" s="10" t="str">
        <f>IFERROR(VLOOKUP($A6&amp;"_Soir",Tableau2[],6,FALSE),"")</f>
        <v/>
      </c>
      <c r="Q6" s="18" t="str">
        <f>IFERROR(VLOOKUP($A6&amp;"_Soir",Tableau2[],8,FALSE),"")</f>
        <v/>
      </c>
    </row>
    <row r="7" spans="1:17" ht="21.75" customHeight="1" thickBot="1" x14ac:dyDescent="0.3">
      <c r="A7" s="15" t="e">
        <f t="shared" si="0"/>
        <v>#VALUE!</v>
      </c>
      <c r="B7" s="17"/>
      <c r="C7" s="13"/>
      <c r="D7" s="11" t="str">
        <f>IFERROR(VLOOKUP($A6&amp;"_Matin",Tableau2[],7,FALSE),"")</f>
        <v/>
      </c>
      <c r="E7" s="21"/>
      <c r="F7" s="17"/>
      <c r="G7" s="13"/>
      <c r="H7" s="11" t="str">
        <f>IFERROR(VLOOKUP($A6&amp;"_Midi",Tableau2[],7,FALSE),"")</f>
        <v/>
      </c>
      <c r="I7" s="21"/>
      <c r="J7" s="17"/>
      <c r="K7" s="13"/>
      <c r="L7" s="11" t="str">
        <f>IFERROR(VLOOKUP($A6&amp;"_Goûter",Tableau2[],7,FALSE),"")</f>
        <v/>
      </c>
      <c r="M7" s="21"/>
      <c r="N7" s="17"/>
      <c r="O7" s="13"/>
      <c r="P7" s="11" t="str">
        <f>IFERROR(VLOOKUP($A6&amp;"_Soir",Tableau2[],7,FALSE),"")</f>
        <v/>
      </c>
      <c r="Q7" s="19"/>
    </row>
    <row r="8" spans="1:17" ht="21.75" customHeight="1" x14ac:dyDescent="0.25">
      <c r="A8" s="14">
        <f>A10-1</f>
        <v>44218</v>
      </c>
      <c r="B8" s="16" t="str">
        <f>IFERROR(VLOOKUP($A8&amp;"_Matin",Tableau2[],3,FALSE),"")</f>
        <v/>
      </c>
      <c r="C8" s="12" t="str">
        <f>IFERROR(VLOOKUP($A8&amp;"_Matin",Tableau2[],5,FALSE),"")</f>
        <v/>
      </c>
      <c r="D8" s="10" t="str">
        <f>IFERROR(VLOOKUP($A8&amp;"_Matin",Tableau2[],6,FALSE),"")</f>
        <v/>
      </c>
      <c r="E8" s="20" t="str">
        <f>IFERROR(VLOOKUP($A8&amp;"_Matin",Tableau2[],8,FALSE),"")</f>
        <v/>
      </c>
      <c r="F8" s="16" t="str">
        <f>IFERROR(VLOOKUP($A8&amp;"_Midi",Tableau2[],3,FALSE),"")</f>
        <v/>
      </c>
      <c r="G8" s="12" t="str">
        <f>IFERROR(VLOOKUP($A8&amp;"_Midi",Tableau2[],5,FALSE),"")</f>
        <v/>
      </c>
      <c r="H8" s="10" t="str">
        <f>IFERROR(VLOOKUP($A8&amp;"_Midi",Tableau2[],6,FALSE),"")</f>
        <v/>
      </c>
      <c r="I8" s="20" t="str">
        <f>IFERROR(VLOOKUP($A8&amp;"_Midi",Tableau2[],8,FALSE),"")</f>
        <v/>
      </c>
      <c r="J8" s="16" t="str">
        <f>IFERROR(VLOOKUP($A8&amp;"_Goûter",Tableau2[],3,FALSE),"")</f>
        <v/>
      </c>
      <c r="K8" s="12" t="str">
        <f>IFERROR(VLOOKUP($A8&amp;"_Goûter",Tableau2[],5,FALSE),"")</f>
        <v/>
      </c>
      <c r="L8" s="10" t="str">
        <f>IFERROR(VLOOKUP($A8&amp;"_Goûter",Tableau2[],6,FALSE),"")</f>
        <v/>
      </c>
      <c r="M8" s="20" t="str">
        <f>IFERROR(VLOOKUP($A8&amp;"_Goûter",Tableau2[],8,FALSE),"")</f>
        <v/>
      </c>
      <c r="N8" s="16" t="str">
        <f>IFERROR(VLOOKUP($A8&amp;"_Goûter",Tableau2[],3,FALSE),"")</f>
        <v/>
      </c>
      <c r="O8" s="12" t="str">
        <f>IFERROR(VLOOKUP($A8&amp;"_Soir",Tableau2[],5,FALSE),"")</f>
        <v/>
      </c>
      <c r="P8" s="10" t="str">
        <f>IFERROR(VLOOKUP($A8&amp;"_Soir",Tableau2[],6,FALSE),"")</f>
        <v/>
      </c>
      <c r="Q8" s="18" t="str">
        <f>IFERROR(VLOOKUP($A8&amp;"_Soir",Tableau2[],8,FALSE),"")</f>
        <v/>
      </c>
    </row>
    <row r="9" spans="1:17" ht="21.75" customHeight="1" thickBot="1" x14ac:dyDescent="0.3">
      <c r="A9" s="15" t="e">
        <f t="shared" si="0"/>
        <v>#VALUE!</v>
      </c>
      <c r="B9" s="17"/>
      <c r="C9" s="13"/>
      <c r="D9" s="11" t="str">
        <f>IFERROR(VLOOKUP($A8&amp;"_Matin",Tableau2[],7,FALSE),"")</f>
        <v/>
      </c>
      <c r="E9" s="21"/>
      <c r="F9" s="17"/>
      <c r="G9" s="13"/>
      <c r="H9" s="11" t="str">
        <f>IFERROR(VLOOKUP($A8&amp;"_Midi",Tableau2[],7,FALSE),"")</f>
        <v/>
      </c>
      <c r="I9" s="21"/>
      <c r="J9" s="17"/>
      <c r="K9" s="13"/>
      <c r="L9" s="11" t="str">
        <f>IFERROR(VLOOKUP($A8&amp;"_Goûter",Tableau2[],7,FALSE),"")</f>
        <v/>
      </c>
      <c r="M9" s="21"/>
      <c r="N9" s="17"/>
      <c r="O9" s="13"/>
      <c r="P9" s="11" t="str">
        <f>IFERROR(VLOOKUP($A8&amp;"_Soir",Tableau2[],7,FALSE),"")</f>
        <v/>
      </c>
      <c r="Q9" s="19"/>
    </row>
    <row r="10" spans="1:17" ht="21.75" customHeight="1" x14ac:dyDescent="0.25">
      <c r="A10" s="14">
        <f>A12-1</f>
        <v>44219</v>
      </c>
      <c r="B10" s="16" t="str">
        <f>IFERROR(VLOOKUP($A10&amp;"_Matin",Tableau2[],3,FALSE),"")</f>
        <v/>
      </c>
      <c r="C10" s="12" t="str">
        <f>IFERROR(VLOOKUP($A10&amp;"_Matin",Tableau2[],5,FALSE),"")</f>
        <v/>
      </c>
      <c r="D10" s="10" t="str">
        <f>IFERROR(VLOOKUP($A10&amp;"_Matin",Tableau2[],6,FALSE),"")</f>
        <v/>
      </c>
      <c r="E10" s="20" t="str">
        <f>IFERROR(VLOOKUP($A10&amp;"_Matin",Tableau2[],8,FALSE),"")</f>
        <v/>
      </c>
      <c r="F10" s="16" t="str">
        <f>IFERROR(VLOOKUP($A10&amp;"_Midi",Tableau2[],3,FALSE),"")</f>
        <v/>
      </c>
      <c r="G10" s="12" t="str">
        <f>IFERROR(VLOOKUP($A10&amp;"_Midi",Tableau2[],5,FALSE),"")</f>
        <v/>
      </c>
      <c r="H10" s="10" t="str">
        <f>IFERROR(VLOOKUP($A10&amp;"_Midi",Tableau2[],6,FALSE),"")</f>
        <v/>
      </c>
      <c r="I10" s="20" t="str">
        <f>IFERROR(VLOOKUP($A10&amp;"_Midi",Tableau2[],8,FALSE),"")</f>
        <v/>
      </c>
      <c r="J10" s="16" t="str">
        <f>IFERROR(VLOOKUP($A10&amp;"_Goûter",Tableau2[],3,FALSE),"")</f>
        <v/>
      </c>
      <c r="K10" s="12" t="str">
        <f>IFERROR(VLOOKUP($A10&amp;"_Goûter",Tableau2[],5,FALSE),"")</f>
        <v/>
      </c>
      <c r="L10" s="10" t="str">
        <f>IFERROR(VLOOKUP($A10&amp;"_Goûter",Tableau2[],6,FALSE),"")</f>
        <v/>
      </c>
      <c r="M10" s="20" t="str">
        <f>IFERROR(VLOOKUP($A10&amp;"_Goûter",Tableau2[],8,FALSE),"")</f>
        <v/>
      </c>
      <c r="N10" s="16" t="str">
        <f>IFERROR(VLOOKUP($A10&amp;"_Goûter",Tableau2[],3,FALSE),"")</f>
        <v/>
      </c>
      <c r="O10" s="12" t="str">
        <f>IFERROR(VLOOKUP($A10&amp;"_Soir",Tableau2[],5,FALSE),"")</f>
        <v/>
      </c>
      <c r="P10" s="10" t="str">
        <f>IFERROR(VLOOKUP($A10&amp;"_Soir",Tableau2[],6,FALSE),"")</f>
        <v/>
      </c>
      <c r="Q10" s="18" t="str">
        <f>IFERROR(VLOOKUP($A10&amp;"_Soir",Tableau2[],8,FALSE),"")</f>
        <v/>
      </c>
    </row>
    <row r="11" spans="1:17" ht="21.75" customHeight="1" thickBot="1" x14ac:dyDescent="0.3">
      <c r="A11" s="15" t="e">
        <f t="shared" si="0"/>
        <v>#VALUE!</v>
      </c>
      <c r="B11" s="17"/>
      <c r="C11" s="13"/>
      <c r="D11" s="11" t="str">
        <f>IFERROR(VLOOKUP($A10&amp;"_Matin",Tableau2[],7,FALSE),"")</f>
        <v/>
      </c>
      <c r="E11" s="21"/>
      <c r="F11" s="17"/>
      <c r="G11" s="13"/>
      <c r="H11" s="11" t="str">
        <f>IFERROR(VLOOKUP($A10&amp;"_Midi",Tableau2[],7,FALSE),"")</f>
        <v/>
      </c>
      <c r="I11" s="21"/>
      <c r="J11" s="17"/>
      <c r="K11" s="13"/>
      <c r="L11" s="11" t="str">
        <f>IFERROR(VLOOKUP($A10&amp;"_Goûter",Tableau2[],7,FALSE),"")</f>
        <v/>
      </c>
      <c r="M11" s="21"/>
      <c r="N11" s="17"/>
      <c r="O11" s="13"/>
      <c r="P11" s="11" t="str">
        <f>IFERROR(VLOOKUP($A10&amp;"_Soir",Tableau2[],7,FALSE),"")</f>
        <v/>
      </c>
      <c r="Q11" s="19"/>
    </row>
    <row r="12" spans="1:17" ht="21.75" customHeight="1" x14ac:dyDescent="0.25">
      <c r="A12" s="14">
        <f>A14-1</f>
        <v>44220</v>
      </c>
      <c r="B12" s="16">
        <f>IFERROR(VLOOKUP($A12&amp;"_Matin",Tableau2[],3,FALSE),"")</f>
        <v>0.35503472222222227</v>
      </c>
      <c r="C12" s="12">
        <f>IFERROR(VLOOKUP($A12&amp;"_Matin",Tableau2[],5,FALSE),"")</f>
        <v>8</v>
      </c>
      <c r="D12" s="10">
        <f>IFERROR(VLOOKUP($A12&amp;"_Matin",Tableau2[],6,FALSE),"")</f>
        <v>3</v>
      </c>
      <c r="E12" s="20" t="str">
        <f>IFERROR(VLOOKUP($A12&amp;"_Matin",Tableau2[],8,FALSE),"")</f>
        <v>saumon 150g</v>
      </c>
      <c r="F12" s="16">
        <f>IFERROR(VLOOKUP($A12&amp;"_Midi",Tableau2[],3,FALSE),"")</f>
        <v>0.52281250000000001</v>
      </c>
      <c r="G12" s="12">
        <f>IFERROR(VLOOKUP($A12&amp;"_Midi",Tableau2[],5,FALSE),"")</f>
        <v>5</v>
      </c>
      <c r="H12" s="10">
        <f>IFERROR(VLOOKUP($A12&amp;"_Midi",Tableau2[],6,FALSE),"")</f>
        <v>3</v>
      </c>
      <c r="I12" s="20" t="str">
        <f>IFERROR(VLOOKUP($A12&amp;"_Midi",Tableau2[],8,FALSE),"")</f>
        <v>saumon 200g</v>
      </c>
      <c r="J12" s="16">
        <f>IFERROR(VLOOKUP($A12&amp;"_Goûter",Tableau2[],3,FALSE),"")</f>
        <v>0.70085648148148139</v>
      </c>
      <c r="K12" s="12">
        <f>IFERROR(VLOOKUP($A12&amp;"_Goûter",Tableau2[],5,FALSE),"")</f>
        <v>8.3000000000000007</v>
      </c>
      <c r="L12" s="10">
        <f>IFERROR(VLOOKUP($A12&amp;"_Goûter",Tableau2[],6,FALSE),"")</f>
        <v>5.4</v>
      </c>
      <c r="M12" s="20" t="str">
        <f>IFERROR(VLOOKUP($A12&amp;"_Goûter",Tableau2[],8,FALSE),"")</f>
        <v>brioche 50g</v>
      </c>
      <c r="N12" s="16">
        <f>IFERROR(VLOOKUP($A12&amp;"_Goûter",Tableau2[],3,FALSE),"")</f>
        <v>0.70085648148148139</v>
      </c>
      <c r="O12" s="12">
        <f>IFERROR(VLOOKUP($A12&amp;"_Soir",Tableau2[],5,FALSE),"")</f>
        <v>5</v>
      </c>
      <c r="P12" s="10">
        <f>IFERROR(VLOOKUP($A12&amp;"_Soir",Tableau2[],6,FALSE),"")</f>
        <v>3</v>
      </c>
      <c r="Q12" s="18" t="str">
        <f>IFERROR(VLOOKUP($A12&amp;"_Soir",Tableau2[],8,FALSE),"")</f>
        <v>tartare 1u</v>
      </c>
    </row>
    <row r="13" spans="1:17" ht="21.75" customHeight="1" thickBot="1" x14ac:dyDescent="0.3">
      <c r="A13" s="15" t="e">
        <f>A11+1</f>
        <v>#VALUE!</v>
      </c>
      <c r="B13" s="17"/>
      <c r="C13" s="13"/>
      <c r="D13" s="11">
        <f>IFERROR(VLOOKUP($A12&amp;"_Matin",Tableau2[],7,FALSE),"")</f>
        <v>5</v>
      </c>
      <c r="E13" s="21"/>
      <c r="F13" s="17"/>
      <c r="G13" s="13"/>
      <c r="H13" s="11">
        <f>IFERROR(VLOOKUP($A12&amp;"_Midi",Tableau2[],7,FALSE),"")</f>
        <v>8</v>
      </c>
      <c r="I13" s="21"/>
      <c r="J13" s="17"/>
      <c r="K13" s="13"/>
      <c r="L13" s="11">
        <f>IFERROR(VLOOKUP($A12&amp;"_Goûter",Tableau2[],7,FALSE),"")</f>
        <v>3</v>
      </c>
      <c r="M13" s="21"/>
      <c r="N13" s="17"/>
      <c r="O13" s="13"/>
      <c r="P13" s="11">
        <f>IFERROR(VLOOKUP($A12&amp;"_Soir",Tableau2[],7,FALSE),"")</f>
        <v>8</v>
      </c>
      <c r="Q13" s="19"/>
    </row>
    <row r="14" spans="1:17" ht="21.75" customHeight="1" x14ac:dyDescent="0.25">
      <c r="A14" s="14">
        <f>MAX(Tableau2[Date])</f>
        <v>44221</v>
      </c>
      <c r="B14" s="16">
        <f>IFERROR(VLOOKUP($A14&amp;"_Matin",Tableau2[],3,FALSE),"")</f>
        <v>0.37190972222222224</v>
      </c>
      <c r="C14" s="12">
        <f>IFERROR(VLOOKUP($A14&amp;"_Matin",Tableau2[],5,FALSE),"")</f>
        <v>8.3000000000000007</v>
      </c>
      <c r="D14" s="10">
        <f>IFERROR(VLOOKUP($A14&amp;"_Matin",Tableau2[],6,FALSE),"")</f>
        <v>5.4</v>
      </c>
      <c r="E14" s="20" t="str">
        <f>IFERROR(VLOOKUP($A14&amp;"_Matin",Tableau2[],8,FALSE),"")</f>
        <v>brioche 150g, nutella 50g</v>
      </c>
      <c r="F14" s="16" t="str">
        <f>IFERROR(VLOOKUP($A14&amp;"_Midi",Tableau2[],3,FALSE),"")</f>
        <v/>
      </c>
      <c r="G14" s="12" t="str">
        <f>IFERROR(VLOOKUP($A14&amp;"_Midi",Tableau2[],5,FALSE),"")</f>
        <v/>
      </c>
      <c r="H14" s="10" t="str">
        <f>IFERROR(VLOOKUP($A14&amp;"_Midi",Tableau2[],6,FALSE),"")</f>
        <v/>
      </c>
      <c r="I14" s="20" t="str">
        <f>IFERROR(VLOOKUP($A14&amp;"_Midi",Tableau2[],8,FALSE),"")</f>
        <v/>
      </c>
      <c r="J14" s="16" t="str">
        <f>IFERROR(VLOOKUP($A14&amp;"_Goûter",Tableau2[],3,FALSE),"")</f>
        <v/>
      </c>
      <c r="K14" s="12" t="str">
        <f>IFERROR(VLOOKUP($A14&amp;"_Goûter",Tableau2[],5,FALSE),"")</f>
        <v/>
      </c>
      <c r="L14" s="10" t="str">
        <f>IFERROR(VLOOKUP($A14&amp;"_Goûter",Tableau2[],6,FALSE),"")</f>
        <v/>
      </c>
      <c r="M14" s="20" t="str">
        <f>IFERROR(VLOOKUP($A14&amp;"_Goûter",Tableau2[],8,FALSE),"")</f>
        <v/>
      </c>
      <c r="N14" s="16" t="str">
        <f>IFERROR(VLOOKUP($A14&amp;"_Goûter",Tableau2[],3,FALSE),"")</f>
        <v/>
      </c>
      <c r="O14" s="12" t="str">
        <f>IFERROR(VLOOKUP($A14&amp;"_Soir",Tableau2[],5,FALSE),"")</f>
        <v/>
      </c>
      <c r="P14" s="10" t="str">
        <f>IFERROR(VLOOKUP($A14&amp;"_Soir",Tableau2[],6,FALSE),"")</f>
        <v/>
      </c>
      <c r="Q14" s="18" t="str">
        <f>IFERROR(VLOOKUP($A14&amp;"_Soir",Tableau2[],8,FALSE),"")</f>
        <v/>
      </c>
    </row>
    <row r="15" spans="1:17" ht="21.75" customHeight="1" thickBot="1" x14ac:dyDescent="0.3">
      <c r="A15" s="15" t="e">
        <f>A13+1</f>
        <v>#VALUE!</v>
      </c>
      <c r="B15" s="17"/>
      <c r="C15" s="13"/>
      <c r="D15" s="11">
        <f>IFERROR(VLOOKUP($A14&amp;"_Matin",Tableau2[],7,FALSE),"")</f>
        <v>6</v>
      </c>
      <c r="E15" s="21"/>
      <c r="F15" s="17"/>
      <c r="G15" s="13"/>
      <c r="H15" s="11" t="str">
        <f>IFERROR(VLOOKUP($A14&amp;"_Midi",Tableau2[],7,FALSE),"")</f>
        <v/>
      </c>
      <c r="I15" s="21"/>
      <c r="J15" s="17"/>
      <c r="K15" s="13"/>
      <c r="L15" s="11" t="str">
        <f>IFERROR(VLOOKUP($A14&amp;"_Goûter",Tableau2[],7,FALSE),"")</f>
        <v/>
      </c>
      <c r="M15" s="21"/>
      <c r="N15" s="17"/>
      <c r="O15" s="13"/>
      <c r="P15" s="11" t="str">
        <f>IFERROR(VLOOKUP($A14&amp;"_Soir",Tableau2[],7,FALSE),"")</f>
        <v/>
      </c>
      <c r="Q15" s="19"/>
    </row>
  </sheetData>
  <mergeCells count="91">
    <mergeCell ref="E14:E15"/>
    <mergeCell ref="I14:I15"/>
    <mergeCell ref="M14:M15"/>
    <mergeCell ref="Q14:Q15"/>
    <mergeCell ref="E10:E11"/>
    <mergeCell ref="I10:I11"/>
    <mergeCell ref="M10:M11"/>
    <mergeCell ref="Q10:Q11"/>
    <mergeCell ref="E12:E13"/>
    <mergeCell ref="I12:I13"/>
    <mergeCell ref="M12:M13"/>
    <mergeCell ref="Q12:Q13"/>
    <mergeCell ref="F14:F15"/>
    <mergeCell ref="G14:G15"/>
    <mergeCell ref="K14:K15"/>
    <mergeCell ref="N14:N15"/>
    <mergeCell ref="E6:E7"/>
    <mergeCell ref="I6:I7"/>
    <mergeCell ref="M6:M7"/>
    <mergeCell ref="Q6:Q7"/>
    <mergeCell ref="E8:E9"/>
    <mergeCell ref="I8:I9"/>
    <mergeCell ref="M8:M9"/>
    <mergeCell ref="Q8:Q9"/>
    <mergeCell ref="F6:F7"/>
    <mergeCell ref="G6:G7"/>
    <mergeCell ref="K6:K7"/>
    <mergeCell ref="N6:N7"/>
    <mergeCell ref="J6:J7"/>
    <mergeCell ref="F8:F9"/>
    <mergeCell ref="G8:G9"/>
    <mergeCell ref="K8:K9"/>
    <mergeCell ref="Q2:Q3"/>
    <mergeCell ref="M2:M3"/>
    <mergeCell ref="I2:I3"/>
    <mergeCell ref="E2:E3"/>
    <mergeCell ref="E4:E5"/>
    <mergeCell ref="I4:I5"/>
    <mergeCell ref="M4:M5"/>
    <mergeCell ref="Q4:Q5"/>
    <mergeCell ref="J14:J15"/>
    <mergeCell ref="F10:F11"/>
    <mergeCell ref="G10:G11"/>
    <mergeCell ref="K10:K11"/>
    <mergeCell ref="N10:N11"/>
    <mergeCell ref="J10:J11"/>
    <mergeCell ref="F12:F13"/>
    <mergeCell ref="G12:G13"/>
    <mergeCell ref="K12:K13"/>
    <mergeCell ref="N12:N13"/>
    <mergeCell ref="J12:J13"/>
    <mergeCell ref="N8:N9"/>
    <mergeCell ref="J8:J9"/>
    <mergeCell ref="F2:F3"/>
    <mergeCell ref="G2:G3"/>
    <mergeCell ref="K2:K3"/>
    <mergeCell ref="N2:N3"/>
    <mergeCell ref="J2:J3"/>
    <mergeCell ref="F4:F5"/>
    <mergeCell ref="G4:G5"/>
    <mergeCell ref="K4:K5"/>
    <mergeCell ref="N4:N5"/>
    <mergeCell ref="J4:J5"/>
    <mergeCell ref="C12:C13"/>
    <mergeCell ref="C14:C15"/>
    <mergeCell ref="A14:A15"/>
    <mergeCell ref="B2:B3"/>
    <mergeCell ref="B4:B5"/>
    <mergeCell ref="B6:B7"/>
    <mergeCell ref="B8:B9"/>
    <mergeCell ref="B10:B11"/>
    <mergeCell ref="B12:B13"/>
    <mergeCell ref="B14:B15"/>
    <mergeCell ref="A2:A3"/>
    <mergeCell ref="A4:A5"/>
    <mergeCell ref="A6:A7"/>
    <mergeCell ref="A8:A9"/>
    <mergeCell ref="A10:A11"/>
    <mergeCell ref="A12:A13"/>
    <mergeCell ref="C2:C3"/>
    <mergeCell ref="C4:C5"/>
    <mergeCell ref="C6:C7"/>
    <mergeCell ref="C8:C9"/>
    <mergeCell ref="C10:C11"/>
    <mergeCell ref="O12:O13"/>
    <mergeCell ref="O14:O15"/>
    <mergeCell ref="O2:O3"/>
    <mergeCell ref="O4:O5"/>
    <mergeCell ref="O6:O7"/>
    <mergeCell ref="O8:O9"/>
    <mergeCell ref="O10:O11"/>
  </mergeCells>
  <pageMargins left="0.7" right="0.7" top="0.75" bottom="0.75" header="0.3" footer="0.3"/>
  <pageSetup paperSize="9" orientation="portrait" horizontalDpi="300" verticalDpi="300" r:id="rId1"/>
  <ignoredErrors>
    <ignoredError sqref="D2:Q13 D14:P15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53" r:id="rId4" name="Button 129">
              <controlPr defaultSize="0" print="0" autoFill="0" autoPict="0" macro="[0]!afficherUSF">
                <anchor moveWithCells="1" sizeWithCells="1">
                  <from>
                    <xdr:col>0</xdr:col>
                    <xdr:colOff>152400</xdr:colOff>
                    <xdr:row>16</xdr:row>
                    <xdr:rowOff>19050</xdr:rowOff>
                  </from>
                  <to>
                    <xdr:col>3</xdr:col>
                    <xdr:colOff>514350</xdr:colOff>
                    <xdr:row>18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22460-4513-4D6F-B131-FAE1B92F4F74}">
  <sheetPr codeName="Feuil2"/>
  <dimension ref="A1:H6"/>
  <sheetViews>
    <sheetView workbookViewId="0">
      <selection activeCell="C6" sqref="C6"/>
    </sheetView>
  </sheetViews>
  <sheetFormatPr baseColWidth="10" defaultRowHeight="15" x14ac:dyDescent="0.25"/>
  <cols>
    <col min="4" max="4" width="11.85546875" customWidth="1"/>
  </cols>
  <sheetData>
    <row r="1" spans="1:8" x14ac:dyDescent="0.25">
      <c r="A1" t="s">
        <v>11</v>
      </c>
      <c r="B1" t="s">
        <v>0</v>
      </c>
      <c r="C1" t="s">
        <v>1</v>
      </c>
      <c r="D1" t="s">
        <v>10</v>
      </c>
      <c r="E1" t="s">
        <v>4</v>
      </c>
      <c r="F1" t="s">
        <v>6</v>
      </c>
      <c r="G1" t="s">
        <v>5</v>
      </c>
      <c r="H1" t="s">
        <v>2</v>
      </c>
    </row>
    <row r="2" spans="1:8" x14ac:dyDescent="0.25">
      <c r="A2" s="8" t="str">
        <f>Tableau2[[#This Row],[Date]]&amp;"_"&amp;Tableau2[[#This Row],[Période]]</f>
        <v>44220_Matin</v>
      </c>
      <c r="B2" s="6">
        <v>44220</v>
      </c>
      <c r="C2" s="7">
        <v>0.35503472222222227</v>
      </c>
      <c r="D2" s="9" t="s">
        <v>12</v>
      </c>
      <c r="E2" s="8">
        <v>8</v>
      </c>
      <c r="F2" s="8">
        <v>3</v>
      </c>
      <c r="G2" s="8">
        <v>5</v>
      </c>
      <c r="H2" t="s">
        <v>7</v>
      </c>
    </row>
    <row r="3" spans="1:8" x14ac:dyDescent="0.25">
      <c r="A3" s="8" t="str">
        <f>Tableau2[[#This Row],[Date]]&amp;"_"&amp;Tableau2[[#This Row],[Période]]</f>
        <v>44220_Midi</v>
      </c>
      <c r="B3" s="6">
        <v>44220</v>
      </c>
      <c r="C3" s="7">
        <v>0.52281250000000001</v>
      </c>
      <c r="D3" s="9" t="s">
        <v>13</v>
      </c>
      <c r="E3" s="8">
        <v>5</v>
      </c>
      <c r="F3" s="8">
        <v>3</v>
      </c>
      <c r="G3" s="8">
        <v>8</v>
      </c>
      <c r="H3" t="s">
        <v>8</v>
      </c>
    </row>
    <row r="4" spans="1:8" x14ac:dyDescent="0.25">
      <c r="A4" s="8" t="str">
        <f>Tableau2[[#This Row],[Date]]&amp;"_"&amp;Tableau2[[#This Row],[Période]]</f>
        <v>44220_Soir</v>
      </c>
      <c r="B4" s="6">
        <v>44220</v>
      </c>
      <c r="C4" s="7">
        <v>0.81506944444444451</v>
      </c>
      <c r="D4" s="9" t="s">
        <v>14</v>
      </c>
      <c r="E4" s="8">
        <v>5</v>
      </c>
      <c r="F4" s="8">
        <v>3</v>
      </c>
      <c r="G4" s="8">
        <v>8</v>
      </c>
      <c r="H4" t="s">
        <v>9</v>
      </c>
    </row>
    <row r="5" spans="1:8" x14ac:dyDescent="0.25">
      <c r="A5" s="8" t="str">
        <f>Tableau2[[#This Row],[Date]]&amp;"_"&amp;Tableau2[[#This Row],[Période]]</f>
        <v>44220_Goûter</v>
      </c>
      <c r="B5" s="6">
        <v>44220</v>
      </c>
      <c r="C5" s="7">
        <v>0.70085648148148139</v>
      </c>
      <c r="D5" s="9" t="s">
        <v>16</v>
      </c>
      <c r="E5" s="8">
        <v>8.3000000000000007</v>
      </c>
      <c r="F5" s="8">
        <v>5.4</v>
      </c>
      <c r="G5" s="8">
        <v>3</v>
      </c>
      <c r="H5" t="s">
        <v>15</v>
      </c>
    </row>
    <row r="6" spans="1:8" x14ac:dyDescent="0.25">
      <c r="A6" s="8" t="str">
        <f>Tableau2[[#This Row],[Date]]&amp;"_"&amp;Tableau2[[#This Row],[Période]]</f>
        <v>44221_Matin</v>
      </c>
      <c r="B6" s="6">
        <v>44221</v>
      </c>
      <c r="C6" s="7">
        <v>0.37190972222222224</v>
      </c>
      <c r="D6" s="9" t="s">
        <v>12</v>
      </c>
      <c r="E6" s="8">
        <v>8.3000000000000007</v>
      </c>
      <c r="F6" s="8">
        <v>5.4</v>
      </c>
      <c r="G6" s="8">
        <v>6</v>
      </c>
      <c r="H6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2021-01-24T16:02:03Z</dcterms:created>
  <dcterms:modified xsi:type="dcterms:W3CDTF">2021-01-25T00:03:23Z</dcterms:modified>
</cp:coreProperties>
</file>