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405" yWindow="0" windowWidth="16095" windowHeight="15465"/>
  </bookViews>
  <sheets>
    <sheet name="Feuil1" sheetId="1" r:id="rId1"/>
    <sheet name="Feuil2" sheetId="2" r:id="rId2"/>
  </sheets>
  <definedNames>
    <definedName name="PLAT_equiv">Feuil1!$AI$20:$AI$24</definedName>
    <definedName name="PLAT_index">Feuil1!$AK$20:$AK$24</definedName>
    <definedName name="TROT_equiv">Feuil1!$AI$29:$AI$33</definedName>
    <definedName name="TROT_index">Feuil1!$AK$29:$AK$33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1" i="1" l="1"/>
  <c r="H31" i="1"/>
  <c r="G31" i="1"/>
  <c r="H35" i="1" a="1"/>
  <c r="H35" i="1" s="1"/>
  <c r="I35" i="1" a="1"/>
  <c r="I35" i="1" s="1"/>
  <c r="G35" i="1" a="1"/>
  <c r="G35" i="1" s="1"/>
  <c r="F31" i="1"/>
  <c r="I34" i="1"/>
  <c r="H34" i="1"/>
  <c r="G34" i="1"/>
  <c r="F34" i="1"/>
  <c r="K25" i="1"/>
  <c r="J25" i="1"/>
  <c r="I25" i="1"/>
  <c r="H25" i="1"/>
  <c r="G25" i="1"/>
  <c r="F25" i="1"/>
  <c r="E25" i="1"/>
  <c r="D25" i="1"/>
  <c r="D27" i="1" s="1"/>
  <c r="E22" i="1" l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D22" i="1" a="1"/>
  <c r="D22" i="1" s="1"/>
  <c r="G23" i="1" l="1"/>
  <c r="G27" i="1" s="1"/>
  <c r="K23" i="1" l="1"/>
  <c r="K27" i="1" s="1"/>
  <c r="J23" i="1"/>
  <c r="J27" i="1" s="1"/>
  <c r="I23" i="1"/>
  <c r="I27" i="1" s="1"/>
  <c r="H23" i="1"/>
  <c r="H27" i="1" s="1"/>
  <c r="F23" i="1"/>
  <c r="F27" i="1" s="1"/>
  <c r="E23" i="1"/>
  <c r="E27" i="1" s="1"/>
  <c r="D23" i="1"/>
  <c r="E8" i="1" l="1"/>
  <c r="T4" i="1" s="1"/>
  <c r="H11" i="1" l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</calcChain>
</file>

<file path=xl/sharedStrings.xml><?xml version="1.0" encoding="utf-8"?>
<sst xmlns="http://schemas.openxmlformats.org/spreadsheetml/2006/main" count="97" uniqueCount="79">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</sst>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0">
    <xf numFmtId="0" fontId="0" fillId="0" borderId="0" xfId="0"/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2" fillId="5" borderId="2" xfId="1" applyFill="1" applyAlignment="1" applyProtection="1">
      <alignment horizontal="center" vertical="center"/>
      <protection hidden="1"/>
    </xf>
    <xf numFmtId="0" fontId="2" fillId="5" borderId="36" xfId="1" applyFill="1" applyBorder="1" applyAlignment="1" applyProtection="1">
      <alignment horizontal="center" vertical="center"/>
      <protection hidden="1"/>
    </xf>
    <xf numFmtId="0" fontId="0" fillId="11" borderId="6" xfId="0" applyFill="1" applyBorder="1" applyAlignment="1" applyProtection="1">
      <alignment horizontal="center" vertical="center"/>
      <protection hidden="1"/>
    </xf>
    <xf numFmtId="0" fontId="2" fillId="5" borderId="2" xfId="1" applyFill="1" applyAlignment="1" applyProtection="1">
      <alignment horizontal="center" vertical="center"/>
      <protection locked="0" hidden="1"/>
    </xf>
    <xf numFmtId="0" fontId="0" fillId="9" borderId="0" xfId="0" applyFill="1" applyAlignment="1" applyProtection="1">
      <protection locked="0" hidden="1"/>
    </xf>
    <xf numFmtId="0" fontId="0" fillId="0" borderId="0" xfId="0" applyAlignment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 hidden="1"/>
    </xf>
    <xf numFmtId="0" fontId="11" fillId="0" borderId="0" xfId="4" applyProtection="1">
      <protection locked="0" hidden="1"/>
    </xf>
    <xf numFmtId="0" fontId="0" fillId="0" borderId="32" xfId="0" applyBorder="1" applyAlignment="1" applyProtection="1">
      <alignment vertic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2" fillId="2" borderId="2" xfId="1" applyAlignment="1" applyProtection="1">
      <alignment horizontal="center" vertical="center"/>
      <protection locked="0" hidden="1"/>
    </xf>
    <xf numFmtId="0" fontId="5" fillId="11" borderId="3" xfId="3" applyFont="1" applyFill="1" applyAlignment="1" applyProtection="1">
      <alignment horizontal="center" vertical="center"/>
      <protection locked="0" hidden="1"/>
    </xf>
    <xf numFmtId="0" fontId="0" fillId="11" borderId="3" xfId="3" applyFont="1" applyFill="1" applyAlignment="1" applyProtection="1">
      <alignment horizontal="center" vertical="center"/>
      <protection locked="0" hidden="1"/>
    </xf>
    <xf numFmtId="0" fontId="0" fillId="0" borderId="33" xfId="0" applyBorder="1" applyAlignment="1" applyProtection="1">
      <alignment horizontal="center" vertical="center"/>
      <protection locked="0" hidden="1"/>
    </xf>
    <xf numFmtId="0" fontId="0" fillId="0" borderId="41" xfId="0" applyNumberFormat="1" applyBorder="1" applyAlignment="1" applyProtection="1">
      <alignment horizontal="center" vertical="center"/>
      <protection locked="0" hidden="1"/>
    </xf>
    <xf numFmtId="9" fontId="0" fillId="0" borderId="43" xfId="0" applyNumberFormat="1" applyBorder="1" applyAlignment="1" applyProtection="1">
      <protection locked="0" hidden="1"/>
    </xf>
    <xf numFmtId="0" fontId="0" fillId="0" borderId="33" xfId="0" applyNumberFormat="1" applyBorder="1" applyAlignment="1" applyProtection="1">
      <alignment horizontal="center" vertical="center"/>
      <protection locked="0" hidden="1"/>
    </xf>
    <xf numFmtId="9" fontId="0" fillId="0" borderId="44" xfId="0" applyNumberFormat="1" applyBorder="1" applyAlignment="1" applyProtection="1">
      <protection locked="0" hidden="1"/>
    </xf>
    <xf numFmtId="0" fontId="5" fillId="11" borderId="37" xfId="0" applyFont="1" applyFill="1" applyBorder="1" applyAlignment="1" applyProtection="1">
      <alignment horizontal="center" vertical="center"/>
      <protection locked="0" hidden="1"/>
    </xf>
    <xf numFmtId="0" fontId="5" fillId="11" borderId="38" xfId="0" applyFont="1" applyFill="1" applyBorder="1" applyAlignment="1" applyProtection="1">
      <alignment horizontal="center" vertical="center"/>
      <protection locked="0" hidden="1"/>
    </xf>
    <xf numFmtId="0" fontId="5" fillId="11" borderId="30" xfId="0" applyFont="1" applyFill="1" applyBorder="1" applyAlignment="1" applyProtection="1">
      <alignment horizontal="center" vertical="center"/>
      <protection locked="0" hidden="1"/>
    </xf>
    <xf numFmtId="0" fontId="0" fillId="8" borderId="0" xfId="0" applyFill="1" applyAlignment="1" applyProtection="1">
      <protection locked="0" hidden="1"/>
    </xf>
    <xf numFmtId="0" fontId="2" fillId="5" borderId="36" xfId="1" applyFill="1" applyBorder="1" applyAlignment="1" applyProtection="1">
      <alignment horizontal="center" vertical="center"/>
      <protection locked="0" hidden="1"/>
    </xf>
    <xf numFmtId="0" fontId="0" fillId="0" borderId="45" xfId="0" applyBorder="1" applyAlignment="1" applyProtection="1">
      <alignment horizontal="center" vertical="center"/>
      <protection locked="0" hidden="1"/>
    </xf>
    <xf numFmtId="0" fontId="0" fillId="0" borderId="45" xfId="0" applyNumberFormat="1" applyBorder="1" applyAlignment="1" applyProtection="1">
      <alignment horizontal="center" vertical="center"/>
      <protection locked="0" hidden="1"/>
    </xf>
    <xf numFmtId="9" fontId="0" fillId="0" borderId="47" xfId="0" applyNumberFormat="1" applyBorder="1" applyAlignment="1" applyProtection="1">
      <protection locked="0" hidden="1"/>
    </xf>
    <xf numFmtId="0" fontId="0" fillId="4" borderId="21" xfId="0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alignment horizontal="center" vertical="center"/>
      <protection locked="0" hidden="1"/>
    </xf>
    <xf numFmtId="0" fontId="0" fillId="5" borderId="22" xfId="0" applyFill="1" applyBorder="1" applyAlignment="1" applyProtection="1">
      <alignment horizontal="center" vertical="center"/>
      <protection locked="0" hidden="1"/>
    </xf>
    <xf numFmtId="0" fontId="0" fillId="4" borderId="23" xfId="0" applyFill="1" applyBorder="1" applyAlignment="1" applyProtection="1">
      <alignment horizontal="center" vertical="center"/>
      <protection locked="0" hidden="1"/>
    </xf>
    <xf numFmtId="9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2" xfId="0" applyNumberFormat="1" applyFill="1" applyBorder="1" applyAlignment="1" applyProtection="1">
      <alignment horizontal="center" vertical="center"/>
      <protection locked="0" hidden="1"/>
    </xf>
    <xf numFmtId="0" fontId="9" fillId="4" borderId="23" xfId="0" applyFont="1" applyFill="1" applyBorder="1" applyAlignment="1" applyProtection="1">
      <alignment horizontal="center" vertical="center"/>
      <protection locked="0" hidden="1"/>
    </xf>
    <xf numFmtId="0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12" xfId="0" applyNumberFormat="1" applyFill="1" applyBorder="1" applyAlignment="1" applyProtection="1">
      <alignment horizontal="center" vertical="center"/>
      <protection locked="0" hidden="1"/>
    </xf>
    <xf numFmtId="0" fontId="0" fillId="5" borderId="18" xfId="0" applyFill="1" applyBorder="1" applyAlignment="1" applyProtection="1">
      <alignment horizontal="center" vertical="center"/>
      <protection locked="0" hidden="1"/>
    </xf>
    <xf numFmtId="0" fontId="0" fillId="5" borderId="16" xfId="0" applyFill="1" applyBorder="1" applyAlignment="1" applyProtection="1">
      <alignment horizontal="center" vertical="center"/>
      <protection locked="0" hidden="1"/>
    </xf>
    <xf numFmtId="0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protection locked="0" hidden="1"/>
    </xf>
    <xf numFmtId="0" fontId="0" fillId="5" borderId="0" xfId="0" applyFill="1" applyBorder="1" applyAlignment="1" applyProtection="1">
      <alignment vertical="center"/>
      <protection locked="0" hidden="1"/>
    </xf>
    <xf numFmtId="0" fontId="0" fillId="5" borderId="12" xfId="0" applyFill="1" applyBorder="1" applyAlignment="1" applyProtection="1">
      <alignment vertic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0" fillId="11" borderId="6" xfId="0" applyFill="1" applyBorder="1" applyAlignment="1" applyProtection="1">
      <alignment horizontal="center" vertical="center"/>
      <protection locked="0" hidden="1"/>
    </xf>
    <xf numFmtId="0" fontId="0" fillId="11" borderId="5" xfId="0" applyFill="1" applyBorder="1" applyAlignment="1" applyProtection="1">
      <alignment horizontal="center" vertical="center"/>
      <protection locked="0" hidden="1"/>
    </xf>
    <xf numFmtId="0" fontId="0" fillId="5" borderId="6" xfId="0" applyFill="1" applyBorder="1" applyAlignment="1" applyProtection="1">
      <alignment horizontal="center" vertical="center"/>
      <protection locked="0" hidden="1"/>
    </xf>
    <xf numFmtId="0" fontId="0" fillId="5" borderId="5" xfId="0" applyFill="1" applyBorder="1" applyAlignment="1" applyProtection="1">
      <alignment horizontal="center" vertical="center"/>
      <protection locked="0" hidden="1"/>
    </xf>
    <xf numFmtId="0" fontId="0" fillId="0" borderId="6" xfId="0" applyBorder="1" applyAlignment="1" applyProtection="1">
      <alignment horizontal="center" vertical="center"/>
      <protection locked="0" hidden="1"/>
    </xf>
    <xf numFmtId="0" fontId="0" fillId="0" borderId="5" xfId="0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  <xf numFmtId="0" fontId="0" fillId="5" borderId="15" xfId="0" applyFill="1" applyBorder="1" applyAlignment="1" applyProtection="1">
      <alignment horizontal="center" vertical="center"/>
      <protection locked="0" hidden="1"/>
    </xf>
    <xf numFmtId="0" fontId="0" fillId="4" borderId="24" xfId="0" applyFill="1" applyBorder="1" applyAlignment="1" applyProtection="1">
      <alignment horizontal="center" vertical="center"/>
      <protection locked="0" hidden="1"/>
    </xf>
    <xf numFmtId="0" fontId="0" fillId="5" borderId="25" xfId="0" applyFill="1" applyBorder="1" applyAlignment="1" applyProtection="1">
      <alignment horizontal="center" vertical="center"/>
      <protection locked="0" hidden="1"/>
    </xf>
    <xf numFmtId="0" fontId="0" fillId="5" borderId="26" xfId="0" applyFill="1" applyBorder="1" applyAlignment="1" applyProtection="1">
      <alignment horizontal="center" vertical="center"/>
      <protection locked="0" hidden="1"/>
    </xf>
    <xf numFmtId="0" fontId="0" fillId="5" borderId="17" xfId="0" applyFill="1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10" fillId="5" borderId="0" xfId="0" applyFont="1" applyFill="1" applyProtection="1">
      <protection hidden="1"/>
    </xf>
    <xf numFmtId="0" fontId="2" fillId="12" borderId="2" xfId="1" applyFill="1" applyAlignment="1" applyProtection="1">
      <alignment horizontal="center" vertical="center"/>
      <protection hidden="1"/>
    </xf>
    <xf numFmtId="0" fontId="4" fillId="5" borderId="1" xfId="2" applyFont="1" applyFill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/>
      <protection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0" fillId="5" borderId="11" xfId="0" applyFill="1" applyBorder="1" applyAlignment="1" applyProtection="1">
      <alignment horizontal="left" vertical="center"/>
      <protection locked="0" hidden="1"/>
    </xf>
    <xf numFmtId="0" fontId="0" fillId="5" borderId="0" xfId="0" applyFill="1" applyBorder="1" applyAlignment="1" applyProtection="1">
      <alignment horizontal="left" vertical="center"/>
      <protection locked="0" hidden="1"/>
    </xf>
    <xf numFmtId="0" fontId="0" fillId="5" borderId="13" xfId="0" applyFill="1" applyBorder="1" applyAlignment="1" applyProtection="1">
      <alignment horizontal="left" vertical="center"/>
      <protection locked="0" hidden="1"/>
    </xf>
    <xf numFmtId="0" fontId="0" fillId="5" borderId="14" xfId="0" applyFill="1" applyBorder="1" applyAlignment="1" applyProtection="1">
      <alignment horizontal="left" vertical="center"/>
      <protection locked="0" hidden="1"/>
    </xf>
    <xf numFmtId="0" fontId="0" fillId="7" borderId="0" xfId="0" applyFill="1" applyAlignment="1" applyProtection="1">
      <alignment horizontal="center"/>
      <protection locked="0" hidden="1"/>
    </xf>
    <xf numFmtId="0" fontId="0" fillId="4" borderId="31" xfId="0" applyFill="1" applyBorder="1" applyAlignment="1" applyProtection="1">
      <alignment horizontal="center"/>
      <protection locked="0" hidden="1"/>
    </xf>
    <xf numFmtId="0" fontId="0" fillId="4" borderId="34" xfId="0" applyFill="1" applyBorder="1" applyAlignment="1" applyProtection="1">
      <alignment horizontal="center"/>
      <protection locked="0" hidden="1"/>
    </xf>
    <xf numFmtId="0" fontId="0" fillId="4" borderId="32" xfId="0" applyFill="1" applyBorder="1" applyAlignment="1" applyProtection="1">
      <alignment horizont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0" fillId="0" borderId="32" xfId="0" applyBorder="1" applyAlignment="1" applyProtection="1">
      <alignment horizontal="center" vertic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  <xf numFmtId="0" fontId="5" fillId="4" borderId="18" xfId="0" applyFont="1" applyFill="1" applyBorder="1" applyAlignment="1" applyProtection="1">
      <alignment horizontal="center" vertical="center"/>
      <protection locked="0" hidden="1"/>
    </xf>
    <xf numFmtId="0" fontId="5" fillId="4" borderId="16" xfId="0" applyFont="1" applyFill="1" applyBorder="1" applyAlignment="1" applyProtection="1">
      <alignment horizontal="center" vertical="center"/>
      <protection locked="0" hidden="1"/>
    </xf>
    <xf numFmtId="0" fontId="5" fillId="4" borderId="17" xfId="0" applyFont="1" applyFill="1" applyBorder="1" applyAlignment="1" applyProtection="1">
      <alignment horizontal="center" vertical="center"/>
      <protection locked="0" hidden="1"/>
    </xf>
    <xf numFmtId="0" fontId="5" fillId="4" borderId="11" xfId="0" applyFont="1" applyFill="1" applyBorder="1" applyAlignment="1" applyProtection="1">
      <alignment horizontal="center" vertical="center"/>
      <protection locked="0" hidden="1"/>
    </xf>
    <xf numFmtId="0" fontId="5" fillId="4" borderId="0" xfId="0" applyFont="1" applyFill="1" applyBorder="1" applyAlignment="1" applyProtection="1">
      <alignment horizontal="center" vertical="center"/>
      <protection locked="0" hidden="1"/>
    </xf>
    <xf numFmtId="0" fontId="5" fillId="4" borderId="12" xfId="0" applyFont="1" applyFill="1" applyBorder="1" applyAlignment="1" applyProtection="1">
      <alignment horizontal="center" vertical="center"/>
      <protection locked="0" hidden="1"/>
    </xf>
    <xf numFmtId="0" fontId="0" fillId="6" borderId="0" xfId="0" applyFill="1" applyAlignment="1" applyProtection="1">
      <alignment horizontal="center"/>
      <protection locked="0" hidden="1"/>
    </xf>
    <xf numFmtId="0" fontId="0" fillId="11" borderId="31" xfId="0" applyFill="1" applyBorder="1" applyAlignment="1" applyProtection="1">
      <alignment horizontal="center" vertical="center"/>
      <protection locked="0" hidden="1"/>
    </xf>
    <xf numFmtId="0" fontId="0" fillId="11" borderId="34" xfId="0" applyFill="1" applyBorder="1" applyAlignment="1" applyProtection="1">
      <alignment horizontal="center" vertical="center"/>
      <protection locked="0" hidden="1"/>
    </xf>
    <xf numFmtId="0" fontId="0" fillId="11" borderId="32" xfId="0" applyFill="1" applyBorder="1" applyAlignment="1" applyProtection="1">
      <alignment horizontal="center" vertical="center"/>
      <protection locked="0" hidden="1"/>
    </xf>
    <xf numFmtId="0" fontId="0" fillId="5" borderId="59" xfId="0" applyFill="1" applyBorder="1" applyAlignment="1" applyProtection="1">
      <alignment horizontal="center" vertical="center"/>
      <protection locked="0" hidden="1"/>
    </xf>
    <xf numFmtId="0" fontId="0" fillId="5" borderId="60" xfId="0" applyFill="1" applyBorder="1" applyAlignment="1" applyProtection="1">
      <alignment horizontal="center" vertical="center"/>
      <protection locked="0" hidden="1"/>
    </xf>
    <xf numFmtId="0" fontId="0" fillId="5" borderId="61" xfId="0" applyFill="1" applyBorder="1" applyAlignment="1" applyProtection="1">
      <alignment horizontal="center" vertical="center"/>
      <protection locked="0" hidden="1"/>
    </xf>
    <xf numFmtId="0" fontId="5" fillId="11" borderId="39" xfId="0" applyFont="1" applyFill="1" applyBorder="1" applyAlignment="1" applyProtection="1">
      <alignment horizontal="center" vertical="center"/>
      <protection locked="0" hidden="1"/>
    </xf>
    <xf numFmtId="0" fontId="5" fillId="11" borderId="40" xfId="0" applyFont="1" applyFill="1" applyBorder="1" applyAlignment="1" applyProtection="1">
      <alignment horizontal="center" vertical="center"/>
      <protection locked="0" hidden="1"/>
    </xf>
    <xf numFmtId="0" fontId="10" fillId="8" borderId="41" xfId="0" applyFont="1" applyFill="1" applyBorder="1" applyAlignment="1" applyProtection="1">
      <alignment horizontal="center" vertical="center"/>
      <protection hidden="1"/>
    </xf>
    <xf numFmtId="0" fontId="10" fillId="8" borderId="42" xfId="0" applyFont="1" applyFill="1" applyBorder="1" applyAlignment="1" applyProtection="1">
      <alignment horizontal="center" vertical="center"/>
      <protection hidden="1"/>
    </xf>
    <xf numFmtId="0" fontId="10" fillId="8" borderId="43" xfId="0" applyFont="1" applyFill="1" applyBorder="1" applyAlignment="1" applyProtection="1">
      <alignment horizontal="center" vertical="center"/>
      <protection hidden="1"/>
    </xf>
    <xf numFmtId="0" fontId="10" fillId="8" borderId="45" xfId="0" applyFont="1" applyFill="1" applyBorder="1" applyAlignment="1" applyProtection="1">
      <alignment horizontal="center" vertical="center"/>
      <protection hidden="1"/>
    </xf>
    <xf numFmtId="0" fontId="10" fillId="8" borderId="46" xfId="0" applyFont="1" applyFill="1" applyBorder="1" applyAlignment="1" applyProtection="1">
      <alignment horizontal="center" vertical="center"/>
      <protection hidden="1"/>
    </xf>
    <xf numFmtId="0" fontId="10" fillId="8" borderId="47" xfId="0" applyFont="1" applyFill="1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horizontal="center"/>
      <protection locked="0" hidden="1"/>
    </xf>
    <xf numFmtId="0" fontId="0" fillId="4" borderId="19" xfId="0" applyFill="1" applyBorder="1" applyAlignment="1" applyProtection="1">
      <alignment horizontal="center" vertical="center"/>
      <protection locked="0" hidden="1"/>
    </xf>
    <xf numFmtId="0" fontId="0" fillId="4" borderId="20" xfId="0" applyFill="1" applyBorder="1" applyAlignment="1" applyProtection="1">
      <alignment horizontal="center" vertical="center"/>
      <protection locked="0" hidden="1"/>
    </xf>
    <xf numFmtId="0" fontId="0" fillId="4" borderId="27" xfId="0" applyFill="1" applyBorder="1" applyAlignment="1" applyProtection="1">
      <alignment horizontal="center" vertical="center"/>
      <protection locked="0" hidden="1"/>
    </xf>
    <xf numFmtId="0" fontId="5" fillId="4" borderId="8" xfId="0" applyFont="1" applyFill="1" applyBorder="1" applyAlignment="1" applyProtection="1">
      <alignment horizontal="center" vertical="center"/>
      <protection locked="0" hidden="1"/>
    </xf>
    <xf numFmtId="0" fontId="5" fillId="4" borderId="9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Alignment="1" applyProtection="1">
      <alignment horizontal="center" vertical="center"/>
      <protection locked="0" hidden="1"/>
    </xf>
    <xf numFmtId="0" fontId="0" fillId="0" borderId="9" xfId="0" applyBorder="1" applyAlignment="1" applyProtection="1">
      <alignment horizontal="center" vertical="center"/>
      <protection locked="0" hidden="1"/>
    </xf>
    <xf numFmtId="0" fontId="0" fillId="4" borderId="8" xfId="0" applyFill="1" applyBorder="1" applyAlignment="1" applyProtection="1">
      <alignment horizontal="center" vertical="center"/>
      <protection locked="0" hidden="1"/>
    </xf>
    <xf numFmtId="0" fontId="0" fillId="4" borderId="9" xfId="0" applyFill="1" applyBorder="1" applyAlignment="1" applyProtection="1">
      <alignment horizontal="center" vertical="center"/>
      <protection locked="0" hidden="1"/>
    </xf>
    <xf numFmtId="0" fontId="0" fillId="4" borderId="10" xfId="0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5" fillId="10" borderId="31" xfId="0" applyFont="1" applyFill="1" applyBorder="1" applyAlignment="1" applyProtection="1">
      <alignment horizontal="center" vertical="center"/>
      <protection locked="0" hidden="1"/>
    </xf>
    <xf numFmtId="0" fontId="5" fillId="10" borderId="34" xfId="0" applyFont="1" applyFill="1" applyBorder="1" applyAlignment="1" applyProtection="1">
      <alignment horizontal="center" vertical="center"/>
      <protection locked="0" hidden="1"/>
    </xf>
    <xf numFmtId="0" fontId="5" fillId="10" borderId="35" xfId="0" applyFont="1" applyFill="1" applyBorder="1" applyAlignment="1" applyProtection="1">
      <alignment horizontal="center" vertical="center"/>
      <protection locked="0" hidden="1"/>
    </xf>
    <xf numFmtId="0" fontId="7" fillId="2" borderId="1" xfId="2" applyFont="1" applyAlignment="1" applyProtection="1">
      <alignment horizontal="center" vertical="center"/>
      <protection hidden="1"/>
    </xf>
    <xf numFmtId="0" fontId="2" fillId="5" borderId="48" xfId="1" applyNumberFormat="1" applyFill="1" applyBorder="1" applyAlignment="1" applyProtection="1">
      <alignment horizontal="center" vertical="center"/>
      <protection hidden="1"/>
    </xf>
    <xf numFmtId="0" fontId="2" fillId="5" borderId="49" xfId="1" applyNumberFormat="1" applyFill="1" applyBorder="1" applyAlignment="1" applyProtection="1">
      <alignment horizontal="center" vertical="center"/>
      <protection hidden="1"/>
    </xf>
    <xf numFmtId="0" fontId="5" fillId="10" borderId="32" xfId="0" applyFont="1" applyFill="1" applyBorder="1" applyAlignment="1" applyProtection="1">
      <alignment horizontal="center" vertical="center"/>
      <protection locked="0" hidden="1"/>
    </xf>
    <xf numFmtId="0" fontId="0" fillId="6" borderId="4" xfId="0" applyFill="1" applyBorder="1" applyAlignment="1" applyProtection="1">
      <alignment horizontal="center"/>
      <protection locked="0" hidden="1"/>
    </xf>
    <xf numFmtId="0" fontId="8" fillId="0" borderId="0" xfId="0" applyFont="1" applyAlignment="1" applyProtection="1">
      <alignment horizontal="center" vertical="center"/>
      <protection locked="0" hidden="1"/>
    </xf>
    <xf numFmtId="0" fontId="0" fillId="7" borderId="7" xfId="0" applyFill="1" applyBorder="1" applyAlignment="1" applyProtection="1">
      <alignment horizontal="center"/>
      <protection locked="0" hidden="1"/>
    </xf>
    <xf numFmtId="0" fontId="0" fillId="5" borderId="50" xfId="0" applyFill="1" applyBorder="1" applyAlignment="1" applyProtection="1">
      <alignment horizontal="center"/>
      <protection locked="0" hidden="1"/>
    </xf>
    <xf numFmtId="0" fontId="5" fillId="4" borderId="28" xfId="0" applyFont="1" applyFill="1" applyBorder="1" applyAlignment="1" applyProtection="1">
      <alignment horizontal="center" vertical="center"/>
      <protection locked="0" hidden="1"/>
    </xf>
    <xf numFmtId="0" fontId="5" fillId="4" borderId="29" xfId="0" applyFont="1" applyFill="1" applyBorder="1" applyAlignment="1" applyProtection="1">
      <alignment horizontal="center" vertical="center"/>
      <protection locked="0" hidden="1"/>
    </xf>
    <xf numFmtId="0" fontId="5" fillId="4" borderId="14" xfId="0" applyFont="1" applyFill="1" applyBorder="1" applyAlignment="1" applyProtection="1">
      <alignment horizontal="center" vertical="center"/>
      <protection locked="0" hidden="1"/>
    </xf>
    <xf numFmtId="0" fontId="5" fillId="4" borderId="15" xfId="0" applyFont="1" applyFill="1" applyBorder="1" applyAlignment="1" applyProtection="1">
      <alignment horizontal="center" vertical="center"/>
      <protection locked="0" hidden="1"/>
    </xf>
    <xf numFmtId="0" fontId="10" fillId="5" borderId="0" xfId="0" applyFont="1" applyFill="1" applyProtection="1">
      <protection locked="0" hidden="1"/>
    </xf>
  </cellXfs>
  <cellStyles count="5">
    <cellStyle name="Calcul" xfId="2" builtinId="22"/>
    <cellStyle name="Commentaire" xfId="3" builtinId="10"/>
    <cellStyle name="Lien hypertexte" xfId="4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=""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19050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47625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="" xmlns:a16="http://schemas.microsoft.com/office/drawing/2014/main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8</xdr:row>
      <xdr:rowOff>9526</xdr:rowOff>
    </xdr:from>
    <xdr:to>
      <xdr:col>22</xdr:col>
      <xdr:colOff>0</xdr:colOff>
      <xdr:row>28</xdr:row>
      <xdr:rowOff>342901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FACFE3E-43E0-4F2F-8263-6760C11EF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1657351"/>
          <a:ext cx="3200400" cy="4419600"/>
        </a:xfrm>
        <a:prstGeom prst="rect">
          <a:avLst/>
        </a:prstGeom>
      </xdr:spPr>
    </xdr:pic>
    <xdr:clientData/>
  </xdr:twoCellAnchor>
  <xdr:twoCellAnchor>
    <xdr:from>
      <xdr:col>11</xdr:col>
      <xdr:colOff>28575</xdr:colOff>
      <xdr:row>23</xdr:row>
      <xdr:rowOff>47625</xdr:rowOff>
    </xdr:from>
    <xdr:to>
      <xdr:col>11</xdr:col>
      <xdr:colOff>285750</xdr:colOff>
      <xdr:row>24</xdr:row>
      <xdr:rowOff>152400</xdr:rowOff>
    </xdr:to>
    <xdr:sp macro="" textlink="">
      <xdr:nvSpPr>
        <xdr:cNvPr id="2" name="Flèche : courbe vers la gauche 1">
          <a:extLst>
            <a:ext uri="{FF2B5EF4-FFF2-40B4-BE49-F238E27FC236}">
              <a16:creationId xmlns="" xmlns:a16="http://schemas.microsoft.com/office/drawing/2014/main" id="{99456399-C6DD-4F90-881F-5848D196255E}"/>
            </a:ext>
          </a:extLst>
        </xdr:cNvPr>
        <xdr:cNvSpPr/>
      </xdr:nvSpPr>
      <xdr:spPr>
        <a:xfrm>
          <a:off x="4429125" y="4762500"/>
          <a:ext cx="257175" cy="30480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0</xdr:colOff>
      <xdr:row>25</xdr:row>
      <xdr:rowOff>76200</xdr:rowOff>
    </xdr:from>
    <xdr:to>
      <xdr:col>11</xdr:col>
      <xdr:colOff>257175</xdr:colOff>
      <xdr:row>26</xdr:row>
      <xdr:rowOff>180975</xdr:rowOff>
    </xdr:to>
    <xdr:sp macro="" textlink="">
      <xdr:nvSpPr>
        <xdr:cNvPr id="12" name="Flèche : courbe vers la gauche 11">
          <a:extLst>
            <a:ext uri="{FF2B5EF4-FFF2-40B4-BE49-F238E27FC236}">
              <a16:creationId xmlns="" xmlns:a16="http://schemas.microsoft.com/office/drawing/2014/main" id="{234DAFF4-A722-4018-A542-11BCC3354B3A}"/>
            </a:ext>
          </a:extLst>
        </xdr:cNvPr>
        <xdr:cNvSpPr/>
      </xdr:nvSpPr>
      <xdr:spPr>
        <a:xfrm>
          <a:off x="4400550" y="5191125"/>
          <a:ext cx="257175" cy="30480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55"/>
  <sheetViews>
    <sheetView tabSelected="1" topLeftCell="A4" workbookViewId="0">
      <selection activeCell="L33" sqref="L33"/>
    </sheetView>
  </sheetViews>
  <sheetFormatPr baseColWidth="10" defaultRowHeight="15" x14ac:dyDescent="0.25"/>
  <cols>
    <col min="1" max="44" width="6" style="16" customWidth="1"/>
    <col min="45" max="16384" width="11.42578125" style="16"/>
  </cols>
  <sheetData>
    <row r="1" spans="1:38" ht="15.75" thickBot="1" x14ac:dyDescent="0.3">
      <c r="A1" s="111"/>
      <c r="B1" s="111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14"/>
      <c r="Z1" s="14"/>
      <c r="AA1" s="15"/>
      <c r="AB1" s="15"/>
    </row>
    <row r="2" spans="1:38" ht="16.5" thickTop="1" thickBot="1" x14ac:dyDescent="0.3">
      <c r="A2" s="111"/>
      <c r="B2" s="111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14"/>
      <c r="Z2" s="14"/>
      <c r="AA2" s="15"/>
      <c r="AI2" s="82" t="s">
        <v>70</v>
      </c>
      <c r="AJ2" s="83"/>
      <c r="AK2" s="83"/>
      <c r="AL2" s="84"/>
    </row>
    <row r="3" spans="1:38" ht="16.5" thickTop="1" thickBot="1" x14ac:dyDescent="0.3">
      <c r="A3" s="111"/>
      <c r="B3" s="111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4"/>
      <c r="Z3" s="14"/>
      <c r="AA3" s="15"/>
      <c r="AB3" s="18"/>
      <c r="AI3" s="20">
        <v>0</v>
      </c>
      <c r="AJ3" s="19"/>
      <c r="AK3" s="85" t="s">
        <v>23</v>
      </c>
      <c r="AL3" s="86"/>
    </row>
    <row r="4" spans="1:38" ht="15.75" thickTop="1" x14ac:dyDescent="0.25">
      <c r="A4" s="111"/>
      <c r="B4" s="111"/>
      <c r="C4" s="17"/>
      <c r="D4" s="21" t="s">
        <v>0</v>
      </c>
      <c r="E4" s="22">
        <v>1</v>
      </c>
      <c r="F4" s="23">
        <v>2</v>
      </c>
      <c r="G4" s="23">
        <v>3</v>
      </c>
      <c r="H4" s="23">
        <v>4</v>
      </c>
      <c r="I4" s="23">
        <v>5</v>
      </c>
      <c r="J4" s="23">
        <v>6</v>
      </c>
      <c r="K4" s="23">
        <v>7</v>
      </c>
      <c r="L4" s="23">
        <v>8</v>
      </c>
      <c r="M4" s="23">
        <v>9</v>
      </c>
      <c r="N4" s="23">
        <v>10</v>
      </c>
      <c r="O4" s="23">
        <v>11</v>
      </c>
      <c r="P4" s="23">
        <v>12</v>
      </c>
      <c r="Q4" s="23">
        <v>13</v>
      </c>
      <c r="R4" s="23">
        <v>14</v>
      </c>
      <c r="S4" s="17"/>
      <c r="T4" s="105" t="str">
        <f>IF(AND(E8&gt;1.5,COUNTIFS($E$5:$R$5,"&lt;10",$E$5:$R$5,"&lt;&gt;")=1),"",CHOOSE(MIN(4,COUNTIFS($E$5:$R$5,"&lt;10",$E$5:$R$5,"&lt;&gt;"))+1,"","BMW PUR","BMW DUO","BMW TRIO","BMW IMPUR"))</f>
        <v>BMW DUO</v>
      </c>
      <c r="U4" s="106"/>
      <c r="V4" s="107"/>
      <c r="W4" s="17"/>
      <c r="X4" s="17"/>
      <c r="Y4" s="14"/>
      <c r="Z4" s="14"/>
      <c r="AA4" s="15"/>
      <c r="AI4" s="24">
        <v>1.1000000000000001</v>
      </c>
      <c r="AJ4" s="24" t="s">
        <v>72</v>
      </c>
      <c r="AK4" s="25">
        <v>74</v>
      </c>
      <c r="AL4" s="26"/>
    </row>
    <row r="5" spans="1:38" ht="15.75" thickBot="1" x14ac:dyDescent="0.3">
      <c r="A5" s="111"/>
      <c r="B5" s="111"/>
      <c r="C5" s="17"/>
      <c r="D5" s="21" t="s">
        <v>1</v>
      </c>
      <c r="E5" s="13">
        <v>128</v>
      </c>
      <c r="F5" s="13">
        <v>1.4</v>
      </c>
      <c r="G5" s="13">
        <v>40</v>
      </c>
      <c r="H5" s="13">
        <v>46</v>
      </c>
      <c r="I5" s="13">
        <v>11</v>
      </c>
      <c r="J5" s="13">
        <v>32</v>
      </c>
      <c r="K5" s="13">
        <v>4.4000000000000004</v>
      </c>
      <c r="L5" s="13">
        <v>33</v>
      </c>
      <c r="M5" s="13">
        <v>92</v>
      </c>
      <c r="N5" s="13"/>
      <c r="O5" s="13">
        <v>20</v>
      </c>
      <c r="P5" s="13"/>
      <c r="Q5" s="13"/>
      <c r="R5" s="13"/>
      <c r="S5" s="17"/>
      <c r="T5" s="108"/>
      <c r="U5" s="109"/>
      <c r="V5" s="110"/>
      <c r="W5" s="17"/>
      <c r="X5" s="17"/>
      <c r="Y5" s="14"/>
      <c r="Z5" s="14"/>
      <c r="AA5" s="15"/>
      <c r="AI5" s="24">
        <v>1.59</v>
      </c>
      <c r="AJ5" s="24" t="s">
        <v>73</v>
      </c>
      <c r="AK5" s="27">
        <v>54</v>
      </c>
      <c r="AL5" s="28"/>
    </row>
    <row r="6" spans="1:38" ht="16.5" thickTop="1" thickBot="1" x14ac:dyDescent="0.3">
      <c r="A6" s="111"/>
      <c r="B6" s="111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4"/>
      <c r="Z6" s="14"/>
      <c r="AA6" s="15"/>
      <c r="AI6" s="24">
        <v>2</v>
      </c>
      <c r="AJ6" s="24" t="s">
        <v>74</v>
      </c>
      <c r="AK6" s="27">
        <v>43</v>
      </c>
      <c r="AL6" s="28"/>
    </row>
    <row r="7" spans="1:38" ht="16.5" thickTop="1" thickBot="1" x14ac:dyDescent="0.3">
      <c r="A7" s="111"/>
      <c r="B7" s="111"/>
      <c r="C7" s="17"/>
      <c r="D7" s="29" t="s">
        <v>2</v>
      </c>
      <c r="E7" s="30" t="s">
        <v>3</v>
      </c>
      <c r="F7" s="103" t="s">
        <v>4</v>
      </c>
      <c r="G7" s="104"/>
      <c r="H7" s="31" t="s">
        <v>5</v>
      </c>
      <c r="I7" s="17"/>
      <c r="J7" s="97" t="s">
        <v>77</v>
      </c>
      <c r="K7" s="98"/>
      <c r="L7" s="99"/>
      <c r="M7" s="17"/>
      <c r="N7" s="111"/>
      <c r="O7" s="96"/>
      <c r="P7" s="96"/>
      <c r="Q7" s="96"/>
      <c r="R7" s="96"/>
      <c r="S7" s="96"/>
      <c r="T7" s="96"/>
      <c r="U7" s="96"/>
      <c r="V7" s="96"/>
      <c r="W7" s="32"/>
      <c r="X7" s="17"/>
      <c r="Y7" s="14"/>
      <c r="Z7" s="14"/>
      <c r="AA7" s="15"/>
      <c r="AI7" s="24">
        <v>2.36</v>
      </c>
      <c r="AJ7" s="24" t="s">
        <v>75</v>
      </c>
      <c r="AK7" s="27">
        <v>36</v>
      </c>
      <c r="AL7" s="28"/>
    </row>
    <row r="8" spans="1:38" ht="16.5" thickTop="1" thickBot="1" x14ac:dyDescent="0.3">
      <c r="A8" s="111"/>
      <c r="B8" s="111"/>
      <c r="C8" s="17"/>
      <c r="D8" s="11">
        <f>IF(E8&lt;&gt;"",INDEX($E$4:$R$4,,MATCH(E8,$E$5:$R$5,0)),"")</f>
        <v>2</v>
      </c>
      <c r="E8" s="11">
        <f>MIN(IF($E$5:$R$5&gt;0,$E$5:$R$5))</f>
        <v>1.4</v>
      </c>
      <c r="F8" s="128">
        <f>D9+E9</f>
        <v>115</v>
      </c>
      <c r="G8" s="129"/>
      <c r="H8" s="33">
        <v>1</v>
      </c>
      <c r="I8" s="17"/>
      <c r="J8" s="100" t="s">
        <v>78</v>
      </c>
      <c r="K8" s="101"/>
      <c r="L8" s="102"/>
      <c r="M8" s="17"/>
      <c r="N8" s="111"/>
      <c r="O8" s="96"/>
      <c r="P8" s="96"/>
      <c r="Q8" s="96"/>
      <c r="R8" s="96"/>
      <c r="S8" s="96"/>
      <c r="T8" s="96"/>
      <c r="U8" s="96"/>
      <c r="V8" s="96"/>
      <c r="W8" s="32"/>
      <c r="X8" s="17"/>
      <c r="Y8" s="14"/>
      <c r="Z8" s="14"/>
      <c r="AA8" s="15"/>
      <c r="AC8" s="112" t="s">
        <v>16</v>
      </c>
      <c r="AD8" s="113"/>
      <c r="AE8" s="113"/>
      <c r="AF8" s="114"/>
      <c r="AI8" s="34">
        <v>50</v>
      </c>
      <c r="AJ8" s="34">
        <v>50</v>
      </c>
      <c r="AK8" s="35">
        <v>26</v>
      </c>
      <c r="AL8" s="36"/>
    </row>
    <row r="9" spans="1:38" ht="16.5" thickTop="1" thickBot="1" x14ac:dyDescent="0.3">
      <c r="A9" s="111"/>
      <c r="B9" s="111"/>
      <c r="C9" s="17"/>
      <c r="D9" s="70">
        <f>INDEX(AK3:AK8,MATCH(E8,AI3:AI8,1))</f>
        <v>74</v>
      </c>
      <c r="E9" s="70">
        <f>INDEX(AL12:AL15,MATCH(H8,$AI$12:$AI$15,1))</f>
        <v>41</v>
      </c>
      <c r="F9" s="17"/>
      <c r="G9" s="17"/>
      <c r="H9" s="17"/>
      <c r="I9" s="17"/>
      <c r="J9" s="17"/>
      <c r="K9" s="17"/>
      <c r="L9" s="17"/>
      <c r="M9" s="17"/>
      <c r="N9" s="111"/>
      <c r="O9" s="112" t="s">
        <v>16</v>
      </c>
      <c r="P9" s="113"/>
      <c r="Q9" s="113"/>
      <c r="R9" s="114"/>
      <c r="S9" s="115" t="s">
        <v>7</v>
      </c>
      <c r="T9" s="116"/>
      <c r="U9" s="116"/>
      <c r="V9" s="117"/>
      <c r="W9" s="32"/>
      <c r="X9" s="17"/>
      <c r="Y9" s="14"/>
      <c r="Z9" s="14"/>
      <c r="AA9" s="15"/>
      <c r="AC9" s="37" t="s">
        <v>17</v>
      </c>
      <c r="AD9" s="38"/>
      <c r="AE9" s="38"/>
      <c r="AF9" s="39"/>
    </row>
    <row r="10" spans="1:38" ht="16.5" thickTop="1" thickBot="1" x14ac:dyDescent="0.3">
      <c r="A10" s="111"/>
      <c r="B10" s="111"/>
      <c r="C10" s="17"/>
      <c r="D10" s="124" t="s">
        <v>71</v>
      </c>
      <c r="E10" s="125"/>
      <c r="F10" s="126"/>
      <c r="G10" s="17"/>
      <c r="H10" s="71">
        <f t="array" ref="H10">IF($T$4="","",IF(MATCH($T$4,{"BMW PUR";"BMW DUO";"BMW TRIO";"BMW IMPUR"},0)&lt;COLUMN(B1),"",INDEX(4:4,1,SMALL(IF($E$5:$R$5=H11,COLUMN($E$5:$R$5),""),1+COUNTIF($G11:G11,H11)))))</f>
        <v>7</v>
      </c>
      <c r="I10" s="71" t="str">
        <f t="array" ref="I10">IF($T$4="","",IF(MATCH($T$4,{"BMW PUR";"BMW DUO";"BMW TRIO";"BMW IMPUR"},0)&lt;COLUMN(C1),"",INDEX(4:4,1,SMALL(IF($E$5:$R$5=I11,COLUMN($E$5:$R$5),""),1+COUNTIF($G11:H11,I11)))))</f>
        <v/>
      </c>
      <c r="J10" s="71" t="str">
        <f t="array" ref="J10">IF($T$4="","",IF(MATCH($T$4,{"BMW PUR";"BMW DUO";"BMW TRIO";"BMW IMPUR"},0)&lt;COLUMN(D1),"",INDEX(4:4,1,SMALL(IF($E$5:$R$5=J11,COLUMN($E$5:$R$5),""),1+COUNTIF($G11:I11,J11)))))</f>
        <v/>
      </c>
      <c r="K10" s="17"/>
      <c r="L10" s="17"/>
      <c r="M10" s="17"/>
      <c r="N10" s="111"/>
      <c r="O10" s="37" t="s">
        <v>17</v>
      </c>
      <c r="P10" s="38"/>
      <c r="Q10" s="38"/>
      <c r="R10" s="39"/>
      <c r="S10" s="118" t="s">
        <v>8</v>
      </c>
      <c r="T10" s="119"/>
      <c r="U10" s="119"/>
      <c r="V10" s="69" t="s">
        <v>9</v>
      </c>
      <c r="W10" s="32"/>
      <c r="X10" s="17"/>
      <c r="Y10" s="14"/>
      <c r="Z10" s="14"/>
      <c r="AA10" s="15"/>
      <c r="AC10" s="40">
        <v>1</v>
      </c>
      <c r="AD10" s="38">
        <v>1</v>
      </c>
      <c r="AE10" s="38">
        <v>1</v>
      </c>
      <c r="AF10" s="39">
        <v>1</v>
      </c>
      <c r="AI10" s="115" t="s">
        <v>7</v>
      </c>
      <c r="AJ10" s="116"/>
      <c r="AK10" s="116"/>
      <c r="AL10" s="117"/>
    </row>
    <row r="11" spans="1:38" ht="16.5" thickTop="1" thickBot="1" x14ac:dyDescent="0.3">
      <c r="A11" s="111"/>
      <c r="B11" s="111"/>
      <c r="C11" s="17"/>
      <c r="D11" s="17"/>
      <c r="E11" s="17"/>
      <c r="F11" s="17"/>
      <c r="G11" s="17"/>
      <c r="H11" s="72">
        <f>IF($T$4="","",IF(MATCH($T$4,{"BMW PUR";"BMW DUO";"BMW TRIO";"BMW IMPUR"},0)&lt;COLUMN(B1),"",SMALL($E$5:$R$5,COLUMN(B1))))</f>
        <v>4.4000000000000004</v>
      </c>
      <c r="I11" s="72" t="str">
        <f>IF($T$4="","",IF(MATCH($T$4,{"BMW PUR";"BMW DUO";"BMW TRIO";"BMW IMPUR"},0)&lt;COLUMN(C1),"",SMALL($E$5:$R$5,COLUMN(C1))))</f>
        <v/>
      </c>
      <c r="J11" s="72" t="str">
        <f>IF($T$4="","",IF(MATCH($T$4,{"BMW PUR";"BMW DUO";"BMW TRIO";"BMW IMPUR"},0)&lt;COLUMN(D1),"",SMALL($E$5:$R$5,COLUMN(D1))))</f>
        <v/>
      </c>
      <c r="K11" s="17"/>
      <c r="L11" s="17"/>
      <c r="M11" s="17"/>
      <c r="N11" s="111"/>
      <c r="O11" s="40">
        <v>1</v>
      </c>
      <c r="P11" s="38">
        <v>1</v>
      </c>
      <c r="Q11" s="38">
        <v>1</v>
      </c>
      <c r="R11" s="39">
        <v>1</v>
      </c>
      <c r="S11" s="53">
        <v>1</v>
      </c>
      <c r="T11" s="38">
        <v>2</v>
      </c>
      <c r="U11" s="38"/>
      <c r="V11" s="41">
        <v>0.41</v>
      </c>
      <c r="W11" s="32"/>
      <c r="X11" s="17"/>
      <c r="Y11" s="14"/>
      <c r="Z11" s="14"/>
      <c r="AA11" s="15"/>
      <c r="AB11" s="15"/>
      <c r="AC11" s="40">
        <v>1</v>
      </c>
      <c r="AD11" s="38">
        <v>1</v>
      </c>
      <c r="AE11" s="38">
        <v>1</v>
      </c>
      <c r="AF11" s="39"/>
      <c r="AI11" s="118" t="s">
        <v>8</v>
      </c>
      <c r="AJ11" s="119"/>
      <c r="AK11" s="119"/>
      <c r="AL11" s="69" t="s">
        <v>9</v>
      </c>
    </row>
    <row r="12" spans="1:38" ht="15.75" thickBot="1" x14ac:dyDescent="0.3">
      <c r="A12" s="111"/>
      <c r="B12" s="111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11"/>
      <c r="O12" s="40">
        <v>1</v>
      </c>
      <c r="P12" s="38">
        <v>1</v>
      </c>
      <c r="Q12" s="38">
        <v>1</v>
      </c>
      <c r="R12" s="39"/>
      <c r="S12" s="53">
        <v>3</v>
      </c>
      <c r="T12" s="38">
        <v>4</v>
      </c>
      <c r="U12" s="38"/>
      <c r="V12" s="42">
        <v>0.25</v>
      </c>
      <c r="W12" s="32"/>
      <c r="X12" s="17"/>
      <c r="Y12" s="14"/>
      <c r="Z12" s="14"/>
      <c r="AA12" s="15"/>
      <c r="AB12" s="15"/>
      <c r="AC12" s="43">
        <v>2</v>
      </c>
      <c r="AD12" s="38">
        <v>1</v>
      </c>
      <c r="AE12" s="38">
        <v>0</v>
      </c>
      <c r="AF12" s="39">
        <v>1</v>
      </c>
      <c r="AI12" s="53">
        <v>0</v>
      </c>
      <c r="AJ12" s="38">
        <v>0</v>
      </c>
      <c r="AK12" s="38"/>
      <c r="AL12" s="44"/>
    </row>
    <row r="13" spans="1:38" ht="16.5" thickTop="1" thickBot="1" x14ac:dyDescent="0.3">
      <c r="A13" s="111"/>
      <c r="B13" s="111"/>
      <c r="C13" s="17"/>
      <c r="D13" s="124" t="s">
        <v>26</v>
      </c>
      <c r="E13" s="125"/>
      <c r="F13" s="125"/>
      <c r="G13" s="125"/>
      <c r="H13" s="125"/>
      <c r="I13" s="125"/>
      <c r="J13" s="125"/>
      <c r="K13" s="130"/>
      <c r="L13" s="17"/>
      <c r="M13" s="17"/>
      <c r="N13" s="111"/>
      <c r="O13" s="43">
        <v>2</v>
      </c>
      <c r="P13" s="38">
        <v>1</v>
      </c>
      <c r="Q13" s="38">
        <v>0</v>
      </c>
      <c r="R13" s="39">
        <v>1</v>
      </c>
      <c r="S13" s="60">
        <v>5</v>
      </c>
      <c r="T13" s="61">
        <v>170</v>
      </c>
      <c r="U13" s="61"/>
      <c r="V13" s="45">
        <v>0.34</v>
      </c>
      <c r="W13" s="32"/>
      <c r="X13" s="17"/>
      <c r="Y13" s="14"/>
      <c r="Z13" s="14"/>
      <c r="AA13" s="15"/>
      <c r="AB13" s="15"/>
      <c r="AC13" s="40">
        <v>2</v>
      </c>
      <c r="AD13" s="38">
        <v>1</v>
      </c>
      <c r="AE13" s="38">
        <v>3</v>
      </c>
      <c r="AF13" s="39">
        <v>1</v>
      </c>
      <c r="AI13" s="53">
        <v>1</v>
      </c>
      <c r="AJ13" s="38">
        <v>2</v>
      </c>
      <c r="AK13" s="38"/>
      <c r="AL13" s="46">
        <v>41</v>
      </c>
    </row>
    <row r="14" spans="1:38" ht="16.5" thickTop="1" thickBot="1" x14ac:dyDescent="0.3">
      <c r="A14" s="111"/>
      <c r="B14" s="111"/>
      <c r="C14" s="38" t="s">
        <v>39</v>
      </c>
      <c r="D14" s="11">
        <f t="array" ref="D14:K14">IFERROR(SMALL(IF(($E$5:$R$5&gt;=7)*($E$5:$R$5&lt;=20),$E$4:$R$4),$E$4:$R$4),"-")</f>
        <v>5</v>
      </c>
      <c r="E14" s="11">
        <v>11</v>
      </c>
      <c r="F14" s="11" t="str">
        <v>-</v>
      </c>
      <c r="G14" s="11" t="str">
        <v>-</v>
      </c>
      <c r="H14" s="11" t="str">
        <v>-</v>
      </c>
      <c r="I14" s="11" t="str">
        <v>-</v>
      </c>
      <c r="J14" s="11" t="str">
        <v>-</v>
      </c>
      <c r="K14" s="11" t="str">
        <v>-</v>
      </c>
      <c r="L14" s="17"/>
      <c r="M14" s="17"/>
      <c r="N14" s="111"/>
      <c r="O14" s="40">
        <v>2</v>
      </c>
      <c r="P14" s="38">
        <v>1</v>
      </c>
      <c r="Q14" s="38">
        <v>3</v>
      </c>
      <c r="R14" s="39">
        <v>1</v>
      </c>
      <c r="S14" s="120" t="s">
        <v>24</v>
      </c>
      <c r="T14" s="121"/>
      <c r="U14" s="121"/>
      <c r="V14" s="122"/>
      <c r="W14" s="32"/>
      <c r="X14" s="17"/>
      <c r="Y14" s="14"/>
      <c r="Z14" s="14"/>
      <c r="AA14" s="15"/>
      <c r="AB14" s="15"/>
      <c r="AC14" s="40">
        <v>3</v>
      </c>
      <c r="AD14" s="38">
        <v>1</v>
      </c>
      <c r="AE14" s="38">
        <v>2</v>
      </c>
      <c r="AF14" s="39">
        <v>1</v>
      </c>
      <c r="AI14" s="53">
        <v>3</v>
      </c>
      <c r="AJ14" s="38">
        <v>4</v>
      </c>
      <c r="AK14" s="38"/>
      <c r="AL14" s="46">
        <v>25</v>
      </c>
    </row>
    <row r="15" spans="1:38" ht="15.75" thickBot="1" x14ac:dyDescent="0.3">
      <c r="A15" s="111"/>
      <c r="B15" s="111"/>
      <c r="C15" s="38" t="s">
        <v>40</v>
      </c>
      <c r="D15" s="10" t="str">
        <f t="array" ref="D15:K15">IFERROR(SMALL(IF(($E$5:$R$5&gt;=21)*($E$5:$R$5&lt;=30),$E$4:$R$4),$E$4:$R$4),"-")</f>
        <v>-</v>
      </c>
      <c r="E15" s="10" t="str">
        <v>-</v>
      </c>
      <c r="F15" s="10" t="str">
        <v>-</v>
      </c>
      <c r="G15" s="10" t="str">
        <v>-</v>
      </c>
      <c r="H15" s="10" t="str">
        <v>-</v>
      </c>
      <c r="I15" s="10" t="str">
        <v>-</v>
      </c>
      <c r="J15" s="10" t="str">
        <v>-</v>
      </c>
      <c r="K15" s="10" t="str">
        <v>-</v>
      </c>
      <c r="L15" s="17"/>
      <c r="M15" s="17"/>
      <c r="N15" s="111"/>
      <c r="O15" s="40">
        <v>3</v>
      </c>
      <c r="P15" s="38">
        <v>1</v>
      </c>
      <c r="Q15" s="38">
        <v>2</v>
      </c>
      <c r="R15" s="39">
        <v>1</v>
      </c>
      <c r="S15" s="53"/>
      <c r="T15" s="38"/>
      <c r="U15" s="47"/>
      <c r="V15" s="48"/>
      <c r="W15" s="32"/>
      <c r="X15" s="17"/>
      <c r="Y15" s="14"/>
      <c r="Z15" s="14"/>
      <c r="AA15" s="15"/>
      <c r="AB15" s="15"/>
      <c r="AC15" s="40">
        <v>3</v>
      </c>
      <c r="AD15" s="38">
        <v>1</v>
      </c>
      <c r="AE15" s="38">
        <v>1</v>
      </c>
      <c r="AF15" s="39">
        <v>2</v>
      </c>
      <c r="AI15" s="60">
        <v>5</v>
      </c>
      <c r="AJ15" s="61">
        <v>170</v>
      </c>
      <c r="AK15" s="61"/>
      <c r="AL15" s="49">
        <v>34</v>
      </c>
    </row>
    <row r="16" spans="1:38" x14ac:dyDescent="0.25">
      <c r="A16" s="111"/>
      <c r="B16" s="111"/>
      <c r="C16" s="38" t="s">
        <v>41</v>
      </c>
      <c r="D16" s="10">
        <f t="array" ref="D16:K16">IFERROR(SMALL(IF(($E$5:$R$5&gt;=31),$E$4:$R$4),$E$4:$R$4),"-")</f>
        <v>1</v>
      </c>
      <c r="E16" s="10">
        <v>3</v>
      </c>
      <c r="F16" s="10">
        <v>4</v>
      </c>
      <c r="G16" s="10">
        <v>6</v>
      </c>
      <c r="H16" s="10">
        <v>8</v>
      </c>
      <c r="I16" s="10">
        <v>9</v>
      </c>
      <c r="J16" s="10" t="str">
        <v>-</v>
      </c>
      <c r="K16" s="10" t="str">
        <v>-</v>
      </c>
      <c r="L16" s="50"/>
      <c r="M16" s="17"/>
      <c r="N16" s="111"/>
      <c r="O16" s="40">
        <v>3</v>
      </c>
      <c r="P16" s="38">
        <v>1</v>
      </c>
      <c r="Q16" s="38">
        <v>1</v>
      </c>
      <c r="R16" s="39">
        <v>2</v>
      </c>
      <c r="S16" s="53"/>
      <c r="T16" s="38"/>
      <c r="U16" s="51" t="s">
        <v>23</v>
      </c>
      <c r="V16" s="52"/>
      <c r="W16" s="32"/>
      <c r="X16" s="17"/>
      <c r="Y16" s="14"/>
      <c r="Z16" s="14"/>
      <c r="AA16" s="15"/>
      <c r="AB16" s="15"/>
      <c r="AC16" s="40">
        <v>4</v>
      </c>
      <c r="AD16" s="38">
        <v>2</v>
      </c>
      <c r="AE16" s="38">
        <v>1</v>
      </c>
      <c r="AF16" s="39">
        <v>1</v>
      </c>
    </row>
    <row r="17" spans="1:38" ht="15.75" thickBot="1" x14ac:dyDescent="0.3">
      <c r="A17" s="111"/>
      <c r="B17" s="111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11"/>
      <c r="O17" s="40">
        <v>4</v>
      </c>
      <c r="P17" s="38">
        <v>2</v>
      </c>
      <c r="Q17" s="38">
        <v>1</v>
      </c>
      <c r="R17" s="39">
        <v>1</v>
      </c>
      <c r="S17" s="87" t="s">
        <v>22</v>
      </c>
      <c r="T17" s="75"/>
      <c r="U17" s="75"/>
      <c r="V17" s="68">
        <v>21.6</v>
      </c>
      <c r="W17" s="32"/>
      <c r="X17" s="17"/>
      <c r="Y17" s="14"/>
      <c r="Z17" s="14"/>
      <c r="AA17" s="15"/>
      <c r="AB17" s="15"/>
      <c r="AC17" s="40">
        <v>4</v>
      </c>
      <c r="AD17" s="38">
        <v>1</v>
      </c>
      <c r="AE17" s="38">
        <v>1</v>
      </c>
      <c r="AF17" s="39">
        <v>4</v>
      </c>
    </row>
    <row r="18" spans="1:38" ht="16.5" thickTop="1" thickBot="1" x14ac:dyDescent="0.3">
      <c r="A18" s="111"/>
      <c r="B18" s="111"/>
      <c r="C18" s="17"/>
      <c r="D18" s="54">
        <v>2</v>
      </c>
      <c r="E18" s="54">
        <v>7</v>
      </c>
      <c r="F18" s="54">
        <v>5</v>
      </c>
      <c r="G18" s="54">
        <v>11</v>
      </c>
      <c r="H18" s="54"/>
      <c r="I18" s="54"/>
      <c r="J18" s="54"/>
      <c r="K18" s="55"/>
      <c r="L18" s="17"/>
      <c r="M18" s="17"/>
      <c r="N18" s="111"/>
      <c r="O18" s="40">
        <v>4</v>
      </c>
      <c r="P18" s="38">
        <v>1</v>
      </c>
      <c r="Q18" s="38">
        <v>1</v>
      </c>
      <c r="R18" s="39">
        <v>4</v>
      </c>
      <c r="S18" s="87" t="s">
        <v>21</v>
      </c>
      <c r="T18" s="75"/>
      <c r="U18" s="75"/>
      <c r="V18" s="68">
        <v>25.3</v>
      </c>
      <c r="W18" s="32"/>
      <c r="X18" s="17"/>
      <c r="Y18" s="14"/>
      <c r="Z18" s="14"/>
      <c r="AA18" s="15"/>
      <c r="AB18" s="15"/>
      <c r="AC18" s="40">
        <v>5</v>
      </c>
      <c r="AD18" s="38">
        <v>0</v>
      </c>
      <c r="AE18" s="38">
        <v>1</v>
      </c>
      <c r="AF18" s="39">
        <v>1</v>
      </c>
      <c r="AI18" s="82" t="s">
        <v>78</v>
      </c>
      <c r="AJ18" s="83"/>
      <c r="AK18" s="83"/>
      <c r="AL18" s="84"/>
    </row>
    <row r="19" spans="1:38" ht="16.5" thickTop="1" thickBot="1" x14ac:dyDescent="0.3">
      <c r="A19" s="111"/>
      <c r="B19" s="111"/>
      <c r="C19" s="134"/>
      <c r="D19" s="56">
        <v>1</v>
      </c>
      <c r="E19" s="56">
        <v>3</v>
      </c>
      <c r="F19" s="56">
        <v>5</v>
      </c>
      <c r="G19" s="56">
        <v>2</v>
      </c>
      <c r="H19" s="56"/>
      <c r="I19" s="56"/>
      <c r="J19" s="56"/>
      <c r="K19" s="57"/>
      <c r="L19" s="17"/>
      <c r="M19" s="17"/>
      <c r="N19" s="111"/>
      <c r="O19" s="40">
        <v>5</v>
      </c>
      <c r="P19" s="38">
        <v>0</v>
      </c>
      <c r="Q19" s="38">
        <v>1</v>
      </c>
      <c r="R19" s="39">
        <v>1</v>
      </c>
      <c r="S19" s="87" t="s">
        <v>20</v>
      </c>
      <c r="T19" s="75"/>
      <c r="U19" s="75"/>
      <c r="V19" s="68">
        <v>19.2</v>
      </c>
      <c r="W19" s="32"/>
      <c r="X19" s="17"/>
      <c r="Y19" s="14"/>
      <c r="Z19" s="14"/>
      <c r="AA19" s="15"/>
      <c r="AB19" s="15"/>
      <c r="AC19" s="40">
        <v>6</v>
      </c>
      <c r="AD19" s="38">
        <v>3</v>
      </c>
      <c r="AE19" s="38">
        <v>1</v>
      </c>
      <c r="AF19" s="39">
        <v>1</v>
      </c>
      <c r="AI19" s="20"/>
      <c r="AJ19" s="19"/>
      <c r="AK19" s="85" t="s">
        <v>23</v>
      </c>
      <c r="AL19" s="86"/>
    </row>
    <row r="20" spans="1:38" ht="16.5" thickTop="1" thickBot="1" x14ac:dyDescent="0.3">
      <c r="A20" s="111"/>
      <c r="B20" s="111"/>
      <c r="C20" s="134"/>
      <c r="D20" s="58">
        <v>0</v>
      </c>
      <c r="E20" s="58">
        <v>0</v>
      </c>
      <c r="F20" s="58"/>
      <c r="G20" s="58"/>
      <c r="H20" s="58"/>
      <c r="I20" s="58"/>
      <c r="J20" s="58"/>
      <c r="K20" s="59"/>
      <c r="L20" s="17"/>
      <c r="M20" s="17"/>
      <c r="N20" s="111"/>
      <c r="O20" s="40">
        <v>6</v>
      </c>
      <c r="P20" s="38">
        <v>3</v>
      </c>
      <c r="Q20" s="38">
        <v>1</v>
      </c>
      <c r="R20" s="39">
        <v>1</v>
      </c>
      <c r="S20" s="87" t="s">
        <v>19</v>
      </c>
      <c r="T20" s="75"/>
      <c r="U20" s="75"/>
      <c r="V20" s="68">
        <v>20.7</v>
      </c>
      <c r="W20" s="32"/>
      <c r="X20" s="17"/>
      <c r="Y20" s="14"/>
      <c r="Z20" s="14"/>
      <c r="AA20" s="15"/>
      <c r="AB20" s="15"/>
      <c r="AC20" s="40">
        <v>6</v>
      </c>
      <c r="AD20" s="38">
        <v>3</v>
      </c>
      <c r="AE20" s="38">
        <v>2</v>
      </c>
      <c r="AF20" s="39">
        <v>1</v>
      </c>
      <c r="AI20" s="24">
        <v>1</v>
      </c>
      <c r="AJ20" s="24">
        <v>7</v>
      </c>
      <c r="AK20" s="25">
        <v>21.6</v>
      </c>
      <c r="AL20" s="26"/>
    </row>
    <row r="21" spans="1:38" ht="15.75" thickBot="1" x14ac:dyDescent="0.3">
      <c r="A21" s="111"/>
      <c r="B21" s="111"/>
      <c r="C21" s="134"/>
      <c r="D21" s="58">
        <v>1</v>
      </c>
      <c r="E21" s="58">
        <v>3</v>
      </c>
      <c r="F21" s="58"/>
      <c r="G21" s="58"/>
      <c r="H21" s="58"/>
      <c r="I21" s="58"/>
      <c r="J21" s="58"/>
      <c r="K21" s="59"/>
      <c r="L21" s="17"/>
      <c r="M21" s="17"/>
      <c r="N21" s="111"/>
      <c r="O21" s="40">
        <v>6</v>
      </c>
      <c r="P21" s="38">
        <v>3</v>
      </c>
      <c r="Q21" s="38">
        <v>2</v>
      </c>
      <c r="R21" s="39">
        <v>1</v>
      </c>
      <c r="S21" s="88" t="s">
        <v>18</v>
      </c>
      <c r="T21" s="89"/>
      <c r="U21" s="89"/>
      <c r="V21" s="62">
        <v>13.2</v>
      </c>
      <c r="W21" s="32"/>
      <c r="X21" s="17"/>
      <c r="Y21" s="14"/>
      <c r="Z21" s="14"/>
      <c r="AA21" s="15"/>
      <c r="AB21" s="15"/>
      <c r="AC21" s="40">
        <v>6</v>
      </c>
      <c r="AD21" s="38">
        <v>1</v>
      </c>
      <c r="AE21" s="38">
        <v>2</v>
      </c>
      <c r="AF21" s="39">
        <v>2</v>
      </c>
      <c r="AI21" s="24">
        <v>8</v>
      </c>
      <c r="AJ21" s="24">
        <v>14</v>
      </c>
      <c r="AK21" s="27">
        <v>25.3</v>
      </c>
      <c r="AL21" s="28"/>
    </row>
    <row r="22" spans="1:38" ht="15.75" thickBot="1" x14ac:dyDescent="0.3">
      <c r="A22" s="111"/>
      <c r="B22" s="111"/>
      <c r="C22" s="38" t="s">
        <v>42</v>
      </c>
      <c r="D22" s="73">
        <f t="array" ref="D22">IFERROR(INDEX($AC$10:$AC$22,MATCH(D19&amp;D20&amp;D21,$AD$10:$AD$22&amp;$AE$10:$AE$22&amp;$AF$10:$AF$22,0)),"")</f>
        <v>2</v>
      </c>
      <c r="E22" s="73" t="str">
        <f t="array" ref="E22">IFERROR(INDEX($AC$10:$AC$22,MATCH(E19&amp;E20&amp;E21,$AD$10:$AD$22&amp;$AE$10:$AE$22&amp;$AF$10:$AF$22,0)),"")</f>
        <v/>
      </c>
      <c r="F22" s="73" t="str">
        <f t="array" ref="F22">IFERROR(INDEX($AC$10:$AC$22,MATCH(F19&amp;F20&amp;F21,$AD$10:$AD$22&amp;$AE$10:$AE$22&amp;$AF$10:$AF$22,0)),"")</f>
        <v/>
      </c>
      <c r="G22" s="73" t="str">
        <f t="array" ref="G22">IFERROR(INDEX($AC$10:$AC$22,MATCH(G19&amp;G20&amp;G21,$AD$10:$AD$22&amp;$AE$10:$AE$22&amp;$AF$10:$AF$22,0)),"")</f>
        <v/>
      </c>
      <c r="H22" s="73" t="str">
        <f t="array" ref="H22">IFERROR(INDEX($AC$10:$AC$22,MATCH(H19&amp;H20&amp;H21,$AD$10:$AD$22&amp;$AE$10:$AE$22&amp;$AF$10:$AF$22,0)),"")</f>
        <v/>
      </c>
      <c r="I22" s="73" t="str">
        <f t="array" ref="I22">IFERROR(INDEX($AC$10:$AC$22,MATCH(I19&amp;I20&amp;I21,$AD$10:$AD$22&amp;$AE$10:$AE$22&amp;$AF$10:$AF$22,0)),"")</f>
        <v/>
      </c>
      <c r="J22" s="73" t="str">
        <f t="array" ref="J22">IFERROR(INDEX($AC$10:$AC$22,MATCH(J19&amp;J20&amp;J21,$AD$10:$AD$22&amp;$AE$10:$AE$22&amp;$AF$10:$AF$22,0)),"")</f>
        <v/>
      </c>
      <c r="K22" s="73" t="str">
        <f t="array" ref="K22">IFERROR(INDEX($AC$10:$AC$22,MATCH(K19&amp;K20&amp;K21,$AD$10:$AD$22&amp;$AE$10:$AE$22&amp;$AF$10:$AF$22,0)),"")</f>
        <v/>
      </c>
      <c r="L22" s="17"/>
      <c r="M22" s="17"/>
      <c r="N22" s="111"/>
      <c r="O22" s="40">
        <v>6</v>
      </c>
      <c r="P22" s="38">
        <v>1</v>
      </c>
      <c r="Q22" s="38">
        <v>2</v>
      </c>
      <c r="R22" s="39">
        <v>2</v>
      </c>
      <c r="S22" s="120" t="s">
        <v>25</v>
      </c>
      <c r="T22" s="121"/>
      <c r="U22" s="121"/>
      <c r="V22" s="122"/>
      <c r="W22" s="32"/>
      <c r="X22" s="17"/>
      <c r="Y22" s="14"/>
      <c r="Z22" s="14"/>
      <c r="AA22" s="15"/>
      <c r="AB22" s="15"/>
      <c r="AC22" s="63">
        <v>6</v>
      </c>
      <c r="AD22" s="64">
        <v>2</v>
      </c>
      <c r="AE22" s="64">
        <v>1</v>
      </c>
      <c r="AF22" s="65"/>
      <c r="AI22" s="24">
        <v>15</v>
      </c>
      <c r="AJ22" s="24">
        <v>21</v>
      </c>
      <c r="AK22" s="27">
        <v>19.2</v>
      </c>
      <c r="AL22" s="28"/>
    </row>
    <row r="23" spans="1:38" ht="15.75" thickBot="1" x14ac:dyDescent="0.3">
      <c r="A23" s="111"/>
      <c r="B23" s="111"/>
      <c r="C23" s="38" t="s">
        <v>43</v>
      </c>
      <c r="D23" s="73">
        <f t="shared" ref="D23:K23" si="0">INDEX($AL$12:$AL$15,MATCH(D$19,$AI$12:$AI$15,1))</f>
        <v>41</v>
      </c>
      <c r="E23" s="73">
        <f t="shared" si="0"/>
        <v>25</v>
      </c>
      <c r="F23" s="73">
        <f t="shared" si="0"/>
        <v>34</v>
      </c>
      <c r="G23" s="73">
        <f t="shared" si="0"/>
        <v>41</v>
      </c>
      <c r="H23" s="73">
        <f t="shared" si="0"/>
        <v>0</v>
      </c>
      <c r="I23" s="73">
        <f t="shared" si="0"/>
        <v>0</v>
      </c>
      <c r="J23" s="73">
        <f t="shared" si="0"/>
        <v>0</v>
      </c>
      <c r="K23" s="74">
        <f t="shared" si="0"/>
        <v>0</v>
      </c>
      <c r="L23" s="17"/>
      <c r="M23" s="17"/>
      <c r="N23" s="111"/>
      <c r="O23" s="63">
        <v>6</v>
      </c>
      <c r="P23" s="64">
        <v>2</v>
      </c>
      <c r="Q23" s="64">
        <v>1</v>
      </c>
      <c r="R23" s="65"/>
      <c r="S23" s="66"/>
      <c r="T23" s="47"/>
      <c r="U23" s="47"/>
      <c r="V23" s="48"/>
      <c r="W23" s="32"/>
      <c r="X23" s="17"/>
      <c r="Y23" s="14"/>
      <c r="Z23" s="14"/>
      <c r="AA23" s="15"/>
      <c r="AB23" s="15"/>
      <c r="AI23" s="24">
        <v>22</v>
      </c>
      <c r="AJ23" s="24">
        <v>28</v>
      </c>
      <c r="AK23" s="27">
        <v>20.7</v>
      </c>
      <c r="AL23" s="28"/>
    </row>
    <row r="24" spans="1:38" ht="15.75" thickBot="1" x14ac:dyDescent="0.3">
      <c r="A24" s="111"/>
      <c r="B24" s="111"/>
      <c r="C24" s="38" t="s">
        <v>44</v>
      </c>
      <c r="D24" s="56"/>
      <c r="E24" s="56"/>
      <c r="F24" s="56"/>
      <c r="G24" s="56"/>
      <c r="H24" s="56"/>
      <c r="I24" s="56"/>
      <c r="J24" s="56"/>
      <c r="K24" s="57"/>
      <c r="L24" s="17"/>
      <c r="M24" s="17"/>
      <c r="N24" s="111"/>
      <c r="O24" s="135" t="s">
        <v>11</v>
      </c>
      <c r="P24" s="135"/>
      <c r="Q24" s="135"/>
      <c r="R24" s="136"/>
      <c r="S24" s="53"/>
      <c r="T24" s="67"/>
      <c r="U24" s="75" t="s">
        <v>23</v>
      </c>
      <c r="V24" s="76"/>
      <c r="W24" s="32"/>
      <c r="X24" s="17"/>
      <c r="Y24" s="14"/>
      <c r="Z24" s="14"/>
      <c r="AA24" s="15"/>
      <c r="AB24" s="15"/>
      <c r="AI24" s="34">
        <v>29</v>
      </c>
      <c r="AJ24" s="34">
        <v>1444</v>
      </c>
      <c r="AK24" s="35">
        <v>13.2</v>
      </c>
      <c r="AL24" s="36"/>
    </row>
    <row r="25" spans="1:38" ht="15.75" thickBot="1" x14ac:dyDescent="0.3">
      <c r="A25" s="111"/>
      <c r="B25" s="111"/>
      <c r="C25" s="38" t="s">
        <v>44</v>
      </c>
      <c r="D25" s="73">
        <f>IFERROR(INDEX(IF($J$8="PLAT",PLAT_index,TROT_index),MATCH(D$24,IF($J$8="PLAT",PLAT_equiv,TROT_equiv),1)),0)</f>
        <v>0</v>
      </c>
      <c r="E25" s="73">
        <f>IFERROR(INDEX(IF($J$8="PLAT",PLAT_index,TROT_index),MATCH(E$24,IF($J$8="PLAT",PLAT_equiv,TROT_equiv),1)),0)</f>
        <v>0</v>
      </c>
      <c r="F25" s="73">
        <f>IFERROR(INDEX(IF($J$8="PLAT",PLAT_index,TROT_index),MATCH(F$24,IF($J$8="PLAT",PLAT_equiv,TROT_equiv),1)),0)</f>
        <v>0</v>
      </c>
      <c r="G25" s="73">
        <f>IFERROR(INDEX(IF($J$8="PLAT",PLAT_index,TROT_index),MATCH(G$24,IF($J$8="PLAT",PLAT_equiv,TROT_equiv),1)),0)</f>
        <v>0</v>
      </c>
      <c r="H25" s="73">
        <f>IFERROR(INDEX(IF($J$8="PLAT",PLAT_index,TROT_index),MATCH(H$24,IF($J$8="PLAT",PLAT_equiv,TROT_equiv),1)),0)</f>
        <v>0</v>
      </c>
      <c r="I25" s="73">
        <f>IFERROR(INDEX(IF($J$8="PLAT",PLAT_index,TROT_index),MATCH(I$24,IF($J$8="PLAT",PLAT_equiv,TROT_equiv),1)),0)</f>
        <v>0</v>
      </c>
      <c r="J25" s="73">
        <f>IFERROR(INDEX(IF($J$8="PLAT",PLAT_index,TROT_index),MATCH(J$24,IF($J$8="PLAT",PLAT_equiv,TROT_equiv),1)),0)</f>
        <v>0</v>
      </c>
      <c r="K25" s="74">
        <f>IFERROR(INDEX(IF($J$8="PLAT",PLAT_index,TROT_index),MATCH(K$24,IF($J$8="PLAT",PLAT_equiv,TROT_equiv),1)),0)</f>
        <v>0</v>
      </c>
      <c r="L25" s="17"/>
      <c r="M25" s="17"/>
      <c r="N25" s="111"/>
      <c r="O25" s="137"/>
      <c r="P25" s="137"/>
      <c r="Q25" s="137"/>
      <c r="R25" s="138"/>
      <c r="S25" s="77" t="s">
        <v>22</v>
      </c>
      <c r="T25" s="78"/>
      <c r="U25" s="78"/>
      <c r="V25" s="68">
        <v>25.8</v>
      </c>
      <c r="W25" s="32"/>
      <c r="X25" s="17"/>
      <c r="Y25" s="14"/>
      <c r="Z25" s="14"/>
      <c r="AA25" s="15"/>
      <c r="AB25" s="15"/>
    </row>
    <row r="26" spans="1:38" ht="15.75" thickBot="1" x14ac:dyDescent="0.3">
      <c r="A26" s="111"/>
      <c r="B26" s="111"/>
      <c r="C26" s="17"/>
      <c r="D26" s="58"/>
      <c r="E26" s="58"/>
      <c r="F26" s="58"/>
      <c r="G26" s="58"/>
      <c r="H26" s="58"/>
      <c r="I26" s="58"/>
      <c r="J26" s="58"/>
      <c r="K26" s="59"/>
      <c r="L26" s="17"/>
      <c r="M26" s="17"/>
      <c r="N26" s="111"/>
      <c r="O26" s="118" t="s">
        <v>10</v>
      </c>
      <c r="P26" s="119"/>
      <c r="Q26" s="119" t="s">
        <v>12</v>
      </c>
      <c r="R26" s="123"/>
      <c r="S26" s="77" t="s">
        <v>21</v>
      </c>
      <c r="T26" s="78"/>
      <c r="U26" s="78"/>
      <c r="V26" s="68">
        <v>25.4</v>
      </c>
      <c r="W26" s="32"/>
      <c r="X26" s="17"/>
      <c r="Y26" s="14"/>
      <c r="Z26" s="14"/>
      <c r="AA26" s="15"/>
      <c r="AB26" s="15"/>
    </row>
    <row r="27" spans="1:38" ht="16.5" thickTop="1" thickBot="1" x14ac:dyDescent="0.3">
      <c r="A27" s="111"/>
      <c r="B27" s="111"/>
      <c r="C27" s="17"/>
      <c r="D27" s="12">
        <f>IFERROR(D19+D20+D23+D25+D26,"")</f>
        <v>42</v>
      </c>
      <c r="E27" s="12">
        <f t="shared" ref="E27:K27" si="1">IFERROR(E19+E20+E23+E25+E26,"")</f>
        <v>28</v>
      </c>
      <c r="F27" s="12">
        <f t="shared" si="1"/>
        <v>39</v>
      </c>
      <c r="G27" s="12">
        <f t="shared" si="1"/>
        <v>43</v>
      </c>
      <c r="H27" s="12">
        <f t="shared" si="1"/>
        <v>0</v>
      </c>
      <c r="I27" s="12">
        <f t="shared" si="1"/>
        <v>0</v>
      </c>
      <c r="J27" s="12">
        <f t="shared" si="1"/>
        <v>0</v>
      </c>
      <c r="K27" s="12">
        <f t="shared" si="1"/>
        <v>0</v>
      </c>
      <c r="L27" s="17"/>
      <c r="M27" s="17"/>
      <c r="N27" s="111"/>
      <c r="O27" s="66">
        <v>1</v>
      </c>
      <c r="P27" s="47"/>
      <c r="Q27" s="47">
        <v>70</v>
      </c>
      <c r="R27" s="48"/>
      <c r="S27" s="77" t="s">
        <v>20</v>
      </c>
      <c r="T27" s="78"/>
      <c r="U27" s="78"/>
      <c r="V27" s="68">
        <v>18.899999999999999</v>
      </c>
      <c r="W27" s="32"/>
      <c r="X27" s="17"/>
      <c r="Y27" s="14"/>
      <c r="Z27" s="14"/>
      <c r="AA27" s="15"/>
      <c r="AB27" s="15"/>
      <c r="AI27" s="82" t="s">
        <v>76</v>
      </c>
      <c r="AJ27" s="83"/>
      <c r="AK27" s="83"/>
      <c r="AL27" s="84"/>
    </row>
    <row r="28" spans="1:38" ht="16.5" thickTop="1" thickBot="1" x14ac:dyDescent="0.3">
      <c r="A28" s="111"/>
      <c r="B28" s="111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11"/>
      <c r="O28" s="53">
        <v>2</v>
      </c>
      <c r="P28" s="67"/>
      <c r="Q28" s="38">
        <v>49</v>
      </c>
      <c r="R28" s="68"/>
      <c r="S28" s="77" t="s">
        <v>19</v>
      </c>
      <c r="T28" s="78"/>
      <c r="U28" s="78"/>
      <c r="V28" s="68">
        <v>19.399999999999999</v>
      </c>
      <c r="W28" s="32"/>
      <c r="X28" s="17"/>
      <c r="Y28" s="14"/>
      <c r="Z28" s="14"/>
      <c r="AA28" s="15"/>
      <c r="AB28" s="15"/>
      <c r="AI28" s="20"/>
      <c r="AJ28" s="19"/>
      <c r="AK28" s="85" t="s">
        <v>23</v>
      </c>
      <c r="AL28" s="86"/>
    </row>
    <row r="29" spans="1:38" ht="27.75" thickTop="1" thickBot="1" x14ac:dyDescent="0.3">
      <c r="A29" s="111"/>
      <c r="B29" s="111"/>
      <c r="C29" s="17"/>
      <c r="D29" s="17"/>
      <c r="E29" s="132"/>
      <c r="F29" s="132"/>
      <c r="G29" s="132"/>
      <c r="H29" s="132"/>
      <c r="I29" s="132"/>
      <c r="J29" s="132"/>
      <c r="K29" s="17"/>
      <c r="L29" s="17"/>
      <c r="M29" s="17"/>
      <c r="N29" s="111"/>
      <c r="O29" s="60">
        <v>3</v>
      </c>
      <c r="P29" s="61"/>
      <c r="Q29" s="61">
        <v>30</v>
      </c>
      <c r="R29" s="62"/>
      <c r="S29" s="79" t="s">
        <v>18</v>
      </c>
      <c r="T29" s="80"/>
      <c r="U29" s="80"/>
      <c r="V29" s="62">
        <v>10.5</v>
      </c>
      <c r="W29" s="32"/>
      <c r="X29" s="17"/>
      <c r="Y29" s="14"/>
      <c r="Z29" s="14"/>
      <c r="AA29" s="15"/>
      <c r="AB29" s="15"/>
      <c r="AI29" s="24">
        <v>1</v>
      </c>
      <c r="AJ29" s="24">
        <v>7</v>
      </c>
      <c r="AK29" s="25">
        <v>25.8</v>
      </c>
      <c r="AL29" s="26"/>
    </row>
    <row r="30" spans="1:38" x14ac:dyDescent="0.25">
      <c r="A30" s="111"/>
      <c r="B30" s="111"/>
      <c r="C30" s="17"/>
      <c r="D30" s="17"/>
      <c r="E30" s="111"/>
      <c r="F30" s="131"/>
      <c r="G30" s="131"/>
      <c r="H30" s="131"/>
      <c r="I30" s="131"/>
      <c r="J30" s="111"/>
      <c r="K30" s="50"/>
      <c r="L30" s="17"/>
      <c r="M30" s="17"/>
      <c r="N30" s="111"/>
      <c r="O30" s="90" t="s">
        <v>6</v>
      </c>
      <c r="P30" s="90"/>
      <c r="Q30" s="90"/>
      <c r="R30" s="91"/>
      <c r="S30" s="92" t="s">
        <v>13</v>
      </c>
      <c r="T30" s="90"/>
      <c r="U30" s="90"/>
      <c r="V30" s="90"/>
      <c r="W30" s="32"/>
      <c r="X30" s="17"/>
      <c r="Y30" s="14"/>
      <c r="Z30" s="14"/>
      <c r="AA30" s="15"/>
      <c r="AB30" s="15"/>
      <c r="AI30" s="24">
        <v>8</v>
      </c>
      <c r="AJ30" s="24">
        <v>14</v>
      </c>
      <c r="AK30" s="27">
        <v>25.4</v>
      </c>
      <c r="AL30" s="28"/>
    </row>
    <row r="31" spans="1:38" ht="14.45" customHeight="1" x14ac:dyDescent="0.25">
      <c r="A31" s="111"/>
      <c r="B31" s="111"/>
      <c r="C31" s="17"/>
      <c r="D31" s="17"/>
      <c r="E31" s="111"/>
      <c r="F31" s="127">
        <f>IFERROR(INDEX($D$18:$K$18,MATCH(F$34,$D$27:$K$27,0)),"")</f>
        <v>11</v>
      </c>
      <c r="G31" s="127">
        <f>G35</f>
        <v>2</v>
      </c>
      <c r="H31" s="127">
        <f>H35</f>
        <v>5</v>
      </c>
      <c r="I31" s="127">
        <f>I35</f>
        <v>7</v>
      </c>
      <c r="J31" s="111"/>
      <c r="K31" s="17"/>
      <c r="L31" s="50"/>
      <c r="M31" s="17"/>
      <c r="N31" s="111"/>
      <c r="O31" s="75" t="s">
        <v>29</v>
      </c>
      <c r="P31" s="75"/>
      <c r="Q31" s="75"/>
      <c r="R31" s="76"/>
      <c r="S31" s="87" t="s">
        <v>33</v>
      </c>
      <c r="T31" s="75"/>
      <c r="U31" s="75"/>
      <c r="V31" s="75"/>
      <c r="W31" s="32"/>
      <c r="X31" s="17"/>
      <c r="Y31" s="14"/>
      <c r="Z31" s="14"/>
      <c r="AA31" s="15"/>
      <c r="AB31" s="15"/>
      <c r="AI31" s="24">
        <v>15</v>
      </c>
      <c r="AJ31" s="24">
        <v>21</v>
      </c>
      <c r="AK31" s="27">
        <v>18.899999999999999</v>
      </c>
      <c r="AL31" s="28"/>
    </row>
    <row r="32" spans="1:38" ht="15.75" customHeight="1" x14ac:dyDescent="0.25">
      <c r="A32" s="111"/>
      <c r="B32" s="111"/>
      <c r="C32" s="17"/>
      <c r="D32" s="17"/>
      <c r="E32" s="111"/>
      <c r="F32" s="127"/>
      <c r="G32" s="127"/>
      <c r="H32" s="127"/>
      <c r="I32" s="127"/>
      <c r="J32" s="111"/>
      <c r="K32" s="17"/>
      <c r="L32" s="17"/>
      <c r="M32" s="17"/>
      <c r="N32" s="111"/>
      <c r="O32" s="75" t="s">
        <v>28</v>
      </c>
      <c r="P32" s="75"/>
      <c r="Q32" s="75"/>
      <c r="R32" s="76"/>
      <c r="S32" s="87" t="s">
        <v>34</v>
      </c>
      <c r="T32" s="75"/>
      <c r="U32" s="75"/>
      <c r="V32" s="75"/>
      <c r="W32" s="32"/>
      <c r="X32" s="17"/>
      <c r="Y32" s="14"/>
      <c r="Z32" s="14"/>
      <c r="AA32" s="15"/>
      <c r="AB32" s="15"/>
      <c r="AI32" s="24">
        <v>22</v>
      </c>
      <c r="AJ32" s="24">
        <v>28</v>
      </c>
      <c r="AK32" s="27">
        <v>19.399999999999999</v>
      </c>
      <c r="AL32" s="28"/>
    </row>
    <row r="33" spans="1:38" ht="15" customHeight="1" thickBot="1" x14ac:dyDescent="0.3">
      <c r="A33" s="111"/>
      <c r="B33" s="111"/>
      <c r="C33" s="17"/>
      <c r="D33" s="17"/>
      <c r="E33" s="111"/>
      <c r="F33" s="133"/>
      <c r="G33" s="133"/>
      <c r="H33" s="133"/>
      <c r="I33" s="133"/>
      <c r="J33" s="111"/>
      <c r="L33" s="17"/>
      <c r="M33" s="17"/>
      <c r="N33" s="111"/>
      <c r="O33" s="75" t="s">
        <v>27</v>
      </c>
      <c r="P33" s="75"/>
      <c r="Q33" s="75"/>
      <c r="R33" s="76"/>
      <c r="S33" s="87" t="s">
        <v>35</v>
      </c>
      <c r="T33" s="75"/>
      <c r="U33" s="75"/>
      <c r="V33" s="75"/>
      <c r="W33" s="32"/>
      <c r="X33" s="17"/>
      <c r="Y33" s="14"/>
      <c r="Z33" s="14"/>
      <c r="AA33" s="15"/>
      <c r="AB33" s="15"/>
      <c r="AI33" s="34">
        <v>29</v>
      </c>
      <c r="AJ33" s="34">
        <v>1444</v>
      </c>
      <c r="AK33" s="35">
        <v>10.5</v>
      </c>
      <c r="AL33" s="36"/>
    </row>
    <row r="34" spans="1:38" ht="15.75" thickTop="1" x14ac:dyDescent="0.25">
      <c r="A34" s="111"/>
      <c r="B34" s="111"/>
      <c r="C34" s="17"/>
      <c r="D34" s="17"/>
      <c r="E34" s="17"/>
      <c r="F34" s="139">
        <f>LARGE($D$27:$K$27,COLUMN()-5)</f>
        <v>43</v>
      </c>
      <c r="G34" s="139">
        <f t="shared" ref="G34:I34" si="2">LARGE($D$27:$K$27,COLUMN()-5)</f>
        <v>42</v>
      </c>
      <c r="H34" s="139">
        <f t="shared" si="2"/>
        <v>39</v>
      </c>
      <c r="I34" s="139">
        <f t="shared" si="2"/>
        <v>28</v>
      </c>
      <c r="J34" s="17"/>
      <c r="K34" s="17"/>
      <c r="L34" s="17"/>
      <c r="M34" s="17"/>
      <c r="N34" s="111"/>
      <c r="O34" s="94" t="s">
        <v>14</v>
      </c>
      <c r="P34" s="94"/>
      <c r="Q34" s="94"/>
      <c r="R34" s="95"/>
      <c r="S34" s="93" t="s">
        <v>15</v>
      </c>
      <c r="T34" s="94"/>
      <c r="U34" s="94"/>
      <c r="V34" s="94"/>
      <c r="W34" s="32"/>
      <c r="X34" s="17"/>
      <c r="Y34" s="14"/>
      <c r="Z34" s="14"/>
      <c r="AA34" s="15"/>
      <c r="AB34" s="15"/>
    </row>
    <row r="35" spans="1:38" x14ac:dyDescent="0.25">
      <c r="A35" s="111"/>
      <c r="B35" s="111"/>
      <c r="C35" s="17"/>
      <c r="D35" s="17"/>
      <c r="E35" s="17"/>
      <c r="F35" s="139"/>
      <c r="G35" s="139">
        <f t="array" ref="G35">IFERROR(INDEX($D$18:$K$18,LARGE(IF($D$27:$K$27=G$34,COLUMN($D$27:$K$27)-COLUMN($C$27),""),1+COUNTIF($F$34:F$34,G$34))),"")</f>
        <v>2</v>
      </c>
      <c r="H35" s="139">
        <f t="array" ref="H35">IFERROR(INDEX($D$18:$K$18,LARGE(IF($D$27:$K$27=H$34,COLUMN($D$27:$K$27)-COLUMN($C$27),""),1+COUNTIF($F$34:G$34,H$34))),"")</f>
        <v>5</v>
      </c>
      <c r="I35" s="139">
        <f t="array" ref="I35">IFERROR(INDEX($D$18:$K$18,LARGE(IF($D$27:$K$27=I$34,COLUMN($D$27:$K$27)-COLUMN($C$27),""),1+COUNTIF($F$34:H$34,I$34))),"")</f>
        <v>7</v>
      </c>
      <c r="J35" s="17"/>
      <c r="K35" s="17"/>
      <c r="L35" s="17"/>
      <c r="M35" s="17"/>
      <c r="N35" s="111"/>
      <c r="O35" s="75" t="s">
        <v>30</v>
      </c>
      <c r="P35" s="75"/>
      <c r="Q35" s="75"/>
      <c r="R35" s="76"/>
      <c r="S35" s="87" t="s">
        <v>36</v>
      </c>
      <c r="T35" s="75"/>
      <c r="U35" s="75"/>
      <c r="V35" s="75"/>
      <c r="W35" s="32"/>
      <c r="X35" s="17"/>
      <c r="Y35" s="14"/>
      <c r="Z35" s="14"/>
      <c r="AA35" s="15"/>
      <c r="AB35" s="15"/>
    </row>
    <row r="36" spans="1:38" x14ac:dyDescent="0.25">
      <c r="A36" s="111"/>
      <c r="B36" s="111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11"/>
      <c r="O36" s="75" t="s">
        <v>31</v>
      </c>
      <c r="P36" s="75"/>
      <c r="Q36" s="75"/>
      <c r="R36" s="76"/>
      <c r="S36" s="87" t="s">
        <v>37</v>
      </c>
      <c r="T36" s="75"/>
      <c r="U36" s="75"/>
      <c r="V36" s="75"/>
      <c r="W36" s="32"/>
      <c r="X36" s="17"/>
      <c r="Y36" s="14"/>
      <c r="Z36" s="14"/>
      <c r="AA36" s="15"/>
      <c r="AB36" s="15"/>
    </row>
    <row r="37" spans="1:38" x14ac:dyDescent="0.25">
      <c r="A37" s="111"/>
      <c r="B37" s="111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11"/>
      <c r="O37" s="75" t="s">
        <v>32</v>
      </c>
      <c r="P37" s="75"/>
      <c r="Q37" s="75"/>
      <c r="R37" s="76"/>
      <c r="S37" s="87" t="s">
        <v>38</v>
      </c>
      <c r="T37" s="75"/>
      <c r="U37" s="75"/>
      <c r="V37" s="75"/>
      <c r="W37" s="32"/>
      <c r="X37" s="17"/>
      <c r="Y37" s="14"/>
      <c r="Z37" s="14"/>
      <c r="AA37" s="15"/>
      <c r="AB37" s="15"/>
    </row>
    <row r="38" spans="1:38" x14ac:dyDescent="0.25">
      <c r="A38" s="111"/>
      <c r="B38" s="111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11"/>
      <c r="O38" s="81"/>
      <c r="P38" s="81"/>
      <c r="Q38" s="81"/>
      <c r="R38" s="81"/>
      <c r="S38" s="81"/>
      <c r="T38" s="81"/>
      <c r="U38" s="81"/>
      <c r="V38" s="81"/>
      <c r="W38" s="32"/>
      <c r="X38" s="17"/>
      <c r="Y38" s="14"/>
      <c r="Z38" s="14"/>
      <c r="AA38" s="15"/>
      <c r="AB38" s="15"/>
    </row>
    <row r="39" spans="1:38" x14ac:dyDescent="0.25">
      <c r="A39" s="111"/>
      <c r="B39" s="111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11"/>
      <c r="O39" s="81"/>
      <c r="P39" s="81"/>
      <c r="Q39" s="81"/>
      <c r="R39" s="81"/>
      <c r="S39" s="81"/>
      <c r="T39" s="81"/>
      <c r="U39" s="81"/>
      <c r="V39" s="81"/>
      <c r="W39" s="32"/>
      <c r="X39" s="17"/>
      <c r="Y39" s="14"/>
      <c r="Z39" s="14"/>
      <c r="AA39" s="15"/>
      <c r="AB39" s="15"/>
    </row>
    <row r="40" spans="1:38" x14ac:dyDescent="0.25">
      <c r="A40" s="111"/>
      <c r="B40" s="111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4"/>
      <c r="Z40" s="14"/>
      <c r="AA40" s="15"/>
      <c r="AB40" s="15"/>
    </row>
    <row r="41" spans="1:38" x14ac:dyDescent="0.25">
      <c r="A41" s="111"/>
      <c r="B41" s="111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4"/>
      <c r="Z41" s="14"/>
      <c r="AA41" s="15"/>
      <c r="AB41" s="15"/>
    </row>
    <row r="42" spans="1:38" x14ac:dyDescent="0.25">
      <c r="A42" s="111"/>
      <c r="B42" s="111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4"/>
      <c r="Z42" s="14"/>
      <c r="AA42" s="15"/>
      <c r="AB42" s="15"/>
    </row>
    <row r="43" spans="1:38" x14ac:dyDescent="0.25">
      <c r="A43" s="111"/>
      <c r="B43" s="111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4"/>
      <c r="Z43" s="14"/>
      <c r="AA43" s="15"/>
      <c r="AB43" s="15"/>
    </row>
    <row r="44" spans="1:38" x14ac:dyDescent="0.25">
      <c r="A44" s="111"/>
      <c r="B44" s="111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4"/>
      <c r="Z44" s="14"/>
      <c r="AA44" s="15"/>
      <c r="AB44" s="15"/>
    </row>
    <row r="45" spans="1:38" x14ac:dyDescent="0.25">
      <c r="A45" s="111"/>
      <c r="B45" s="111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4"/>
      <c r="Z45" s="14"/>
      <c r="AA45" s="15"/>
      <c r="AB45" s="15"/>
    </row>
    <row r="46" spans="1:38" x14ac:dyDescent="0.25">
      <c r="A46" s="111"/>
      <c r="B46" s="111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4"/>
      <c r="Z46" s="14"/>
      <c r="AA46" s="15"/>
      <c r="AB46" s="15"/>
    </row>
    <row r="47" spans="1:38" x14ac:dyDescent="0.25">
      <c r="A47" s="111"/>
      <c r="B47" s="111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4"/>
      <c r="Z47" s="14"/>
      <c r="AA47" s="15"/>
      <c r="AB47" s="15"/>
    </row>
    <row r="48" spans="1:38" x14ac:dyDescent="0.25">
      <c r="A48" s="111"/>
      <c r="B48" s="111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4"/>
      <c r="Z48" s="14"/>
      <c r="AA48" s="15"/>
      <c r="AB48" s="15"/>
    </row>
    <row r="49" spans="1:28" x14ac:dyDescent="0.25">
      <c r="A49" s="111"/>
      <c r="B49" s="111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4"/>
      <c r="Z49" s="14"/>
      <c r="AA49" s="15"/>
      <c r="AB49" s="15"/>
    </row>
    <row r="50" spans="1:28" x14ac:dyDescent="0.25">
      <c r="A50" s="111"/>
      <c r="B50" s="111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4"/>
      <c r="Z50" s="14"/>
      <c r="AA50" s="15"/>
      <c r="AB50" s="15"/>
    </row>
    <row r="51" spans="1:28" x14ac:dyDescent="0.25">
      <c r="A51" s="111"/>
      <c r="B51" s="111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4"/>
      <c r="Z51" s="14"/>
      <c r="AA51" s="15"/>
      <c r="AB51" s="15"/>
    </row>
    <row r="52" spans="1:28" x14ac:dyDescent="0.25">
      <c r="A52" s="111"/>
      <c r="B52" s="111"/>
      <c r="C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4"/>
      <c r="Z52" s="14"/>
      <c r="AA52" s="15"/>
      <c r="AB52" s="15"/>
    </row>
    <row r="53" spans="1:28" x14ac:dyDescent="0.25">
      <c r="A53" s="111"/>
      <c r="B53" s="111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4"/>
      <c r="Z53" s="14"/>
      <c r="AA53" s="15"/>
      <c r="AB53" s="15"/>
    </row>
    <row r="54" spans="1:28" x14ac:dyDescent="0.25">
      <c r="A54" s="111"/>
      <c r="B54" s="11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14"/>
      <c r="Z54" s="14"/>
      <c r="AA54" s="15"/>
      <c r="AB54" s="15"/>
    </row>
    <row r="55" spans="1:28" x14ac:dyDescent="0.25">
      <c r="A55" s="111"/>
      <c r="B55" s="11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14"/>
      <c r="Z55" s="14"/>
      <c r="AA55" s="15"/>
      <c r="AB55" s="15"/>
    </row>
  </sheetData>
  <mergeCells count="67">
    <mergeCell ref="A1:B55"/>
    <mergeCell ref="D10:F10"/>
    <mergeCell ref="E30:E33"/>
    <mergeCell ref="F31:F32"/>
    <mergeCell ref="G31:G32"/>
    <mergeCell ref="F8:G8"/>
    <mergeCell ref="D13:K13"/>
    <mergeCell ref="H31:H32"/>
    <mergeCell ref="I31:I32"/>
    <mergeCell ref="F30:I30"/>
    <mergeCell ref="E29:J29"/>
    <mergeCell ref="J30:J33"/>
    <mergeCell ref="F33:I33"/>
    <mergeCell ref="C19:C21"/>
    <mergeCell ref="AI2:AL2"/>
    <mergeCell ref="AK3:AL3"/>
    <mergeCell ref="AI10:AL10"/>
    <mergeCell ref="AI11:AK11"/>
    <mergeCell ref="AC8:AF8"/>
    <mergeCell ref="O26:P26"/>
    <mergeCell ref="Q26:R26"/>
    <mergeCell ref="U24:V24"/>
    <mergeCell ref="C54:X55"/>
    <mergeCell ref="S35:V35"/>
    <mergeCell ref="S36:V36"/>
    <mergeCell ref="S37:V37"/>
    <mergeCell ref="O35:R35"/>
    <mergeCell ref="O36:R36"/>
    <mergeCell ref="O37:R37"/>
    <mergeCell ref="O31:R31"/>
    <mergeCell ref="O24:R25"/>
    <mergeCell ref="C1:X2"/>
    <mergeCell ref="J7:L7"/>
    <mergeCell ref="J8:L8"/>
    <mergeCell ref="S17:U17"/>
    <mergeCell ref="S18:U18"/>
    <mergeCell ref="F7:G7"/>
    <mergeCell ref="T4:V5"/>
    <mergeCell ref="N7:N39"/>
    <mergeCell ref="O7:V8"/>
    <mergeCell ref="O9:R9"/>
    <mergeCell ref="S9:V9"/>
    <mergeCell ref="S10:U10"/>
    <mergeCell ref="S14:V14"/>
    <mergeCell ref="S22:V22"/>
    <mergeCell ref="S25:U25"/>
    <mergeCell ref="S26:U26"/>
    <mergeCell ref="AI18:AL18"/>
    <mergeCell ref="AI27:AL27"/>
    <mergeCell ref="AK28:AL28"/>
    <mergeCell ref="AK19:AL19"/>
    <mergeCell ref="S19:U19"/>
    <mergeCell ref="S20:U20"/>
    <mergeCell ref="S21:U21"/>
    <mergeCell ref="S27:U27"/>
    <mergeCell ref="O33:R33"/>
    <mergeCell ref="O32:R32"/>
    <mergeCell ref="S28:U28"/>
    <mergeCell ref="S29:U29"/>
    <mergeCell ref="O38:V39"/>
    <mergeCell ref="S32:V32"/>
    <mergeCell ref="O30:R30"/>
    <mergeCell ref="S30:V30"/>
    <mergeCell ref="S34:V34"/>
    <mergeCell ref="S33:V33"/>
    <mergeCell ref="O34:R34"/>
    <mergeCell ref="S31:V31"/>
  </mergeCells>
  <dataValidations count="1">
    <dataValidation type="list" allowBlank="1" showInputMessage="1" showErrorMessage="1" sqref="J8:L8">
      <formula1>"PLAT,TROT OBSTACLE"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</row>
    <row r="2" spans="2:16" x14ac:dyDescent="0.25">
      <c r="B2" s="5" t="s">
        <v>45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6"/>
    </row>
    <row r="3" spans="2:16" x14ac:dyDescent="0.25">
      <c r="B3" s="5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6"/>
    </row>
    <row r="4" spans="2:16" x14ac:dyDescent="0.25">
      <c r="B4" s="5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6"/>
    </row>
    <row r="5" spans="2:16" x14ac:dyDescent="0.25">
      <c r="B5" s="5" t="s">
        <v>48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6"/>
    </row>
    <row r="6" spans="2:16" x14ac:dyDescent="0.25">
      <c r="B6" s="5" t="s">
        <v>49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6"/>
    </row>
    <row r="7" spans="2:16" x14ac:dyDescent="0.25">
      <c r="B7" s="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6"/>
    </row>
    <row r="8" spans="2:16" x14ac:dyDescent="0.25">
      <c r="B8" s="5" t="s">
        <v>50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6"/>
    </row>
    <row r="9" spans="2:16" x14ac:dyDescent="0.25">
      <c r="B9" s="5" t="s">
        <v>51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6"/>
    </row>
    <row r="10" spans="2:16" x14ac:dyDescent="0.25">
      <c r="B10" s="5" t="s">
        <v>52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6"/>
    </row>
    <row r="11" spans="2:16" x14ac:dyDescent="0.25">
      <c r="B11" s="5" t="s">
        <v>53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6"/>
    </row>
    <row r="12" spans="2:16" x14ac:dyDescent="0.25">
      <c r="B12" s="5" t="s">
        <v>54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6"/>
    </row>
    <row r="13" spans="2:16" x14ac:dyDescent="0.25">
      <c r="B13" s="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6"/>
    </row>
    <row r="14" spans="2:16" x14ac:dyDescent="0.25">
      <c r="B14" s="5" t="s">
        <v>55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6"/>
    </row>
    <row r="15" spans="2:16" x14ac:dyDescent="0.25">
      <c r="B15" s="5" t="s">
        <v>56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6"/>
    </row>
    <row r="16" spans="2:16" x14ac:dyDescent="0.25">
      <c r="B16" s="5" t="s">
        <v>57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6"/>
    </row>
    <row r="17" spans="2:16" x14ac:dyDescent="0.25">
      <c r="B17" s="5" t="s">
        <v>58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6"/>
    </row>
    <row r="18" spans="2:16" x14ac:dyDescent="0.25"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6"/>
    </row>
    <row r="19" spans="2:16" x14ac:dyDescent="0.25">
      <c r="B19" s="5" t="s">
        <v>59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6"/>
    </row>
    <row r="20" spans="2:16" x14ac:dyDescent="0.25">
      <c r="B20" s="5" t="s">
        <v>60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6"/>
    </row>
    <row r="21" spans="2:16" x14ac:dyDescent="0.25"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6"/>
    </row>
    <row r="22" spans="2:16" x14ac:dyDescent="0.25">
      <c r="B22" s="5" t="s">
        <v>61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6"/>
    </row>
    <row r="23" spans="2:16" x14ac:dyDescent="0.25">
      <c r="B23" s="5" t="s">
        <v>62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6"/>
    </row>
    <row r="24" spans="2:16" x14ac:dyDescent="0.25">
      <c r="B24" s="5" t="s">
        <v>63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6"/>
    </row>
    <row r="25" spans="2:16" x14ac:dyDescent="0.25">
      <c r="B25" s="5" t="s">
        <v>64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6"/>
    </row>
    <row r="26" spans="2:16" x14ac:dyDescent="0.25">
      <c r="B26" s="5" t="s">
        <v>65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6"/>
    </row>
    <row r="27" spans="2:16" x14ac:dyDescent="0.25">
      <c r="B27" s="5" t="s">
        <v>66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6"/>
    </row>
    <row r="28" spans="2:16" x14ac:dyDescent="0.25">
      <c r="B28" s="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6"/>
    </row>
    <row r="29" spans="2:16" x14ac:dyDescent="0.25">
      <c r="B29" s="5" t="s">
        <v>67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6"/>
    </row>
    <row r="30" spans="2:16" x14ac:dyDescent="0.25">
      <c r="B30" s="5" t="s">
        <v>63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6"/>
    </row>
    <row r="31" spans="2:16" x14ac:dyDescent="0.25">
      <c r="B31" s="5" t="s">
        <v>64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6"/>
    </row>
    <row r="32" spans="2:16" x14ac:dyDescent="0.25">
      <c r="B32" s="5" t="s">
        <v>68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6"/>
    </row>
    <row r="33" spans="2:16" x14ac:dyDescent="0.25">
      <c r="B33" s="5" t="s">
        <v>69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6"/>
    </row>
    <row r="34" spans="2:16" ht="15.75" thickBot="1" x14ac:dyDescent="0.3"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9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2019-08-05T11:00:26Z</dcterms:created>
  <dcterms:modified xsi:type="dcterms:W3CDTF">2019-08-13T06:43:36Z</dcterms:modified>
</cp:coreProperties>
</file>