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embeddings/oleObject3.bin" ContentType="application/vnd.openxmlformats-officedocument.oleObject"/>
  <Override PartName="/xl/embeddings/oleObject4.bin" ContentType="application/vnd.openxmlformats-officedocument.oleObject"/>
  <Override PartName="/xl/embeddings/oleObject5.bin" ContentType="application/vnd.openxmlformats-officedocument.oleObject"/>
  <Override PartName="/xl/embeddings/oleObject6.bin" ContentType="application/vnd.openxmlformats-officedocument.oleObject"/>
  <Override PartName="/xl/embeddings/oleObject7.bin" ContentType="application/vnd.openxmlformats-officedocument.oleObject"/>
  <Override PartName="/xl/embeddings/oleObject8.bin" ContentType="application/vnd.openxmlformats-officedocument.oleObject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9410" windowHeight="7935"/>
  </bookViews>
  <sheets>
    <sheet name="Feuil1" sheetId="1" r:id="rId1"/>
    <sheet name="Feuil2" sheetId="2" r:id="rId2"/>
  </sheets>
  <definedNames>
    <definedName name="_xlnm.Print_Area" localSheetId="0">Feuil1!$A$1:$CA$56</definedName>
  </definedNames>
  <calcPr calcId="145621"/>
</workbook>
</file>

<file path=xl/calcChain.xml><?xml version="1.0" encoding="utf-8"?>
<calcChain xmlns="http://schemas.openxmlformats.org/spreadsheetml/2006/main">
  <c r="BC8" i="1" l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O52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Q18" i="1"/>
  <c r="R18" i="1"/>
  <c r="R16" i="1" s="1"/>
  <c r="S18" i="1"/>
  <c r="T18" i="1"/>
  <c r="U18" i="1"/>
  <c r="V18" i="1"/>
  <c r="V16" i="1" s="1"/>
  <c r="W18" i="1"/>
  <c r="X18" i="1"/>
  <c r="Y18" i="1"/>
  <c r="Z18" i="1"/>
  <c r="Z16" i="1" s="1"/>
  <c r="AA18" i="1"/>
  <c r="AB18" i="1"/>
  <c r="AC18" i="1"/>
  <c r="AD18" i="1"/>
  <c r="AD16" i="1" s="1"/>
  <c r="AE18" i="1"/>
  <c r="AF18" i="1"/>
  <c r="AG18" i="1"/>
  <c r="AH18" i="1"/>
  <c r="AH16" i="1" s="1"/>
  <c r="AI18" i="1"/>
  <c r="AJ18" i="1"/>
  <c r="AK18" i="1"/>
  <c r="AL18" i="1"/>
  <c r="AL16" i="1" s="1"/>
  <c r="AM18" i="1"/>
  <c r="AN18" i="1"/>
  <c r="AO18" i="1"/>
  <c r="AP18" i="1"/>
  <c r="AP16" i="1" s="1"/>
  <c r="AQ18" i="1"/>
  <c r="AR18" i="1"/>
  <c r="AS18" i="1"/>
  <c r="AT18" i="1"/>
  <c r="AT16" i="1" s="1"/>
  <c r="AU18" i="1"/>
  <c r="AV18" i="1"/>
  <c r="AW18" i="1"/>
  <c r="AX18" i="1"/>
  <c r="AX16" i="1" s="1"/>
  <c r="AY18" i="1"/>
  <c r="AZ18" i="1"/>
  <c r="BA18" i="1"/>
  <c r="BB18" i="1"/>
  <c r="BB16" i="1" s="1"/>
  <c r="BC18" i="1"/>
  <c r="L18" i="1"/>
  <c r="M18" i="1"/>
  <c r="N18" i="1"/>
  <c r="N16" i="1" s="1"/>
  <c r="O18" i="1"/>
  <c r="P18" i="1"/>
  <c r="C15" i="1"/>
  <c r="D15" i="1"/>
  <c r="E15" i="1"/>
  <c r="F15" i="1"/>
  <c r="G15" i="1"/>
  <c r="H15" i="1"/>
  <c r="I15" i="1"/>
  <c r="J15" i="1"/>
  <c r="K15" i="1"/>
  <c r="B15" i="1"/>
  <c r="BY19" i="1" s="1"/>
  <c r="B19" i="1"/>
  <c r="C19" i="1"/>
  <c r="D19" i="1"/>
  <c r="E19" i="1"/>
  <c r="F19" i="1"/>
  <c r="G19" i="1"/>
  <c r="H19" i="1"/>
  <c r="I19" i="1"/>
  <c r="J19" i="1"/>
  <c r="K19" i="1"/>
  <c r="C18" i="1"/>
  <c r="D18" i="1"/>
  <c r="E18" i="1"/>
  <c r="F18" i="1"/>
  <c r="G18" i="1"/>
  <c r="H18" i="1"/>
  <c r="I18" i="1"/>
  <c r="J18" i="1"/>
  <c r="K18" i="1"/>
  <c r="B18" i="1"/>
  <c r="D4" i="1"/>
  <c r="P16" i="1" l="1"/>
  <c r="AZ16" i="1"/>
  <c r="AV16" i="1"/>
  <c r="AR16" i="1"/>
  <c r="AN16" i="1"/>
  <c r="AJ16" i="1"/>
  <c r="AF16" i="1"/>
  <c r="AB16" i="1"/>
  <c r="BC16" i="1"/>
  <c r="BA16" i="1"/>
  <c r="AY16" i="1"/>
  <c r="AW16" i="1"/>
  <c r="AU16" i="1"/>
  <c r="AS16" i="1"/>
  <c r="AQ16" i="1"/>
  <c r="AO16" i="1"/>
  <c r="AM16" i="1"/>
  <c r="AK16" i="1"/>
  <c r="AI16" i="1"/>
  <c r="AG16" i="1"/>
  <c r="AE16" i="1"/>
  <c r="AC16" i="1"/>
  <c r="AA16" i="1"/>
  <c r="Q16" i="1"/>
  <c r="O16" i="1"/>
  <c r="X16" i="1"/>
  <c r="Y16" i="1"/>
  <c r="W16" i="1"/>
  <c r="T16" i="1"/>
  <c r="U16" i="1"/>
  <c r="S16" i="1"/>
  <c r="M16" i="1"/>
  <c r="L16" i="1"/>
  <c r="C16" i="1"/>
  <c r="I16" i="1"/>
  <c r="D16" i="1"/>
  <c r="K16" i="1"/>
  <c r="B16" i="1"/>
  <c r="G16" i="1"/>
  <c r="J16" i="1"/>
  <c r="H16" i="1"/>
  <c r="E16" i="1"/>
  <c r="F16" i="1"/>
  <c r="B17" i="1" l="1"/>
  <c r="BY21" i="1" s="1"/>
  <c r="BY13" i="1"/>
  <c r="BY30" i="1" l="1"/>
  <c r="BY17" i="1"/>
  <c r="BY34" i="1"/>
  <c r="BY38" i="1"/>
  <c r="BY15" i="1"/>
  <c r="BY43" i="1" l="1"/>
  <c r="B8" i="1"/>
</calcChain>
</file>

<file path=xl/sharedStrings.xml><?xml version="1.0" encoding="utf-8"?>
<sst xmlns="http://schemas.openxmlformats.org/spreadsheetml/2006/main" count="47" uniqueCount="43">
  <si>
    <t xml:space="preserve">Machine : </t>
  </si>
  <si>
    <t xml:space="preserve">Date : </t>
  </si>
  <si>
    <t>N° lot :</t>
  </si>
  <si>
    <t xml:space="preserve">Spécification : </t>
  </si>
  <si>
    <t>Heure</t>
  </si>
  <si>
    <t>X1</t>
  </si>
  <si>
    <t>X2</t>
  </si>
  <si>
    <t>X3</t>
  </si>
  <si>
    <t>X4</t>
  </si>
  <si>
    <t>X5</t>
  </si>
  <si>
    <t>Moyenne</t>
  </si>
  <si>
    <t>Min</t>
  </si>
  <si>
    <t>Max</t>
  </si>
  <si>
    <t xml:space="preserve"> </t>
  </si>
  <si>
    <t>Echantillonage</t>
  </si>
  <si>
    <t>X6</t>
  </si>
  <si>
    <t>DES CONSTANTES</t>
  </si>
  <si>
    <t>A2</t>
  </si>
  <si>
    <t>D3</t>
  </si>
  <si>
    <t>D4</t>
  </si>
  <si>
    <t>N°</t>
  </si>
  <si>
    <t>M = Numéro de colonne</t>
  </si>
  <si>
    <t xml:space="preserve">CPK = </t>
  </si>
  <si>
    <t>CS100</t>
  </si>
  <si>
    <t>Produit :</t>
  </si>
  <si>
    <t>LI (MIN)</t>
  </si>
  <si>
    <t>LS (MAX)</t>
  </si>
  <si>
    <t>Produit</t>
  </si>
  <si>
    <t>CS250</t>
  </si>
  <si>
    <t>CS500</t>
  </si>
  <si>
    <t>CS1000</t>
  </si>
  <si>
    <t>D5 100</t>
  </si>
  <si>
    <t xml:space="preserve">D5 250 </t>
  </si>
  <si>
    <t>D5 500</t>
  </si>
  <si>
    <t>D5 1000</t>
  </si>
  <si>
    <t>D10 500</t>
  </si>
  <si>
    <t>D10 1000</t>
  </si>
  <si>
    <t>N5 500</t>
  </si>
  <si>
    <t>N5 1000</t>
  </si>
  <si>
    <t>RL500</t>
  </si>
  <si>
    <t>RL1000</t>
  </si>
  <si>
    <t>CS3000</t>
  </si>
  <si>
    <t>ECART Min-Max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</si>
</sst>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[$-F400]h:mm:ss\ AM/PM"/>
    <numFmt numFmtId="166" formatCode="0.000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Times New Roman"/>
      <family val="1"/>
    </font>
    <font>
      <b/>
      <u/>
      <sz val="10"/>
      <name val="Times New Roman"/>
      <family val="1"/>
    </font>
    <font>
      <b/>
      <u/>
      <sz val="18"/>
      <name val="Times New Roman"/>
      <family val="1"/>
    </font>
    <font>
      <b/>
      <sz val="18"/>
      <name val="Times New Roman"/>
      <family val="1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/>
      <name val="Arial"/>
      <family val="2"/>
    </font>
    <font>
      <sz val="16"/>
      <color theme="1"/>
      <name val="Arial"/>
      <family val="2"/>
    </font>
    <font>
      <b/>
      <sz val="18"/>
      <color theme="1"/>
      <name val="Calibri"/>
      <family val="2"/>
      <scheme val="minor"/>
    </font>
    <font>
      <sz val="24"/>
      <color theme="1"/>
      <name val="Baskerville Old Face"/>
      <family val="1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4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50"/>
        <bgColor theme="0" tint="-0.14999847407452621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65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 applyProtection="1">
      <alignment horizontal="center"/>
      <protection locked="0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0" fillId="0" borderId="0" xfId="0" applyProtection="1"/>
    <xf numFmtId="3" fontId="5" fillId="0" borderId="1" xfId="0" applyNumberFormat="1" applyFont="1" applyBorder="1" applyAlignment="1">
      <alignment horizontal="center"/>
    </xf>
    <xf numFmtId="3" fontId="6" fillId="0" borderId="1" xfId="0" applyNumberFormat="1" applyFont="1" applyBorder="1" applyAlignment="1">
      <alignment horizontal="center"/>
    </xf>
    <xf numFmtId="3" fontId="8" fillId="0" borderId="0" xfId="0" applyNumberFormat="1" applyFont="1" applyBorder="1" applyAlignment="1">
      <alignment horizontal="center" vertical="center" wrapText="1"/>
    </xf>
    <xf numFmtId="3" fontId="7" fillId="0" borderId="0" xfId="0" applyNumberFormat="1" applyFont="1" applyBorder="1" applyAlignment="1">
      <alignment horizontal="center"/>
    </xf>
    <xf numFmtId="3" fontId="5" fillId="0" borderId="2" xfId="0" applyNumberFormat="1" applyFont="1" applyBorder="1" applyAlignment="1">
      <alignment horizontal="center" vertical="center" wrapText="1"/>
    </xf>
    <xf numFmtId="3" fontId="5" fillId="0" borderId="2" xfId="0" applyNumberFormat="1" applyFont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13" fillId="0" borderId="0" xfId="0" applyFont="1"/>
    <xf numFmtId="164" fontId="12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2" fillId="0" borderId="0" xfId="0" applyFont="1"/>
    <xf numFmtId="0" fontId="14" fillId="0" borderId="0" xfId="0" applyFont="1"/>
    <xf numFmtId="0" fontId="11" fillId="0" borderId="0" xfId="0" applyFont="1"/>
    <xf numFmtId="0" fontId="2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16" fillId="0" borderId="0" xfId="0" applyFont="1" applyBorder="1"/>
    <xf numFmtId="0" fontId="17" fillId="0" borderId="0" xfId="0" applyFont="1" applyBorder="1" applyAlignment="1">
      <alignment horizontal="center"/>
    </xf>
    <xf numFmtId="14" fontId="17" fillId="0" borderId="0" xfId="0" applyNumberFormat="1" applyFont="1" applyBorder="1" applyAlignment="1">
      <alignment horizontal="center"/>
    </xf>
    <xf numFmtId="0" fontId="15" fillId="3" borderId="3" xfId="0" applyFont="1" applyFill="1" applyBorder="1" applyAlignment="1" applyProtection="1">
      <alignment horizontal="center"/>
      <protection hidden="1"/>
    </xf>
    <xf numFmtId="0" fontId="15" fillId="3" borderId="4" xfId="0" applyFont="1" applyFill="1" applyBorder="1" applyAlignment="1" applyProtection="1">
      <alignment horizontal="center"/>
      <protection hidden="1"/>
    </xf>
    <xf numFmtId="0" fontId="1" fillId="4" borderId="5" xfId="0" applyFont="1" applyFill="1" applyBorder="1" applyAlignment="1" applyProtection="1">
      <alignment horizontal="left"/>
      <protection hidden="1"/>
    </xf>
    <xf numFmtId="0" fontId="0" fillId="4" borderId="5" xfId="0" applyFont="1" applyFill="1" applyBorder="1" applyAlignment="1" applyProtection="1">
      <alignment horizontal="center"/>
      <protection hidden="1"/>
    </xf>
    <xf numFmtId="0" fontId="0" fillId="4" borderId="6" xfId="0" applyFont="1" applyFill="1" applyBorder="1" applyAlignment="1" applyProtection="1">
      <alignment horizontal="center"/>
      <protection hidden="1"/>
    </xf>
    <xf numFmtId="0" fontId="1" fillId="5" borderId="5" xfId="0" applyFont="1" applyFill="1" applyBorder="1" applyAlignment="1" applyProtection="1">
      <alignment horizontal="left"/>
      <protection hidden="1"/>
    </xf>
    <xf numFmtId="0" fontId="0" fillId="5" borderId="5" xfId="0" applyFont="1" applyFill="1" applyBorder="1" applyAlignment="1" applyProtection="1">
      <alignment horizontal="center"/>
      <protection hidden="1"/>
    </xf>
    <xf numFmtId="0" fontId="0" fillId="5" borderId="6" xfId="0" applyFont="1" applyFill="1" applyBorder="1" applyAlignment="1" applyProtection="1">
      <alignment horizontal="center"/>
      <protection hidden="1"/>
    </xf>
    <xf numFmtId="0" fontId="1" fillId="4" borderId="0" xfId="0" applyFont="1" applyFill="1" applyBorder="1" applyAlignment="1" applyProtection="1">
      <alignment horizontal="left"/>
      <protection hidden="1"/>
    </xf>
    <xf numFmtId="0" fontId="0" fillId="4" borderId="0" xfId="0" applyFont="1" applyFill="1" applyBorder="1" applyAlignment="1" applyProtection="1">
      <alignment horizontal="center"/>
      <protection hidden="1"/>
    </xf>
    <xf numFmtId="3" fontId="18" fillId="0" borderId="0" xfId="0" applyNumberFormat="1" applyFont="1" applyBorder="1" applyAlignment="1">
      <alignment horizontal="center"/>
    </xf>
    <xf numFmtId="166" fontId="18" fillId="0" borderId="0" xfId="0" applyNumberFormat="1" applyFont="1" applyBorder="1" applyAlignment="1">
      <alignment horizontal="center"/>
    </xf>
    <xf numFmtId="1" fontId="18" fillId="0" borderId="0" xfId="0" applyNumberFormat="1" applyFont="1" applyBorder="1" applyAlignment="1">
      <alignment horizontal="center"/>
    </xf>
    <xf numFmtId="0" fontId="13" fillId="7" borderId="7" xfId="0" applyFont="1" applyFill="1" applyBorder="1"/>
    <xf numFmtId="1" fontId="13" fillId="6" borderId="8" xfId="0" applyNumberFormat="1" applyFont="1" applyFill="1" applyBorder="1" applyAlignment="1">
      <alignment horizontal="center"/>
    </xf>
    <xf numFmtId="0" fontId="16" fillId="0" borderId="0" xfId="0" applyFont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17" fillId="0" borderId="0" xfId="0" applyFont="1" applyBorder="1" applyAlignment="1" applyProtection="1">
      <alignment horizontal="center"/>
    </xf>
  </cellXfs>
  <cellStyles count="1">
    <cellStyle name="Normal" xfId="0" builtinId="0"/>
  </cellStyles>
  <dxfs count="29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/>
        <bottom/>
      </border>
    </dxf>
    <dxf>
      <font>
        <b/>
      </font>
      <fill>
        <patternFill patternType="solid">
          <fgColor theme="4" tint="0.59999389629810485"/>
          <bgColor theme="4" tint="0.59999389629810485"/>
        </patternFill>
      </fill>
      <alignment horizontal="left" vertical="bottom" textRotation="0" wrapText="0" indent="0" justifyLastLine="0" shrinkToFit="0" readingOrder="0"/>
      <protection locked="1" hidden="1"/>
    </dxf>
    <dxf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/>
        <bottom/>
      </border>
    </dxf>
    <dxf>
      <protection locked="1" hidden="1"/>
    </dxf>
    <dxf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6" formatCode="0.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6" formatCode="0.000"/>
    </dxf>
    <dxf>
      <font>
        <b/>
        <i val="0"/>
        <strike val="0"/>
        <condense val="0"/>
        <extend val="0"/>
        <outline val="0"/>
        <shadow val="0"/>
        <u/>
        <vertAlign val="baseline"/>
        <sz val="10"/>
        <color auto="1"/>
        <name val="Times New Roman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6" formatCode="0.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 outline="0">
        <left/>
        <right/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7" formatCode="m/d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relative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relative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relative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7"/>
    </mc:Choice>
    <mc:Fallback>
      <c:style val="3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Déviation</a:t>
            </a:r>
            <a:r>
              <a:rPr lang="en-US" baseline="0"/>
              <a:t> de la valeur moyenne</a:t>
            </a:r>
            <a:endParaRPr lang="en-US"/>
          </a:p>
        </c:rich>
      </c:tx>
      <c:layout>
        <c:manualLayout>
          <c:xMode val="edge"/>
          <c:yMode val="edge"/>
          <c:x val="0.35070808693372985"/>
          <c:y val="1.6572285881144653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4.5062349422464461E-2"/>
          <c:y val="7.4255593370521802E-2"/>
          <c:w val="0.91463679812949161"/>
          <c:h val="0.79845833143689404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Feuil1!$B$15:$BC$15</c:f>
              <c:numCache>
                <c:formatCode>0.0</c:formatCode>
                <c:ptCount val="5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111360"/>
        <c:axId val="90834048"/>
      </c:barChart>
      <c:catAx>
        <c:axId val="901113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90834048"/>
        <c:crosses val="autoZero"/>
        <c:auto val="1"/>
        <c:lblAlgn val="ctr"/>
        <c:lblOffset val="100"/>
        <c:noMultiLvlLbl val="0"/>
      </c:catAx>
      <c:valAx>
        <c:axId val="90834048"/>
        <c:scaling>
          <c:orientation val="minMax"/>
          <c:max val="3150"/>
          <c:min val="3085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spPr>
          <a:noFill/>
        </c:spPr>
        <c:txPr>
          <a:bodyPr/>
          <a:lstStyle/>
          <a:p>
            <a:pPr>
              <a:defRPr sz="1400" b="0"/>
            </a:pPr>
            <a:endParaRPr lang="fr-FR"/>
          </a:p>
        </c:txPr>
        <c:crossAx val="901113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688" l="0.70000000000000062" r="0.70000000000000062" t="0.7500000000000068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Déviation de pesage</a:t>
            </a:r>
          </a:p>
        </c:rich>
      </c:tx>
      <c:layout>
        <c:manualLayout>
          <c:xMode val="edge"/>
          <c:yMode val="edge"/>
          <c:x val="0.38947786420601155"/>
          <c:y val="5.8657652834095492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2.5649125795708352E-2"/>
          <c:y val="5.2443458570999253E-2"/>
          <c:w val="0.96869798926032791"/>
          <c:h val="0.79413110232355322"/>
        </c:manualLayout>
      </c:layout>
      <c:lineChart>
        <c:grouping val="standard"/>
        <c:varyColors val="0"/>
        <c:ser>
          <c:idx val="0"/>
          <c:order val="0"/>
          <c:val>
            <c:numRef>
              <c:f>Feuil1!$B$16:$BC$16</c:f>
              <c:numCache>
                <c:formatCode>0.0</c:formatCode>
                <c:ptCount val="5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858240"/>
        <c:axId val="90859776"/>
      </c:lineChart>
      <c:catAx>
        <c:axId val="9085824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90859776"/>
        <c:crosses val="autoZero"/>
        <c:auto val="1"/>
        <c:lblAlgn val="ctr"/>
        <c:lblOffset val="100"/>
        <c:noMultiLvlLbl val="0"/>
      </c:catAx>
      <c:valAx>
        <c:axId val="90859776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90858240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" l="0.31496062992126284" r="0.23622047244094491" t="0.94000000000000061" header="0.30000000000000032" footer="0.30000000000000032"/>
    <c:pageSetup orientation="portrait" horizontalDpi="-3" verticalDpi="-3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9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53</xdr:col>
      <xdr:colOff>266927</xdr:colOff>
      <xdr:row>26</xdr:row>
      <xdr:rowOff>2729</xdr:rowOff>
    </xdr:from>
    <xdr:to>
      <xdr:col>54</xdr:col>
      <xdr:colOff>1096794</xdr:colOff>
      <xdr:row>29</xdr:row>
      <xdr:rowOff>244255</xdr:rowOff>
    </xdr:to>
    <xdr:pic macro="[0]!IMPRESSION_PAGE">
      <xdr:nvPicPr>
        <xdr:cNvPr id="4" name="Image 3" descr="240_F_31460060_SZluIwr1aqZFpbe9ZQn7VjYEFVwwn7z5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7037177" y="8254660"/>
          <a:ext cx="2087167" cy="809625"/>
        </a:xfrm>
        <a:prstGeom prst="rect">
          <a:avLst/>
        </a:prstGeom>
      </xdr:spPr>
    </xdr:pic>
    <xdr:clientData fPrintsWithSheet="0"/>
  </xdr:twoCellAnchor>
  <xdr:twoCellAnchor>
    <xdr:from>
      <xdr:col>22</xdr:col>
      <xdr:colOff>848061</xdr:colOff>
      <xdr:row>98</xdr:row>
      <xdr:rowOff>187158</xdr:rowOff>
    </xdr:from>
    <xdr:to>
      <xdr:col>26</xdr:col>
      <xdr:colOff>263526</xdr:colOff>
      <xdr:row>102</xdr:row>
      <xdr:rowOff>134521</xdr:rowOff>
    </xdr:to>
    <xdr:sp macro="" textlink="">
      <xdr:nvSpPr>
        <xdr:cNvPr id="13" name="Rectangle à coins arrondis 12"/>
        <xdr:cNvSpPr/>
      </xdr:nvSpPr>
      <xdr:spPr>
        <a:xfrm>
          <a:off x="31023261" y="21713658"/>
          <a:ext cx="4901865" cy="709363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l"/>
          <a:r>
            <a:rPr lang="fr-FR" sz="1800">
              <a:latin typeface="Bodoni MT Condensed" pitchFamily="18" charset="0"/>
            </a:rPr>
            <a:t>OPERATEUR</a:t>
          </a:r>
          <a:r>
            <a:rPr lang="fr-FR" sz="1800" baseline="0">
              <a:latin typeface="Bodoni MT Condensed" pitchFamily="18" charset="0"/>
            </a:rPr>
            <a:t>	: .......................................... Visa : 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aseline="0">
              <a:latin typeface="Bodoni MT Condensed" pitchFamily="18" charset="0"/>
            </a:rPr>
            <a:t>VERIFICATEUR	: .......................................... Visa : </a:t>
          </a:r>
          <a:endParaRPr lang="fr-FR" sz="1800">
            <a:latin typeface="Bodoni MT Condensed" pitchFamily="18" charset="0"/>
          </a:endParaRPr>
        </a:p>
      </xdr:txBody>
    </xdr:sp>
    <xdr:clientData/>
  </xdr:twoCellAnchor>
  <xdr:twoCellAnchor editAs="absolute">
    <xdr:from>
      <xdr:col>53</xdr:col>
      <xdr:colOff>459468</xdr:colOff>
      <xdr:row>22</xdr:row>
      <xdr:rowOff>165675</xdr:rowOff>
    </xdr:from>
    <xdr:to>
      <xdr:col>54</xdr:col>
      <xdr:colOff>892175</xdr:colOff>
      <xdr:row>25</xdr:row>
      <xdr:rowOff>29603</xdr:rowOff>
    </xdr:to>
    <xdr:sp macro="[0]!Enreg_Pdf" textlink="">
      <xdr:nvSpPr>
        <xdr:cNvPr id="8" name="Rectangle à coins arrondis 7"/>
        <xdr:cNvSpPr/>
      </xdr:nvSpPr>
      <xdr:spPr>
        <a:xfrm>
          <a:off x="67229718" y="7546749"/>
          <a:ext cx="1690007" cy="544285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3600" b="1">
              <a:solidFill>
                <a:srgbClr val="FF0000"/>
              </a:solidFill>
              <a:latin typeface="Baskerville Old Face" pitchFamily="18" charset="0"/>
            </a:rPr>
            <a:t>PDF</a:t>
          </a:r>
          <a:endParaRPr lang="fr-FR" sz="1100" b="1">
            <a:solidFill>
              <a:srgbClr val="FF0000"/>
            </a:solidFill>
            <a:latin typeface="Baskerville Old Face" pitchFamily="18" charset="0"/>
          </a:endParaRPr>
        </a:p>
      </xdr:txBody>
    </xdr:sp>
    <xdr:clientData fPrintsWithSheet="0"/>
  </xdr:twoCellAnchor>
  <xdr:twoCellAnchor>
    <xdr:from>
      <xdr:col>55</xdr:col>
      <xdr:colOff>307520</xdr:colOff>
      <xdr:row>1</xdr:row>
      <xdr:rowOff>136071</xdr:rowOff>
    </xdr:from>
    <xdr:to>
      <xdr:col>72</xdr:col>
      <xdr:colOff>222249</xdr:colOff>
      <xdr:row>18</xdr:row>
      <xdr:rowOff>69850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55</xdr:col>
      <xdr:colOff>302078</xdr:colOff>
      <xdr:row>19</xdr:row>
      <xdr:rowOff>8164</xdr:rowOff>
    </xdr:from>
    <xdr:to>
      <xdr:col>72</xdr:col>
      <xdr:colOff>222250</xdr:colOff>
      <xdr:row>46</xdr:row>
      <xdr:rowOff>176892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75</xdr:col>
      <xdr:colOff>680357</xdr:colOff>
      <xdr:row>11</xdr:row>
      <xdr:rowOff>367393</xdr:rowOff>
    </xdr:from>
    <xdr:to>
      <xdr:col>77</xdr:col>
      <xdr:colOff>54428</xdr:colOff>
      <xdr:row>13</xdr:row>
      <xdr:rowOff>81643</xdr:rowOff>
    </xdr:to>
    <xdr:sp macro="" textlink="">
      <xdr:nvSpPr>
        <xdr:cNvPr id="11" name="Rectangle à coins arrondis 10"/>
        <xdr:cNvSpPr/>
      </xdr:nvSpPr>
      <xdr:spPr>
        <a:xfrm>
          <a:off x="86071982" y="3844018"/>
          <a:ext cx="1160009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75</xdr:col>
      <xdr:colOff>680358</xdr:colOff>
      <xdr:row>13</xdr:row>
      <xdr:rowOff>353786</xdr:rowOff>
    </xdr:from>
    <xdr:to>
      <xdr:col>77</xdr:col>
      <xdr:colOff>54429</xdr:colOff>
      <xdr:row>15</xdr:row>
      <xdr:rowOff>68036</xdr:rowOff>
    </xdr:to>
    <xdr:sp macro="" textlink="">
      <xdr:nvSpPr>
        <xdr:cNvPr id="12" name="Rectangle à coins arrondis 11"/>
        <xdr:cNvSpPr/>
      </xdr:nvSpPr>
      <xdr:spPr>
        <a:xfrm>
          <a:off x="86868001" y="4191000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75</xdr:col>
      <xdr:colOff>707572</xdr:colOff>
      <xdr:row>15</xdr:row>
      <xdr:rowOff>353786</xdr:rowOff>
    </xdr:from>
    <xdr:to>
      <xdr:col>77</xdr:col>
      <xdr:colOff>81643</xdr:colOff>
      <xdr:row>17</xdr:row>
      <xdr:rowOff>68036</xdr:rowOff>
    </xdr:to>
    <xdr:sp macro="" textlink="">
      <xdr:nvSpPr>
        <xdr:cNvPr id="16" name="Rectangle à coins arrondis 15"/>
        <xdr:cNvSpPr/>
      </xdr:nvSpPr>
      <xdr:spPr>
        <a:xfrm>
          <a:off x="86895215" y="4953000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75</xdr:col>
      <xdr:colOff>721179</xdr:colOff>
      <xdr:row>17</xdr:row>
      <xdr:rowOff>340178</xdr:rowOff>
    </xdr:from>
    <xdr:to>
      <xdr:col>77</xdr:col>
      <xdr:colOff>95250</xdr:colOff>
      <xdr:row>19</xdr:row>
      <xdr:rowOff>54428</xdr:rowOff>
    </xdr:to>
    <xdr:sp macro="" textlink="">
      <xdr:nvSpPr>
        <xdr:cNvPr id="21" name="Rectangle à coins arrondis 20"/>
        <xdr:cNvSpPr/>
      </xdr:nvSpPr>
      <xdr:spPr>
        <a:xfrm>
          <a:off x="86908822" y="5701392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75</xdr:col>
      <xdr:colOff>721179</xdr:colOff>
      <xdr:row>19</xdr:row>
      <xdr:rowOff>326572</xdr:rowOff>
    </xdr:from>
    <xdr:to>
      <xdr:col>77</xdr:col>
      <xdr:colOff>95250</xdr:colOff>
      <xdr:row>21</xdr:row>
      <xdr:rowOff>40822</xdr:rowOff>
    </xdr:to>
    <xdr:sp macro="" textlink="">
      <xdr:nvSpPr>
        <xdr:cNvPr id="22" name="Rectangle à coins arrondis 21"/>
        <xdr:cNvSpPr/>
      </xdr:nvSpPr>
      <xdr:spPr>
        <a:xfrm>
          <a:off x="86908822" y="6449786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75</xdr:col>
      <xdr:colOff>734786</xdr:colOff>
      <xdr:row>28</xdr:row>
      <xdr:rowOff>108858</xdr:rowOff>
    </xdr:from>
    <xdr:to>
      <xdr:col>77</xdr:col>
      <xdr:colOff>108857</xdr:colOff>
      <xdr:row>30</xdr:row>
      <xdr:rowOff>136072</xdr:rowOff>
    </xdr:to>
    <xdr:sp macro="" textlink="">
      <xdr:nvSpPr>
        <xdr:cNvPr id="23" name="Rectangle à coins arrondis 22"/>
        <xdr:cNvSpPr/>
      </xdr:nvSpPr>
      <xdr:spPr>
        <a:xfrm>
          <a:off x="86922429" y="8436429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75</xdr:col>
      <xdr:colOff>734786</xdr:colOff>
      <xdr:row>32</xdr:row>
      <xdr:rowOff>122464</xdr:rowOff>
    </xdr:from>
    <xdr:to>
      <xdr:col>77</xdr:col>
      <xdr:colOff>108857</xdr:colOff>
      <xdr:row>34</xdr:row>
      <xdr:rowOff>149678</xdr:rowOff>
    </xdr:to>
    <xdr:sp macro="" textlink="">
      <xdr:nvSpPr>
        <xdr:cNvPr id="24" name="Rectangle à coins arrondis 23"/>
        <xdr:cNvSpPr/>
      </xdr:nvSpPr>
      <xdr:spPr>
        <a:xfrm>
          <a:off x="86922429" y="9280071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76</xdr:col>
      <xdr:colOff>0</xdr:colOff>
      <xdr:row>36</xdr:row>
      <xdr:rowOff>95250</xdr:rowOff>
    </xdr:from>
    <xdr:to>
      <xdr:col>77</xdr:col>
      <xdr:colOff>136071</xdr:colOff>
      <xdr:row>38</xdr:row>
      <xdr:rowOff>108857</xdr:rowOff>
    </xdr:to>
    <xdr:sp macro="" textlink="">
      <xdr:nvSpPr>
        <xdr:cNvPr id="25" name="Rectangle à coins arrondis 24"/>
        <xdr:cNvSpPr/>
      </xdr:nvSpPr>
      <xdr:spPr>
        <a:xfrm>
          <a:off x="86949643" y="10082893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76</xdr:col>
      <xdr:colOff>0</xdr:colOff>
      <xdr:row>42</xdr:row>
      <xdr:rowOff>0</xdr:rowOff>
    </xdr:from>
    <xdr:to>
      <xdr:col>77</xdr:col>
      <xdr:colOff>136071</xdr:colOff>
      <xdr:row>43</xdr:row>
      <xdr:rowOff>81643</xdr:rowOff>
    </xdr:to>
    <xdr:sp macro="" textlink="">
      <xdr:nvSpPr>
        <xdr:cNvPr id="26" name="Rectangle à coins arrondis 25"/>
        <xdr:cNvSpPr/>
      </xdr:nvSpPr>
      <xdr:spPr>
        <a:xfrm>
          <a:off x="86949643" y="11212286"/>
          <a:ext cx="1156607" cy="476250"/>
        </a:xfrm>
        <a:prstGeom prst="roundRect">
          <a:avLst/>
        </a:prstGeom>
        <a:noFill/>
        <a:ln w="47625" cmpd="thickThin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55</xdr:col>
      <xdr:colOff>414620</xdr:colOff>
      <xdr:row>48</xdr:row>
      <xdr:rowOff>100852</xdr:rowOff>
    </xdr:from>
    <xdr:to>
      <xdr:col>59</xdr:col>
      <xdr:colOff>254000</xdr:colOff>
      <xdr:row>54</xdr:row>
      <xdr:rowOff>145675</xdr:rowOff>
    </xdr:to>
    <xdr:sp macro="" textlink="">
      <xdr:nvSpPr>
        <xdr:cNvPr id="28" name="Rectangle à coins arrondis 27"/>
        <xdr:cNvSpPr/>
      </xdr:nvSpPr>
      <xdr:spPr>
        <a:xfrm>
          <a:off x="69518495" y="13023102"/>
          <a:ext cx="4855880" cy="1187823"/>
        </a:xfrm>
        <a:prstGeom prst="roundRect">
          <a:avLst/>
        </a:prstGeom>
        <a:ln>
          <a:prstDash val="sysDash"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2000">
              <a:solidFill>
                <a:schemeClr val="dk1"/>
              </a:solidFill>
              <a:latin typeface="Agency FB" pitchFamily="34" charset="0"/>
              <a:ea typeface="+mn-ea"/>
              <a:cs typeface="+mn-cs"/>
            </a:rPr>
            <a:t>Opérateur</a:t>
          </a:r>
          <a:r>
            <a:rPr lang="fr-FR" sz="1800">
              <a:latin typeface="Agency FB" pitchFamily="34" charset="0"/>
            </a:rPr>
            <a:t> </a:t>
          </a:r>
          <a:r>
            <a:rPr lang="fr-FR" sz="2000">
              <a:solidFill>
                <a:schemeClr val="dk1"/>
              </a:solidFill>
              <a:latin typeface="Agency FB" pitchFamily="34" charset="0"/>
              <a:ea typeface="+mn-ea"/>
              <a:cs typeface="+mn-cs"/>
            </a:rPr>
            <a:t>	   : ,,,,,,,,,,,,,,,,,,,,,,,,,,,,,,,,,,,, Visa :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000">
            <a:solidFill>
              <a:schemeClr val="dk1"/>
            </a:solidFill>
            <a:latin typeface="Agency FB" pitchFamily="34" charset="0"/>
            <a:ea typeface="+mn-ea"/>
            <a:cs typeface="+mn-cs"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latin typeface="Agency FB" pitchFamily="34" charset="0"/>
            </a:rPr>
            <a:t>Vérificateur</a:t>
          </a:r>
          <a:r>
            <a:rPr lang="fr-FR" sz="2000" baseline="0">
              <a:latin typeface="Agency FB" pitchFamily="34" charset="0"/>
            </a:rPr>
            <a:t> </a:t>
          </a:r>
          <a:r>
            <a:rPr lang="fr-FR" sz="1800" baseline="0">
              <a:latin typeface="Agency FB" pitchFamily="34" charset="0"/>
            </a:rPr>
            <a:t>: </a:t>
          </a:r>
          <a:r>
            <a:rPr lang="fr-FR" sz="1200">
              <a:solidFill>
                <a:schemeClr val="dk1"/>
              </a:solidFill>
              <a:latin typeface="+mn-lt"/>
              <a:ea typeface="+mn-ea"/>
              <a:cs typeface="+mn-cs"/>
            </a:rPr>
            <a:t>,,,,,,,,,,,,,,,,,,,,,,,,,,,,,,,,,,,,,,,,,, </a:t>
          </a:r>
          <a:r>
            <a:rPr lang="fr-FR" sz="2000" noProof="0">
              <a:solidFill>
                <a:schemeClr val="dk1"/>
              </a:solidFill>
              <a:latin typeface="Agency FB" pitchFamily="34" charset="0"/>
              <a:ea typeface="+mn-ea"/>
              <a:cs typeface="+mn-cs"/>
            </a:rPr>
            <a:t>Visa</a:t>
          </a: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Agency FB" pitchFamily="34" charset="0"/>
              <a:ea typeface="+mn-ea"/>
              <a:cs typeface="+mn-cs"/>
            </a:rPr>
            <a:t> : </a:t>
          </a:r>
          <a:endParaRPr lang="fr-FR" sz="1800">
            <a:latin typeface="Agency FB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73</xdr:col>
          <xdr:colOff>295275</xdr:colOff>
          <xdr:row>12</xdr:row>
          <xdr:rowOff>0</xdr:rowOff>
        </xdr:from>
        <xdr:to>
          <xdr:col>75</xdr:col>
          <xdr:colOff>276225</xdr:colOff>
          <xdr:row>13</xdr:row>
          <xdr:rowOff>123825</xdr:rowOff>
        </xdr:to>
        <xdr:sp macro="" textlink="">
          <xdr:nvSpPr>
            <xdr:cNvPr id="1026" name="Imagen 16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73</xdr:col>
          <xdr:colOff>342900</xdr:colOff>
          <xdr:row>14</xdr:row>
          <xdr:rowOff>0</xdr:rowOff>
        </xdr:from>
        <xdr:to>
          <xdr:col>75</xdr:col>
          <xdr:colOff>314325</xdr:colOff>
          <xdr:row>15</xdr:row>
          <xdr:rowOff>123825</xdr:rowOff>
        </xdr:to>
        <xdr:sp macro="" textlink="">
          <xdr:nvSpPr>
            <xdr:cNvPr id="1027" name="Imagen 9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73</xdr:col>
          <xdr:colOff>371475</xdr:colOff>
          <xdr:row>15</xdr:row>
          <xdr:rowOff>352425</xdr:rowOff>
        </xdr:from>
        <xdr:to>
          <xdr:col>75</xdr:col>
          <xdr:colOff>333375</xdr:colOff>
          <xdr:row>17</xdr:row>
          <xdr:rowOff>104775</xdr:rowOff>
        </xdr:to>
        <xdr:sp macro="" textlink="">
          <xdr:nvSpPr>
            <xdr:cNvPr id="1028" name="Imagen 10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73</xdr:col>
          <xdr:colOff>390525</xdr:colOff>
          <xdr:row>17</xdr:row>
          <xdr:rowOff>342900</xdr:rowOff>
        </xdr:from>
        <xdr:to>
          <xdr:col>75</xdr:col>
          <xdr:colOff>342900</xdr:colOff>
          <xdr:row>19</xdr:row>
          <xdr:rowOff>104775</xdr:rowOff>
        </xdr:to>
        <xdr:sp macro="" textlink="">
          <xdr:nvSpPr>
            <xdr:cNvPr id="1029" name="Imagen 1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73</xdr:col>
          <xdr:colOff>409575</xdr:colOff>
          <xdr:row>19</xdr:row>
          <xdr:rowOff>323850</xdr:rowOff>
        </xdr:from>
        <xdr:to>
          <xdr:col>75</xdr:col>
          <xdr:colOff>381000</xdr:colOff>
          <xdr:row>22</xdr:row>
          <xdr:rowOff>0</xdr:rowOff>
        </xdr:to>
        <xdr:sp macro="" textlink="">
          <xdr:nvSpPr>
            <xdr:cNvPr id="1030" name="Imagen 1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73</xdr:col>
          <xdr:colOff>123825</xdr:colOff>
          <xdr:row>28</xdr:row>
          <xdr:rowOff>95250</xdr:rowOff>
        </xdr:from>
        <xdr:to>
          <xdr:col>75</xdr:col>
          <xdr:colOff>561975</xdr:colOff>
          <xdr:row>30</xdr:row>
          <xdr:rowOff>180975</xdr:rowOff>
        </xdr:to>
        <xdr:sp macro="" textlink="">
          <xdr:nvSpPr>
            <xdr:cNvPr id="1031" name="Imagen 70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73</xdr:col>
          <xdr:colOff>133350</xdr:colOff>
          <xdr:row>32</xdr:row>
          <xdr:rowOff>85725</xdr:rowOff>
        </xdr:from>
        <xdr:to>
          <xdr:col>75</xdr:col>
          <xdr:colOff>552450</xdr:colOff>
          <xdr:row>34</xdr:row>
          <xdr:rowOff>171450</xdr:rowOff>
        </xdr:to>
        <xdr:sp macro="" textlink="">
          <xdr:nvSpPr>
            <xdr:cNvPr id="1032" name="Imagen 7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73</xdr:col>
          <xdr:colOff>133350</xdr:colOff>
          <xdr:row>36</xdr:row>
          <xdr:rowOff>95250</xdr:rowOff>
        </xdr:from>
        <xdr:to>
          <xdr:col>75</xdr:col>
          <xdr:colOff>552450</xdr:colOff>
          <xdr:row>38</xdr:row>
          <xdr:rowOff>161925</xdr:rowOff>
        </xdr:to>
        <xdr:sp macro="" textlink="">
          <xdr:nvSpPr>
            <xdr:cNvPr id="1034" name="Imagen 72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7:BC16" headerRowCount="0" headerRowDxfId="291" dataDxfId="290">
  <tableColumns count="55">
    <tableColumn id="1" name="Colonne1" dataDxfId="289" totalsRowDxfId="288"/>
    <tableColumn id="2" name="Colonne2" totalsRowFunction="custom" dataDxfId="287" totalsRowDxfId="286">
      <totalsRowFormula>SQRT((SUMSQ(B16:BC16))/55)</totalsRowFormula>
    </tableColumn>
    <tableColumn id="3" name="Colonne3" dataDxfId="285" totalsRowDxfId="284"/>
    <tableColumn id="4" name="Colonne4" dataDxfId="283" totalsRowDxfId="282"/>
    <tableColumn id="5" name="Colonne5" dataDxfId="281" totalsRowDxfId="280"/>
    <tableColumn id="6" name="Colonne6" dataDxfId="279" totalsRowDxfId="278"/>
    <tableColumn id="7" name="Colonne7" dataDxfId="277" totalsRowDxfId="276"/>
    <tableColumn id="8" name="Colonne8" dataDxfId="275" totalsRowDxfId="274"/>
    <tableColumn id="9" name="Colonne9" dataDxfId="273" totalsRowDxfId="272"/>
    <tableColumn id="10" name="Colonne10" dataDxfId="271" totalsRowDxfId="270"/>
    <tableColumn id="11" name="Colonne11" dataDxfId="269" totalsRowDxfId="268"/>
    <tableColumn id="12" name="Colonne12" headerRowDxfId="267" dataDxfId="266" totalsRowDxfId="265"/>
    <tableColumn id="35" name="Colonne35" headerRowDxfId="264" dataDxfId="263" totalsRowDxfId="262"/>
    <tableColumn id="34" name="Colonne34" headerRowDxfId="261" dataDxfId="260" totalsRowDxfId="259"/>
    <tableColumn id="33" name="Colonne33" headerRowDxfId="258" dataDxfId="257" totalsRowDxfId="256"/>
    <tableColumn id="32" name="Colonne32" headerRowDxfId="255" dataDxfId="254" totalsRowDxfId="253"/>
    <tableColumn id="31" name="Colonne31" headerRowDxfId="252" dataDxfId="251" totalsRowDxfId="250"/>
    <tableColumn id="30" name="Colonne30" headerRowDxfId="249" dataDxfId="248" totalsRowDxfId="247"/>
    <tableColumn id="29" name="Colonne29" headerRowDxfId="246" dataDxfId="245" totalsRowDxfId="244"/>
    <tableColumn id="28" name="Colonne28" headerRowDxfId="243" dataDxfId="242" totalsRowDxfId="241"/>
    <tableColumn id="27" name="Colonne27" headerRowDxfId="240" dataDxfId="239" totalsRowDxfId="238"/>
    <tableColumn id="26" name="Colonne26" headerRowDxfId="237" dataDxfId="236" totalsRowDxfId="235"/>
    <tableColumn id="25" name="Colonne25" headerRowDxfId="234" dataDxfId="233" totalsRowDxfId="232"/>
    <tableColumn id="24" name="Colonne24" headerRowDxfId="231" dataDxfId="230" totalsRowDxfId="229"/>
    <tableColumn id="23" name="Colonne23" headerRowDxfId="228" dataDxfId="227" totalsRowDxfId="226"/>
    <tableColumn id="22" name="Colonne22" headerRowDxfId="225" dataDxfId="224" totalsRowDxfId="223"/>
    <tableColumn id="21" name="Colonne21" headerRowDxfId="222" dataDxfId="221" totalsRowDxfId="220"/>
    <tableColumn id="20" name="Colonne20" headerRowDxfId="219" dataDxfId="218" totalsRowDxfId="217"/>
    <tableColumn id="19" name="Colonne19" headerRowDxfId="216" dataDxfId="215" totalsRowDxfId="214"/>
    <tableColumn id="18" name="Colonne18" headerRowDxfId="213" dataDxfId="212" totalsRowDxfId="211"/>
    <tableColumn id="17" name="Colonne17" headerRowDxfId="210" dataDxfId="209" totalsRowDxfId="208"/>
    <tableColumn id="16" name="Colonne16" headerRowDxfId="207" dataDxfId="206" totalsRowDxfId="205"/>
    <tableColumn id="15" name="Colonne15" headerRowDxfId="204" dataDxfId="203" totalsRowDxfId="202"/>
    <tableColumn id="14" name="Colonne14" headerRowDxfId="201" dataDxfId="200" totalsRowDxfId="199"/>
    <tableColumn id="52" name="Colonne52" headerRowDxfId="198" dataDxfId="197" totalsRowDxfId="196"/>
    <tableColumn id="51" name="Colonne51" headerRowDxfId="195" dataDxfId="194" totalsRowDxfId="193"/>
    <tableColumn id="50" name="Colonne50" headerRowDxfId="192" dataDxfId="191" totalsRowDxfId="190"/>
    <tableColumn id="49" name="Colonne49" headerRowDxfId="189" dataDxfId="188" totalsRowDxfId="187"/>
    <tableColumn id="48" name="Colonne48" headerRowDxfId="186" dataDxfId="185" totalsRowDxfId="184"/>
    <tableColumn id="47" name="Colonne47" headerRowDxfId="183" dataDxfId="182" totalsRowDxfId="181"/>
    <tableColumn id="46" name="Colonne46" headerRowDxfId="180" dataDxfId="179" totalsRowDxfId="178"/>
    <tableColumn id="45" name="Colonne45" headerRowDxfId="177" dataDxfId="176" totalsRowDxfId="175"/>
    <tableColumn id="44" name="Colonne44" headerRowDxfId="174" dataDxfId="173" totalsRowDxfId="172"/>
    <tableColumn id="43" name="Colonne43" headerRowDxfId="171" dataDxfId="170" totalsRowDxfId="169"/>
    <tableColumn id="42" name="Colonne42" headerRowDxfId="168" dataDxfId="167" totalsRowDxfId="166"/>
    <tableColumn id="41" name="Colonne41" headerRowDxfId="165" dataDxfId="164" totalsRowDxfId="163"/>
    <tableColumn id="40" name="Colonne40" headerRowDxfId="162" dataDxfId="161" totalsRowDxfId="160"/>
    <tableColumn id="39" name="Colonne39" headerRowDxfId="159" dataDxfId="158" totalsRowDxfId="157"/>
    <tableColumn id="38" name="Colonne38" headerRowDxfId="156" dataDxfId="155" totalsRowDxfId="154"/>
    <tableColumn id="37" name="Colonne37" headerRowDxfId="153" dataDxfId="152" totalsRowDxfId="151"/>
    <tableColumn id="36" name="Colonne36" headerRowDxfId="150" dataDxfId="149" totalsRowDxfId="148"/>
    <tableColumn id="64" name="Colonne64" headerRowDxfId="147" dataDxfId="146" totalsRowDxfId="145"/>
    <tableColumn id="63" name="Colonne63" headerRowDxfId="144" dataDxfId="143" totalsRowDxfId="142"/>
    <tableColumn id="62" name="Colonne62" headerRowDxfId="141" dataDxfId="140" totalsRowDxfId="139"/>
    <tableColumn id="61" name="Colonne61" headerRowDxfId="138" dataDxfId="137" totalsRowDxfId="136"/>
  </tableColumns>
  <tableStyleInfo name="TableStyleDark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4:J5" totalsRowShown="0" headerRowDxfId="135" dataDxfId="134">
  <autoFilter ref="I4:J5"/>
  <tableColumns count="2">
    <tableColumn id="1" name="LI (MIN)" dataDxfId="133"/>
    <tableColumn id="2" name="LS (MAX)" dataDxfId="132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4:D5" headerRowCount="0" totalsRowShown="0" headerRowDxfId="131" dataDxfId="130">
  <tableColumns count="4">
    <tableColumn id="1" name="Colonne1" headerRowDxfId="129" dataDxfId="128"/>
    <tableColumn id="2" name="Colonne2" headerRowDxfId="127" dataDxfId="126"/>
    <tableColumn id="3" name="Colonne3" headerRowDxfId="125" dataDxfId="124"/>
    <tableColumn id="4" name="Colonne4" headerRowDxfId="123" dataDxfId="122">
      <calculatedColumnFormula>TODAY()</calculatedColumnFormula>
    </tableColumn>
  </tableColumns>
  <tableStyleInfo name="TableStyleMedium2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8:BC19" headerRowCount="0" totalsRowShown="0" headerRowDxfId="121" dataDxfId="120">
  <tableColumns count="55">
    <tableColumn id="1" name="Colonne1" dataDxfId="119"/>
    <tableColumn id="2" name="Colonne2" dataDxfId="118"/>
    <tableColumn id="3" name="Colonne3" dataDxfId="117"/>
    <tableColumn id="4" name="Colonne4" dataDxfId="116"/>
    <tableColumn id="5" name="Colonne5" dataDxfId="115"/>
    <tableColumn id="6" name="Colonne6" dataDxfId="114"/>
    <tableColumn id="7" name="Colonne7" dataDxfId="113"/>
    <tableColumn id="8" name="Colonne8" dataDxfId="112"/>
    <tableColumn id="9" name="Colonne9" dataDxfId="111"/>
    <tableColumn id="10" name="Colonne10" dataDxfId="110"/>
    <tableColumn id="11" name="Colonne11" dataDxfId="109"/>
    <tableColumn id="12" name="Colonne12" headerRowDxfId="108" dataDxfId="107"/>
    <tableColumn id="13" name="Colonne13" headerRowDxfId="106" dataDxfId="105"/>
    <tableColumn id="14" name="Colonne14" headerRowDxfId="104" dataDxfId="103"/>
    <tableColumn id="15" name="Colonne15" headerRowDxfId="102" dataDxfId="101"/>
    <tableColumn id="16" name="Colonne16" headerRowDxfId="100" dataDxfId="99"/>
    <tableColumn id="17" name="Colonne17" headerRowDxfId="98" dataDxfId="97"/>
    <tableColumn id="18" name="Colonne18" headerRowDxfId="96" dataDxfId="95"/>
    <tableColumn id="19" name="Colonne19" headerRowDxfId="94" dataDxfId="93"/>
    <tableColumn id="20" name="Colonne20" headerRowDxfId="92" dataDxfId="91"/>
    <tableColumn id="21" name="Colonne21" headerRowDxfId="90" dataDxfId="89"/>
    <tableColumn id="22" name="Colonne22" headerRowDxfId="88" dataDxfId="87"/>
    <tableColumn id="23" name="Colonne23" headerRowDxfId="86" dataDxfId="85"/>
    <tableColumn id="24" name="Colonne24" headerRowDxfId="84" dataDxfId="83"/>
    <tableColumn id="25" name="Colonne25" headerRowDxfId="82" dataDxfId="81"/>
    <tableColumn id="26" name="Colonne26" headerRowDxfId="80" dataDxfId="79"/>
    <tableColumn id="27" name="Colonne27" headerRowDxfId="78" dataDxfId="77"/>
    <tableColumn id="28" name="Colonne28" headerRowDxfId="76" dataDxfId="75"/>
    <tableColumn id="29" name="Colonne29" headerRowDxfId="74" dataDxfId="73"/>
    <tableColumn id="30" name="Colonne30" headerRowDxfId="72" dataDxfId="71"/>
    <tableColumn id="31" name="Colonne31" headerRowDxfId="70" dataDxfId="69"/>
    <tableColumn id="32" name="Colonne32" headerRowDxfId="68" dataDxfId="67"/>
    <tableColumn id="33" name="Colonne33" headerRowDxfId="66" dataDxfId="65"/>
    <tableColumn id="34" name="Colonne34" headerRowDxfId="64" dataDxfId="63"/>
    <tableColumn id="35" name="Colonne35" headerRowDxfId="62" dataDxfId="61"/>
    <tableColumn id="36" name="Colonne36" headerRowDxfId="60" dataDxfId="59"/>
    <tableColumn id="37" name="Colonne37" headerRowDxfId="58" dataDxfId="57"/>
    <tableColumn id="38" name="Colonne38" headerRowDxfId="56" dataDxfId="55"/>
    <tableColumn id="39" name="Colonne39" headerRowDxfId="54" dataDxfId="53"/>
    <tableColumn id="40" name="Colonne40" headerRowDxfId="52" dataDxfId="51"/>
    <tableColumn id="41" name="Colonne41" headerRowDxfId="50" dataDxfId="49"/>
    <tableColumn id="42" name="Colonne42" headerRowDxfId="48" dataDxfId="47"/>
    <tableColumn id="43" name="Colonne43" headerRowDxfId="46" dataDxfId="45"/>
    <tableColumn id="44" name="Colonne44" headerRowDxfId="44" dataDxfId="43"/>
    <tableColumn id="45" name="Colonne45" headerRowDxfId="42" dataDxfId="41"/>
    <tableColumn id="46" name="Colonne46" headerRowDxfId="40" dataDxfId="39"/>
    <tableColumn id="47" name="Colonne47" headerRowDxfId="38" dataDxfId="37"/>
    <tableColumn id="48" name="Colonne48" headerRowDxfId="36" dataDxfId="35"/>
    <tableColumn id="49" name="Colonne49" headerRowDxfId="34" dataDxfId="33"/>
    <tableColumn id="50" name="Colonne50" headerRowDxfId="32" dataDxfId="31"/>
    <tableColumn id="51" name="Colonne51" headerRowDxfId="30" dataDxfId="29"/>
    <tableColumn id="52" name="Colonne52" headerRowDxfId="28" dataDxfId="27"/>
    <tableColumn id="53" name="Colonne53" headerRowDxfId="26" dataDxfId="25"/>
    <tableColumn id="54" name="Colonne54" headerRowDxfId="24" dataDxfId="23"/>
    <tableColumn id="55" name="Colonne55" headerRowDxfId="22" dataDxfId="2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BV3:BZ10" headerRowCount="0" totalsRowShown="0" headerRowDxfId="20" dataDxfId="19" tableBorderDxfId="18">
  <tableColumns count="5">
    <tableColumn id="1" name="Colonne1" headerRowDxfId="17" dataDxfId="16"/>
    <tableColumn id="2" name="Colonne2" headerRowDxfId="15" dataDxfId="14"/>
    <tableColumn id="3" name="Colonne3" headerRowDxfId="13" dataDxfId="12"/>
    <tableColumn id="4" name="Colonne4" headerRowDxfId="11" dataDxfId="10"/>
    <tableColumn id="5" name="Colonne5" headerRowDxfId="9" dataDxfId="8"/>
  </tableColumns>
  <tableStyleInfo name="TableStyleMedium28" showFirstColumn="0" showLastColumn="0" showRowStripes="1" showColumnStripes="0"/>
</table>
</file>

<file path=xl/tables/table6.xml><?xml version="1.0" encoding="utf-8"?>
<table xmlns="http://schemas.openxmlformats.org/spreadsheetml/2006/main" id="6" name="Tableau37" displayName="Tableau37" ref="A15:C16" headerRowCount="0" totalsRowShown="0" headerRowDxfId="7" dataDxfId="6">
  <tableColumns count="3">
    <tableColumn id="1" name="Colonne1" headerRowDxfId="5" dataDxfId="4"/>
    <tableColumn id="2" name="Colonne2" headerRowDxfId="3" dataDxfId="2"/>
    <tableColumn id="3" name="Colonne3" headerRowDxfId="1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oleObject" Target="../embeddings/oleObject3.bin"/><Relationship Id="rId13" Type="http://schemas.openxmlformats.org/officeDocument/2006/relationships/image" Target="../media/image5.emf"/><Relationship Id="rId18" Type="http://schemas.openxmlformats.org/officeDocument/2006/relationships/oleObject" Target="../embeddings/oleObject8.bin"/><Relationship Id="rId3" Type="http://schemas.openxmlformats.org/officeDocument/2006/relationships/vmlDrawing" Target="../drawings/vmlDrawing1.vml"/><Relationship Id="rId21" Type="http://schemas.openxmlformats.org/officeDocument/2006/relationships/table" Target="../tables/table2.xml"/><Relationship Id="rId7" Type="http://schemas.openxmlformats.org/officeDocument/2006/relationships/image" Target="../media/image2.emf"/><Relationship Id="rId12" Type="http://schemas.openxmlformats.org/officeDocument/2006/relationships/oleObject" Target="../embeddings/oleObject5.bin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oleObject" Target="../embeddings/oleObject7.bin"/><Relationship Id="rId20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oleObject" Target="../embeddings/oleObject2.bin"/><Relationship Id="rId11" Type="http://schemas.openxmlformats.org/officeDocument/2006/relationships/image" Target="../media/image4.emf"/><Relationship Id="rId24" Type="http://schemas.openxmlformats.org/officeDocument/2006/relationships/table" Target="../tables/table5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table" Target="../tables/table4.xml"/><Relationship Id="rId10" Type="http://schemas.openxmlformats.org/officeDocument/2006/relationships/oleObject" Target="../embeddings/oleObject4.bin"/><Relationship Id="rId19" Type="http://schemas.openxmlformats.org/officeDocument/2006/relationships/image" Target="../media/image8.emf"/><Relationship Id="rId4" Type="http://schemas.openxmlformats.org/officeDocument/2006/relationships/oleObject" Target="../embeddings/oleObject1.bin"/><Relationship Id="rId9" Type="http://schemas.openxmlformats.org/officeDocument/2006/relationships/image" Target="../media/image3.emf"/><Relationship Id="rId14" Type="http://schemas.openxmlformats.org/officeDocument/2006/relationships/oleObject" Target="../embeddings/oleObject6.bin"/><Relationship Id="rId22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BZ52"/>
  <sheetViews>
    <sheetView showGridLines="0" tabSelected="1" view="pageBreakPreview" zoomScale="80" zoomScaleNormal="60" zoomScaleSheetLayoutView="80" zoomScalePageLayoutView="40" workbookViewId="0">
      <selection activeCell="E2" sqref="E2"/>
    </sheetView>
  </sheetViews>
  <sheetFormatPr baseColWidth="10" defaultRowHeight="15" x14ac:dyDescent="0.25"/>
  <cols>
    <col min="1" max="1" width="20.7109375" customWidth="1"/>
    <col min="2" max="59" width="18.7109375" customWidth="1"/>
    <col min="67" max="67" width="22" customWidth="1"/>
    <col min="77" max="77" width="15.28515625" bestFit="1" customWidth="1"/>
  </cols>
  <sheetData>
    <row r="2" spans="1:78" ht="15.75" thickBot="1" x14ac:dyDescent="0.3"/>
    <row r="3" spans="1:78" x14ac:dyDescent="0.25">
      <c r="G3" s="1"/>
      <c r="BV3" s="11"/>
      <c r="BW3" s="11"/>
      <c r="BX3" s="12" t="s">
        <v>16</v>
      </c>
      <c r="BY3" s="11"/>
      <c r="BZ3" s="11"/>
    </row>
    <row r="4" spans="1:78" ht="30" customHeight="1" x14ac:dyDescent="0.35">
      <c r="A4" s="28" t="s">
        <v>0</v>
      </c>
      <c r="B4" s="29">
        <v>1</v>
      </c>
      <c r="C4" s="28" t="s">
        <v>1</v>
      </c>
      <c r="D4" s="30">
        <f t="shared" ref="D4" ca="1" si="0">TODAY()</f>
        <v>43518</v>
      </c>
      <c r="E4" s="26"/>
      <c r="F4" s="27"/>
      <c r="G4" s="1"/>
      <c r="H4" s="1" t="s">
        <v>3</v>
      </c>
      <c r="I4" s="21" t="s">
        <v>25</v>
      </c>
      <c r="J4" s="21" t="s">
        <v>26</v>
      </c>
      <c r="BV4" s="13" t="s">
        <v>20</v>
      </c>
      <c r="BW4" s="13" t="s">
        <v>17</v>
      </c>
      <c r="BX4" s="14"/>
      <c r="BY4" s="13" t="s">
        <v>18</v>
      </c>
      <c r="BZ4" s="13" t="s">
        <v>19</v>
      </c>
    </row>
    <row r="5" spans="1:78" ht="30" customHeight="1" x14ac:dyDescent="0.35">
      <c r="A5" s="28" t="s">
        <v>24</v>
      </c>
      <c r="B5" s="48" t="s">
        <v>41</v>
      </c>
      <c r="C5" s="28" t="s">
        <v>2</v>
      </c>
      <c r="D5" s="46"/>
      <c r="E5" s="26"/>
      <c r="F5" s="27"/>
      <c r="I5" s="47">
        <v>3085</v>
      </c>
      <c r="J5" s="47">
        <v>3150</v>
      </c>
      <c r="BV5" s="15"/>
      <c r="BW5" s="15"/>
      <c r="BX5" s="16"/>
      <c r="BY5" s="16"/>
      <c r="BZ5" s="16"/>
    </row>
    <row r="6" spans="1:78" ht="18.75" x14ac:dyDescent="0.3">
      <c r="BV6" s="41">
        <v>2</v>
      </c>
      <c r="BW6" s="42">
        <v>1.88</v>
      </c>
      <c r="BX6" s="42"/>
      <c r="BY6" s="43">
        <v>0</v>
      </c>
      <c r="BZ6" s="42">
        <v>3.2669999999999999</v>
      </c>
    </row>
    <row r="7" spans="1:78" ht="30" customHeight="1" x14ac:dyDescent="0.3">
      <c r="A7" s="4" t="s">
        <v>14</v>
      </c>
      <c r="B7" s="4">
        <v>1</v>
      </c>
      <c r="C7" s="4">
        <v>2</v>
      </c>
      <c r="D7" s="4">
        <v>3</v>
      </c>
      <c r="E7" s="4">
        <v>4</v>
      </c>
      <c r="F7" s="4">
        <v>5</v>
      </c>
      <c r="G7" s="4">
        <v>6</v>
      </c>
      <c r="H7" s="4">
        <v>7</v>
      </c>
      <c r="I7" s="4">
        <v>8</v>
      </c>
      <c r="J7" s="4">
        <v>9</v>
      </c>
      <c r="K7" s="4">
        <v>10</v>
      </c>
      <c r="L7" s="4">
        <v>11</v>
      </c>
      <c r="M7" s="4">
        <v>12</v>
      </c>
      <c r="N7" s="4">
        <v>13</v>
      </c>
      <c r="O7" s="4">
        <v>14</v>
      </c>
      <c r="P7" s="4">
        <v>15</v>
      </c>
      <c r="Q7" s="4">
        <v>16</v>
      </c>
      <c r="R7" s="4">
        <v>17</v>
      </c>
      <c r="S7" s="4">
        <v>18</v>
      </c>
      <c r="T7" s="4">
        <v>19</v>
      </c>
      <c r="U7" s="4">
        <v>20</v>
      </c>
      <c r="V7" s="4">
        <v>21</v>
      </c>
      <c r="W7" s="4">
        <v>22</v>
      </c>
      <c r="X7" s="4">
        <v>23</v>
      </c>
      <c r="Y7" s="4">
        <v>24</v>
      </c>
      <c r="Z7" s="4">
        <v>25</v>
      </c>
      <c r="AA7" s="4">
        <v>26</v>
      </c>
      <c r="AB7" s="4">
        <v>27</v>
      </c>
      <c r="AC7" s="4">
        <v>28</v>
      </c>
      <c r="AD7" s="4">
        <v>29</v>
      </c>
      <c r="AE7" s="4">
        <v>30</v>
      </c>
      <c r="AF7" s="4">
        <v>31</v>
      </c>
      <c r="AG7" s="4">
        <v>32</v>
      </c>
      <c r="AH7" s="4">
        <v>33</v>
      </c>
      <c r="AI7" s="4">
        <v>34</v>
      </c>
      <c r="AJ7" s="4">
        <v>35</v>
      </c>
      <c r="AK7" s="4">
        <v>36</v>
      </c>
      <c r="AL7" s="4">
        <v>37</v>
      </c>
      <c r="AM7" s="4">
        <v>38</v>
      </c>
      <c r="AN7" s="4">
        <v>39</v>
      </c>
      <c r="AO7" s="4">
        <v>40</v>
      </c>
      <c r="AP7" s="4">
        <v>41</v>
      </c>
      <c r="AQ7" s="4">
        <v>42</v>
      </c>
      <c r="AR7" s="4">
        <v>43</v>
      </c>
      <c r="AS7" s="4">
        <v>45</v>
      </c>
      <c r="AT7" s="4">
        <v>46</v>
      </c>
      <c r="AU7" s="4">
        <v>47</v>
      </c>
      <c r="AV7" s="4">
        <v>48</v>
      </c>
      <c r="AW7" s="4">
        <v>49</v>
      </c>
      <c r="AX7" s="4">
        <v>50</v>
      </c>
      <c r="AY7" s="4">
        <v>51</v>
      </c>
      <c r="AZ7" s="4">
        <v>52</v>
      </c>
      <c r="BA7" s="4">
        <v>53</v>
      </c>
      <c r="BB7" s="4">
        <v>54</v>
      </c>
      <c r="BC7" s="4">
        <v>55</v>
      </c>
      <c r="BD7" s="4"/>
      <c r="BV7" s="41">
        <v>3</v>
      </c>
      <c r="BW7" s="42">
        <v>1.0229999999999999</v>
      </c>
      <c r="BX7" s="42"/>
      <c r="BY7" s="43">
        <v>0</v>
      </c>
      <c r="BZ7" s="42">
        <v>2.5739999999999998</v>
      </c>
    </row>
    <row r="8" spans="1:78" ht="30" customHeight="1" x14ac:dyDescent="0.3">
      <c r="A8" s="4" t="s">
        <v>4</v>
      </c>
      <c r="B8" s="5" t="str">
        <f ca="1">IF($B9="","",IF(B8&lt;&gt;"",B8,NOW()))</f>
        <v/>
      </c>
      <c r="C8" s="5" t="str">
        <f ca="1">IF($C9="","",IF(C8&lt;&gt;"",C8,NOW()))</f>
        <v/>
      </c>
      <c r="D8" s="5" t="str">
        <f ca="1">IF($D9="","",IF(D8&lt;&gt;"",D8,NOW()))</f>
        <v/>
      </c>
      <c r="E8" s="5" t="str">
        <f ca="1">IF($E9="","",IF(E8&lt;&gt;"",E8,NOW()))</f>
        <v/>
      </c>
      <c r="F8" s="5" t="str">
        <f ca="1">IF($F9="","",IF(F8&lt;&gt;"",F8,NOW()))</f>
        <v/>
      </c>
      <c r="G8" s="5" t="str">
        <f ca="1">IF($G9="","",IF(G8&lt;&gt;"",G8,NOW()))</f>
        <v/>
      </c>
      <c r="H8" s="5" t="str">
        <f ca="1">IF($H9="","",IF(H8&lt;&gt;"",H8,NOW()))</f>
        <v/>
      </c>
      <c r="I8" s="5" t="str">
        <f ca="1">IF($I9="","",IF(I8&lt;&gt;"",I8,NOW()))</f>
        <v/>
      </c>
      <c r="J8" s="5" t="str">
        <f ca="1">IF($J9="","",IF(J8&lt;&gt;"",J8,NOW()))</f>
        <v/>
      </c>
      <c r="K8" s="5" t="str">
        <f ca="1">IF($K9="","",IF(K8&lt;&gt;"",K8,NOW()))</f>
        <v/>
      </c>
      <c r="L8" s="5" t="str">
        <f ca="1">IF($L9="","",IF(L8&lt;&gt;"",L8,NOW()))</f>
        <v/>
      </c>
      <c r="M8" s="5" t="str">
        <f ca="1">IF($M9="","",IF(M8&lt;&gt;"",M8,NOW()))</f>
        <v/>
      </c>
      <c r="N8" s="5" t="str">
        <f ca="1">IF($N9="","",IF(N8&lt;&gt;"",N8,NOW()))</f>
        <v/>
      </c>
      <c r="O8" s="5" t="str">
        <f ca="1">IF($O9="","",IF(O8&lt;&gt;"",O8,NOW()))</f>
        <v/>
      </c>
      <c r="P8" s="5" t="str">
        <f ca="1">IF($P9="","",IF(P8&lt;&gt;"",P8,NOW()))</f>
        <v/>
      </c>
      <c r="Q8" s="5" t="str">
        <f ca="1">IF($Q9="","",IF(Q8&lt;&gt;"",Q8,NOW()))</f>
        <v/>
      </c>
      <c r="R8" s="5" t="str">
        <f ca="1">IF($R9="","",IF(R8&lt;&gt;"",R8,NOW()))</f>
        <v/>
      </c>
      <c r="S8" s="5" t="str">
        <f ca="1">IF($S9="","",IF(S8&lt;&gt;"",S8,NOW()))</f>
        <v/>
      </c>
      <c r="T8" s="5" t="str">
        <f ca="1">IF($T9="","",IF(T8&lt;&gt;"",T8,NOW()))</f>
        <v/>
      </c>
      <c r="U8" s="5" t="str">
        <f ca="1">IF($U9="","",IF(U8&lt;&gt;"",U8,NOW()))</f>
        <v/>
      </c>
      <c r="V8" s="5" t="str">
        <f ca="1">IF($V9="","",IF(V8&lt;&gt;"",V8,NOW()))</f>
        <v/>
      </c>
      <c r="W8" s="5" t="str">
        <f ca="1">IF($W9="","",IF(W8&lt;&gt;"",W8,NOW()))</f>
        <v/>
      </c>
      <c r="X8" s="5" t="str">
        <f ca="1">IF($X9="","",IF(X8&lt;&gt;"",X8,NOW()))</f>
        <v/>
      </c>
      <c r="Y8" s="5" t="str">
        <f ca="1">IF($Y9="","",IF(Y8&lt;&gt;"",Y8,NOW()))</f>
        <v/>
      </c>
      <c r="Z8" s="5" t="str">
        <f ca="1">IF($Z9="","",IF(Z8&lt;&gt;"",Z8,NOW()))</f>
        <v/>
      </c>
      <c r="AA8" s="5" t="str">
        <f ca="1">IF($AA9="","",IF(AA8&lt;&gt;"",AA8,NOW()))</f>
        <v/>
      </c>
      <c r="AB8" s="5" t="str">
        <f ca="1">IF($AB9="","",IF(AB8&lt;&gt;"",AB8,NOW()))</f>
        <v/>
      </c>
      <c r="AC8" s="5" t="str">
        <f ca="1">IF($AC9="","",IF(AC8&lt;&gt;"",AC8,NOW()))</f>
        <v/>
      </c>
      <c r="AD8" s="5" t="str">
        <f ca="1">IF($AD9="","",IF(AD8&lt;&gt;"",AD8,NOW()))</f>
        <v/>
      </c>
      <c r="AE8" s="5" t="str">
        <f ca="1">IF($AE9="","",IF(AE8&lt;&gt;"",AE8,NOW()))</f>
        <v/>
      </c>
      <c r="AF8" s="5" t="str">
        <f ca="1">IF($AF9="","",IF(AF8&lt;&gt;"",AF8,NOW()))</f>
        <v/>
      </c>
      <c r="AG8" s="5" t="str">
        <f ca="1">IF($AG9="","",IF(AG8&lt;&gt;"",AG8,NOW()))</f>
        <v/>
      </c>
      <c r="AH8" s="5" t="str">
        <f ca="1">IF($AH9="","",IF(AH8&lt;&gt;"",AH8,NOW()))</f>
        <v/>
      </c>
      <c r="AI8" s="5" t="str">
        <f ca="1">IF($AI9="","",IF(AI8&lt;&gt;"",AI8,NOW()))</f>
        <v/>
      </c>
      <c r="AJ8" s="5" t="str">
        <f ca="1">IF($AJ9="","",IF(AJ8&lt;&gt;"",AJ8,NOW()))</f>
        <v/>
      </c>
      <c r="AK8" s="5" t="str">
        <f ca="1">IF($AK9="","",IF(AK8&lt;&gt;"",AK8,NOW()))</f>
        <v/>
      </c>
      <c r="AL8" s="5" t="str">
        <f ca="1">IF($AL9="","",IF(AL8&lt;&gt;"",AL8,NOW()))</f>
        <v/>
      </c>
      <c r="AM8" s="5" t="str">
        <f ca="1">IF($AM9="","",IF(AM8&lt;&gt;"",AM8,NOW()))</f>
        <v/>
      </c>
      <c r="AN8" s="5" t="str">
        <f ca="1">IF($AN9="","",IF(AN8&lt;&gt;"",AN8,NOW()))</f>
        <v/>
      </c>
      <c r="AO8" s="5" t="str">
        <f ca="1">IF($AO9="","",IF(AO8&lt;&gt;"",AO8,NOW()))</f>
        <v/>
      </c>
      <c r="AP8" s="5" t="str">
        <f ca="1">IF($AP9="","",IF(AP8&lt;&gt;"",AP8,NOW()))</f>
        <v/>
      </c>
      <c r="AQ8" s="5" t="str">
        <f ca="1">IF($AQ9="","",IF(AQ8&lt;&gt;"",AQ8,NOW()))</f>
        <v/>
      </c>
      <c r="AR8" s="5" t="str">
        <f ca="1">IF($AR9="","",IF(AR8&lt;&gt;"",AR8,NOW()))</f>
        <v/>
      </c>
      <c r="AS8" s="5" t="str">
        <f ca="1">IF($AS9="","",IF(AS8&lt;&gt;"",AS8,NOW()))</f>
        <v/>
      </c>
      <c r="AT8" s="5" t="str">
        <f ca="1">IF($AT9="","",IF(AT8&lt;&gt;"",AT8,NOW()))</f>
        <v/>
      </c>
      <c r="AU8" s="5" t="str">
        <f ca="1">IF($AU9="","",IF(AU8&lt;&gt;"",AU8,NOW()))</f>
        <v/>
      </c>
      <c r="AV8" s="5" t="str">
        <f ca="1">IF($AV9="","",IF(AV8&lt;&gt;"",AV8,NOW()))</f>
        <v/>
      </c>
      <c r="AW8" s="5" t="str">
        <f ca="1">IF($AW9="","",IF(AW8&lt;&gt;"",AW8,NOW()))</f>
        <v/>
      </c>
      <c r="AX8" s="5" t="str">
        <f ca="1">IF($AX9="","",IF(AX8&lt;&gt;"",AX8,NOW()))</f>
        <v/>
      </c>
      <c r="AY8" s="5" t="str">
        <f ca="1">IF($AY9="","",IF(AY8&lt;&gt;"",AY8,NOW()))</f>
        <v/>
      </c>
      <c r="AZ8" s="5" t="str">
        <f ca="1">IF($AZ9="","",IF(AZ8&lt;&gt;"",AZ8,NOW()))</f>
        <v/>
      </c>
      <c r="BA8" s="5" t="str">
        <f ca="1">IF($BA9="","",IF(BA8&lt;&gt;"",BA8,NOW()))</f>
        <v/>
      </c>
      <c r="BB8" s="5" t="str">
        <f ca="1">IF($BB9="","",IF(BB8&lt;&gt;"",BB8,NOW()))</f>
        <v/>
      </c>
      <c r="BC8" s="5" t="str">
        <f ca="1">IF($BC9="","",IF(BC8&lt;&gt;"",BC8,NOW()))</f>
        <v/>
      </c>
      <c r="BV8" s="41">
        <v>4</v>
      </c>
      <c r="BW8" s="42">
        <v>0.72899999999999998</v>
      </c>
      <c r="BX8" s="42"/>
      <c r="BY8" s="43">
        <v>0</v>
      </c>
      <c r="BZ8" s="42">
        <v>2.282</v>
      </c>
    </row>
    <row r="9" spans="1:78" ht="30" customHeight="1" x14ac:dyDescent="0.3">
      <c r="A9" s="6" t="s">
        <v>5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10"/>
      <c r="BV9" s="41">
        <v>5</v>
      </c>
      <c r="BW9" s="42">
        <v>0.57699999999999996</v>
      </c>
      <c r="BX9" s="42"/>
      <c r="BY9" s="43">
        <v>0</v>
      </c>
      <c r="BZ9" s="42">
        <v>2.1139999999999999</v>
      </c>
    </row>
    <row r="10" spans="1:78" ht="30" customHeight="1" x14ac:dyDescent="0.3">
      <c r="A10" s="6" t="s">
        <v>6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10"/>
      <c r="BV10" s="41">
        <v>6</v>
      </c>
      <c r="BW10" s="42">
        <v>0.42499999999999999</v>
      </c>
      <c r="BX10" s="42"/>
      <c r="BY10" s="43">
        <v>0</v>
      </c>
      <c r="BZ10" s="42">
        <v>2</v>
      </c>
    </row>
    <row r="11" spans="1:78" ht="30" customHeight="1" x14ac:dyDescent="0.3">
      <c r="A11" s="6" t="s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10"/>
    </row>
    <row r="12" spans="1:78" ht="30" customHeight="1" x14ac:dyDescent="0.3">
      <c r="A12" s="6" t="s">
        <v>8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10"/>
    </row>
    <row r="13" spans="1:78" ht="30" customHeight="1" x14ac:dyDescent="0.3">
      <c r="A13" s="6" t="s">
        <v>9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10"/>
      <c r="BY13" s="20">
        <f>AVERAGE(B16:BC16)/BZ9</f>
        <v>0</v>
      </c>
    </row>
    <row r="14" spans="1:78" ht="30" customHeight="1" x14ac:dyDescent="0.35">
      <c r="A14" s="6" t="s">
        <v>15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10"/>
      <c r="BY14" s="21"/>
    </row>
    <row r="15" spans="1:78" ht="30" customHeight="1" x14ac:dyDescent="0.3">
      <c r="A15" s="3" t="s">
        <v>10</v>
      </c>
      <c r="B15" s="8" t="e">
        <f>AVERAGE(B9:B14)</f>
        <v>#DIV/0!</v>
      </c>
      <c r="C15" s="8" t="e">
        <f t="shared" ref="C15:BC15" si="1">AVERAGE(C9:C14)</f>
        <v>#DIV/0!</v>
      </c>
      <c r="D15" s="8" t="e">
        <f t="shared" si="1"/>
        <v>#DIV/0!</v>
      </c>
      <c r="E15" s="8" t="e">
        <f t="shared" si="1"/>
        <v>#DIV/0!</v>
      </c>
      <c r="F15" s="8" t="e">
        <f t="shared" si="1"/>
        <v>#DIV/0!</v>
      </c>
      <c r="G15" s="8" t="e">
        <f t="shared" si="1"/>
        <v>#DIV/0!</v>
      </c>
      <c r="H15" s="8" t="e">
        <f t="shared" si="1"/>
        <v>#DIV/0!</v>
      </c>
      <c r="I15" s="8" t="e">
        <f t="shared" si="1"/>
        <v>#DIV/0!</v>
      </c>
      <c r="J15" s="8" t="e">
        <f t="shared" si="1"/>
        <v>#DIV/0!</v>
      </c>
      <c r="K15" s="8" t="e">
        <f t="shared" si="1"/>
        <v>#DIV/0!</v>
      </c>
      <c r="L15" s="8" t="e">
        <f t="shared" si="1"/>
        <v>#DIV/0!</v>
      </c>
      <c r="M15" s="8" t="e">
        <f t="shared" si="1"/>
        <v>#DIV/0!</v>
      </c>
      <c r="N15" s="8" t="e">
        <f t="shared" si="1"/>
        <v>#DIV/0!</v>
      </c>
      <c r="O15" s="8" t="e">
        <f t="shared" si="1"/>
        <v>#DIV/0!</v>
      </c>
      <c r="P15" s="8" t="e">
        <f t="shared" si="1"/>
        <v>#DIV/0!</v>
      </c>
      <c r="Q15" s="8" t="e">
        <f t="shared" si="1"/>
        <v>#DIV/0!</v>
      </c>
      <c r="R15" s="8" t="e">
        <f t="shared" si="1"/>
        <v>#DIV/0!</v>
      </c>
      <c r="S15" s="8" t="e">
        <f t="shared" si="1"/>
        <v>#DIV/0!</v>
      </c>
      <c r="T15" s="8" t="e">
        <f t="shared" si="1"/>
        <v>#DIV/0!</v>
      </c>
      <c r="U15" s="8" t="e">
        <f t="shared" si="1"/>
        <v>#DIV/0!</v>
      </c>
      <c r="V15" s="8" t="e">
        <f t="shared" si="1"/>
        <v>#DIV/0!</v>
      </c>
      <c r="W15" s="8" t="e">
        <f t="shared" si="1"/>
        <v>#DIV/0!</v>
      </c>
      <c r="X15" s="8" t="e">
        <f t="shared" si="1"/>
        <v>#DIV/0!</v>
      </c>
      <c r="Y15" s="8" t="e">
        <f t="shared" si="1"/>
        <v>#DIV/0!</v>
      </c>
      <c r="Z15" s="8" t="e">
        <f t="shared" si="1"/>
        <v>#DIV/0!</v>
      </c>
      <c r="AA15" s="8" t="e">
        <f t="shared" si="1"/>
        <v>#DIV/0!</v>
      </c>
      <c r="AB15" s="8" t="e">
        <f t="shared" si="1"/>
        <v>#DIV/0!</v>
      </c>
      <c r="AC15" s="8" t="e">
        <f t="shared" si="1"/>
        <v>#DIV/0!</v>
      </c>
      <c r="AD15" s="8" t="e">
        <f t="shared" si="1"/>
        <v>#DIV/0!</v>
      </c>
      <c r="AE15" s="8" t="e">
        <f t="shared" si="1"/>
        <v>#DIV/0!</v>
      </c>
      <c r="AF15" s="8" t="e">
        <f t="shared" si="1"/>
        <v>#DIV/0!</v>
      </c>
      <c r="AG15" s="8" t="e">
        <f t="shared" si="1"/>
        <v>#DIV/0!</v>
      </c>
      <c r="AH15" s="8" t="e">
        <f t="shared" si="1"/>
        <v>#DIV/0!</v>
      </c>
      <c r="AI15" s="8" t="e">
        <f t="shared" si="1"/>
        <v>#DIV/0!</v>
      </c>
      <c r="AJ15" s="8" t="e">
        <f t="shared" si="1"/>
        <v>#DIV/0!</v>
      </c>
      <c r="AK15" s="8" t="e">
        <f t="shared" si="1"/>
        <v>#DIV/0!</v>
      </c>
      <c r="AL15" s="8" t="e">
        <f t="shared" si="1"/>
        <v>#DIV/0!</v>
      </c>
      <c r="AM15" s="8" t="e">
        <f t="shared" si="1"/>
        <v>#DIV/0!</v>
      </c>
      <c r="AN15" s="8" t="e">
        <f t="shared" si="1"/>
        <v>#DIV/0!</v>
      </c>
      <c r="AO15" s="8" t="e">
        <f t="shared" si="1"/>
        <v>#DIV/0!</v>
      </c>
      <c r="AP15" s="8" t="e">
        <f t="shared" si="1"/>
        <v>#DIV/0!</v>
      </c>
      <c r="AQ15" s="8" t="e">
        <f t="shared" si="1"/>
        <v>#DIV/0!</v>
      </c>
      <c r="AR15" s="8" t="e">
        <f t="shared" si="1"/>
        <v>#DIV/0!</v>
      </c>
      <c r="AS15" s="8" t="e">
        <f t="shared" si="1"/>
        <v>#DIV/0!</v>
      </c>
      <c r="AT15" s="8" t="e">
        <f t="shared" si="1"/>
        <v>#DIV/0!</v>
      </c>
      <c r="AU15" s="8" t="e">
        <f t="shared" si="1"/>
        <v>#DIV/0!</v>
      </c>
      <c r="AV15" s="8" t="e">
        <f t="shared" si="1"/>
        <v>#DIV/0!</v>
      </c>
      <c r="AW15" s="8" t="e">
        <f t="shared" si="1"/>
        <v>#DIV/0!</v>
      </c>
      <c r="AX15" s="8" t="e">
        <f t="shared" si="1"/>
        <v>#DIV/0!</v>
      </c>
      <c r="AY15" s="8" t="e">
        <f t="shared" si="1"/>
        <v>#DIV/0!</v>
      </c>
      <c r="AZ15" s="8" t="e">
        <f t="shared" si="1"/>
        <v>#DIV/0!</v>
      </c>
      <c r="BA15" s="8" t="e">
        <f t="shared" si="1"/>
        <v>#DIV/0!</v>
      </c>
      <c r="BB15" s="8" t="e">
        <f t="shared" si="1"/>
        <v>#DIV/0!</v>
      </c>
      <c r="BC15" s="8" t="e">
        <f t="shared" si="1"/>
        <v>#DIV/0!</v>
      </c>
      <c r="BY15" s="20" t="e">
        <f>BY19-(3*BY21)</f>
        <v>#DIV/0!</v>
      </c>
    </row>
    <row r="16" spans="1:78" ht="30" customHeight="1" x14ac:dyDescent="0.35">
      <c r="A16" s="3" t="s">
        <v>42</v>
      </c>
      <c r="B16" s="8">
        <f>B19-B18</f>
        <v>0</v>
      </c>
      <c r="C16" s="8">
        <f t="shared" ref="C16:BC16" si="2">C19-C18</f>
        <v>0</v>
      </c>
      <c r="D16" s="8">
        <f t="shared" si="2"/>
        <v>0</v>
      </c>
      <c r="E16" s="8">
        <f t="shared" si="2"/>
        <v>0</v>
      </c>
      <c r="F16" s="8">
        <f t="shared" si="2"/>
        <v>0</v>
      </c>
      <c r="G16" s="8">
        <f>G19-G18</f>
        <v>0</v>
      </c>
      <c r="H16" s="8">
        <f t="shared" si="2"/>
        <v>0</v>
      </c>
      <c r="I16" s="8">
        <f t="shared" si="2"/>
        <v>0</v>
      </c>
      <c r="J16" s="8">
        <f t="shared" si="2"/>
        <v>0</v>
      </c>
      <c r="K16" s="8">
        <f t="shared" si="2"/>
        <v>0</v>
      </c>
      <c r="L16" s="8">
        <f t="shared" si="2"/>
        <v>0</v>
      </c>
      <c r="M16" s="8">
        <f t="shared" si="2"/>
        <v>0</v>
      </c>
      <c r="N16" s="8">
        <f t="shared" si="2"/>
        <v>0</v>
      </c>
      <c r="O16" s="8">
        <f t="shared" si="2"/>
        <v>0</v>
      </c>
      <c r="P16" s="8">
        <f t="shared" si="2"/>
        <v>0</v>
      </c>
      <c r="Q16" s="8">
        <f t="shared" si="2"/>
        <v>0</v>
      </c>
      <c r="R16" s="8">
        <f t="shared" si="2"/>
        <v>0</v>
      </c>
      <c r="S16" s="8">
        <f t="shared" si="2"/>
        <v>0</v>
      </c>
      <c r="T16" s="8">
        <f t="shared" si="2"/>
        <v>0</v>
      </c>
      <c r="U16" s="8">
        <f t="shared" si="2"/>
        <v>0</v>
      </c>
      <c r="V16" s="8">
        <f t="shared" si="2"/>
        <v>0</v>
      </c>
      <c r="W16" s="8">
        <f t="shared" si="2"/>
        <v>0</v>
      </c>
      <c r="X16" s="8">
        <f t="shared" si="2"/>
        <v>0</v>
      </c>
      <c r="Y16" s="8">
        <f t="shared" si="2"/>
        <v>0</v>
      </c>
      <c r="Z16" s="8">
        <f t="shared" si="2"/>
        <v>0</v>
      </c>
      <c r="AA16" s="8">
        <f t="shared" si="2"/>
        <v>0</v>
      </c>
      <c r="AB16" s="8">
        <f t="shared" si="2"/>
        <v>0</v>
      </c>
      <c r="AC16" s="8">
        <f t="shared" si="2"/>
        <v>0</v>
      </c>
      <c r="AD16" s="8">
        <f t="shared" si="2"/>
        <v>0</v>
      </c>
      <c r="AE16" s="8">
        <f t="shared" si="2"/>
        <v>0</v>
      </c>
      <c r="AF16" s="8">
        <f t="shared" si="2"/>
        <v>0</v>
      </c>
      <c r="AG16" s="8">
        <f t="shared" si="2"/>
        <v>0</v>
      </c>
      <c r="AH16" s="8">
        <f t="shared" si="2"/>
        <v>0</v>
      </c>
      <c r="AI16" s="8">
        <f t="shared" si="2"/>
        <v>0</v>
      </c>
      <c r="AJ16" s="8">
        <f t="shared" si="2"/>
        <v>0</v>
      </c>
      <c r="AK16" s="8">
        <f t="shared" si="2"/>
        <v>0</v>
      </c>
      <c r="AL16" s="8">
        <f t="shared" si="2"/>
        <v>0</v>
      </c>
      <c r="AM16" s="8">
        <f t="shared" si="2"/>
        <v>0</v>
      </c>
      <c r="AN16" s="8">
        <f t="shared" si="2"/>
        <v>0</v>
      </c>
      <c r="AO16" s="8">
        <f t="shared" si="2"/>
        <v>0</v>
      </c>
      <c r="AP16" s="8">
        <f t="shared" si="2"/>
        <v>0</v>
      </c>
      <c r="AQ16" s="8">
        <f t="shared" si="2"/>
        <v>0</v>
      </c>
      <c r="AR16" s="8">
        <f t="shared" si="2"/>
        <v>0</v>
      </c>
      <c r="AS16" s="8">
        <f t="shared" si="2"/>
        <v>0</v>
      </c>
      <c r="AT16" s="8">
        <f t="shared" si="2"/>
        <v>0</v>
      </c>
      <c r="AU16" s="8">
        <f t="shared" si="2"/>
        <v>0</v>
      </c>
      <c r="AV16" s="8">
        <f t="shared" si="2"/>
        <v>0</v>
      </c>
      <c r="AW16" s="8">
        <f t="shared" si="2"/>
        <v>0</v>
      </c>
      <c r="AX16" s="8">
        <f t="shared" si="2"/>
        <v>0</v>
      </c>
      <c r="AY16" s="8">
        <f t="shared" si="2"/>
        <v>0</v>
      </c>
      <c r="AZ16" s="8">
        <f t="shared" si="2"/>
        <v>0</v>
      </c>
      <c r="BA16" s="8">
        <f t="shared" si="2"/>
        <v>0</v>
      </c>
      <c r="BB16" s="8">
        <f t="shared" si="2"/>
        <v>0</v>
      </c>
      <c r="BC16" s="8">
        <f t="shared" si="2"/>
        <v>0</v>
      </c>
      <c r="BY16" s="21"/>
    </row>
    <row r="17" spans="1:77" ht="30" customHeight="1" x14ac:dyDescent="0.3">
      <c r="A17" s="9"/>
      <c r="B17" s="8">
        <f>SQRT((SUMSQ(B16:BC16))/55)</f>
        <v>0</v>
      </c>
      <c r="C17" s="8"/>
      <c r="D17" s="8"/>
      <c r="E17" s="8"/>
      <c r="F17" s="8"/>
      <c r="G17" s="8"/>
      <c r="H17" s="8"/>
      <c r="I17" s="8"/>
      <c r="J17" s="8"/>
      <c r="K17" s="8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BY17" s="22" t="e">
        <f>BY19+(3*BY21)</f>
        <v>#DIV/0!</v>
      </c>
    </row>
    <row r="18" spans="1:77" ht="30" customHeight="1" x14ac:dyDescent="0.35">
      <c r="A18" s="3" t="s">
        <v>11</v>
      </c>
      <c r="B18" s="8">
        <f>MIN(B9:B14)</f>
        <v>0</v>
      </c>
      <c r="C18" s="8">
        <f t="shared" ref="C18:BC18" si="3">MIN(C9:C14)</f>
        <v>0</v>
      </c>
      <c r="D18" s="8">
        <f t="shared" si="3"/>
        <v>0</v>
      </c>
      <c r="E18" s="8">
        <f t="shared" si="3"/>
        <v>0</v>
      </c>
      <c r="F18" s="8">
        <f t="shared" si="3"/>
        <v>0</v>
      </c>
      <c r="G18" s="8">
        <f t="shared" si="3"/>
        <v>0</v>
      </c>
      <c r="H18" s="8">
        <f t="shared" si="3"/>
        <v>0</v>
      </c>
      <c r="I18" s="8">
        <f t="shared" si="3"/>
        <v>0</v>
      </c>
      <c r="J18" s="8">
        <f t="shared" si="3"/>
        <v>0</v>
      </c>
      <c r="K18" s="8">
        <f t="shared" si="3"/>
        <v>0</v>
      </c>
      <c r="L18" s="8">
        <f t="shared" si="3"/>
        <v>0</v>
      </c>
      <c r="M18" s="8">
        <f t="shared" si="3"/>
        <v>0</v>
      </c>
      <c r="N18" s="8">
        <f t="shared" si="3"/>
        <v>0</v>
      </c>
      <c r="O18" s="8">
        <f t="shared" si="3"/>
        <v>0</v>
      </c>
      <c r="P18" s="8">
        <f t="shared" si="3"/>
        <v>0</v>
      </c>
      <c r="Q18" s="8">
        <f t="shared" si="3"/>
        <v>0</v>
      </c>
      <c r="R18" s="8">
        <f t="shared" si="3"/>
        <v>0</v>
      </c>
      <c r="S18" s="8">
        <f t="shared" si="3"/>
        <v>0</v>
      </c>
      <c r="T18" s="8">
        <f t="shared" si="3"/>
        <v>0</v>
      </c>
      <c r="U18" s="8">
        <f t="shared" si="3"/>
        <v>0</v>
      </c>
      <c r="V18" s="8">
        <f t="shared" si="3"/>
        <v>0</v>
      </c>
      <c r="W18" s="8">
        <f t="shared" si="3"/>
        <v>0</v>
      </c>
      <c r="X18" s="8">
        <f t="shared" si="3"/>
        <v>0</v>
      </c>
      <c r="Y18" s="8">
        <f t="shared" si="3"/>
        <v>0</v>
      </c>
      <c r="Z18" s="8">
        <f t="shared" si="3"/>
        <v>0</v>
      </c>
      <c r="AA18" s="8">
        <f t="shared" si="3"/>
        <v>0</v>
      </c>
      <c r="AB18" s="8">
        <f t="shared" si="3"/>
        <v>0</v>
      </c>
      <c r="AC18" s="8">
        <f t="shared" si="3"/>
        <v>0</v>
      </c>
      <c r="AD18" s="8">
        <f t="shared" si="3"/>
        <v>0</v>
      </c>
      <c r="AE18" s="8">
        <f t="shared" si="3"/>
        <v>0</v>
      </c>
      <c r="AF18" s="8">
        <f t="shared" si="3"/>
        <v>0</v>
      </c>
      <c r="AG18" s="8">
        <f t="shared" si="3"/>
        <v>0</v>
      </c>
      <c r="AH18" s="8">
        <f t="shared" si="3"/>
        <v>0</v>
      </c>
      <c r="AI18" s="8">
        <f t="shared" si="3"/>
        <v>0</v>
      </c>
      <c r="AJ18" s="8">
        <f t="shared" si="3"/>
        <v>0</v>
      </c>
      <c r="AK18" s="8">
        <f t="shared" si="3"/>
        <v>0</v>
      </c>
      <c r="AL18" s="8">
        <f t="shared" si="3"/>
        <v>0</v>
      </c>
      <c r="AM18" s="8">
        <f t="shared" si="3"/>
        <v>0</v>
      </c>
      <c r="AN18" s="8">
        <f t="shared" si="3"/>
        <v>0</v>
      </c>
      <c r="AO18" s="8">
        <f t="shared" si="3"/>
        <v>0</v>
      </c>
      <c r="AP18" s="8">
        <f t="shared" si="3"/>
        <v>0</v>
      </c>
      <c r="AQ18" s="8">
        <f t="shared" si="3"/>
        <v>0</v>
      </c>
      <c r="AR18" s="8">
        <f t="shared" si="3"/>
        <v>0</v>
      </c>
      <c r="AS18" s="8">
        <f t="shared" si="3"/>
        <v>0</v>
      </c>
      <c r="AT18" s="8">
        <f t="shared" si="3"/>
        <v>0</v>
      </c>
      <c r="AU18" s="8">
        <f t="shared" si="3"/>
        <v>0</v>
      </c>
      <c r="AV18" s="8">
        <f t="shared" si="3"/>
        <v>0</v>
      </c>
      <c r="AW18" s="8">
        <f t="shared" si="3"/>
        <v>0</v>
      </c>
      <c r="AX18" s="8">
        <f t="shared" si="3"/>
        <v>0</v>
      </c>
      <c r="AY18" s="8">
        <f t="shared" si="3"/>
        <v>0</v>
      </c>
      <c r="AZ18" s="8">
        <f t="shared" si="3"/>
        <v>0</v>
      </c>
      <c r="BA18" s="8">
        <f t="shared" si="3"/>
        <v>0</v>
      </c>
      <c r="BB18" s="8">
        <f t="shared" si="3"/>
        <v>0</v>
      </c>
      <c r="BC18" s="8">
        <f t="shared" si="3"/>
        <v>0</v>
      </c>
      <c r="BY18" s="21"/>
    </row>
    <row r="19" spans="1:77" ht="30" customHeight="1" x14ac:dyDescent="0.3">
      <c r="A19" s="3" t="s">
        <v>12</v>
      </c>
      <c r="B19" s="8">
        <f>MAX(B9:B14)</f>
        <v>0</v>
      </c>
      <c r="C19" s="8">
        <f t="shared" ref="C19:BC19" si="4">MAX(C9:C14)</f>
        <v>0</v>
      </c>
      <c r="D19" s="8">
        <f t="shared" si="4"/>
        <v>0</v>
      </c>
      <c r="E19" s="8">
        <f t="shared" si="4"/>
        <v>0</v>
      </c>
      <c r="F19" s="8">
        <f t="shared" si="4"/>
        <v>0</v>
      </c>
      <c r="G19" s="8">
        <f t="shared" si="4"/>
        <v>0</v>
      </c>
      <c r="H19" s="8">
        <f t="shared" si="4"/>
        <v>0</v>
      </c>
      <c r="I19" s="8">
        <f t="shared" si="4"/>
        <v>0</v>
      </c>
      <c r="J19" s="8">
        <f t="shared" si="4"/>
        <v>0</v>
      </c>
      <c r="K19" s="8">
        <f t="shared" si="4"/>
        <v>0</v>
      </c>
      <c r="L19" s="8">
        <f t="shared" si="4"/>
        <v>0</v>
      </c>
      <c r="M19" s="8">
        <f t="shared" si="4"/>
        <v>0</v>
      </c>
      <c r="N19" s="8">
        <f t="shared" si="4"/>
        <v>0</v>
      </c>
      <c r="O19" s="8">
        <f t="shared" si="4"/>
        <v>0</v>
      </c>
      <c r="P19" s="8">
        <f t="shared" si="4"/>
        <v>0</v>
      </c>
      <c r="Q19" s="8">
        <f t="shared" si="4"/>
        <v>0</v>
      </c>
      <c r="R19" s="8">
        <f t="shared" si="4"/>
        <v>0</v>
      </c>
      <c r="S19" s="8">
        <f t="shared" si="4"/>
        <v>0</v>
      </c>
      <c r="T19" s="8">
        <f t="shared" si="4"/>
        <v>0</v>
      </c>
      <c r="U19" s="8">
        <f t="shared" si="4"/>
        <v>0</v>
      </c>
      <c r="V19" s="8">
        <f t="shared" si="4"/>
        <v>0</v>
      </c>
      <c r="W19" s="8">
        <f t="shared" si="4"/>
        <v>0</v>
      </c>
      <c r="X19" s="8">
        <f t="shared" si="4"/>
        <v>0</v>
      </c>
      <c r="Y19" s="8">
        <f t="shared" si="4"/>
        <v>0</v>
      </c>
      <c r="Z19" s="8">
        <f t="shared" si="4"/>
        <v>0</v>
      </c>
      <c r="AA19" s="8">
        <f t="shared" si="4"/>
        <v>0</v>
      </c>
      <c r="AB19" s="8">
        <f t="shared" si="4"/>
        <v>0</v>
      </c>
      <c r="AC19" s="8">
        <f t="shared" si="4"/>
        <v>0</v>
      </c>
      <c r="AD19" s="8">
        <f t="shared" si="4"/>
        <v>0</v>
      </c>
      <c r="AE19" s="8">
        <f t="shared" si="4"/>
        <v>0</v>
      </c>
      <c r="AF19" s="8">
        <f t="shared" si="4"/>
        <v>0</v>
      </c>
      <c r="AG19" s="8">
        <f t="shared" si="4"/>
        <v>0</v>
      </c>
      <c r="AH19" s="8">
        <f t="shared" si="4"/>
        <v>0</v>
      </c>
      <c r="AI19" s="8">
        <f t="shared" si="4"/>
        <v>0</v>
      </c>
      <c r="AJ19" s="8">
        <f t="shared" si="4"/>
        <v>0</v>
      </c>
      <c r="AK19" s="8">
        <f t="shared" si="4"/>
        <v>0</v>
      </c>
      <c r="AL19" s="8">
        <f t="shared" si="4"/>
        <v>0</v>
      </c>
      <c r="AM19" s="8">
        <f t="shared" si="4"/>
        <v>0</v>
      </c>
      <c r="AN19" s="8">
        <f t="shared" si="4"/>
        <v>0</v>
      </c>
      <c r="AO19" s="8">
        <f t="shared" si="4"/>
        <v>0</v>
      </c>
      <c r="AP19" s="8">
        <f t="shared" si="4"/>
        <v>0</v>
      </c>
      <c r="AQ19" s="8">
        <f t="shared" si="4"/>
        <v>0</v>
      </c>
      <c r="AR19" s="8">
        <f t="shared" si="4"/>
        <v>0</v>
      </c>
      <c r="AS19" s="8">
        <f t="shared" si="4"/>
        <v>0</v>
      </c>
      <c r="AT19" s="8">
        <f t="shared" si="4"/>
        <v>0</v>
      </c>
      <c r="AU19" s="8">
        <f t="shared" si="4"/>
        <v>0</v>
      </c>
      <c r="AV19" s="8">
        <f t="shared" si="4"/>
        <v>0</v>
      </c>
      <c r="AW19" s="8">
        <f t="shared" si="4"/>
        <v>0</v>
      </c>
      <c r="AX19" s="8">
        <f t="shared" si="4"/>
        <v>0</v>
      </c>
      <c r="AY19" s="8">
        <f t="shared" si="4"/>
        <v>0</v>
      </c>
      <c r="AZ19" s="8">
        <f t="shared" si="4"/>
        <v>0</v>
      </c>
      <c r="BA19" s="8">
        <f t="shared" si="4"/>
        <v>0</v>
      </c>
      <c r="BB19" s="8">
        <f t="shared" si="4"/>
        <v>0</v>
      </c>
      <c r="BC19" s="8">
        <f t="shared" si="4"/>
        <v>0</v>
      </c>
      <c r="BY19" s="20" t="e">
        <f>AVERAGEIF(B15:BC15,"&lt;&gt;#DIV/0!")</f>
        <v>#DIV/0!</v>
      </c>
    </row>
    <row r="20" spans="1:77" ht="30" customHeight="1" x14ac:dyDescent="0.35">
      <c r="BY20" s="21"/>
    </row>
    <row r="21" spans="1:77" ht="20.25" x14ac:dyDescent="0.3">
      <c r="U21" t="s">
        <v>13</v>
      </c>
      <c r="BY21" s="20">
        <f>B17</f>
        <v>0</v>
      </c>
    </row>
    <row r="25" spans="1:77" ht="23.25" x14ac:dyDescent="0.35">
      <c r="BW25" s="19" t="s">
        <v>21</v>
      </c>
    </row>
    <row r="30" spans="1:77" ht="20.25" x14ac:dyDescent="0.3">
      <c r="BY30" s="23" t="e">
        <f>(Tableau2[LS (MAX)]-Tableau2[LI (MIN)])/(6*BY21)</f>
        <v>#DIV/0!</v>
      </c>
    </row>
    <row r="34" spans="73:77" ht="20.25" x14ac:dyDescent="0.3">
      <c r="BY34" s="23" t="e">
        <f>(Tableau2[LS (MAX)]-BY19)/(3*BY21)</f>
        <v>#DIV/0!</v>
      </c>
    </row>
    <row r="38" spans="73:77" ht="21" x14ac:dyDescent="0.35">
      <c r="BY38" s="17" t="e">
        <f>(BY19-Tableau2[LI (MIN)])/(3*BY21)</f>
        <v>#DIV/0!</v>
      </c>
    </row>
    <row r="43" spans="73:77" ht="30.75" x14ac:dyDescent="0.45">
      <c r="BW43" s="24" t="s">
        <v>22</v>
      </c>
      <c r="BY43" s="25" t="e">
        <f>IF(BY38&gt;BY34,BY34,BY38)</f>
        <v>#DIV/0!</v>
      </c>
    </row>
    <row r="47" spans="73:77" ht="23.25" x14ac:dyDescent="0.35">
      <c r="BU47" s="18"/>
    </row>
    <row r="52" spans="66:67" ht="23.25" x14ac:dyDescent="0.35">
      <c r="BN52" s="44" t="s">
        <v>2</v>
      </c>
      <c r="BO52" s="45">
        <f>D5</f>
        <v>0</v>
      </c>
    </row>
  </sheetData>
  <sheetProtection formatCells="0" formatColumns="0" formatRows="0" insertColumns="0" insertRows="0" insertHyperlinks="0" deleteColumns="0" deleteRows="0" selectLockedCells="1" sort="0" autoFilter="0" pivotTables="0"/>
  <dataConsolidate function="min"/>
  <conditionalFormatting sqref="B9:BC14">
    <cfRule type="cellIs" dxfId="293" priority="2" operator="between">
      <formula>$I$5</formula>
      <formula>$J$5</formula>
    </cfRule>
    <cfRule type="containsText" dxfId="292" priority="1" operator="containsText" text="Panne">
      <formula>NOT(ISERROR(SEARCH("Panne",B9)))</formula>
    </cfRule>
  </conditionalFormatting>
  <dataValidations xWindow="122" yWindow="285" count="5">
    <dataValidation type="list" allowBlank="1" showInputMessage="1" errorTitle="Veuillez selectionner un choix !" promptTitle=":)" prompt="Validez votre choix" sqref="B5">
      <formula1>"CS100,CS250,CS500,CS1000,CS3000,D5 100,D5 250,D5 500,D51000,D10 500,D10 1000,N5 500,N5 1000,RL500,RL1000"</formula1>
    </dataValidation>
    <dataValidation allowBlank="1" promptTitle=":)" prompt="Validez votre choix" sqref="F4"/>
    <dataValidation type="list" allowBlank="1" showInputMessage="1" showErrorMessage="1" errorTitle="x_x&quot;" error="Verifiez la valeur I5 !!" promptTitle=":)" prompt="Validez votre choix" sqref="I5">
      <formula1>"127,5,298,3,551,3,1092,2,3164,289,3,560,3,1117,2,568,3,564,3,1106,2,553,3,1095,2"</formula1>
    </dataValidation>
    <dataValidation type="list" allowBlank="1" showInputMessage="1" showErrorMessage="1" errorTitle="x_x&quot;" error="Verifiez la valeur J5" promptTitle=":)" prompt="Validez votre choix" sqref="J5">
      <formula1>"137,5,313,3,577,3,1142,2,3229,321,3,585,3,1178,2,594,3,584,3,1157,2,578,3,1131,3"</formula1>
    </dataValidation>
    <dataValidation type="decimal" errorStyle="warning" allowBlank="1" showErrorMessage="1" errorTitle="Attention" error="Veuillez centrer la poche !" sqref="B9:BC14">
      <formula1>$I$5</formula1>
      <formula2>$J$5</formula2>
    </dataValidation>
  </dataValidations>
  <printOptions horizontalCentered="1"/>
  <pageMargins left="0.31496062992125984" right="0.23622047244094491" top="0.94" bottom="0" header="0" footer="0"/>
  <pageSetup paperSize="9" scale="43" fitToWidth="5" fitToHeight="0" orientation="landscape" horizontalDpi="4294967293" verticalDpi="4294967293" r:id="rId1"/>
  <headerFooter>
    <oddHeader xml:space="preserve">&amp;C&amp;"Arial Black,Gras"&amp;72&amp;K0070C0PESAGE&amp;R
</oddHeader>
  </headerFooter>
  <colBreaks count="4" manualBreakCount="4">
    <brk id="11" max="55" man="1"/>
    <brk id="25" max="55" man="1"/>
    <brk id="40" max="55" man="1"/>
    <brk id="55" max="55" man="1"/>
  </colBreaks>
  <drawing r:id="rId2"/>
  <legacyDrawing r:id="rId3"/>
  <oleObjects>
    <mc:AlternateContent xmlns:mc="http://schemas.openxmlformats.org/markup-compatibility/2006">
      <mc:Choice Requires="x14">
        <oleObject progId="Equation.2" shapeId="1026" r:id="rId4">
          <objectPr defaultSize="0" autoPict="0" r:id="rId5">
            <anchor moveWithCells="1">
              <from>
                <xdr:col>73</xdr:col>
                <xdr:colOff>295275</xdr:colOff>
                <xdr:row>12</xdr:row>
                <xdr:rowOff>0</xdr:rowOff>
              </from>
              <to>
                <xdr:col>75</xdr:col>
                <xdr:colOff>276225</xdr:colOff>
                <xdr:row>13</xdr:row>
                <xdr:rowOff>123825</xdr:rowOff>
              </to>
            </anchor>
          </objectPr>
        </oleObject>
      </mc:Choice>
      <mc:Fallback>
        <oleObject progId="Equation.2" shapeId="1026" r:id="rId4"/>
      </mc:Fallback>
    </mc:AlternateContent>
    <mc:AlternateContent xmlns:mc="http://schemas.openxmlformats.org/markup-compatibility/2006">
      <mc:Choice Requires="x14">
        <oleObject progId="Equation.2" shapeId="1027" r:id="rId6">
          <objectPr defaultSize="0" autoPict="0" r:id="rId7">
            <anchor moveWithCells="1">
              <from>
                <xdr:col>73</xdr:col>
                <xdr:colOff>342900</xdr:colOff>
                <xdr:row>14</xdr:row>
                <xdr:rowOff>0</xdr:rowOff>
              </from>
              <to>
                <xdr:col>75</xdr:col>
                <xdr:colOff>314325</xdr:colOff>
                <xdr:row>15</xdr:row>
                <xdr:rowOff>123825</xdr:rowOff>
              </to>
            </anchor>
          </objectPr>
        </oleObject>
      </mc:Choice>
      <mc:Fallback>
        <oleObject progId="Equation.2" shapeId="1027" r:id="rId6"/>
      </mc:Fallback>
    </mc:AlternateContent>
    <mc:AlternateContent xmlns:mc="http://schemas.openxmlformats.org/markup-compatibility/2006">
      <mc:Choice Requires="x14">
        <oleObject progId="Equation.2" shapeId="1028" r:id="rId8">
          <objectPr defaultSize="0" autoPict="0" r:id="rId9">
            <anchor moveWithCells="1">
              <from>
                <xdr:col>73</xdr:col>
                <xdr:colOff>371475</xdr:colOff>
                <xdr:row>15</xdr:row>
                <xdr:rowOff>352425</xdr:rowOff>
              </from>
              <to>
                <xdr:col>75</xdr:col>
                <xdr:colOff>333375</xdr:colOff>
                <xdr:row>17</xdr:row>
                <xdr:rowOff>104775</xdr:rowOff>
              </to>
            </anchor>
          </objectPr>
        </oleObject>
      </mc:Choice>
      <mc:Fallback>
        <oleObject progId="Equation.2" shapeId="1028" r:id="rId8"/>
      </mc:Fallback>
    </mc:AlternateContent>
    <mc:AlternateContent xmlns:mc="http://schemas.openxmlformats.org/markup-compatibility/2006">
      <mc:Choice Requires="x14">
        <oleObject progId="Equation.2" shapeId="1029" r:id="rId10">
          <objectPr defaultSize="0" autoPict="0" r:id="rId11">
            <anchor moveWithCells="1">
              <from>
                <xdr:col>73</xdr:col>
                <xdr:colOff>390525</xdr:colOff>
                <xdr:row>17</xdr:row>
                <xdr:rowOff>342900</xdr:rowOff>
              </from>
              <to>
                <xdr:col>75</xdr:col>
                <xdr:colOff>342900</xdr:colOff>
                <xdr:row>19</xdr:row>
                <xdr:rowOff>104775</xdr:rowOff>
              </to>
            </anchor>
          </objectPr>
        </oleObject>
      </mc:Choice>
      <mc:Fallback>
        <oleObject progId="Equation.2" shapeId="1029" r:id="rId10"/>
      </mc:Fallback>
    </mc:AlternateContent>
    <mc:AlternateContent xmlns:mc="http://schemas.openxmlformats.org/markup-compatibility/2006">
      <mc:Choice Requires="x14">
        <oleObject progId="Equation.2" shapeId="1030" r:id="rId12">
          <objectPr defaultSize="0" autoPict="0" r:id="rId13">
            <anchor moveWithCells="1">
              <from>
                <xdr:col>73</xdr:col>
                <xdr:colOff>409575</xdr:colOff>
                <xdr:row>19</xdr:row>
                <xdr:rowOff>323850</xdr:rowOff>
              </from>
              <to>
                <xdr:col>75</xdr:col>
                <xdr:colOff>381000</xdr:colOff>
                <xdr:row>22</xdr:row>
                <xdr:rowOff>0</xdr:rowOff>
              </to>
            </anchor>
          </objectPr>
        </oleObject>
      </mc:Choice>
      <mc:Fallback>
        <oleObject progId="Equation.2" shapeId="1030" r:id="rId12"/>
      </mc:Fallback>
    </mc:AlternateContent>
    <mc:AlternateContent xmlns:mc="http://schemas.openxmlformats.org/markup-compatibility/2006">
      <mc:Choice Requires="x14">
        <oleObject progId="Equation.3" shapeId="1031" r:id="rId14">
          <objectPr defaultSize="0" autoPict="0" r:id="rId15">
            <anchor moveWithCells="1">
              <from>
                <xdr:col>73</xdr:col>
                <xdr:colOff>123825</xdr:colOff>
                <xdr:row>28</xdr:row>
                <xdr:rowOff>95250</xdr:rowOff>
              </from>
              <to>
                <xdr:col>75</xdr:col>
                <xdr:colOff>561975</xdr:colOff>
                <xdr:row>30</xdr:row>
                <xdr:rowOff>180975</xdr:rowOff>
              </to>
            </anchor>
          </objectPr>
        </oleObject>
      </mc:Choice>
      <mc:Fallback>
        <oleObject progId="Equation.3" shapeId="1031" r:id="rId14"/>
      </mc:Fallback>
    </mc:AlternateContent>
    <mc:AlternateContent xmlns:mc="http://schemas.openxmlformats.org/markup-compatibility/2006">
      <mc:Choice Requires="x14">
        <oleObject progId="Equation.3" shapeId="1032" r:id="rId16">
          <objectPr defaultSize="0" autoPict="0" r:id="rId17">
            <anchor moveWithCells="1">
              <from>
                <xdr:col>73</xdr:col>
                <xdr:colOff>133350</xdr:colOff>
                <xdr:row>32</xdr:row>
                <xdr:rowOff>85725</xdr:rowOff>
              </from>
              <to>
                <xdr:col>75</xdr:col>
                <xdr:colOff>552450</xdr:colOff>
                <xdr:row>34</xdr:row>
                <xdr:rowOff>171450</xdr:rowOff>
              </to>
            </anchor>
          </objectPr>
        </oleObject>
      </mc:Choice>
      <mc:Fallback>
        <oleObject progId="Equation.3" shapeId="1032" r:id="rId16"/>
      </mc:Fallback>
    </mc:AlternateContent>
    <mc:AlternateContent xmlns:mc="http://schemas.openxmlformats.org/markup-compatibility/2006">
      <mc:Choice Requires="x14">
        <oleObject progId="Equation.3" shapeId="1034" r:id="rId18">
          <objectPr defaultSize="0" autoPict="0" r:id="rId19">
            <anchor moveWithCells="1">
              <from>
                <xdr:col>73</xdr:col>
                <xdr:colOff>133350</xdr:colOff>
                <xdr:row>36</xdr:row>
                <xdr:rowOff>95250</xdr:rowOff>
              </from>
              <to>
                <xdr:col>75</xdr:col>
                <xdr:colOff>552450</xdr:colOff>
                <xdr:row>38</xdr:row>
                <xdr:rowOff>161925</xdr:rowOff>
              </to>
            </anchor>
          </objectPr>
        </oleObject>
      </mc:Choice>
      <mc:Fallback>
        <oleObject progId="Equation.3" shapeId="1034" r:id="rId18"/>
      </mc:Fallback>
    </mc:AlternateContent>
  </oleObjects>
  <tableParts count="5">
    <tablePart r:id="rId20"/>
    <tablePart r:id="rId21"/>
    <tablePart r:id="rId22"/>
    <tablePart r:id="rId23"/>
    <tablePart r:id="rId2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6"/>
  <sheetViews>
    <sheetView workbookViewId="0">
      <selection activeCell="C6" sqref="C6"/>
    </sheetView>
  </sheetViews>
  <sheetFormatPr baseColWidth="10" defaultRowHeight="15" x14ac:dyDescent="0.25"/>
  <sheetData>
    <row r="1" spans="1:3" ht="15.75" thickBot="1" x14ac:dyDescent="0.3">
      <c r="A1" s="31" t="s">
        <v>27</v>
      </c>
      <c r="B1" s="31" t="s">
        <v>11</v>
      </c>
      <c r="C1" s="32" t="s">
        <v>12</v>
      </c>
    </row>
    <row r="2" spans="1:3" ht="15.75" thickTop="1" x14ac:dyDescent="0.25">
      <c r="A2" s="33" t="s">
        <v>23</v>
      </c>
      <c r="B2" s="34">
        <v>110.4</v>
      </c>
      <c r="C2" s="35">
        <v>120.4</v>
      </c>
    </row>
    <row r="3" spans="1:3" x14ac:dyDescent="0.25">
      <c r="A3" s="36" t="s">
        <v>28</v>
      </c>
      <c r="B3" s="37">
        <v>276</v>
      </c>
      <c r="C3" s="38">
        <v>291</v>
      </c>
    </row>
    <row r="4" spans="1:3" x14ac:dyDescent="0.25">
      <c r="A4" s="33" t="s">
        <v>29</v>
      </c>
      <c r="B4" s="34">
        <v>526</v>
      </c>
      <c r="C4" s="35">
        <v>552</v>
      </c>
    </row>
    <row r="5" spans="1:3" x14ac:dyDescent="0.25">
      <c r="A5" s="36" t="s">
        <v>30</v>
      </c>
      <c r="B5" s="37">
        <v>1053</v>
      </c>
      <c r="C5" s="38">
        <v>1103</v>
      </c>
    </row>
    <row r="6" spans="1:3" x14ac:dyDescent="0.25">
      <c r="A6" s="36" t="s">
        <v>41</v>
      </c>
      <c r="B6" s="37">
        <v>3085</v>
      </c>
      <c r="C6" s="38">
        <v>3150</v>
      </c>
    </row>
    <row r="7" spans="1:3" x14ac:dyDescent="0.25">
      <c r="A7" s="33" t="s">
        <v>31</v>
      </c>
      <c r="B7" s="34">
        <v>0</v>
      </c>
      <c r="C7" s="35">
        <v>0</v>
      </c>
    </row>
    <row r="8" spans="1:3" x14ac:dyDescent="0.25">
      <c r="A8" s="36" t="s">
        <v>32</v>
      </c>
      <c r="B8" s="37">
        <v>267</v>
      </c>
      <c r="C8" s="38">
        <v>295</v>
      </c>
    </row>
    <row r="9" spans="1:3" x14ac:dyDescent="0.25">
      <c r="A9" s="33" t="s">
        <v>33</v>
      </c>
      <c r="B9" s="34">
        <v>535</v>
      </c>
      <c r="C9" s="35">
        <v>560</v>
      </c>
    </row>
    <row r="10" spans="1:3" x14ac:dyDescent="0.25">
      <c r="A10" s="36" t="s">
        <v>34</v>
      </c>
      <c r="B10" s="37">
        <v>1087</v>
      </c>
      <c r="C10" s="38">
        <v>1139</v>
      </c>
    </row>
    <row r="11" spans="1:3" x14ac:dyDescent="0.25">
      <c r="A11" s="33" t="s">
        <v>35</v>
      </c>
      <c r="B11" s="34">
        <v>543</v>
      </c>
      <c r="C11" s="35">
        <v>569</v>
      </c>
    </row>
    <row r="12" spans="1:3" x14ac:dyDescent="0.25">
      <c r="A12" s="36" t="s">
        <v>36</v>
      </c>
      <c r="B12" s="37">
        <v>0</v>
      </c>
      <c r="C12" s="38">
        <v>0</v>
      </c>
    </row>
    <row r="13" spans="1:3" x14ac:dyDescent="0.25">
      <c r="A13" s="36" t="s">
        <v>37</v>
      </c>
      <c r="B13" s="37">
        <v>539</v>
      </c>
      <c r="C13" s="38">
        <v>559</v>
      </c>
    </row>
    <row r="14" spans="1:3" x14ac:dyDescent="0.25">
      <c r="A14" s="33" t="s">
        <v>38</v>
      </c>
      <c r="B14" s="34">
        <v>1067</v>
      </c>
      <c r="C14" s="35">
        <v>1118</v>
      </c>
    </row>
    <row r="15" spans="1:3" x14ac:dyDescent="0.25">
      <c r="A15" s="39" t="s">
        <v>39</v>
      </c>
      <c r="B15" s="40">
        <v>528</v>
      </c>
      <c r="C15" s="40">
        <v>553</v>
      </c>
    </row>
    <row r="16" spans="1:3" x14ac:dyDescent="0.25">
      <c r="A16" s="39" t="s">
        <v>40</v>
      </c>
      <c r="B16" s="40">
        <v>1056</v>
      </c>
      <c r="C16" s="40">
        <v>1106</v>
      </c>
    </row>
  </sheetData>
  <sheetProtection password="8B4F" sheet="1" formatCells="0" formatColumns="0" formatRows="0" insertColumns="0" insertRows="0" insertHyperlinks="0" deleteColumns="0" deleteRows="0" sort="0" autoFilter="0" pivotTables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</dc:creator>
  <cp:lastModifiedBy>Micot, Nicolas            UTC CCS</cp:lastModifiedBy>
  <cp:lastPrinted>2019-02-14T09:37:41Z</cp:lastPrinted>
  <dcterms:created xsi:type="dcterms:W3CDTF">2019-01-26T18:26:09Z</dcterms:created>
  <dcterms:modified xsi:type="dcterms:W3CDTF">2019-02-22T14:19:09Z</dcterms:modified>
</cp:coreProperties>
</file>